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iagrams/data4.xml" ContentType="application/vnd.openxmlformats-officedocument.drawingml.diagramData+xml"/>
  <Override PartName="/xl/diagrams/layout4.xml" ContentType="application/vnd.openxmlformats-officedocument.drawingml.diagramLayout+xml"/>
  <Override PartName="/xl/diagrams/quickStyle4.xml" ContentType="application/vnd.openxmlformats-officedocument.drawingml.diagramStyle+xml"/>
  <Override PartName="/xl/diagrams/colors4.xml" ContentType="application/vnd.openxmlformats-officedocument.drawingml.diagramColors+xml"/>
  <Override PartName="/xl/diagrams/drawing4.xml" ContentType="application/vnd.ms-office.drawingml.diagram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fabio/Desktop/Computational Finance/Asset Allocation/Consegna 4/"/>
    </mc:Choice>
  </mc:AlternateContent>
  <xr:revisionPtr revIDLastSave="0" documentId="13_ncr:1_{6D0C05FC-E86A-B94D-9602-CAF83D5CD92C}" xr6:coauthVersionLast="45" xr6:coauthVersionMax="45" xr10:uidLastSave="{00000000-0000-0000-0000-000000000000}"/>
  <bookViews>
    <workbookView xWindow="0" yWindow="500" windowWidth="28800" windowHeight="16300" activeTab="7" xr2:uid="{00000000-000D-0000-FFFF-FFFF00000000}"/>
  </bookViews>
  <sheets>
    <sheet name="workflow" sheetId="9" r:id="rId1"/>
    <sheet name="Traded prices" sheetId="11" r:id="rId2"/>
    <sheet name="Prices-Returns EUR" sheetId="12" r:id="rId3"/>
    <sheet name="implementazione(4)" sheetId="5" r:id="rId4"/>
    <sheet name="Valorizzazione(4)" sheetId="14" r:id="rId5"/>
    <sheet name="implementazione(11)" sheetId="7" r:id="rId6"/>
    <sheet name="Valorizzazione(11)" sheetId="15" r:id="rId7"/>
    <sheet name="Foglio2" sheetId="16" r:id="rId8"/>
  </sheets>
  <externalReferences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6" l="1"/>
  <c r="C4" i="16"/>
  <c r="D4" i="16" s="1"/>
  <c r="S7" i="15"/>
  <c r="T7" i="15"/>
  <c r="U7" i="15"/>
  <c r="V7" i="15"/>
  <c r="W7" i="15"/>
  <c r="X7" i="15"/>
  <c r="AM7" i="15" s="1"/>
  <c r="Y7" i="15"/>
  <c r="Z7" i="15"/>
  <c r="AA7" i="15"/>
  <c r="AB7" i="15"/>
  <c r="AQ7" i="15" s="1"/>
  <c r="AC7" i="15"/>
  <c r="S8" i="15"/>
  <c r="T8" i="15"/>
  <c r="U8" i="15"/>
  <c r="AJ8" i="15" s="1"/>
  <c r="V8" i="15"/>
  <c r="W8" i="15"/>
  <c r="X8" i="15"/>
  <c r="Y8" i="15"/>
  <c r="AN8" i="15" s="1"/>
  <c r="Z8" i="15"/>
  <c r="AA8" i="15"/>
  <c r="AB8" i="15"/>
  <c r="AC8" i="15"/>
  <c r="S9" i="15"/>
  <c r="T9" i="15"/>
  <c r="U9" i="15"/>
  <c r="V9" i="15"/>
  <c r="AK9" i="15" s="1"/>
  <c r="W9" i="15"/>
  <c r="X9" i="15"/>
  <c r="Y9" i="15"/>
  <c r="Z9" i="15"/>
  <c r="AO9" i="15" s="1"/>
  <c r="AA9" i="15"/>
  <c r="AB9" i="15"/>
  <c r="AC9" i="15"/>
  <c r="S10" i="15"/>
  <c r="T10" i="15"/>
  <c r="U10" i="15"/>
  <c r="V10" i="15"/>
  <c r="W10" i="15"/>
  <c r="AL10" i="15" s="1"/>
  <c r="X10" i="15"/>
  <c r="Y10" i="15"/>
  <c r="Z10" i="15"/>
  <c r="AA10" i="15"/>
  <c r="AP10" i="15" s="1"/>
  <c r="AB10" i="15"/>
  <c r="AC10" i="15"/>
  <c r="S11" i="15"/>
  <c r="T11" i="15"/>
  <c r="U11" i="15"/>
  <c r="V11" i="15"/>
  <c r="W11" i="15"/>
  <c r="X11" i="15"/>
  <c r="AM11" i="15" s="1"/>
  <c r="Y11" i="15"/>
  <c r="Z11" i="15"/>
  <c r="AA11" i="15"/>
  <c r="AB11" i="15"/>
  <c r="AQ11" i="15" s="1"/>
  <c r="AC11" i="15"/>
  <c r="S12" i="15"/>
  <c r="T12" i="15"/>
  <c r="U12" i="15"/>
  <c r="AJ12" i="15" s="1"/>
  <c r="V12" i="15"/>
  <c r="W12" i="15"/>
  <c r="X12" i="15"/>
  <c r="Y12" i="15"/>
  <c r="AN12" i="15" s="1"/>
  <c r="Z12" i="15"/>
  <c r="AA12" i="15"/>
  <c r="AB12" i="15"/>
  <c r="AC12" i="15"/>
  <c r="S13" i="15"/>
  <c r="T13" i="15"/>
  <c r="U13" i="15"/>
  <c r="V13" i="15"/>
  <c r="AK13" i="15" s="1"/>
  <c r="W13" i="15"/>
  <c r="X13" i="15"/>
  <c r="Y13" i="15"/>
  <c r="Z13" i="15"/>
  <c r="AO13" i="15" s="1"/>
  <c r="AA13" i="15"/>
  <c r="AB13" i="15"/>
  <c r="AC13" i="15"/>
  <c r="S14" i="15"/>
  <c r="T14" i="15"/>
  <c r="U14" i="15"/>
  <c r="V14" i="15"/>
  <c r="W14" i="15"/>
  <c r="AL14" i="15" s="1"/>
  <c r="X14" i="15"/>
  <c r="Y14" i="15"/>
  <c r="Z14" i="15"/>
  <c r="AA14" i="15"/>
  <c r="AP14" i="15" s="1"/>
  <c r="AB14" i="15"/>
  <c r="AC14" i="15"/>
  <c r="S15" i="15"/>
  <c r="T15" i="15"/>
  <c r="U15" i="15"/>
  <c r="V15" i="15"/>
  <c r="W15" i="15"/>
  <c r="X15" i="15"/>
  <c r="AM15" i="15" s="1"/>
  <c r="Y15" i="15"/>
  <c r="Z15" i="15"/>
  <c r="AA15" i="15"/>
  <c r="AB15" i="15"/>
  <c r="AQ15" i="15" s="1"/>
  <c r="AC15" i="15"/>
  <c r="T6" i="15"/>
  <c r="U6" i="15"/>
  <c r="V6" i="15"/>
  <c r="AK6" i="15" s="1"/>
  <c r="W6" i="15"/>
  <c r="AL6" i="15" s="1"/>
  <c r="X6" i="15"/>
  <c r="Y6" i="15"/>
  <c r="Z6" i="15"/>
  <c r="AA6" i="15"/>
  <c r="AB6" i="15"/>
  <c r="AC6" i="15"/>
  <c r="S6" i="15"/>
  <c r="D6" i="15"/>
  <c r="E6" i="15"/>
  <c r="F6" i="15"/>
  <c r="G6" i="15"/>
  <c r="H6" i="15"/>
  <c r="I6" i="15"/>
  <c r="J6" i="15"/>
  <c r="K6" i="15"/>
  <c r="L6" i="15"/>
  <c r="M6" i="15"/>
  <c r="N6" i="15"/>
  <c r="D7" i="15"/>
  <c r="E7" i="15"/>
  <c r="F7" i="15"/>
  <c r="G7" i="15"/>
  <c r="H7" i="15"/>
  <c r="I7" i="15"/>
  <c r="J7" i="15"/>
  <c r="K7" i="15"/>
  <c r="L7" i="15"/>
  <c r="M7" i="15"/>
  <c r="N7" i="15"/>
  <c r="D8" i="15"/>
  <c r="E8" i="15"/>
  <c r="F8" i="15"/>
  <c r="G8" i="15"/>
  <c r="H8" i="15"/>
  <c r="I8" i="15"/>
  <c r="J8" i="15"/>
  <c r="K8" i="15"/>
  <c r="L8" i="15"/>
  <c r="M8" i="15"/>
  <c r="N8" i="15"/>
  <c r="D9" i="15"/>
  <c r="E9" i="15"/>
  <c r="F9" i="15"/>
  <c r="G9" i="15"/>
  <c r="H9" i="15"/>
  <c r="I9" i="15"/>
  <c r="J9" i="15"/>
  <c r="K9" i="15"/>
  <c r="L9" i="15"/>
  <c r="M9" i="15"/>
  <c r="N9" i="15"/>
  <c r="D10" i="15"/>
  <c r="E10" i="15"/>
  <c r="F10" i="15"/>
  <c r="G10" i="15"/>
  <c r="H10" i="15"/>
  <c r="I10" i="15"/>
  <c r="J10" i="15"/>
  <c r="K10" i="15"/>
  <c r="L10" i="15"/>
  <c r="M10" i="15"/>
  <c r="N10" i="15"/>
  <c r="D11" i="15"/>
  <c r="E11" i="15"/>
  <c r="F11" i="15"/>
  <c r="G11" i="15"/>
  <c r="H11" i="15"/>
  <c r="I11" i="15"/>
  <c r="J11" i="15"/>
  <c r="K11" i="15"/>
  <c r="L11" i="15"/>
  <c r="M11" i="15"/>
  <c r="N11" i="15"/>
  <c r="D12" i="15"/>
  <c r="E12" i="15"/>
  <c r="F12" i="15"/>
  <c r="G12" i="15"/>
  <c r="H12" i="15"/>
  <c r="I12" i="15"/>
  <c r="J12" i="15"/>
  <c r="K12" i="15"/>
  <c r="L12" i="15"/>
  <c r="M12" i="15"/>
  <c r="N12" i="15"/>
  <c r="D13" i="15"/>
  <c r="E13" i="15"/>
  <c r="F13" i="15"/>
  <c r="G13" i="15"/>
  <c r="H13" i="15"/>
  <c r="I13" i="15"/>
  <c r="J13" i="15"/>
  <c r="K13" i="15"/>
  <c r="L13" i="15"/>
  <c r="M13" i="15"/>
  <c r="N13" i="15"/>
  <c r="D14" i="15"/>
  <c r="E14" i="15"/>
  <c r="F14" i="15"/>
  <c r="G14" i="15"/>
  <c r="H14" i="15"/>
  <c r="I14" i="15"/>
  <c r="J14" i="15"/>
  <c r="K14" i="15"/>
  <c r="L14" i="15"/>
  <c r="M14" i="15"/>
  <c r="N14" i="15"/>
  <c r="E15" i="15"/>
  <c r="F15" i="15"/>
  <c r="G15" i="15"/>
  <c r="H15" i="15"/>
  <c r="I15" i="15"/>
  <c r="J15" i="15"/>
  <c r="K15" i="15"/>
  <c r="L15" i="15"/>
  <c r="AP15" i="15" s="1"/>
  <c r="M15" i="15"/>
  <c r="N15" i="15"/>
  <c r="D15" i="15"/>
  <c r="T26" i="7"/>
  <c r="U26" i="7"/>
  <c r="V26" i="7"/>
  <c r="W26" i="7"/>
  <c r="X26" i="7"/>
  <c r="Y26" i="7"/>
  <c r="Z26" i="7"/>
  <c r="AA26" i="7"/>
  <c r="AB26" i="7"/>
  <c r="AC26" i="7"/>
  <c r="S26" i="7"/>
  <c r="T7" i="7"/>
  <c r="U7" i="7"/>
  <c r="V7" i="7"/>
  <c r="W7" i="7"/>
  <c r="X7" i="7"/>
  <c r="Y7" i="7"/>
  <c r="Z7" i="7"/>
  <c r="AA7" i="7"/>
  <c r="AB7" i="7"/>
  <c r="AC7" i="7"/>
  <c r="S7" i="7"/>
  <c r="B16" i="7" a="1"/>
  <c r="B16" i="7" s="1"/>
  <c r="B17" i="7" s="1"/>
  <c r="B18" i="7" s="1"/>
  <c r="AL15" i="15"/>
  <c r="AH15" i="15"/>
  <c r="O15" i="15"/>
  <c r="AS15" i="15" s="1"/>
  <c r="AR15" i="15"/>
  <c r="AO15" i="15"/>
  <c r="AN15" i="15"/>
  <c r="AK15" i="15"/>
  <c r="AJ15" i="15"/>
  <c r="AI15" i="15"/>
  <c r="AQ14" i="15"/>
  <c r="AM14" i="15"/>
  <c r="AI14" i="15"/>
  <c r="O14" i="15"/>
  <c r="AS14" i="15" s="1"/>
  <c r="AR14" i="15"/>
  <c r="AO14" i="15"/>
  <c r="AN14" i="15"/>
  <c r="AK14" i="15"/>
  <c r="AJ14" i="15"/>
  <c r="AH14" i="15"/>
  <c r="AR13" i="15"/>
  <c r="AN13" i="15"/>
  <c r="AJ13" i="15"/>
  <c r="O13" i="15"/>
  <c r="AS13" i="15" s="1"/>
  <c r="AQ13" i="15"/>
  <c r="AP13" i="15"/>
  <c r="AM13" i="15"/>
  <c r="AL13" i="15"/>
  <c r="AI13" i="15"/>
  <c r="AH13" i="15"/>
  <c r="AO12" i="15"/>
  <c r="AK12" i="15"/>
  <c r="O12" i="15"/>
  <c r="AR12" i="15"/>
  <c r="AQ12" i="15"/>
  <c r="AP12" i="15"/>
  <c r="AM12" i="15"/>
  <c r="AL12" i="15"/>
  <c r="AI12" i="15"/>
  <c r="AH12" i="15"/>
  <c r="AP11" i="15"/>
  <c r="AL11" i="15"/>
  <c r="AH11" i="15"/>
  <c r="O11" i="15"/>
  <c r="AS11" i="15" s="1"/>
  <c r="AR11" i="15"/>
  <c r="AO11" i="15"/>
  <c r="AN11" i="15"/>
  <c r="AK11" i="15"/>
  <c r="AJ11" i="15"/>
  <c r="AI11" i="15"/>
  <c r="AQ10" i="15"/>
  <c r="AM10" i="15"/>
  <c r="AI10" i="15"/>
  <c r="O10" i="15"/>
  <c r="AS10" i="15" s="1"/>
  <c r="AR10" i="15"/>
  <c r="AO10" i="15"/>
  <c r="AN10" i="15"/>
  <c r="AK10" i="15"/>
  <c r="AJ10" i="15"/>
  <c r="AH10" i="15"/>
  <c r="AR9" i="15"/>
  <c r="AN9" i="15"/>
  <c r="AJ9" i="15"/>
  <c r="O9" i="15"/>
  <c r="AS9" i="15" s="1"/>
  <c r="AQ9" i="15"/>
  <c r="AP9" i="15"/>
  <c r="AM9" i="15"/>
  <c r="AL9" i="15"/>
  <c r="AI9" i="15"/>
  <c r="AH9" i="15"/>
  <c r="AO8" i="15"/>
  <c r="AK8" i="15"/>
  <c r="O8" i="15"/>
  <c r="AR8" i="15"/>
  <c r="AQ8" i="15"/>
  <c r="AP8" i="15"/>
  <c r="AM8" i="15"/>
  <c r="AL8" i="15"/>
  <c r="AI8" i="15"/>
  <c r="AH8" i="15"/>
  <c r="AP7" i="15"/>
  <c r="AL7" i="15"/>
  <c r="AH7" i="15"/>
  <c r="O7" i="15"/>
  <c r="AS7" i="15" s="1"/>
  <c r="AR7" i="15"/>
  <c r="AO7" i="15"/>
  <c r="AN7" i="15"/>
  <c r="AK7" i="15"/>
  <c r="AJ7" i="15"/>
  <c r="AI7" i="15"/>
  <c r="AQ6" i="15"/>
  <c r="AO6" i="15"/>
  <c r="AM6" i="15"/>
  <c r="AI6" i="15"/>
  <c r="AD6" i="15"/>
  <c r="AS6" i="15" s="1"/>
  <c r="AD6" i="15" a="1"/>
  <c r="AS12" i="15" s="1"/>
  <c r="O6" i="15"/>
  <c r="AR6" i="15"/>
  <c r="AP6" i="15"/>
  <c r="AN6" i="15"/>
  <c r="AJ6" i="15"/>
  <c r="AH6" i="15"/>
  <c r="R23" i="7"/>
  <c r="L17" i="7"/>
  <c r="I17" i="7"/>
  <c r="I18" i="7" s="1"/>
  <c r="H17" i="7"/>
  <c r="E17" i="7"/>
  <c r="E18" i="7" s="1"/>
  <c r="D17" i="7"/>
  <c r="K17" i="7"/>
  <c r="AD13" i="7"/>
  <c r="L11" i="7"/>
  <c r="L18" i="7" s="1"/>
  <c r="K11" i="7"/>
  <c r="J11" i="7"/>
  <c r="I11" i="7"/>
  <c r="H11" i="7"/>
  <c r="H18" i="7" s="1"/>
  <c r="G11" i="7"/>
  <c r="F11" i="7"/>
  <c r="E11" i="7"/>
  <c r="D11" i="7"/>
  <c r="D18" i="7" s="1"/>
  <c r="C11" i="7"/>
  <c r="B11" i="7"/>
  <c r="M5" i="7"/>
  <c r="AT10" i="15" l="1"/>
  <c r="AT14" i="15"/>
  <c r="K18" i="7"/>
  <c r="AT12" i="15"/>
  <c r="AT15" i="15"/>
  <c r="AU15" i="15" s="1"/>
  <c r="AT11" i="15"/>
  <c r="AT13" i="15"/>
  <c r="AU13" i="15" s="1"/>
  <c r="AT6" i="15"/>
  <c r="AU6" i="15" s="1"/>
  <c r="AT7" i="15"/>
  <c r="AT9" i="15"/>
  <c r="AU9" i="15" s="1"/>
  <c r="AS8" i="15"/>
  <c r="AT8" i="15" s="1"/>
  <c r="AU8" i="15" s="1"/>
  <c r="F17" i="7"/>
  <c r="F18" i="7" s="1"/>
  <c r="J17" i="7"/>
  <c r="J18" i="7" s="1"/>
  <c r="C17" i="7"/>
  <c r="C18" i="7" s="1"/>
  <c r="G17" i="7"/>
  <c r="G18" i="7" s="1"/>
  <c r="D6" i="14"/>
  <c r="E6" i="14"/>
  <c r="F6" i="14"/>
  <c r="G6" i="14"/>
  <c r="H6" i="14"/>
  <c r="I6" i="14"/>
  <c r="J6" i="14"/>
  <c r="K6" i="14"/>
  <c r="L6" i="14"/>
  <c r="M6" i="14"/>
  <c r="N6" i="14"/>
  <c r="O6" i="14"/>
  <c r="D7" i="14"/>
  <c r="E7" i="14"/>
  <c r="F7" i="14"/>
  <c r="G7" i="14"/>
  <c r="H7" i="14"/>
  <c r="I7" i="14"/>
  <c r="J7" i="14"/>
  <c r="K7" i="14"/>
  <c r="L7" i="14"/>
  <c r="M7" i="14"/>
  <c r="N7" i="14"/>
  <c r="O7" i="14"/>
  <c r="D8" i="14"/>
  <c r="E8" i="14"/>
  <c r="F8" i="14"/>
  <c r="G8" i="14"/>
  <c r="H8" i="14"/>
  <c r="I8" i="14"/>
  <c r="J8" i="14"/>
  <c r="K8" i="14"/>
  <c r="L8" i="14"/>
  <c r="M8" i="14"/>
  <c r="N8" i="14"/>
  <c r="O8" i="14"/>
  <c r="D9" i="14"/>
  <c r="E9" i="14"/>
  <c r="F9" i="14"/>
  <c r="G9" i="14"/>
  <c r="H9" i="14"/>
  <c r="I9" i="14"/>
  <c r="J9" i="14"/>
  <c r="K9" i="14"/>
  <c r="L9" i="14"/>
  <c r="M9" i="14"/>
  <c r="N9" i="14"/>
  <c r="O9" i="14"/>
  <c r="O10" i="14"/>
  <c r="N10" i="14"/>
  <c r="M10" i="14"/>
  <c r="L10" i="14"/>
  <c r="K10" i="14"/>
  <c r="J10" i="14"/>
  <c r="I10" i="14"/>
  <c r="H10" i="14"/>
  <c r="G10" i="14"/>
  <c r="F10" i="14"/>
  <c r="E10" i="14"/>
  <c r="D10" i="14"/>
  <c r="AC26" i="5"/>
  <c r="AB26" i="5"/>
  <c r="AA26" i="5"/>
  <c r="Z26" i="5"/>
  <c r="Y26" i="5"/>
  <c r="X26" i="5"/>
  <c r="W26" i="5"/>
  <c r="V26" i="5"/>
  <c r="U26" i="5"/>
  <c r="T26" i="5"/>
  <c r="S26" i="5"/>
  <c r="S20" i="5"/>
  <c r="AU11" i="15" l="1"/>
  <c r="AU14" i="15"/>
  <c r="AU12" i="15"/>
  <c r="AU7" i="15"/>
  <c r="AU10" i="15"/>
  <c r="C21" i="7"/>
  <c r="B21" i="7"/>
  <c r="S6" i="7" a="1"/>
  <c r="AC7" i="5"/>
  <c r="AB7" i="5"/>
  <c r="AA7" i="5"/>
  <c r="Z7" i="5"/>
  <c r="Y7" i="5"/>
  <c r="X7" i="5"/>
  <c r="W7" i="5"/>
  <c r="V7" i="5"/>
  <c r="U7" i="5"/>
  <c r="T7" i="5"/>
  <c r="S7" i="5"/>
  <c r="S6" i="7" l="1"/>
  <c r="AD6" i="7"/>
  <c r="AD7" i="7"/>
  <c r="R23" i="5"/>
  <c r="AD6" i="14" l="1" a="1"/>
  <c r="AD6" i="14" s="1"/>
  <c r="AG5" i="11"/>
  <c r="AG4" i="11"/>
  <c r="AG13" i="11"/>
  <c r="AD13" i="5" l="1"/>
  <c r="AG14" i="11" a="1"/>
  <c r="AG14" i="11" s="1"/>
  <c r="AG6" i="11" a="1"/>
  <c r="AG6" i="11" s="1"/>
  <c r="AE14" i="11" a="1"/>
  <c r="AE14" i="11" s="1"/>
  <c r="AE6" i="11" a="1"/>
  <c r="AE6" i="11" s="1"/>
  <c r="AC14" i="11" a="1"/>
  <c r="AC14" i="11" s="1"/>
  <c r="AC6" i="11" a="1"/>
  <c r="AC6" i="11" s="1"/>
  <c r="AA14" i="11" a="1"/>
  <c r="AA14" i="11" s="1"/>
  <c r="AA6" i="11" a="1"/>
  <c r="AA6" i="11" s="1"/>
  <c r="AH4" i="11" l="1" a="1"/>
  <c r="AH4" i="11" s="1"/>
  <c r="O5" i="12" s="1" a="1"/>
  <c r="O5" i="12" s="1"/>
  <c r="M5" i="5"/>
  <c r="F11" i="5"/>
  <c r="G11" i="5"/>
  <c r="H11" i="5"/>
  <c r="I11" i="5"/>
  <c r="J11" i="5"/>
  <c r="K11" i="5"/>
  <c r="L11" i="5"/>
  <c r="AC7" i="14" l="1"/>
  <c r="AC9" i="14"/>
  <c r="AC11" i="14"/>
  <c r="AC13" i="14"/>
  <c r="AC15" i="14"/>
  <c r="AC8" i="14"/>
  <c r="AC10" i="14"/>
  <c r="AC12" i="14"/>
  <c r="AC14" i="14"/>
  <c r="AC6" i="14" l="1"/>
  <c r="D6" i="11" l="1" a="1"/>
  <c r="D6" i="11" s="1"/>
  <c r="F6" i="11" a="1"/>
  <c r="F6" i="11" s="1"/>
  <c r="H6" i="11" a="1"/>
  <c r="H6" i="11" s="1"/>
  <c r="J6" i="11" a="1"/>
  <c r="J6" i="11" s="1"/>
  <c r="L6" i="11" a="1"/>
  <c r="L6" i="11" s="1"/>
  <c r="N6" i="11" a="1"/>
  <c r="N6" i="11" s="1"/>
  <c r="P6" i="11" a="1"/>
  <c r="P6" i="11" s="1"/>
  <c r="R6" i="11" a="1"/>
  <c r="R6" i="11" s="1"/>
  <c r="T6" i="11" a="1"/>
  <c r="T6" i="11" s="1"/>
  <c r="V6" i="11" a="1"/>
  <c r="V6" i="11" s="1"/>
  <c r="E11" i="5" l="1"/>
  <c r="D11" i="5"/>
  <c r="C11" i="5"/>
  <c r="B11" i="5"/>
  <c r="V206" i="11" l="1"/>
  <c r="V205" i="11"/>
  <c r="V204" i="11"/>
  <c r="V203" i="11"/>
  <c r="V202" i="11"/>
  <c r="V201" i="11"/>
  <c r="V200" i="11"/>
  <c r="V199" i="11"/>
  <c r="V198" i="11"/>
  <c r="V197" i="11"/>
  <c r="V196" i="11"/>
  <c r="V195" i="11"/>
  <c r="V194" i="11"/>
  <c r="V193" i="11"/>
  <c r="V192" i="11"/>
  <c r="V191" i="11"/>
  <c r="V190" i="11"/>
  <c r="V189" i="11"/>
  <c r="V188" i="11"/>
  <c r="V187" i="11"/>
  <c r="V186" i="11"/>
  <c r="V185" i="11"/>
  <c r="V184" i="11"/>
  <c r="V183" i="11"/>
  <c r="V182" i="11"/>
  <c r="V181" i="11"/>
  <c r="V180" i="11"/>
  <c r="V179" i="11"/>
  <c r="V178" i="11"/>
  <c r="V177" i="11"/>
  <c r="V176" i="11"/>
  <c r="V175" i="11"/>
  <c r="V174" i="11"/>
  <c r="V173" i="11"/>
  <c r="V172" i="11"/>
  <c r="V171" i="11"/>
  <c r="V170" i="11"/>
  <c r="V169" i="11"/>
  <c r="V168" i="11"/>
  <c r="V167" i="11"/>
  <c r="V166" i="11"/>
  <c r="V165" i="11"/>
  <c r="V164" i="11"/>
  <c r="V163" i="11"/>
  <c r="V162" i="11"/>
  <c r="V161" i="11"/>
  <c r="V160" i="11"/>
  <c r="V159" i="11"/>
  <c r="V158" i="11"/>
  <c r="V157" i="11"/>
  <c r="V156" i="11"/>
  <c r="V155" i="11"/>
  <c r="V154" i="11"/>
  <c r="V153" i="11"/>
  <c r="V152" i="11"/>
  <c r="V151" i="11"/>
  <c r="V150" i="11"/>
  <c r="V149" i="11"/>
  <c r="V148" i="11"/>
  <c r="V147" i="11"/>
  <c r="V146" i="11"/>
  <c r="V145" i="11"/>
  <c r="V144" i="11"/>
  <c r="V143" i="11"/>
  <c r="V142" i="11"/>
  <c r="V141" i="11"/>
  <c r="V140" i="11"/>
  <c r="V139" i="11"/>
  <c r="V138" i="11"/>
  <c r="V137" i="11"/>
  <c r="V136" i="11"/>
  <c r="V135" i="11"/>
  <c r="V134" i="11"/>
  <c r="V133" i="11"/>
  <c r="V132" i="11"/>
  <c r="V131" i="11"/>
  <c r="V130" i="11"/>
  <c r="V129" i="11"/>
  <c r="V128" i="11"/>
  <c r="V127" i="11"/>
  <c r="V126" i="11"/>
  <c r="V125" i="11"/>
  <c r="V124" i="11"/>
  <c r="V123" i="11"/>
  <c r="V122" i="11"/>
  <c r="V121" i="11"/>
  <c r="V120" i="11"/>
  <c r="V119" i="11"/>
  <c r="V118" i="11"/>
  <c r="V117" i="11"/>
  <c r="V116" i="11"/>
  <c r="V115" i="11"/>
  <c r="V114" i="11"/>
  <c r="V113" i="11"/>
  <c r="V112" i="11"/>
  <c r="V111" i="11"/>
  <c r="V110" i="11"/>
  <c r="V109" i="11"/>
  <c r="V108" i="11"/>
  <c r="V107" i="11"/>
  <c r="V106" i="11"/>
  <c r="V105" i="11"/>
  <c r="V104" i="11"/>
  <c r="V103" i="11"/>
  <c r="V102" i="11"/>
  <c r="V101" i="11"/>
  <c r="V100" i="11"/>
  <c r="V99" i="11"/>
  <c r="V98" i="11"/>
  <c r="V97" i="11"/>
  <c r="V96" i="11"/>
  <c r="V95" i="11"/>
  <c r="V94" i="11"/>
  <c r="V93" i="11"/>
  <c r="V92" i="11"/>
  <c r="V91" i="11"/>
  <c r="V90" i="11"/>
  <c r="V89" i="11"/>
  <c r="V88" i="11"/>
  <c r="V87" i="11"/>
  <c r="V86" i="11"/>
  <c r="V85" i="11"/>
  <c r="V84" i="11"/>
  <c r="V83" i="11"/>
  <c r="V82" i="11"/>
  <c r="V81" i="11"/>
  <c r="V80" i="11"/>
  <c r="V79" i="11"/>
  <c r="V78" i="11"/>
  <c r="V77" i="11"/>
  <c r="V76" i="11"/>
  <c r="V75" i="11"/>
  <c r="V74" i="11"/>
  <c r="V73" i="11"/>
  <c r="V72" i="11"/>
  <c r="V71" i="11"/>
  <c r="V70" i="11"/>
  <c r="V69" i="11"/>
  <c r="V68" i="11"/>
  <c r="V67" i="11"/>
  <c r="V66" i="11"/>
  <c r="V65" i="11"/>
  <c r="V64" i="11"/>
  <c r="V63" i="11"/>
  <c r="V62" i="11"/>
  <c r="V61" i="11"/>
  <c r="V60" i="11"/>
  <c r="V59" i="11"/>
  <c r="V58" i="11"/>
  <c r="V57" i="11"/>
  <c r="V56" i="11"/>
  <c r="V55" i="11"/>
  <c r="V54" i="11"/>
  <c r="V53" i="11"/>
  <c r="V52" i="11"/>
  <c r="V51" i="11"/>
  <c r="V50" i="11"/>
  <c r="V49" i="11"/>
  <c r="V48" i="11"/>
  <c r="V47" i="11"/>
  <c r="V46" i="11"/>
  <c r="V45" i="11"/>
  <c r="V44" i="11"/>
  <c r="V43" i="11"/>
  <c r="V42" i="11"/>
  <c r="V41" i="11"/>
  <c r="V40" i="11"/>
  <c r="V39" i="11"/>
  <c r="V38" i="11"/>
  <c r="V37" i="11"/>
  <c r="V36" i="11"/>
  <c r="V35" i="11"/>
  <c r="V34" i="11"/>
  <c r="V33" i="11"/>
  <c r="V32" i="11"/>
  <c r="V31" i="11"/>
  <c r="V30" i="11"/>
  <c r="V29" i="11"/>
  <c r="V28" i="11"/>
  <c r="V27" i="11"/>
  <c r="V26" i="11"/>
  <c r="V25" i="11"/>
  <c r="V24" i="11"/>
  <c r="V23" i="11"/>
  <c r="V22" i="11"/>
  <c r="V21" i="11"/>
  <c r="V20" i="11"/>
  <c r="V19" i="11"/>
  <c r="V18" i="11"/>
  <c r="V17" i="11"/>
  <c r="V16" i="11"/>
  <c r="V15" i="11"/>
  <c r="V14" i="11"/>
  <c r="V13" i="11"/>
  <c r="V12" i="11"/>
  <c r="V11" i="11"/>
  <c r="V10" i="11"/>
  <c r="V9" i="11"/>
  <c r="V8" i="11"/>
  <c r="V7" i="11"/>
  <c r="T456" i="11"/>
  <c r="T455" i="11"/>
  <c r="T454" i="11"/>
  <c r="T453" i="11"/>
  <c r="T452" i="11"/>
  <c r="T451" i="11"/>
  <c r="T450" i="11"/>
  <c r="T449" i="11"/>
  <c r="T448" i="11"/>
  <c r="T447" i="11"/>
  <c r="T446" i="11"/>
  <c r="T445" i="11"/>
  <c r="T444" i="11"/>
  <c r="T443" i="11"/>
  <c r="T442" i="11"/>
  <c r="T441" i="11"/>
  <c r="T440" i="11"/>
  <c r="T439" i="11"/>
  <c r="T438" i="11"/>
  <c r="T437" i="11"/>
  <c r="T436" i="11"/>
  <c r="T435" i="11"/>
  <c r="T434" i="11"/>
  <c r="T433" i="11"/>
  <c r="T432" i="11"/>
  <c r="T431" i="11"/>
  <c r="T430" i="11"/>
  <c r="T429" i="11"/>
  <c r="T428" i="11"/>
  <c r="T427" i="11"/>
  <c r="T426" i="11"/>
  <c r="T425" i="11"/>
  <c r="T424" i="11"/>
  <c r="T423" i="11"/>
  <c r="T422" i="11"/>
  <c r="T421" i="11"/>
  <c r="T420" i="11"/>
  <c r="T419" i="11"/>
  <c r="T418" i="11"/>
  <c r="T417" i="11"/>
  <c r="T416" i="11"/>
  <c r="T415" i="11"/>
  <c r="T414" i="11"/>
  <c r="T413" i="11"/>
  <c r="T412" i="11"/>
  <c r="T411" i="11"/>
  <c r="T410" i="11"/>
  <c r="T409" i="11"/>
  <c r="T408" i="11"/>
  <c r="T407" i="11"/>
  <c r="T406" i="11"/>
  <c r="T405" i="11"/>
  <c r="T404" i="11"/>
  <c r="T403" i="11"/>
  <c r="T402" i="11"/>
  <c r="T401" i="11"/>
  <c r="T400" i="11"/>
  <c r="T399" i="11"/>
  <c r="T398" i="11"/>
  <c r="T397" i="11"/>
  <c r="T396" i="11"/>
  <c r="T395" i="11"/>
  <c r="T394" i="11"/>
  <c r="T393" i="11"/>
  <c r="T392" i="11"/>
  <c r="T391" i="11"/>
  <c r="T390" i="11"/>
  <c r="T389" i="11"/>
  <c r="T388" i="11"/>
  <c r="T387" i="11"/>
  <c r="T386" i="11"/>
  <c r="T385" i="11"/>
  <c r="T384" i="11"/>
  <c r="T383" i="11"/>
  <c r="T382" i="11"/>
  <c r="T381" i="11"/>
  <c r="T380" i="11"/>
  <c r="T379" i="11"/>
  <c r="T378" i="11"/>
  <c r="T377" i="11"/>
  <c r="T376" i="11"/>
  <c r="T375" i="11"/>
  <c r="T374" i="11"/>
  <c r="T373" i="11"/>
  <c r="T372" i="11"/>
  <c r="T371" i="11"/>
  <c r="T370" i="11"/>
  <c r="T369" i="11"/>
  <c r="T368" i="11"/>
  <c r="T367" i="11"/>
  <c r="T366" i="11"/>
  <c r="T365" i="11"/>
  <c r="T364" i="11"/>
  <c r="T363" i="11"/>
  <c r="T362" i="11"/>
  <c r="T361" i="11"/>
  <c r="T360" i="11"/>
  <c r="T359" i="11"/>
  <c r="T358" i="11"/>
  <c r="T357" i="11"/>
  <c r="T356" i="11"/>
  <c r="T355" i="11"/>
  <c r="T354" i="11"/>
  <c r="T353" i="11"/>
  <c r="T352" i="11"/>
  <c r="T351" i="11"/>
  <c r="T350" i="11"/>
  <c r="T349" i="11"/>
  <c r="T348" i="11"/>
  <c r="T347" i="11"/>
  <c r="T346" i="11"/>
  <c r="T345" i="11"/>
  <c r="T344" i="11"/>
  <c r="T343" i="11"/>
  <c r="T342" i="11"/>
  <c r="T341" i="11"/>
  <c r="T340" i="11"/>
  <c r="T339" i="11"/>
  <c r="T338" i="11"/>
  <c r="T337" i="11"/>
  <c r="T336" i="11"/>
  <c r="T335" i="11"/>
  <c r="T334" i="11"/>
  <c r="T333" i="11"/>
  <c r="T332" i="11"/>
  <c r="T331" i="11"/>
  <c r="T330" i="11"/>
  <c r="T329" i="11"/>
  <c r="T328" i="11"/>
  <c r="T327" i="11"/>
  <c r="T326" i="11"/>
  <c r="T325" i="11"/>
  <c r="T324" i="11"/>
  <c r="T323" i="11"/>
  <c r="T322" i="11"/>
  <c r="T321" i="11"/>
  <c r="T320" i="11"/>
  <c r="T319" i="11"/>
  <c r="T318" i="11"/>
  <c r="T317" i="11"/>
  <c r="T316" i="11"/>
  <c r="T315" i="11"/>
  <c r="T314" i="11"/>
  <c r="T313" i="11"/>
  <c r="T312" i="11"/>
  <c r="T311" i="11"/>
  <c r="T310" i="11"/>
  <c r="T309" i="11"/>
  <c r="T308" i="11"/>
  <c r="T307" i="11"/>
  <c r="T306" i="11"/>
  <c r="T305" i="11"/>
  <c r="T304" i="11"/>
  <c r="T303" i="11"/>
  <c r="T302" i="11"/>
  <c r="T301" i="11"/>
  <c r="T300" i="11"/>
  <c r="T299" i="11"/>
  <c r="T298" i="11"/>
  <c r="T297" i="11"/>
  <c r="T296" i="11"/>
  <c r="T295" i="11"/>
  <c r="T294" i="11"/>
  <c r="T293" i="11"/>
  <c r="T292" i="11"/>
  <c r="T291" i="11"/>
  <c r="T290" i="11"/>
  <c r="T289" i="11"/>
  <c r="T288" i="11"/>
  <c r="T287" i="11"/>
  <c r="T286" i="11"/>
  <c r="T285" i="11"/>
  <c r="T284" i="11"/>
  <c r="T283" i="11"/>
  <c r="T282" i="11"/>
  <c r="T281" i="11"/>
  <c r="T280" i="11"/>
  <c r="T279" i="11"/>
  <c r="T278" i="11"/>
  <c r="T277" i="11"/>
  <c r="T276" i="11"/>
  <c r="T275" i="11"/>
  <c r="T274" i="11"/>
  <c r="T273" i="11"/>
  <c r="T272" i="11"/>
  <c r="T271" i="11"/>
  <c r="T270" i="11"/>
  <c r="T269" i="11"/>
  <c r="T268" i="11"/>
  <c r="T267" i="11"/>
  <c r="T266" i="11"/>
  <c r="T265" i="11"/>
  <c r="T264" i="11"/>
  <c r="T263" i="11"/>
  <c r="T262" i="11"/>
  <c r="T261" i="11"/>
  <c r="T260" i="11"/>
  <c r="T259" i="11"/>
  <c r="T258" i="11"/>
  <c r="T257" i="11"/>
  <c r="T256" i="11"/>
  <c r="T255" i="11"/>
  <c r="T254" i="11"/>
  <c r="T253" i="11"/>
  <c r="T252" i="11"/>
  <c r="T251" i="11"/>
  <c r="T250" i="11"/>
  <c r="T249" i="11"/>
  <c r="T248" i="11"/>
  <c r="T247" i="11"/>
  <c r="T246" i="11"/>
  <c r="T245" i="11"/>
  <c r="T244" i="11"/>
  <c r="T243" i="11"/>
  <c r="T242" i="11"/>
  <c r="T241" i="11"/>
  <c r="T240" i="11"/>
  <c r="T239" i="11"/>
  <c r="T238" i="11"/>
  <c r="T237" i="11"/>
  <c r="T236" i="11"/>
  <c r="T235" i="11"/>
  <c r="T234" i="11"/>
  <c r="T233" i="11"/>
  <c r="T232" i="11"/>
  <c r="T231" i="11"/>
  <c r="T230" i="11"/>
  <c r="T229" i="11"/>
  <c r="T228" i="11"/>
  <c r="T227" i="11"/>
  <c r="T226" i="11"/>
  <c r="T225" i="11"/>
  <c r="T224" i="11"/>
  <c r="T223" i="11"/>
  <c r="T222" i="11"/>
  <c r="T221" i="11"/>
  <c r="T220" i="11"/>
  <c r="T219" i="11"/>
  <c r="T218" i="11"/>
  <c r="T217" i="11"/>
  <c r="T216" i="11"/>
  <c r="T215" i="11"/>
  <c r="T214" i="11"/>
  <c r="T213" i="11"/>
  <c r="T212" i="11"/>
  <c r="T211" i="11"/>
  <c r="T210" i="11"/>
  <c r="T209" i="11"/>
  <c r="T208" i="11"/>
  <c r="T207" i="11"/>
  <c r="T206" i="11"/>
  <c r="T205" i="11"/>
  <c r="T204" i="11"/>
  <c r="T203" i="11"/>
  <c r="T202" i="11"/>
  <c r="T201" i="11"/>
  <c r="T200" i="11"/>
  <c r="T199" i="11"/>
  <c r="T198" i="11"/>
  <c r="T197" i="11"/>
  <c r="T196" i="11"/>
  <c r="T195" i="11"/>
  <c r="T194" i="11"/>
  <c r="T193" i="11"/>
  <c r="T192" i="11"/>
  <c r="T191" i="11"/>
  <c r="T190" i="11"/>
  <c r="T189" i="11"/>
  <c r="T188" i="11"/>
  <c r="T187" i="11"/>
  <c r="T186" i="11"/>
  <c r="T185" i="11"/>
  <c r="T184" i="11"/>
  <c r="T183" i="11"/>
  <c r="T182" i="11"/>
  <c r="T181" i="11"/>
  <c r="T180" i="11"/>
  <c r="T179" i="11"/>
  <c r="T178" i="11"/>
  <c r="T177" i="11"/>
  <c r="T176" i="11"/>
  <c r="T175" i="11"/>
  <c r="T174" i="11"/>
  <c r="T173" i="11"/>
  <c r="T172" i="11"/>
  <c r="T171" i="11"/>
  <c r="T170" i="11"/>
  <c r="T169" i="11"/>
  <c r="T168" i="11"/>
  <c r="T167" i="11"/>
  <c r="T166" i="11"/>
  <c r="T165" i="11"/>
  <c r="T164" i="11"/>
  <c r="T163" i="11"/>
  <c r="T162" i="11"/>
  <c r="T161" i="11"/>
  <c r="T160" i="11"/>
  <c r="T159" i="11"/>
  <c r="T158" i="11"/>
  <c r="T157" i="11"/>
  <c r="T156" i="11"/>
  <c r="T155" i="11"/>
  <c r="T154" i="11"/>
  <c r="T153" i="11"/>
  <c r="T152" i="11"/>
  <c r="T151" i="11"/>
  <c r="T150" i="11"/>
  <c r="T149" i="11"/>
  <c r="T148" i="11"/>
  <c r="T147" i="11"/>
  <c r="T146" i="11"/>
  <c r="T145" i="11"/>
  <c r="T144" i="11"/>
  <c r="T143" i="11"/>
  <c r="T142" i="11"/>
  <c r="T141" i="11"/>
  <c r="T140" i="11"/>
  <c r="T139" i="11"/>
  <c r="T138" i="11"/>
  <c r="T137" i="11"/>
  <c r="T136" i="11"/>
  <c r="T135" i="11"/>
  <c r="T134" i="11"/>
  <c r="T133" i="11"/>
  <c r="T132" i="11"/>
  <c r="T131" i="11"/>
  <c r="T130" i="11"/>
  <c r="T129" i="11"/>
  <c r="T128" i="11"/>
  <c r="T127" i="11"/>
  <c r="T126" i="11"/>
  <c r="T125" i="11"/>
  <c r="T124" i="11"/>
  <c r="T123" i="11"/>
  <c r="T122" i="11"/>
  <c r="T121" i="11"/>
  <c r="T120" i="11"/>
  <c r="T119" i="11"/>
  <c r="T118" i="11"/>
  <c r="T117" i="11"/>
  <c r="T116" i="11"/>
  <c r="T115" i="11"/>
  <c r="T114" i="11"/>
  <c r="T113" i="11"/>
  <c r="T112" i="11"/>
  <c r="T111" i="11"/>
  <c r="T110" i="11"/>
  <c r="T109" i="11"/>
  <c r="T108" i="11"/>
  <c r="T107" i="11"/>
  <c r="T106" i="11"/>
  <c r="T105" i="11"/>
  <c r="T104" i="11"/>
  <c r="T103" i="11"/>
  <c r="T102" i="11"/>
  <c r="T101" i="11"/>
  <c r="T100" i="11"/>
  <c r="T99" i="11"/>
  <c r="T98" i="11"/>
  <c r="T97" i="11"/>
  <c r="T96" i="11"/>
  <c r="T95" i="11"/>
  <c r="T94" i="11"/>
  <c r="T93" i="11"/>
  <c r="T92" i="11"/>
  <c r="T91" i="11"/>
  <c r="T90" i="11"/>
  <c r="T89" i="11"/>
  <c r="T88" i="11"/>
  <c r="T87" i="11"/>
  <c r="T86" i="11"/>
  <c r="T85" i="11"/>
  <c r="T84" i="11"/>
  <c r="T83" i="11"/>
  <c r="T82" i="11"/>
  <c r="T81" i="11"/>
  <c r="T80" i="11"/>
  <c r="T79" i="11"/>
  <c r="T78" i="11"/>
  <c r="T77" i="11"/>
  <c r="T76" i="11"/>
  <c r="T75" i="11"/>
  <c r="T74" i="11"/>
  <c r="T73" i="11"/>
  <c r="T72" i="11"/>
  <c r="T71" i="11"/>
  <c r="T70" i="11"/>
  <c r="T69" i="11"/>
  <c r="T68" i="11"/>
  <c r="T67" i="11"/>
  <c r="T66" i="11"/>
  <c r="T65" i="11"/>
  <c r="T64" i="11"/>
  <c r="T63" i="11"/>
  <c r="T62" i="11"/>
  <c r="T61" i="11"/>
  <c r="T60" i="11"/>
  <c r="T59" i="11"/>
  <c r="T58" i="11"/>
  <c r="T57" i="11"/>
  <c r="T56" i="11"/>
  <c r="T55" i="11"/>
  <c r="T54" i="11"/>
  <c r="T53" i="11"/>
  <c r="T52" i="11"/>
  <c r="T51" i="11"/>
  <c r="T50" i="11"/>
  <c r="T49" i="11"/>
  <c r="T48" i="11"/>
  <c r="T47" i="11"/>
  <c r="T46" i="11"/>
  <c r="T45" i="11"/>
  <c r="T44" i="11"/>
  <c r="T43" i="11"/>
  <c r="T42" i="11"/>
  <c r="T41" i="11"/>
  <c r="T40" i="11"/>
  <c r="T39" i="11"/>
  <c r="T38" i="11"/>
  <c r="T37" i="11"/>
  <c r="T36" i="11"/>
  <c r="T35" i="11"/>
  <c r="T34" i="11"/>
  <c r="T33" i="11"/>
  <c r="T32" i="11"/>
  <c r="T31" i="11"/>
  <c r="T30" i="11"/>
  <c r="T29" i="11"/>
  <c r="T28" i="11"/>
  <c r="T27" i="11"/>
  <c r="T26" i="11"/>
  <c r="T25" i="11"/>
  <c r="T24" i="11"/>
  <c r="T23" i="11"/>
  <c r="T22" i="11"/>
  <c r="T21" i="11"/>
  <c r="T20" i="11"/>
  <c r="T19" i="11"/>
  <c r="T18" i="11"/>
  <c r="T17" i="11"/>
  <c r="T16" i="11"/>
  <c r="T15" i="11"/>
  <c r="T14" i="11"/>
  <c r="T13" i="11"/>
  <c r="T12" i="11"/>
  <c r="T11" i="11"/>
  <c r="T10" i="11"/>
  <c r="T9" i="11"/>
  <c r="T8" i="11"/>
  <c r="T7" i="11"/>
  <c r="R456" i="11"/>
  <c r="R455" i="11"/>
  <c r="R454" i="11"/>
  <c r="R453" i="11"/>
  <c r="R452" i="11"/>
  <c r="R451" i="11"/>
  <c r="R450" i="11"/>
  <c r="R449" i="11"/>
  <c r="R448" i="11"/>
  <c r="R447" i="11"/>
  <c r="R446" i="11"/>
  <c r="R445" i="11"/>
  <c r="R444" i="11"/>
  <c r="R443" i="11"/>
  <c r="R442" i="11"/>
  <c r="R441" i="11"/>
  <c r="R440" i="11"/>
  <c r="R439" i="11"/>
  <c r="R438" i="11"/>
  <c r="R437" i="11"/>
  <c r="R436" i="11"/>
  <c r="R435" i="11"/>
  <c r="R434" i="11"/>
  <c r="R433" i="11"/>
  <c r="R432" i="11"/>
  <c r="R431" i="11"/>
  <c r="R430" i="11"/>
  <c r="R429" i="11"/>
  <c r="R428" i="11"/>
  <c r="R427" i="11"/>
  <c r="R426" i="11"/>
  <c r="R425" i="11"/>
  <c r="R424" i="11"/>
  <c r="R423" i="11"/>
  <c r="R422" i="11"/>
  <c r="R421" i="11"/>
  <c r="R420" i="11"/>
  <c r="R419" i="11"/>
  <c r="R418" i="11"/>
  <c r="R417" i="11"/>
  <c r="R416" i="11"/>
  <c r="R415" i="11"/>
  <c r="R414" i="11"/>
  <c r="R413" i="11"/>
  <c r="R412" i="11"/>
  <c r="R411" i="11"/>
  <c r="R410" i="11"/>
  <c r="R409" i="11"/>
  <c r="R408" i="11"/>
  <c r="R407" i="11"/>
  <c r="R406" i="11"/>
  <c r="R405" i="11"/>
  <c r="R404" i="11"/>
  <c r="R403" i="11"/>
  <c r="R402" i="11"/>
  <c r="R401" i="11"/>
  <c r="R400" i="11"/>
  <c r="R399" i="11"/>
  <c r="R398" i="11"/>
  <c r="R397" i="11"/>
  <c r="R396" i="11"/>
  <c r="R395" i="11"/>
  <c r="R394" i="11"/>
  <c r="R393" i="11"/>
  <c r="R392" i="11"/>
  <c r="R391" i="11"/>
  <c r="R390" i="11"/>
  <c r="R389" i="11"/>
  <c r="R388" i="11"/>
  <c r="R387" i="11"/>
  <c r="R386" i="11"/>
  <c r="R385" i="11"/>
  <c r="R384" i="11"/>
  <c r="R383" i="11"/>
  <c r="R382" i="11"/>
  <c r="R381" i="11"/>
  <c r="R380" i="11"/>
  <c r="R379" i="11"/>
  <c r="R378" i="11"/>
  <c r="R377" i="11"/>
  <c r="R376" i="11"/>
  <c r="R375" i="11"/>
  <c r="R374" i="11"/>
  <c r="R373" i="11"/>
  <c r="R372" i="11"/>
  <c r="R371" i="11"/>
  <c r="R370" i="11"/>
  <c r="R369" i="11"/>
  <c r="R368" i="11"/>
  <c r="R367" i="11"/>
  <c r="R366" i="11"/>
  <c r="R365" i="11"/>
  <c r="R364" i="11"/>
  <c r="R363" i="11"/>
  <c r="R362" i="11"/>
  <c r="R361" i="11"/>
  <c r="R360" i="11"/>
  <c r="R359" i="11"/>
  <c r="R358" i="11"/>
  <c r="R357" i="11"/>
  <c r="R356" i="11"/>
  <c r="R355" i="11"/>
  <c r="R354" i="11"/>
  <c r="R353" i="11"/>
  <c r="R352" i="11"/>
  <c r="R351" i="11"/>
  <c r="R350" i="11"/>
  <c r="R349" i="11"/>
  <c r="R348" i="11"/>
  <c r="R347" i="11"/>
  <c r="R346" i="11"/>
  <c r="R345" i="11"/>
  <c r="R344" i="11"/>
  <c r="R343" i="11"/>
  <c r="R342" i="11"/>
  <c r="R341" i="11"/>
  <c r="R340" i="11"/>
  <c r="R339" i="11"/>
  <c r="R338" i="11"/>
  <c r="R337" i="11"/>
  <c r="R336" i="11"/>
  <c r="R335" i="11"/>
  <c r="R334" i="11"/>
  <c r="R333" i="11"/>
  <c r="R332" i="11"/>
  <c r="R331" i="11"/>
  <c r="R330" i="11"/>
  <c r="R329" i="11"/>
  <c r="R328" i="11"/>
  <c r="R327" i="11"/>
  <c r="R326" i="11"/>
  <c r="R325" i="11"/>
  <c r="R324" i="11"/>
  <c r="R323" i="11"/>
  <c r="R322" i="11"/>
  <c r="R321" i="11"/>
  <c r="R320" i="11"/>
  <c r="R319" i="11"/>
  <c r="R318" i="11"/>
  <c r="R317" i="11"/>
  <c r="R316" i="11"/>
  <c r="R315" i="11"/>
  <c r="R314" i="11"/>
  <c r="R313" i="11"/>
  <c r="R312" i="11"/>
  <c r="R311" i="11"/>
  <c r="R310" i="11"/>
  <c r="R309" i="11"/>
  <c r="R308" i="11"/>
  <c r="R307" i="11"/>
  <c r="R306" i="11"/>
  <c r="R305" i="11"/>
  <c r="R304" i="11"/>
  <c r="R303" i="11"/>
  <c r="R302" i="11"/>
  <c r="R301" i="11"/>
  <c r="R300" i="11"/>
  <c r="R299" i="11"/>
  <c r="R298" i="11"/>
  <c r="R297" i="11"/>
  <c r="R296" i="11"/>
  <c r="R295" i="11"/>
  <c r="R294" i="11"/>
  <c r="R293" i="11"/>
  <c r="R292" i="11"/>
  <c r="R291" i="11"/>
  <c r="R290" i="11"/>
  <c r="R289" i="11"/>
  <c r="R288" i="11"/>
  <c r="R287" i="11"/>
  <c r="R286" i="11"/>
  <c r="R285" i="11"/>
  <c r="R284" i="11"/>
  <c r="R283" i="11"/>
  <c r="R282" i="11"/>
  <c r="R281" i="11"/>
  <c r="R280" i="11"/>
  <c r="R279" i="11"/>
  <c r="R278" i="11"/>
  <c r="R277" i="11"/>
  <c r="R276" i="11"/>
  <c r="R275" i="11"/>
  <c r="R274" i="11"/>
  <c r="R273" i="11"/>
  <c r="R272" i="11"/>
  <c r="R271" i="11"/>
  <c r="R270" i="11"/>
  <c r="R269" i="11"/>
  <c r="R268" i="11"/>
  <c r="R267" i="11"/>
  <c r="R266" i="11"/>
  <c r="R265" i="11"/>
  <c r="R264" i="11"/>
  <c r="R263" i="11"/>
  <c r="R262" i="11"/>
  <c r="R261" i="11"/>
  <c r="R260" i="11"/>
  <c r="R259" i="11"/>
  <c r="R258" i="11"/>
  <c r="R257" i="11"/>
  <c r="R256" i="11"/>
  <c r="R255" i="11"/>
  <c r="R254" i="11"/>
  <c r="R253" i="11"/>
  <c r="R252" i="11"/>
  <c r="R251" i="11"/>
  <c r="R250" i="11"/>
  <c r="R249" i="11"/>
  <c r="R248" i="11"/>
  <c r="R247" i="11"/>
  <c r="R246" i="11"/>
  <c r="R245" i="11"/>
  <c r="R244" i="11"/>
  <c r="R243" i="11"/>
  <c r="R242" i="11"/>
  <c r="R241" i="11"/>
  <c r="R240" i="11"/>
  <c r="R239" i="11"/>
  <c r="R238" i="11"/>
  <c r="R237" i="11"/>
  <c r="R236" i="11"/>
  <c r="R235" i="11"/>
  <c r="R234" i="11"/>
  <c r="R233" i="11"/>
  <c r="R232" i="11"/>
  <c r="R231" i="11"/>
  <c r="R230" i="11"/>
  <c r="R229" i="11"/>
  <c r="R228" i="11"/>
  <c r="R227" i="11"/>
  <c r="R226" i="11"/>
  <c r="R225" i="11"/>
  <c r="R224" i="11"/>
  <c r="R223" i="11"/>
  <c r="R222" i="11"/>
  <c r="R221" i="11"/>
  <c r="R220" i="11"/>
  <c r="R219" i="11"/>
  <c r="R218" i="11"/>
  <c r="R217" i="11"/>
  <c r="R216" i="11"/>
  <c r="R215" i="11"/>
  <c r="R214" i="11"/>
  <c r="R213" i="11"/>
  <c r="R212" i="11"/>
  <c r="R211" i="11"/>
  <c r="R210" i="11"/>
  <c r="R209" i="11"/>
  <c r="R208" i="11"/>
  <c r="R207" i="11"/>
  <c r="R206" i="11"/>
  <c r="R205" i="11"/>
  <c r="R204" i="11"/>
  <c r="R203" i="11"/>
  <c r="R202" i="11"/>
  <c r="R201" i="11"/>
  <c r="R200" i="11"/>
  <c r="R199" i="11"/>
  <c r="R198" i="11"/>
  <c r="R197" i="11"/>
  <c r="R196" i="11"/>
  <c r="R195" i="11"/>
  <c r="R194" i="11"/>
  <c r="R193" i="11"/>
  <c r="R192" i="11"/>
  <c r="R191" i="11"/>
  <c r="R190" i="11"/>
  <c r="R189" i="11"/>
  <c r="R188" i="11"/>
  <c r="R187" i="11"/>
  <c r="R186" i="11"/>
  <c r="R185" i="11"/>
  <c r="R184" i="11"/>
  <c r="R183" i="11"/>
  <c r="R182" i="11"/>
  <c r="R181" i="11"/>
  <c r="R180" i="11"/>
  <c r="R179" i="11"/>
  <c r="R178" i="11"/>
  <c r="R177" i="11"/>
  <c r="R176" i="11"/>
  <c r="R175" i="11"/>
  <c r="R174" i="11"/>
  <c r="R173" i="11"/>
  <c r="R172" i="11"/>
  <c r="R171" i="11"/>
  <c r="R170" i="11"/>
  <c r="R169" i="11"/>
  <c r="R168" i="11"/>
  <c r="R167" i="11"/>
  <c r="R166" i="11"/>
  <c r="R165" i="11"/>
  <c r="R164" i="11"/>
  <c r="R163" i="11"/>
  <c r="R162" i="11"/>
  <c r="R161" i="11"/>
  <c r="R160" i="11"/>
  <c r="R159" i="11"/>
  <c r="R158" i="11"/>
  <c r="R157" i="11"/>
  <c r="R156" i="11"/>
  <c r="R155" i="11"/>
  <c r="R154" i="11"/>
  <c r="R153" i="11"/>
  <c r="R152" i="11"/>
  <c r="R151" i="11"/>
  <c r="R150" i="11"/>
  <c r="R149" i="11"/>
  <c r="R148" i="11"/>
  <c r="R147" i="11"/>
  <c r="R146" i="11"/>
  <c r="R145" i="11"/>
  <c r="R144" i="11"/>
  <c r="R143" i="11"/>
  <c r="R142" i="11"/>
  <c r="R141" i="11"/>
  <c r="R140" i="11"/>
  <c r="R139" i="11"/>
  <c r="R138" i="11"/>
  <c r="R137" i="11"/>
  <c r="R136" i="11"/>
  <c r="R135" i="11"/>
  <c r="R134" i="11"/>
  <c r="R133" i="11"/>
  <c r="R132" i="11"/>
  <c r="R131" i="11"/>
  <c r="R130" i="11"/>
  <c r="R129" i="11"/>
  <c r="R128" i="11"/>
  <c r="R127" i="11"/>
  <c r="R126" i="11"/>
  <c r="R125" i="11"/>
  <c r="R124" i="11"/>
  <c r="R123" i="11"/>
  <c r="R122" i="11"/>
  <c r="R121" i="11"/>
  <c r="R120" i="11"/>
  <c r="R119" i="11"/>
  <c r="R118" i="11"/>
  <c r="R117" i="11"/>
  <c r="R116" i="11"/>
  <c r="R115" i="11"/>
  <c r="R114" i="11"/>
  <c r="R113" i="11"/>
  <c r="R112" i="11"/>
  <c r="R111" i="11"/>
  <c r="R110" i="11"/>
  <c r="R109" i="11"/>
  <c r="R108" i="11"/>
  <c r="R107" i="11"/>
  <c r="R106" i="11"/>
  <c r="R105" i="11"/>
  <c r="R104" i="11"/>
  <c r="R103" i="11"/>
  <c r="R102" i="11"/>
  <c r="R101" i="11"/>
  <c r="R100" i="11"/>
  <c r="R99" i="11"/>
  <c r="R98" i="11"/>
  <c r="R97" i="11"/>
  <c r="R96" i="11"/>
  <c r="R95" i="11"/>
  <c r="R94" i="11"/>
  <c r="R93" i="11"/>
  <c r="R92" i="11"/>
  <c r="R91" i="11"/>
  <c r="R90" i="11"/>
  <c r="R89" i="11"/>
  <c r="R88" i="11"/>
  <c r="R87" i="11"/>
  <c r="R86" i="11"/>
  <c r="R85" i="11"/>
  <c r="R84" i="11"/>
  <c r="R83" i="11"/>
  <c r="R82" i="11"/>
  <c r="R81" i="11"/>
  <c r="R80" i="11"/>
  <c r="R79" i="11"/>
  <c r="R78" i="11"/>
  <c r="R77" i="11"/>
  <c r="R76" i="11"/>
  <c r="R75" i="11"/>
  <c r="R74" i="11"/>
  <c r="R73" i="11"/>
  <c r="R72" i="11"/>
  <c r="R71" i="11"/>
  <c r="R70" i="11"/>
  <c r="R69" i="11"/>
  <c r="R68" i="11"/>
  <c r="R67" i="11"/>
  <c r="R66" i="11"/>
  <c r="R65" i="11"/>
  <c r="R64" i="11"/>
  <c r="R63" i="11"/>
  <c r="R62" i="11"/>
  <c r="R61" i="11"/>
  <c r="R60" i="11"/>
  <c r="R59" i="11"/>
  <c r="R58" i="11"/>
  <c r="R57" i="11"/>
  <c r="R56" i="11"/>
  <c r="R55" i="11"/>
  <c r="R54" i="11"/>
  <c r="R53" i="11"/>
  <c r="R52" i="11"/>
  <c r="R51" i="11"/>
  <c r="R50" i="11"/>
  <c r="R49" i="11"/>
  <c r="R48" i="11"/>
  <c r="R47" i="11"/>
  <c r="R46" i="11"/>
  <c r="R45" i="11"/>
  <c r="R44" i="11"/>
  <c r="R43" i="11"/>
  <c r="R42" i="11"/>
  <c r="R41" i="11"/>
  <c r="R40" i="11"/>
  <c r="R39" i="11"/>
  <c r="R38" i="11"/>
  <c r="R37" i="11"/>
  <c r="R36" i="11"/>
  <c r="R35" i="11"/>
  <c r="R34" i="11"/>
  <c r="R33" i="11"/>
  <c r="R32" i="11"/>
  <c r="R31" i="11"/>
  <c r="R30" i="11"/>
  <c r="R29" i="11"/>
  <c r="R28" i="11"/>
  <c r="R27" i="11"/>
  <c r="R26" i="11"/>
  <c r="R25" i="11"/>
  <c r="R24" i="11"/>
  <c r="R23" i="11"/>
  <c r="R22" i="11"/>
  <c r="R21" i="11"/>
  <c r="R20" i="11"/>
  <c r="R19" i="11"/>
  <c r="R18" i="11"/>
  <c r="R17" i="11"/>
  <c r="R16" i="11"/>
  <c r="R15" i="11"/>
  <c r="R14" i="11"/>
  <c r="R13" i="11"/>
  <c r="R12" i="11"/>
  <c r="R11" i="11"/>
  <c r="R10" i="11"/>
  <c r="R9" i="11"/>
  <c r="R8" i="11"/>
  <c r="R7" i="11"/>
  <c r="L5" i="12" s="1" a="1"/>
  <c r="P456" i="11"/>
  <c r="P455" i="11"/>
  <c r="P454" i="11"/>
  <c r="P453" i="11"/>
  <c r="P452" i="11"/>
  <c r="P451" i="11"/>
  <c r="P450" i="11"/>
  <c r="P449" i="11"/>
  <c r="P448" i="11"/>
  <c r="P447" i="11"/>
  <c r="P446" i="11"/>
  <c r="P445" i="11"/>
  <c r="P444" i="11"/>
  <c r="P443" i="11"/>
  <c r="P442" i="11"/>
  <c r="P441" i="11"/>
  <c r="P440" i="11"/>
  <c r="P439" i="11"/>
  <c r="P438" i="11"/>
  <c r="P437" i="11"/>
  <c r="P436" i="11"/>
  <c r="P435" i="11"/>
  <c r="P434" i="11"/>
  <c r="P433" i="11"/>
  <c r="P432" i="11"/>
  <c r="P431" i="11"/>
  <c r="P430" i="11"/>
  <c r="P429" i="11"/>
  <c r="P428" i="11"/>
  <c r="P427" i="11"/>
  <c r="P426" i="11"/>
  <c r="P425" i="11"/>
  <c r="P424" i="11"/>
  <c r="P423" i="11"/>
  <c r="P422" i="11"/>
  <c r="P421" i="11"/>
  <c r="P420" i="11"/>
  <c r="P419" i="11"/>
  <c r="P418" i="11"/>
  <c r="P417" i="11"/>
  <c r="P416" i="11"/>
  <c r="P415" i="11"/>
  <c r="P414" i="11"/>
  <c r="P413" i="11"/>
  <c r="P412" i="11"/>
  <c r="P411" i="11"/>
  <c r="P410" i="11"/>
  <c r="P409" i="11"/>
  <c r="P408" i="11"/>
  <c r="P407" i="11"/>
  <c r="P406" i="11"/>
  <c r="P405" i="11"/>
  <c r="P404" i="11"/>
  <c r="P403" i="11"/>
  <c r="P402" i="11"/>
  <c r="P401" i="11"/>
  <c r="P400" i="11"/>
  <c r="P399" i="11"/>
  <c r="P398" i="11"/>
  <c r="P397" i="11"/>
  <c r="P396" i="11"/>
  <c r="P395" i="11"/>
  <c r="P394" i="11"/>
  <c r="P393" i="11"/>
  <c r="P392" i="11"/>
  <c r="P391" i="11"/>
  <c r="P390" i="11"/>
  <c r="P389" i="11"/>
  <c r="P388" i="11"/>
  <c r="P387" i="11"/>
  <c r="P386" i="11"/>
  <c r="P385" i="11"/>
  <c r="P384" i="11"/>
  <c r="P383" i="11"/>
  <c r="P382" i="11"/>
  <c r="P381" i="11"/>
  <c r="P380" i="11"/>
  <c r="P379" i="11"/>
  <c r="P378" i="11"/>
  <c r="P377" i="11"/>
  <c r="P376" i="11"/>
  <c r="P375" i="11"/>
  <c r="P374" i="11"/>
  <c r="P373" i="11"/>
  <c r="P372" i="11"/>
  <c r="P371" i="11"/>
  <c r="P370" i="11"/>
  <c r="P369" i="11"/>
  <c r="P368" i="11"/>
  <c r="P367" i="11"/>
  <c r="P366" i="11"/>
  <c r="P365" i="11"/>
  <c r="P364" i="11"/>
  <c r="P363" i="11"/>
  <c r="P362" i="11"/>
  <c r="P361" i="11"/>
  <c r="P360" i="11"/>
  <c r="P359" i="11"/>
  <c r="P358" i="11"/>
  <c r="P357" i="11"/>
  <c r="P356" i="11"/>
  <c r="P355" i="11"/>
  <c r="P354" i="11"/>
  <c r="P353" i="11"/>
  <c r="P352" i="11"/>
  <c r="P351" i="11"/>
  <c r="P350" i="11"/>
  <c r="P349" i="11"/>
  <c r="P348" i="11"/>
  <c r="P347" i="11"/>
  <c r="P346" i="11"/>
  <c r="P345" i="11"/>
  <c r="P344" i="11"/>
  <c r="P343" i="11"/>
  <c r="P342" i="11"/>
  <c r="P341" i="11"/>
  <c r="P340" i="11"/>
  <c r="P339" i="11"/>
  <c r="P338" i="11"/>
  <c r="P337" i="11"/>
  <c r="P336" i="11"/>
  <c r="P335" i="11"/>
  <c r="P334" i="11"/>
  <c r="P333" i="11"/>
  <c r="P332" i="11"/>
  <c r="P331" i="11"/>
  <c r="P330" i="11"/>
  <c r="P329" i="11"/>
  <c r="P328" i="11"/>
  <c r="P327" i="11"/>
  <c r="P326" i="11"/>
  <c r="P325" i="11"/>
  <c r="P324" i="11"/>
  <c r="P323" i="11"/>
  <c r="P322" i="11"/>
  <c r="P321" i="11"/>
  <c r="P320" i="11"/>
  <c r="P319" i="11"/>
  <c r="P318" i="11"/>
  <c r="P317" i="11"/>
  <c r="P316" i="11"/>
  <c r="P315" i="11"/>
  <c r="P314" i="11"/>
  <c r="P313" i="11"/>
  <c r="P312" i="11"/>
  <c r="P311" i="11"/>
  <c r="P310" i="11"/>
  <c r="P309" i="11"/>
  <c r="P308" i="11"/>
  <c r="P307" i="11"/>
  <c r="P306" i="11"/>
  <c r="P305" i="11"/>
  <c r="P304" i="11"/>
  <c r="P303" i="11"/>
  <c r="P302" i="11"/>
  <c r="P301" i="11"/>
  <c r="P300" i="11"/>
  <c r="P299" i="11"/>
  <c r="P298" i="11"/>
  <c r="P297" i="11"/>
  <c r="P296" i="11"/>
  <c r="P295" i="11"/>
  <c r="P294" i="11"/>
  <c r="P293" i="11"/>
  <c r="P292" i="11"/>
  <c r="P291" i="11"/>
  <c r="P290" i="11"/>
  <c r="P289" i="11"/>
  <c r="P288" i="11"/>
  <c r="P287" i="11"/>
  <c r="P286" i="11"/>
  <c r="P285" i="11"/>
  <c r="P284" i="11"/>
  <c r="P283" i="11"/>
  <c r="P282" i="11"/>
  <c r="P281" i="11"/>
  <c r="P280" i="11"/>
  <c r="P279" i="11"/>
  <c r="P278" i="11"/>
  <c r="P277" i="11"/>
  <c r="P276" i="11"/>
  <c r="P275" i="11"/>
  <c r="P274" i="11"/>
  <c r="P273" i="11"/>
  <c r="P272" i="11"/>
  <c r="P271" i="11"/>
  <c r="P270" i="11"/>
  <c r="P269" i="11"/>
  <c r="P268" i="11"/>
  <c r="P267" i="11"/>
  <c r="P266" i="11"/>
  <c r="P265" i="11"/>
  <c r="P264" i="11"/>
  <c r="P263" i="11"/>
  <c r="P262" i="11"/>
  <c r="P261" i="11"/>
  <c r="P260" i="11"/>
  <c r="P259" i="11"/>
  <c r="P258" i="11"/>
  <c r="P257" i="11"/>
  <c r="P256" i="11"/>
  <c r="P255" i="11"/>
  <c r="P254" i="11"/>
  <c r="P253" i="11"/>
  <c r="P252" i="11"/>
  <c r="P251" i="11"/>
  <c r="P250" i="11"/>
  <c r="P249" i="11"/>
  <c r="P248" i="11"/>
  <c r="P247" i="11"/>
  <c r="P246" i="11"/>
  <c r="P245" i="11"/>
  <c r="P244" i="11"/>
  <c r="P243" i="11"/>
  <c r="P242" i="11"/>
  <c r="P241" i="11"/>
  <c r="P240" i="11"/>
  <c r="P239" i="11"/>
  <c r="P238" i="11"/>
  <c r="P237" i="11"/>
  <c r="P236" i="11"/>
  <c r="P235" i="11"/>
  <c r="P234" i="11"/>
  <c r="P233" i="11"/>
  <c r="P232" i="11"/>
  <c r="P231" i="11"/>
  <c r="P230" i="11"/>
  <c r="P229" i="11"/>
  <c r="P228" i="11"/>
  <c r="P227" i="11"/>
  <c r="P226" i="11"/>
  <c r="P225" i="11"/>
  <c r="P224" i="11"/>
  <c r="P223" i="11"/>
  <c r="P222" i="11"/>
  <c r="P221" i="11"/>
  <c r="P220" i="11"/>
  <c r="P219" i="11"/>
  <c r="P218" i="11"/>
  <c r="P217" i="11"/>
  <c r="P216" i="11"/>
  <c r="P215" i="11"/>
  <c r="P214" i="11"/>
  <c r="P213" i="11"/>
  <c r="P212" i="11"/>
  <c r="P211" i="11"/>
  <c r="P210" i="11"/>
  <c r="P209" i="11"/>
  <c r="P208" i="11"/>
  <c r="P207" i="11"/>
  <c r="P206" i="11"/>
  <c r="P205" i="11"/>
  <c r="P204" i="11"/>
  <c r="P203" i="11"/>
  <c r="P202" i="11"/>
  <c r="P201" i="11"/>
  <c r="P200" i="11"/>
  <c r="P199" i="11"/>
  <c r="P198" i="11"/>
  <c r="P197" i="11"/>
  <c r="P196" i="11"/>
  <c r="P195" i="11"/>
  <c r="P194" i="11"/>
  <c r="P193" i="11"/>
  <c r="P192" i="11"/>
  <c r="P191" i="11"/>
  <c r="P190" i="11"/>
  <c r="P189" i="11"/>
  <c r="P188" i="11"/>
  <c r="P187" i="11"/>
  <c r="P186" i="11"/>
  <c r="P185" i="11"/>
  <c r="P184" i="11"/>
  <c r="P183" i="11"/>
  <c r="P182" i="11"/>
  <c r="P181" i="11"/>
  <c r="P180" i="11"/>
  <c r="P179" i="11"/>
  <c r="P178" i="11"/>
  <c r="P177" i="11"/>
  <c r="P176" i="11"/>
  <c r="P175" i="11"/>
  <c r="P174" i="11"/>
  <c r="P173" i="11"/>
  <c r="P172" i="11"/>
  <c r="P171" i="11"/>
  <c r="P170" i="11"/>
  <c r="P169" i="11"/>
  <c r="P168" i="11"/>
  <c r="P167" i="11"/>
  <c r="P166" i="11"/>
  <c r="P165" i="11"/>
  <c r="P164" i="11"/>
  <c r="P163" i="11"/>
  <c r="P162" i="11"/>
  <c r="P161" i="11"/>
  <c r="P160" i="11"/>
  <c r="P159" i="11"/>
  <c r="P158" i="11"/>
  <c r="P157" i="11"/>
  <c r="P156" i="11"/>
  <c r="P155" i="11"/>
  <c r="P154" i="11"/>
  <c r="P153" i="11"/>
  <c r="P152" i="11"/>
  <c r="P151" i="11"/>
  <c r="P150" i="11"/>
  <c r="P149" i="11"/>
  <c r="P148" i="11"/>
  <c r="P147" i="11"/>
  <c r="P146" i="11"/>
  <c r="P145" i="11"/>
  <c r="P144" i="11"/>
  <c r="P143" i="11"/>
  <c r="P142" i="11"/>
  <c r="P141" i="11"/>
  <c r="P140" i="11"/>
  <c r="P139" i="11"/>
  <c r="P138" i="11"/>
  <c r="P137" i="11"/>
  <c r="P136" i="11"/>
  <c r="P135" i="11"/>
  <c r="P134" i="11"/>
  <c r="P133" i="11"/>
  <c r="P132" i="11"/>
  <c r="P131" i="11"/>
  <c r="P130" i="11"/>
  <c r="P129" i="11"/>
  <c r="P128" i="11"/>
  <c r="P127" i="11"/>
  <c r="P126" i="11"/>
  <c r="P125" i="11"/>
  <c r="P124" i="11"/>
  <c r="P123" i="11"/>
  <c r="P122" i="11"/>
  <c r="P121" i="11"/>
  <c r="P120" i="11"/>
  <c r="P119" i="11"/>
  <c r="P118" i="11"/>
  <c r="P117" i="11"/>
  <c r="P116" i="11"/>
  <c r="P115" i="11"/>
  <c r="P114" i="11"/>
  <c r="P113" i="11"/>
  <c r="P112" i="11"/>
  <c r="P111" i="11"/>
  <c r="P110" i="11"/>
  <c r="P109" i="11"/>
  <c r="P108" i="11"/>
  <c r="P107" i="11"/>
  <c r="P106" i="11"/>
  <c r="P105" i="11"/>
  <c r="P104" i="11"/>
  <c r="P103" i="11"/>
  <c r="P102" i="11"/>
  <c r="P101" i="11"/>
  <c r="P100" i="11"/>
  <c r="P99" i="11"/>
  <c r="P98" i="11"/>
  <c r="P97" i="11"/>
  <c r="P96" i="11"/>
  <c r="P95" i="11"/>
  <c r="P94" i="11"/>
  <c r="P93" i="11"/>
  <c r="P92" i="11"/>
  <c r="P91" i="11"/>
  <c r="P90" i="11"/>
  <c r="P89" i="11"/>
  <c r="P88" i="11"/>
  <c r="P87" i="11"/>
  <c r="P86" i="11"/>
  <c r="P85" i="11"/>
  <c r="P84" i="11"/>
  <c r="P83" i="11"/>
  <c r="P82" i="11"/>
  <c r="P81" i="11"/>
  <c r="P80" i="11"/>
  <c r="P79" i="11"/>
  <c r="P78" i="11"/>
  <c r="P77" i="11"/>
  <c r="P76" i="11"/>
  <c r="P75" i="11"/>
  <c r="P74" i="11"/>
  <c r="P73" i="11"/>
  <c r="P72" i="11"/>
  <c r="P71" i="11"/>
  <c r="P70" i="11"/>
  <c r="P69" i="11"/>
  <c r="P68" i="11"/>
  <c r="P67" i="11"/>
  <c r="P66" i="11"/>
  <c r="P65" i="11"/>
  <c r="P64" i="11"/>
  <c r="P63" i="11"/>
  <c r="P62" i="11"/>
  <c r="P61" i="11"/>
  <c r="P60" i="11"/>
  <c r="P59" i="11"/>
  <c r="P58" i="11"/>
  <c r="P57" i="11"/>
  <c r="P56" i="11"/>
  <c r="P55" i="11"/>
  <c r="P54" i="11"/>
  <c r="P53" i="11"/>
  <c r="P52" i="11"/>
  <c r="P51" i="11"/>
  <c r="P50" i="11"/>
  <c r="P49" i="11"/>
  <c r="P48" i="11"/>
  <c r="P47" i="11"/>
  <c r="P46" i="11"/>
  <c r="P45" i="11"/>
  <c r="P44" i="11"/>
  <c r="P43" i="11"/>
  <c r="P42" i="11"/>
  <c r="P41" i="11"/>
  <c r="P40" i="11"/>
  <c r="P39" i="11"/>
  <c r="P38" i="11"/>
  <c r="P37" i="11"/>
  <c r="P36" i="11"/>
  <c r="P35" i="11"/>
  <c r="P34" i="11"/>
  <c r="P33" i="11"/>
  <c r="P32" i="11"/>
  <c r="P31" i="11"/>
  <c r="P30" i="11"/>
  <c r="P29" i="11"/>
  <c r="P28" i="11"/>
  <c r="P27" i="11"/>
  <c r="P26" i="11"/>
  <c r="P25" i="11"/>
  <c r="P24" i="11"/>
  <c r="P23" i="11"/>
  <c r="P22" i="11"/>
  <c r="P21" i="11"/>
  <c r="P20" i="11"/>
  <c r="P19" i="11"/>
  <c r="P18" i="11"/>
  <c r="P17" i="11"/>
  <c r="P16" i="11"/>
  <c r="P15" i="11"/>
  <c r="P14" i="11"/>
  <c r="P13" i="11"/>
  <c r="P12" i="11"/>
  <c r="P11" i="11"/>
  <c r="P10" i="11"/>
  <c r="P9" i="11"/>
  <c r="P8" i="11"/>
  <c r="P7" i="11"/>
  <c r="N456" i="11"/>
  <c r="N455" i="11"/>
  <c r="N454" i="11"/>
  <c r="N453" i="11"/>
  <c r="N452" i="11"/>
  <c r="N451" i="11"/>
  <c r="N450" i="11"/>
  <c r="N449" i="11"/>
  <c r="N448" i="11"/>
  <c r="N447" i="11"/>
  <c r="N446" i="11"/>
  <c r="N445" i="11"/>
  <c r="N444" i="11"/>
  <c r="N443" i="11"/>
  <c r="N442" i="11"/>
  <c r="N441" i="11"/>
  <c r="N440" i="11"/>
  <c r="N439" i="11"/>
  <c r="N438" i="11"/>
  <c r="N437" i="11"/>
  <c r="N436" i="11"/>
  <c r="N435" i="11"/>
  <c r="N434" i="11"/>
  <c r="N433" i="11"/>
  <c r="N432" i="11"/>
  <c r="N431" i="11"/>
  <c r="N430" i="11"/>
  <c r="N429" i="11"/>
  <c r="N428" i="11"/>
  <c r="N427" i="11"/>
  <c r="N426" i="11"/>
  <c r="N425" i="11"/>
  <c r="N424" i="11"/>
  <c r="N423" i="11"/>
  <c r="N422" i="11"/>
  <c r="N421" i="11"/>
  <c r="N420" i="11"/>
  <c r="N419" i="11"/>
  <c r="N418" i="11"/>
  <c r="N417" i="11"/>
  <c r="N416" i="11"/>
  <c r="N415" i="11"/>
  <c r="N414" i="11"/>
  <c r="N413" i="11"/>
  <c r="N412" i="11"/>
  <c r="N411" i="11"/>
  <c r="N410" i="11"/>
  <c r="N409" i="11"/>
  <c r="N408" i="11"/>
  <c r="N407" i="11"/>
  <c r="N406" i="11"/>
  <c r="N405" i="11"/>
  <c r="N404" i="11"/>
  <c r="N403" i="11"/>
  <c r="N402" i="11"/>
  <c r="N401" i="11"/>
  <c r="N400" i="11"/>
  <c r="N399" i="11"/>
  <c r="N398" i="11"/>
  <c r="N397" i="11"/>
  <c r="N396" i="11"/>
  <c r="N395" i="11"/>
  <c r="N394" i="11"/>
  <c r="N393" i="11"/>
  <c r="N392" i="11"/>
  <c r="N391" i="11"/>
  <c r="N390" i="11"/>
  <c r="N389" i="11"/>
  <c r="N388" i="11"/>
  <c r="N387" i="11"/>
  <c r="N386" i="11"/>
  <c r="N385" i="11"/>
  <c r="N384" i="11"/>
  <c r="N383" i="11"/>
  <c r="N382" i="11"/>
  <c r="N381" i="11"/>
  <c r="N380" i="11"/>
  <c r="N379" i="11"/>
  <c r="N378" i="11"/>
  <c r="N377" i="11"/>
  <c r="N376" i="11"/>
  <c r="N375" i="11"/>
  <c r="N374" i="11"/>
  <c r="N373" i="11"/>
  <c r="N372" i="11"/>
  <c r="N371" i="11"/>
  <c r="N370" i="11"/>
  <c r="N369" i="11"/>
  <c r="N368" i="11"/>
  <c r="N367" i="11"/>
  <c r="N366" i="11"/>
  <c r="N365" i="11"/>
  <c r="N364" i="11"/>
  <c r="N363" i="11"/>
  <c r="N362" i="11"/>
  <c r="N361" i="11"/>
  <c r="N360" i="11"/>
  <c r="N359" i="11"/>
  <c r="N358" i="11"/>
  <c r="N357" i="11"/>
  <c r="N356" i="11"/>
  <c r="N355" i="11"/>
  <c r="N354" i="11"/>
  <c r="N353" i="11"/>
  <c r="N352" i="11"/>
  <c r="N351" i="11"/>
  <c r="N350" i="11"/>
  <c r="N349" i="11"/>
  <c r="N348" i="11"/>
  <c r="N347" i="11"/>
  <c r="N346" i="11"/>
  <c r="N345" i="11"/>
  <c r="N344" i="11"/>
  <c r="N343" i="11"/>
  <c r="N342" i="11"/>
  <c r="N341" i="11"/>
  <c r="N340" i="11"/>
  <c r="N339" i="11"/>
  <c r="N338" i="11"/>
  <c r="N337" i="11"/>
  <c r="N336" i="11"/>
  <c r="N335" i="11"/>
  <c r="N334" i="11"/>
  <c r="N333" i="11"/>
  <c r="N332" i="11"/>
  <c r="N331" i="11"/>
  <c r="N330" i="11"/>
  <c r="N329" i="11"/>
  <c r="N328" i="11"/>
  <c r="N327" i="11"/>
  <c r="N326" i="11"/>
  <c r="N325" i="11"/>
  <c r="N324" i="11"/>
  <c r="N323" i="11"/>
  <c r="N322" i="11"/>
  <c r="N321" i="11"/>
  <c r="N320" i="11"/>
  <c r="N319" i="11"/>
  <c r="N318" i="11"/>
  <c r="N317" i="11"/>
  <c r="N316" i="11"/>
  <c r="N315" i="11"/>
  <c r="N314" i="11"/>
  <c r="N313" i="11"/>
  <c r="N312" i="11"/>
  <c r="N311" i="11"/>
  <c r="N310" i="11"/>
  <c r="N309" i="11"/>
  <c r="N308" i="11"/>
  <c r="N307" i="11"/>
  <c r="N306" i="11"/>
  <c r="N305" i="11"/>
  <c r="N304" i="11"/>
  <c r="N303" i="11"/>
  <c r="N302" i="11"/>
  <c r="N301" i="11"/>
  <c r="N300" i="11"/>
  <c r="N299" i="11"/>
  <c r="N298" i="11"/>
  <c r="N297" i="11"/>
  <c r="N296" i="11"/>
  <c r="N295" i="11"/>
  <c r="N294" i="11"/>
  <c r="N293" i="11"/>
  <c r="N292" i="11"/>
  <c r="N291" i="11"/>
  <c r="N290" i="11"/>
  <c r="N289" i="11"/>
  <c r="N288" i="11"/>
  <c r="N287" i="11"/>
  <c r="N286" i="11"/>
  <c r="N285" i="11"/>
  <c r="N284" i="11"/>
  <c r="N283" i="11"/>
  <c r="N282" i="11"/>
  <c r="N281" i="11"/>
  <c r="N280" i="11"/>
  <c r="N279" i="11"/>
  <c r="N278" i="11"/>
  <c r="N277" i="11"/>
  <c r="N276" i="11"/>
  <c r="N275" i="11"/>
  <c r="N274" i="11"/>
  <c r="N273" i="11"/>
  <c r="N272" i="11"/>
  <c r="N271" i="11"/>
  <c r="N270" i="11"/>
  <c r="N269" i="11"/>
  <c r="N268" i="11"/>
  <c r="N267" i="11"/>
  <c r="N266" i="11"/>
  <c r="N265" i="11"/>
  <c r="N264" i="11"/>
  <c r="N263" i="11"/>
  <c r="N262" i="11"/>
  <c r="N261" i="11"/>
  <c r="N260" i="11"/>
  <c r="N259" i="11"/>
  <c r="N258" i="11"/>
  <c r="N257" i="11"/>
  <c r="N256" i="11"/>
  <c r="N255" i="11"/>
  <c r="N254" i="11"/>
  <c r="N253" i="11"/>
  <c r="N252" i="11"/>
  <c r="N251" i="11"/>
  <c r="N250" i="11"/>
  <c r="N249" i="11"/>
  <c r="N248" i="11"/>
  <c r="N247" i="11"/>
  <c r="N246" i="11"/>
  <c r="N245" i="11"/>
  <c r="N244" i="11"/>
  <c r="N243" i="11"/>
  <c r="N242" i="11"/>
  <c r="N241" i="11"/>
  <c r="N240" i="11"/>
  <c r="N239" i="11"/>
  <c r="N238" i="11"/>
  <c r="N237" i="11"/>
  <c r="N236" i="11"/>
  <c r="N235" i="11"/>
  <c r="N234" i="11"/>
  <c r="N233" i="11"/>
  <c r="N232" i="11"/>
  <c r="N231" i="11"/>
  <c r="N230" i="11"/>
  <c r="N229" i="11"/>
  <c r="N228" i="11"/>
  <c r="N227" i="11"/>
  <c r="N226" i="11"/>
  <c r="N225" i="11"/>
  <c r="N224" i="11"/>
  <c r="N223" i="11"/>
  <c r="N222" i="11"/>
  <c r="N221" i="11"/>
  <c r="N220" i="11"/>
  <c r="N219" i="11"/>
  <c r="N218" i="11"/>
  <c r="N217" i="11"/>
  <c r="N216" i="11"/>
  <c r="N215" i="11"/>
  <c r="N214" i="11"/>
  <c r="N213" i="11"/>
  <c r="N212" i="11"/>
  <c r="N211" i="11"/>
  <c r="N210" i="11"/>
  <c r="N209" i="11"/>
  <c r="N208" i="11"/>
  <c r="N207" i="11"/>
  <c r="N206" i="11"/>
  <c r="N205" i="11"/>
  <c r="N204" i="11"/>
  <c r="N203" i="11"/>
  <c r="N202" i="11"/>
  <c r="N201" i="11"/>
  <c r="N200" i="11"/>
  <c r="N199" i="11"/>
  <c r="N198" i="11"/>
  <c r="N197" i="11"/>
  <c r="N196" i="11"/>
  <c r="N195" i="11"/>
  <c r="N194" i="11"/>
  <c r="N193" i="11"/>
  <c r="N192" i="11"/>
  <c r="N191" i="11"/>
  <c r="N190" i="11"/>
  <c r="N189" i="11"/>
  <c r="N188" i="11"/>
  <c r="N187" i="11"/>
  <c r="N186" i="11"/>
  <c r="N185" i="11"/>
  <c r="N184" i="11"/>
  <c r="N183" i="11"/>
  <c r="N182" i="11"/>
  <c r="N181" i="11"/>
  <c r="N180" i="11"/>
  <c r="N179" i="11"/>
  <c r="N178" i="11"/>
  <c r="N177" i="11"/>
  <c r="N176" i="11"/>
  <c r="N175" i="11"/>
  <c r="N174" i="11"/>
  <c r="N173" i="11"/>
  <c r="N172" i="11"/>
  <c r="N171" i="11"/>
  <c r="N170" i="11"/>
  <c r="N169" i="11"/>
  <c r="N168" i="11"/>
  <c r="N167" i="11"/>
  <c r="N166" i="11"/>
  <c r="N165" i="11"/>
  <c r="N164" i="11"/>
  <c r="N163" i="11"/>
  <c r="N162" i="11"/>
  <c r="N161" i="11"/>
  <c r="N160" i="11"/>
  <c r="N159" i="11"/>
  <c r="N158" i="11"/>
  <c r="N157" i="11"/>
  <c r="N156" i="11"/>
  <c r="N155" i="11"/>
  <c r="N154" i="11"/>
  <c r="N153" i="11"/>
  <c r="N152" i="11"/>
  <c r="N151" i="11"/>
  <c r="N150" i="11"/>
  <c r="N149" i="11"/>
  <c r="N148" i="11"/>
  <c r="N147" i="11"/>
  <c r="N146" i="11"/>
  <c r="N145" i="11"/>
  <c r="N144" i="11"/>
  <c r="N143" i="11"/>
  <c r="N142" i="11"/>
  <c r="N141" i="11"/>
  <c r="N140" i="11"/>
  <c r="N139" i="11"/>
  <c r="N138" i="11"/>
  <c r="N137" i="11"/>
  <c r="N136" i="11"/>
  <c r="N135" i="11"/>
  <c r="N134" i="11"/>
  <c r="N133" i="11"/>
  <c r="N132" i="11"/>
  <c r="N131" i="11"/>
  <c r="N130" i="11"/>
  <c r="N129" i="11"/>
  <c r="N128" i="11"/>
  <c r="N127" i="11"/>
  <c r="N126" i="11"/>
  <c r="N125" i="11"/>
  <c r="N124" i="11"/>
  <c r="N123" i="11"/>
  <c r="N122" i="11"/>
  <c r="N121" i="11"/>
  <c r="N120" i="11"/>
  <c r="N119" i="11"/>
  <c r="N118" i="11"/>
  <c r="N117" i="11"/>
  <c r="N116" i="11"/>
  <c r="N115" i="11"/>
  <c r="N114" i="11"/>
  <c r="N113" i="11"/>
  <c r="N112" i="11"/>
  <c r="N111" i="11"/>
  <c r="N110" i="11"/>
  <c r="N109" i="11"/>
  <c r="N108" i="11"/>
  <c r="N107" i="11"/>
  <c r="N106" i="11"/>
  <c r="N105" i="11"/>
  <c r="N104" i="11"/>
  <c r="N103" i="11"/>
  <c r="N102" i="11"/>
  <c r="N101" i="11"/>
  <c r="N100" i="11"/>
  <c r="N99" i="11"/>
  <c r="N98" i="11"/>
  <c r="N97" i="11"/>
  <c r="N96" i="11"/>
  <c r="N95" i="11"/>
  <c r="N94" i="11"/>
  <c r="N93" i="11"/>
  <c r="N92" i="11"/>
  <c r="N91" i="11"/>
  <c r="N90" i="11"/>
  <c r="N89" i="11"/>
  <c r="N88" i="11"/>
  <c r="N87" i="11"/>
  <c r="N86" i="11"/>
  <c r="N85" i="11"/>
  <c r="N84" i="11"/>
  <c r="N83" i="11"/>
  <c r="N82" i="11"/>
  <c r="N81" i="11"/>
  <c r="N80" i="11"/>
  <c r="N79" i="11"/>
  <c r="N78" i="11"/>
  <c r="N77" i="11"/>
  <c r="N76" i="11"/>
  <c r="N75" i="11"/>
  <c r="N74" i="11"/>
  <c r="N73" i="11"/>
  <c r="N72" i="11"/>
  <c r="N71" i="11"/>
  <c r="N70" i="11"/>
  <c r="N69" i="11"/>
  <c r="N68" i="11"/>
  <c r="N67" i="11"/>
  <c r="N66" i="11"/>
  <c r="N65" i="11"/>
  <c r="N64" i="11"/>
  <c r="N63" i="11"/>
  <c r="N62" i="11"/>
  <c r="N61" i="11"/>
  <c r="N60" i="11"/>
  <c r="N59" i="11"/>
  <c r="N58" i="11"/>
  <c r="N57" i="11"/>
  <c r="N56" i="11"/>
  <c r="N55" i="11"/>
  <c r="N54" i="11"/>
  <c r="N53" i="11"/>
  <c r="N52" i="11"/>
  <c r="N51" i="11"/>
  <c r="N50" i="11"/>
  <c r="N49" i="11"/>
  <c r="N48" i="11"/>
  <c r="N47" i="11"/>
  <c r="N46" i="11"/>
  <c r="N45" i="11"/>
  <c r="N44" i="11"/>
  <c r="N43" i="11"/>
  <c r="N42" i="11"/>
  <c r="N41" i="11"/>
  <c r="N40" i="11"/>
  <c r="N39" i="11"/>
  <c r="N38" i="11"/>
  <c r="N37" i="11"/>
  <c r="N36" i="11"/>
  <c r="N35" i="11"/>
  <c r="N34" i="11"/>
  <c r="N33" i="11"/>
  <c r="N32" i="11"/>
  <c r="N31" i="11"/>
  <c r="N30" i="11"/>
  <c r="N29" i="11"/>
  <c r="N28" i="11"/>
  <c r="N27" i="11"/>
  <c r="N26" i="11"/>
  <c r="N25" i="11"/>
  <c r="N24" i="11"/>
  <c r="N23" i="11"/>
  <c r="N22" i="11"/>
  <c r="N21" i="11"/>
  <c r="N20" i="11"/>
  <c r="N19" i="11"/>
  <c r="N18" i="11"/>
  <c r="N17" i="11"/>
  <c r="N16" i="11"/>
  <c r="N15" i="11"/>
  <c r="N14" i="11"/>
  <c r="N13" i="11"/>
  <c r="N12" i="11"/>
  <c r="N11" i="11"/>
  <c r="N10" i="11"/>
  <c r="N9" i="11"/>
  <c r="N8" i="11"/>
  <c r="N7" i="11"/>
  <c r="L429" i="11"/>
  <c r="L428" i="11"/>
  <c r="L427" i="11"/>
  <c r="L426" i="11"/>
  <c r="L425" i="11"/>
  <c r="L424" i="11"/>
  <c r="L423" i="11"/>
  <c r="L422" i="11"/>
  <c r="L421" i="11"/>
  <c r="L420" i="11"/>
  <c r="L419" i="11"/>
  <c r="L418" i="11"/>
  <c r="L417" i="11"/>
  <c r="L416" i="11"/>
  <c r="L415" i="11"/>
  <c r="L414" i="11"/>
  <c r="L413" i="11"/>
  <c r="L412" i="11"/>
  <c r="L411" i="11"/>
  <c r="L410" i="11"/>
  <c r="L409" i="11"/>
  <c r="L408" i="11"/>
  <c r="L407" i="11"/>
  <c r="L406" i="11"/>
  <c r="L405" i="11"/>
  <c r="L404" i="11"/>
  <c r="L403" i="11"/>
  <c r="L402" i="11"/>
  <c r="L401" i="11"/>
  <c r="L400" i="11"/>
  <c r="L399" i="11"/>
  <c r="L398" i="11"/>
  <c r="L397" i="11"/>
  <c r="L396" i="11"/>
  <c r="L395" i="11"/>
  <c r="L394" i="11"/>
  <c r="L393" i="11"/>
  <c r="L392" i="11"/>
  <c r="L391" i="11"/>
  <c r="L390" i="11"/>
  <c r="L389" i="11"/>
  <c r="L388" i="11"/>
  <c r="L387" i="11"/>
  <c r="L386" i="11"/>
  <c r="L385" i="11"/>
  <c r="L384" i="11"/>
  <c r="L383" i="11"/>
  <c r="L382" i="11"/>
  <c r="L381" i="11"/>
  <c r="L380" i="11"/>
  <c r="L379" i="11"/>
  <c r="L378" i="11"/>
  <c r="L377" i="11"/>
  <c r="L376" i="11"/>
  <c r="L375" i="11"/>
  <c r="L374" i="11"/>
  <c r="L373" i="11"/>
  <c r="L372" i="11"/>
  <c r="L371" i="11"/>
  <c r="L370" i="11"/>
  <c r="L369" i="11"/>
  <c r="L368" i="11"/>
  <c r="L367" i="11"/>
  <c r="L366" i="11"/>
  <c r="L365" i="11"/>
  <c r="L364" i="11"/>
  <c r="L363" i="11"/>
  <c r="L362" i="11"/>
  <c r="L361" i="11"/>
  <c r="L360" i="11"/>
  <c r="L359" i="11"/>
  <c r="L358" i="11"/>
  <c r="L357" i="11"/>
  <c r="L356" i="11"/>
  <c r="L355" i="11"/>
  <c r="L354" i="11"/>
  <c r="L353" i="11"/>
  <c r="L352" i="11"/>
  <c r="L351" i="11"/>
  <c r="L350" i="11"/>
  <c r="L349" i="11"/>
  <c r="L348" i="11"/>
  <c r="L347" i="11"/>
  <c r="L346" i="11"/>
  <c r="L345" i="11"/>
  <c r="L344" i="11"/>
  <c r="L343" i="11"/>
  <c r="L342" i="11"/>
  <c r="L341" i="11"/>
  <c r="L340" i="11"/>
  <c r="L339" i="11"/>
  <c r="L338" i="11"/>
  <c r="L337" i="11"/>
  <c r="L336" i="11"/>
  <c r="L335" i="11"/>
  <c r="L334" i="11"/>
  <c r="L333" i="11"/>
  <c r="L332" i="11"/>
  <c r="L331" i="11"/>
  <c r="L330" i="11"/>
  <c r="L329" i="11"/>
  <c r="L328" i="11"/>
  <c r="L327" i="11"/>
  <c r="L326" i="11"/>
  <c r="L325" i="11"/>
  <c r="L324" i="11"/>
  <c r="L323" i="11"/>
  <c r="L322" i="11"/>
  <c r="L321" i="11"/>
  <c r="L320" i="11"/>
  <c r="L319" i="11"/>
  <c r="L318" i="11"/>
  <c r="L317" i="11"/>
  <c r="L316" i="11"/>
  <c r="L315" i="11"/>
  <c r="L314" i="11"/>
  <c r="L313" i="11"/>
  <c r="L312" i="11"/>
  <c r="L311" i="11"/>
  <c r="L310" i="11"/>
  <c r="L309" i="11"/>
  <c r="L308" i="11"/>
  <c r="L307" i="11"/>
  <c r="L306" i="11"/>
  <c r="L305" i="11"/>
  <c r="L304" i="11"/>
  <c r="L303" i="11"/>
  <c r="L302" i="11"/>
  <c r="L301" i="11"/>
  <c r="L300" i="11"/>
  <c r="L299" i="11"/>
  <c r="L298" i="11"/>
  <c r="L297" i="11"/>
  <c r="L296" i="11"/>
  <c r="L295" i="11"/>
  <c r="L294" i="11"/>
  <c r="L293" i="11"/>
  <c r="L292" i="11"/>
  <c r="L291" i="11"/>
  <c r="L290" i="11"/>
  <c r="L289" i="11"/>
  <c r="L288" i="11"/>
  <c r="L287" i="11"/>
  <c r="L286" i="11"/>
  <c r="L285" i="11"/>
  <c r="L284" i="11"/>
  <c r="L283" i="11"/>
  <c r="L282" i="11"/>
  <c r="L281" i="11"/>
  <c r="L280" i="11"/>
  <c r="L279" i="11"/>
  <c r="L278" i="11"/>
  <c r="L277" i="11"/>
  <c r="L276" i="11"/>
  <c r="L275" i="11"/>
  <c r="L274" i="11"/>
  <c r="L273" i="11"/>
  <c r="L272" i="11"/>
  <c r="L271" i="11"/>
  <c r="L270" i="11"/>
  <c r="L269" i="11"/>
  <c r="L268" i="11"/>
  <c r="L267" i="11"/>
  <c r="L266" i="11"/>
  <c r="L265" i="11"/>
  <c r="L264" i="11"/>
  <c r="L263" i="11"/>
  <c r="L262" i="11"/>
  <c r="L261" i="11"/>
  <c r="L260" i="11"/>
  <c r="L259" i="11"/>
  <c r="L258" i="11"/>
  <c r="L257" i="11"/>
  <c r="L256" i="11"/>
  <c r="L255" i="11"/>
  <c r="L254" i="11"/>
  <c r="L253" i="11"/>
  <c r="L252" i="11"/>
  <c r="L251" i="11"/>
  <c r="L250" i="11"/>
  <c r="L249" i="11"/>
  <c r="L248" i="11"/>
  <c r="L247" i="11"/>
  <c r="L246" i="11"/>
  <c r="L245" i="11"/>
  <c r="L244" i="11"/>
  <c r="L243" i="11"/>
  <c r="L242" i="11"/>
  <c r="L241" i="11"/>
  <c r="L240" i="11"/>
  <c r="L239" i="11"/>
  <c r="L238" i="11"/>
  <c r="L237" i="11"/>
  <c r="L236" i="11"/>
  <c r="L235" i="11"/>
  <c r="L234" i="11"/>
  <c r="L233" i="11"/>
  <c r="L232" i="11"/>
  <c r="L231" i="11"/>
  <c r="L230" i="11"/>
  <c r="L229" i="11"/>
  <c r="L228" i="11"/>
  <c r="L227" i="11"/>
  <c r="L226" i="11"/>
  <c r="L225" i="11"/>
  <c r="L224" i="11"/>
  <c r="L223" i="11"/>
  <c r="L222" i="11"/>
  <c r="L221" i="11"/>
  <c r="L220" i="11"/>
  <c r="L219" i="11"/>
  <c r="L218" i="11"/>
  <c r="L217" i="11"/>
  <c r="L216" i="11"/>
  <c r="L215" i="11"/>
  <c r="L214" i="11"/>
  <c r="L213" i="11"/>
  <c r="L212" i="11"/>
  <c r="L211" i="11"/>
  <c r="L210" i="11"/>
  <c r="L209" i="11"/>
  <c r="L208" i="11"/>
  <c r="L207" i="11"/>
  <c r="L206" i="11"/>
  <c r="L205" i="11"/>
  <c r="L204" i="11"/>
  <c r="L203" i="11"/>
  <c r="L202" i="11"/>
  <c r="L201" i="11"/>
  <c r="L200" i="11"/>
  <c r="L199" i="11"/>
  <c r="L198" i="11"/>
  <c r="L197" i="11"/>
  <c r="L196" i="11"/>
  <c r="L195" i="11"/>
  <c r="L194" i="11"/>
  <c r="L193" i="11"/>
  <c r="L192" i="11"/>
  <c r="L191" i="11"/>
  <c r="L190" i="11"/>
  <c r="L189" i="11"/>
  <c r="L188" i="11"/>
  <c r="L187" i="11"/>
  <c r="L186" i="11"/>
  <c r="L185" i="11"/>
  <c r="L184" i="11"/>
  <c r="L183" i="11"/>
  <c r="L182" i="11"/>
  <c r="L181" i="11"/>
  <c r="L180" i="11"/>
  <c r="L179" i="11"/>
  <c r="L178" i="11"/>
  <c r="L177" i="11"/>
  <c r="L176" i="11"/>
  <c r="L175" i="11"/>
  <c r="L174" i="11"/>
  <c r="L173" i="11"/>
  <c r="L172" i="11"/>
  <c r="L171" i="11"/>
  <c r="L170" i="11"/>
  <c r="L169" i="11"/>
  <c r="L168" i="11"/>
  <c r="L167" i="11"/>
  <c r="L166" i="11"/>
  <c r="L165" i="11"/>
  <c r="L164" i="11"/>
  <c r="L163" i="11"/>
  <c r="L162" i="11"/>
  <c r="L161" i="11"/>
  <c r="L160" i="11"/>
  <c r="L159" i="11"/>
  <c r="L158" i="11"/>
  <c r="L157" i="11"/>
  <c r="L156" i="11"/>
  <c r="L155" i="11"/>
  <c r="L154" i="11"/>
  <c r="L153" i="11"/>
  <c r="L152" i="11"/>
  <c r="L151" i="11"/>
  <c r="L150" i="11"/>
  <c r="L149" i="11"/>
  <c r="L148" i="11"/>
  <c r="L147" i="11"/>
  <c r="L146" i="11"/>
  <c r="L145" i="11"/>
  <c r="L144" i="11"/>
  <c r="L143" i="11"/>
  <c r="L142" i="11"/>
  <c r="L141" i="11"/>
  <c r="L140" i="11"/>
  <c r="L139" i="11"/>
  <c r="L138" i="11"/>
  <c r="L137" i="11"/>
  <c r="L136" i="11"/>
  <c r="L135" i="11"/>
  <c r="L134" i="11"/>
  <c r="L133" i="11"/>
  <c r="L132" i="11"/>
  <c r="L131" i="11"/>
  <c r="L130" i="11"/>
  <c r="L129" i="11"/>
  <c r="L128" i="11"/>
  <c r="L127" i="11"/>
  <c r="L126" i="11"/>
  <c r="L125" i="11"/>
  <c r="L124" i="11"/>
  <c r="L123" i="11"/>
  <c r="L122" i="11"/>
  <c r="L121" i="11"/>
  <c r="L120" i="11"/>
  <c r="L119" i="11"/>
  <c r="L118" i="11"/>
  <c r="L117" i="11"/>
  <c r="L116" i="11"/>
  <c r="L115" i="11"/>
  <c r="L114" i="11"/>
  <c r="L113" i="11"/>
  <c r="L112" i="11"/>
  <c r="L111" i="11"/>
  <c r="L110" i="11"/>
  <c r="L109" i="11"/>
  <c r="L108" i="11"/>
  <c r="L107" i="11"/>
  <c r="L106" i="11"/>
  <c r="L105" i="11"/>
  <c r="L104" i="11"/>
  <c r="L103" i="11"/>
  <c r="L102" i="11"/>
  <c r="L101" i="11"/>
  <c r="L100" i="11"/>
  <c r="L99" i="11"/>
  <c r="L98" i="11"/>
  <c r="L97" i="11"/>
  <c r="L96" i="11"/>
  <c r="L95" i="11"/>
  <c r="L94" i="11"/>
  <c r="L93" i="11"/>
  <c r="L92" i="11"/>
  <c r="L91" i="11"/>
  <c r="L90" i="11"/>
  <c r="L89" i="11"/>
  <c r="L88" i="11"/>
  <c r="L87" i="11"/>
  <c r="L86" i="11"/>
  <c r="L85" i="11"/>
  <c r="L84" i="11"/>
  <c r="L83" i="11"/>
  <c r="L82" i="11"/>
  <c r="L81" i="11"/>
  <c r="L80" i="11"/>
  <c r="L79" i="11"/>
  <c r="L78" i="11"/>
  <c r="L77" i="11"/>
  <c r="L76" i="11"/>
  <c r="L75" i="11"/>
  <c r="L74" i="11"/>
  <c r="L73" i="11"/>
  <c r="L72" i="11"/>
  <c r="L71" i="11"/>
  <c r="L70" i="11"/>
  <c r="L69" i="11"/>
  <c r="L68" i="11"/>
  <c r="L67" i="11"/>
  <c r="L66" i="11"/>
  <c r="L65" i="11"/>
  <c r="L64" i="11"/>
  <c r="L63" i="11"/>
  <c r="L62" i="11"/>
  <c r="L61" i="11"/>
  <c r="L60" i="11"/>
  <c r="L59" i="11"/>
  <c r="L58" i="11"/>
  <c r="L57" i="11"/>
  <c r="L56" i="11"/>
  <c r="L55" i="11"/>
  <c r="L54" i="11"/>
  <c r="L53" i="11"/>
  <c r="L52" i="11"/>
  <c r="L51" i="11"/>
  <c r="L50" i="11"/>
  <c r="L49" i="11"/>
  <c r="L48" i="11"/>
  <c r="L47" i="11"/>
  <c r="L46" i="11"/>
  <c r="L45" i="11"/>
  <c r="L44" i="11"/>
  <c r="L43" i="11"/>
  <c r="L42" i="11"/>
  <c r="L41" i="11"/>
  <c r="L40" i="11"/>
  <c r="L39" i="11"/>
  <c r="L38" i="11"/>
  <c r="L37" i="11"/>
  <c r="L36" i="11"/>
  <c r="L35" i="11"/>
  <c r="L34" i="11"/>
  <c r="L33" i="11"/>
  <c r="L32" i="11"/>
  <c r="L31" i="11"/>
  <c r="L30" i="11"/>
  <c r="L29" i="11"/>
  <c r="L28" i="11"/>
  <c r="L27" i="11"/>
  <c r="L26" i="11"/>
  <c r="L25" i="11"/>
  <c r="L24" i="11"/>
  <c r="L23" i="11"/>
  <c r="L22" i="11"/>
  <c r="L21" i="11"/>
  <c r="L20" i="11"/>
  <c r="L19" i="11"/>
  <c r="L18" i="11"/>
  <c r="L17" i="11"/>
  <c r="L16" i="11"/>
  <c r="L15" i="11"/>
  <c r="L14" i="11"/>
  <c r="L13" i="11"/>
  <c r="L12" i="11"/>
  <c r="L11" i="11"/>
  <c r="L10" i="11"/>
  <c r="L9" i="11"/>
  <c r="L8" i="11"/>
  <c r="L7" i="11"/>
  <c r="J456" i="11"/>
  <c r="J455" i="11"/>
  <c r="J454" i="11"/>
  <c r="J453" i="11"/>
  <c r="J452" i="11"/>
  <c r="J451" i="11"/>
  <c r="J450" i="11"/>
  <c r="J449" i="11"/>
  <c r="J448" i="11"/>
  <c r="J447" i="11"/>
  <c r="J446" i="11"/>
  <c r="J445" i="11"/>
  <c r="J444" i="11"/>
  <c r="J443" i="11"/>
  <c r="J442" i="11"/>
  <c r="J441" i="11"/>
  <c r="J440" i="11"/>
  <c r="J439" i="11"/>
  <c r="J438" i="11"/>
  <c r="J437" i="11"/>
  <c r="J436" i="11"/>
  <c r="J435" i="11"/>
  <c r="J434" i="11"/>
  <c r="J433" i="11"/>
  <c r="J432" i="11"/>
  <c r="J431" i="11"/>
  <c r="J430" i="11"/>
  <c r="J429" i="11"/>
  <c r="J428" i="11"/>
  <c r="J427" i="11"/>
  <c r="J426" i="11"/>
  <c r="J425" i="11"/>
  <c r="J424" i="11"/>
  <c r="J423" i="11"/>
  <c r="J422" i="11"/>
  <c r="J421" i="11"/>
  <c r="J420" i="11"/>
  <c r="J419" i="11"/>
  <c r="J418" i="11"/>
  <c r="J417" i="11"/>
  <c r="J416" i="11"/>
  <c r="J415" i="11"/>
  <c r="J414" i="11"/>
  <c r="J413" i="11"/>
  <c r="J412" i="11"/>
  <c r="J411" i="11"/>
  <c r="J410" i="11"/>
  <c r="J409" i="11"/>
  <c r="J408" i="11"/>
  <c r="J407" i="11"/>
  <c r="J406" i="11"/>
  <c r="J405" i="11"/>
  <c r="J404" i="11"/>
  <c r="J403" i="11"/>
  <c r="J402" i="11"/>
  <c r="J401" i="11"/>
  <c r="J400" i="11"/>
  <c r="J399" i="11"/>
  <c r="J398" i="11"/>
  <c r="J397" i="11"/>
  <c r="J396" i="11"/>
  <c r="J395" i="11"/>
  <c r="J394" i="11"/>
  <c r="J393" i="11"/>
  <c r="J392" i="11"/>
  <c r="J391" i="11"/>
  <c r="J390" i="11"/>
  <c r="J389" i="11"/>
  <c r="J388" i="11"/>
  <c r="J387" i="11"/>
  <c r="J386" i="11"/>
  <c r="J385" i="11"/>
  <c r="J384" i="11"/>
  <c r="J383" i="11"/>
  <c r="J382" i="11"/>
  <c r="J381" i="11"/>
  <c r="J380" i="11"/>
  <c r="J379" i="11"/>
  <c r="J378" i="11"/>
  <c r="J377" i="11"/>
  <c r="J376" i="11"/>
  <c r="J375" i="11"/>
  <c r="J374" i="11"/>
  <c r="J373" i="11"/>
  <c r="J372" i="11"/>
  <c r="J371" i="11"/>
  <c r="J370" i="11"/>
  <c r="J369" i="11"/>
  <c r="J368" i="11"/>
  <c r="J367" i="11"/>
  <c r="J366" i="11"/>
  <c r="J365" i="11"/>
  <c r="J364" i="11"/>
  <c r="J363" i="11"/>
  <c r="J362" i="11"/>
  <c r="J361" i="11"/>
  <c r="J360" i="11"/>
  <c r="J359" i="11"/>
  <c r="J358" i="11"/>
  <c r="J357" i="11"/>
  <c r="J356" i="11"/>
  <c r="J355" i="11"/>
  <c r="J354" i="11"/>
  <c r="J353" i="11"/>
  <c r="J352" i="11"/>
  <c r="J351" i="11"/>
  <c r="J350" i="11"/>
  <c r="J349" i="11"/>
  <c r="J348" i="11"/>
  <c r="J347" i="11"/>
  <c r="J346" i="11"/>
  <c r="J345" i="11"/>
  <c r="J344" i="11"/>
  <c r="J343" i="11"/>
  <c r="J342" i="11"/>
  <c r="J341" i="11"/>
  <c r="J340" i="11"/>
  <c r="J339" i="11"/>
  <c r="J338" i="11"/>
  <c r="J337" i="11"/>
  <c r="J336" i="11"/>
  <c r="J335" i="11"/>
  <c r="J334" i="11"/>
  <c r="J333" i="11"/>
  <c r="J332" i="11"/>
  <c r="J331" i="11"/>
  <c r="J330" i="11"/>
  <c r="J329" i="11"/>
  <c r="J328" i="11"/>
  <c r="J327" i="11"/>
  <c r="J326" i="11"/>
  <c r="J325" i="11"/>
  <c r="J324" i="11"/>
  <c r="J323" i="11"/>
  <c r="J322" i="11"/>
  <c r="J321" i="11"/>
  <c r="J320" i="11"/>
  <c r="J319" i="11"/>
  <c r="J318" i="11"/>
  <c r="J317" i="11"/>
  <c r="J316" i="11"/>
  <c r="J315" i="11"/>
  <c r="J314" i="11"/>
  <c r="J313" i="11"/>
  <c r="J312" i="11"/>
  <c r="J311" i="11"/>
  <c r="J310" i="11"/>
  <c r="J309" i="11"/>
  <c r="J308" i="11"/>
  <c r="J307" i="11"/>
  <c r="J306" i="11"/>
  <c r="J305" i="11"/>
  <c r="J304" i="11"/>
  <c r="J303" i="11"/>
  <c r="J302" i="11"/>
  <c r="J301" i="11"/>
  <c r="J300" i="11"/>
  <c r="J299" i="11"/>
  <c r="J298" i="11"/>
  <c r="J297" i="11"/>
  <c r="J296" i="11"/>
  <c r="J295" i="11"/>
  <c r="J294" i="11"/>
  <c r="J293" i="11"/>
  <c r="J292" i="11"/>
  <c r="J291" i="11"/>
  <c r="J290" i="11"/>
  <c r="J289" i="11"/>
  <c r="J288" i="11"/>
  <c r="J287" i="11"/>
  <c r="J286" i="11"/>
  <c r="J285" i="11"/>
  <c r="J284" i="11"/>
  <c r="J283" i="11"/>
  <c r="J282" i="11"/>
  <c r="J281" i="11"/>
  <c r="J280" i="11"/>
  <c r="J279" i="11"/>
  <c r="J278" i="11"/>
  <c r="J277" i="11"/>
  <c r="J276" i="11"/>
  <c r="J275" i="11"/>
  <c r="J274" i="11"/>
  <c r="J273" i="11"/>
  <c r="J272" i="11"/>
  <c r="J271" i="11"/>
  <c r="J270" i="11"/>
  <c r="J269" i="11"/>
  <c r="J268" i="11"/>
  <c r="J267" i="11"/>
  <c r="J266" i="11"/>
  <c r="J265" i="11"/>
  <c r="J264" i="11"/>
  <c r="J263" i="11"/>
  <c r="J262" i="11"/>
  <c r="J261" i="11"/>
  <c r="J260" i="11"/>
  <c r="J259" i="11"/>
  <c r="J258" i="11"/>
  <c r="J257" i="11"/>
  <c r="J256" i="11"/>
  <c r="J255" i="11"/>
  <c r="J254" i="11"/>
  <c r="J253" i="11"/>
  <c r="J252" i="11"/>
  <c r="J251" i="11"/>
  <c r="J250" i="11"/>
  <c r="J249" i="11"/>
  <c r="J248" i="11"/>
  <c r="J247" i="11"/>
  <c r="J246" i="11"/>
  <c r="J245" i="11"/>
  <c r="J244" i="11"/>
  <c r="J243" i="11"/>
  <c r="J242" i="11"/>
  <c r="J241" i="11"/>
  <c r="J240" i="11"/>
  <c r="J239" i="11"/>
  <c r="J238" i="11"/>
  <c r="J237" i="11"/>
  <c r="J236" i="11"/>
  <c r="J235" i="11"/>
  <c r="J234" i="11"/>
  <c r="J233" i="11"/>
  <c r="J232" i="11"/>
  <c r="J231" i="11"/>
  <c r="J230" i="11"/>
  <c r="J229" i="11"/>
  <c r="J228" i="11"/>
  <c r="J227" i="11"/>
  <c r="J226" i="11"/>
  <c r="J225" i="11"/>
  <c r="J224" i="11"/>
  <c r="J223" i="11"/>
  <c r="J222" i="11"/>
  <c r="J221" i="11"/>
  <c r="J220" i="11"/>
  <c r="J219" i="11"/>
  <c r="J218" i="11"/>
  <c r="J217" i="11"/>
  <c r="J216" i="11"/>
  <c r="J215" i="11"/>
  <c r="J214" i="11"/>
  <c r="J213" i="11"/>
  <c r="J212" i="11"/>
  <c r="J211" i="11"/>
  <c r="J210" i="11"/>
  <c r="J209" i="11"/>
  <c r="J208" i="11"/>
  <c r="J207" i="11"/>
  <c r="J206" i="11"/>
  <c r="J205" i="11"/>
  <c r="J204" i="11"/>
  <c r="J203" i="11"/>
  <c r="J202" i="11"/>
  <c r="J201" i="11"/>
  <c r="J200" i="11"/>
  <c r="J199" i="11"/>
  <c r="J198" i="11"/>
  <c r="J197" i="11"/>
  <c r="J196" i="11"/>
  <c r="J195" i="11"/>
  <c r="J194" i="11"/>
  <c r="J193" i="11"/>
  <c r="J192" i="11"/>
  <c r="J191" i="11"/>
  <c r="J190" i="11"/>
  <c r="J189" i="11"/>
  <c r="J188" i="11"/>
  <c r="J187" i="11"/>
  <c r="J186" i="11"/>
  <c r="J185" i="11"/>
  <c r="J184" i="11"/>
  <c r="J183" i="11"/>
  <c r="J182" i="11"/>
  <c r="J181" i="11"/>
  <c r="J180" i="11"/>
  <c r="J179" i="11"/>
  <c r="J178" i="11"/>
  <c r="J177" i="11"/>
  <c r="J176" i="11"/>
  <c r="J175" i="11"/>
  <c r="J174" i="11"/>
  <c r="J173" i="11"/>
  <c r="J172" i="11"/>
  <c r="J171" i="11"/>
  <c r="J170" i="11"/>
  <c r="J169" i="11"/>
  <c r="J168" i="11"/>
  <c r="J167" i="11"/>
  <c r="J166" i="11"/>
  <c r="J165" i="11"/>
  <c r="J164" i="11"/>
  <c r="J163" i="11"/>
  <c r="J162" i="11"/>
  <c r="J161" i="11"/>
  <c r="J160" i="11"/>
  <c r="J159" i="11"/>
  <c r="J158" i="11"/>
  <c r="J157" i="11"/>
  <c r="J156" i="11"/>
  <c r="J155" i="11"/>
  <c r="J154" i="11"/>
  <c r="J153" i="11"/>
  <c r="J152" i="11"/>
  <c r="J151" i="11"/>
  <c r="J150" i="11"/>
  <c r="J149" i="11"/>
  <c r="J148" i="11"/>
  <c r="J147" i="11"/>
  <c r="J146" i="11"/>
  <c r="J145" i="11"/>
  <c r="J144" i="11"/>
  <c r="J143" i="11"/>
  <c r="J142" i="11"/>
  <c r="J141" i="11"/>
  <c r="J140" i="11"/>
  <c r="J139" i="11"/>
  <c r="J138" i="11"/>
  <c r="J137" i="11"/>
  <c r="J136" i="11"/>
  <c r="J135" i="11"/>
  <c r="J134" i="11"/>
  <c r="J133" i="11"/>
  <c r="J132" i="11"/>
  <c r="J131" i="11"/>
  <c r="J130" i="11"/>
  <c r="J129" i="11"/>
  <c r="J128" i="11"/>
  <c r="J127" i="11"/>
  <c r="J126" i="11"/>
  <c r="J125" i="11"/>
  <c r="J124" i="11"/>
  <c r="J123" i="11"/>
  <c r="J122" i="11"/>
  <c r="J121" i="11"/>
  <c r="J120" i="11"/>
  <c r="J119" i="11"/>
  <c r="J118" i="11"/>
  <c r="J117" i="11"/>
  <c r="J116" i="11"/>
  <c r="J115" i="11"/>
  <c r="J114" i="11"/>
  <c r="J113" i="11"/>
  <c r="J112" i="11"/>
  <c r="J111" i="11"/>
  <c r="J110" i="11"/>
  <c r="J109" i="11"/>
  <c r="J108" i="11"/>
  <c r="J107" i="11"/>
  <c r="J106" i="11"/>
  <c r="J105" i="11"/>
  <c r="J104" i="11"/>
  <c r="J103" i="11"/>
  <c r="J102" i="11"/>
  <c r="J101" i="11"/>
  <c r="J100" i="11"/>
  <c r="J99" i="11"/>
  <c r="J98" i="11"/>
  <c r="J97" i="11"/>
  <c r="J96" i="11"/>
  <c r="J95" i="11"/>
  <c r="J94" i="11"/>
  <c r="J93" i="11"/>
  <c r="J92" i="11"/>
  <c r="J91" i="11"/>
  <c r="J90" i="11"/>
  <c r="J89" i="11"/>
  <c r="J88" i="11"/>
  <c r="J87" i="11"/>
  <c r="J86" i="11"/>
  <c r="J85" i="11"/>
  <c r="J84" i="11"/>
  <c r="J83" i="11"/>
  <c r="J82" i="11"/>
  <c r="J81" i="11"/>
  <c r="J80" i="11"/>
  <c r="J79" i="11"/>
  <c r="J78" i="11"/>
  <c r="J77" i="11"/>
  <c r="J76" i="11"/>
  <c r="J75" i="11"/>
  <c r="J74" i="11"/>
  <c r="J73" i="11"/>
  <c r="J72" i="11"/>
  <c r="J71" i="11"/>
  <c r="J70" i="11"/>
  <c r="J69" i="11"/>
  <c r="J68" i="11"/>
  <c r="J67" i="11"/>
  <c r="J66" i="11"/>
  <c r="J65" i="11"/>
  <c r="J64" i="11"/>
  <c r="J63" i="11"/>
  <c r="J62" i="11"/>
  <c r="J61" i="11"/>
  <c r="J60" i="11"/>
  <c r="J59" i="11"/>
  <c r="J58" i="11"/>
  <c r="J57" i="11"/>
  <c r="J56" i="11"/>
  <c r="J55" i="11"/>
  <c r="J54" i="11"/>
  <c r="J53" i="11"/>
  <c r="J52" i="11"/>
  <c r="J51" i="11"/>
  <c r="J50" i="11"/>
  <c r="J49" i="11"/>
  <c r="J48" i="11"/>
  <c r="J47" i="11"/>
  <c r="J46" i="11"/>
  <c r="J45" i="11"/>
  <c r="J44" i="11"/>
  <c r="J43" i="11"/>
  <c r="J42" i="11"/>
  <c r="J41" i="11"/>
  <c r="J40" i="11"/>
  <c r="J39" i="11"/>
  <c r="J38" i="11"/>
  <c r="J37" i="11"/>
  <c r="J36" i="11"/>
  <c r="J35" i="11"/>
  <c r="J34" i="11"/>
  <c r="J33" i="11"/>
  <c r="J32" i="11"/>
  <c r="J31" i="11"/>
  <c r="J30" i="11"/>
  <c r="J29" i="11"/>
  <c r="J28" i="11"/>
  <c r="J27" i="11"/>
  <c r="J26" i="11"/>
  <c r="J25" i="11"/>
  <c r="J24" i="11"/>
  <c r="J23" i="11"/>
  <c r="J22" i="11"/>
  <c r="J21" i="11"/>
  <c r="J20" i="11"/>
  <c r="J19" i="11"/>
  <c r="J18" i="11"/>
  <c r="J17" i="11"/>
  <c r="J16" i="11"/>
  <c r="J15" i="11"/>
  <c r="J14" i="11"/>
  <c r="J13" i="11"/>
  <c r="J12" i="11"/>
  <c r="J11" i="11"/>
  <c r="J10" i="11"/>
  <c r="J9" i="11"/>
  <c r="J8" i="11"/>
  <c r="J7" i="11"/>
  <c r="H345" i="11"/>
  <c r="H344" i="11"/>
  <c r="H343" i="11"/>
  <c r="H342" i="11"/>
  <c r="H341" i="11"/>
  <c r="H340" i="11"/>
  <c r="H339" i="11"/>
  <c r="H338" i="11"/>
  <c r="H337" i="11"/>
  <c r="H336" i="11"/>
  <c r="H335" i="11"/>
  <c r="H334" i="11"/>
  <c r="H333" i="11"/>
  <c r="H332" i="11"/>
  <c r="H331" i="11"/>
  <c r="H330" i="11"/>
  <c r="H329" i="11"/>
  <c r="H328" i="11"/>
  <c r="H327" i="11"/>
  <c r="H326" i="11"/>
  <c r="H325" i="11"/>
  <c r="H324" i="11"/>
  <c r="H323" i="11"/>
  <c r="H322" i="11"/>
  <c r="H321" i="11"/>
  <c r="H320" i="11"/>
  <c r="H319" i="11"/>
  <c r="H318" i="11"/>
  <c r="H317" i="11"/>
  <c r="H316" i="11"/>
  <c r="H315" i="11"/>
  <c r="H314" i="11"/>
  <c r="H313" i="11"/>
  <c r="H312" i="11"/>
  <c r="H311" i="11"/>
  <c r="H310" i="11"/>
  <c r="H309" i="11"/>
  <c r="H308" i="11"/>
  <c r="H307" i="11"/>
  <c r="H306" i="11"/>
  <c r="H305" i="11"/>
  <c r="H304" i="11"/>
  <c r="H303" i="11"/>
  <c r="H302" i="11"/>
  <c r="H301" i="11"/>
  <c r="H300" i="11"/>
  <c r="H299" i="11"/>
  <c r="H298" i="11"/>
  <c r="H297" i="11"/>
  <c r="H296" i="11"/>
  <c r="H295" i="11"/>
  <c r="H294" i="11"/>
  <c r="H293" i="11"/>
  <c r="H292" i="11"/>
  <c r="H291" i="11"/>
  <c r="H290" i="11"/>
  <c r="H289" i="11"/>
  <c r="H288" i="11"/>
  <c r="H287" i="11"/>
  <c r="H286" i="11"/>
  <c r="H285" i="11"/>
  <c r="H284" i="11"/>
  <c r="H283" i="11"/>
  <c r="H282" i="11"/>
  <c r="H281" i="11"/>
  <c r="H280" i="11"/>
  <c r="H279" i="11"/>
  <c r="H278" i="11"/>
  <c r="H277" i="11"/>
  <c r="H276" i="11"/>
  <c r="H275" i="11"/>
  <c r="H274" i="11"/>
  <c r="H273" i="11"/>
  <c r="H272" i="11"/>
  <c r="H271" i="11"/>
  <c r="H270" i="11"/>
  <c r="H269" i="11"/>
  <c r="H268" i="11"/>
  <c r="H267" i="11"/>
  <c r="H266" i="11"/>
  <c r="H265" i="11"/>
  <c r="H264" i="11"/>
  <c r="H263" i="11"/>
  <c r="H262" i="11"/>
  <c r="H261" i="11"/>
  <c r="H260" i="11"/>
  <c r="H259" i="11"/>
  <c r="H258" i="11"/>
  <c r="H257" i="11"/>
  <c r="H256" i="11"/>
  <c r="H255" i="11"/>
  <c r="H254" i="11"/>
  <c r="H253" i="11"/>
  <c r="H252" i="11"/>
  <c r="H251" i="11"/>
  <c r="H250" i="11"/>
  <c r="H249" i="11"/>
  <c r="H248" i="11"/>
  <c r="H247" i="11"/>
  <c r="H246" i="11"/>
  <c r="H245" i="11"/>
  <c r="H244" i="11"/>
  <c r="H243" i="11"/>
  <c r="H242" i="11"/>
  <c r="H241" i="11"/>
  <c r="H240" i="11"/>
  <c r="H239" i="11"/>
  <c r="H238" i="11"/>
  <c r="H237" i="11"/>
  <c r="H236" i="11"/>
  <c r="H235" i="11"/>
  <c r="H234" i="11"/>
  <c r="H233" i="11"/>
  <c r="H232" i="11"/>
  <c r="H231" i="11"/>
  <c r="H230" i="11"/>
  <c r="H229" i="11"/>
  <c r="H228" i="11"/>
  <c r="H227" i="11"/>
  <c r="H226" i="11"/>
  <c r="H225" i="11"/>
  <c r="H224" i="11"/>
  <c r="H223" i="11"/>
  <c r="H222" i="11"/>
  <c r="H221" i="11"/>
  <c r="H220" i="11"/>
  <c r="H219" i="11"/>
  <c r="H218" i="11"/>
  <c r="H217" i="11"/>
  <c r="H216" i="11"/>
  <c r="H215" i="11"/>
  <c r="H214" i="11"/>
  <c r="H213" i="11"/>
  <c r="H212" i="11"/>
  <c r="H211" i="11"/>
  <c r="H210" i="11"/>
  <c r="H209" i="11"/>
  <c r="H208" i="11"/>
  <c r="H207" i="11"/>
  <c r="H206" i="11"/>
  <c r="H205" i="11"/>
  <c r="H204" i="11"/>
  <c r="H203" i="11"/>
  <c r="H202" i="11"/>
  <c r="H201" i="11"/>
  <c r="H200" i="11"/>
  <c r="H199" i="11"/>
  <c r="H198" i="11"/>
  <c r="H197" i="11"/>
  <c r="H196" i="11"/>
  <c r="H195" i="11"/>
  <c r="H194" i="11"/>
  <c r="H193" i="11"/>
  <c r="H192" i="11"/>
  <c r="H191" i="11"/>
  <c r="H190" i="11"/>
  <c r="H189" i="11"/>
  <c r="H188" i="11"/>
  <c r="H187" i="11"/>
  <c r="H186" i="11"/>
  <c r="H185" i="11"/>
  <c r="H184" i="11"/>
  <c r="H183" i="11"/>
  <c r="H182" i="11"/>
  <c r="H181" i="11"/>
  <c r="H180" i="11"/>
  <c r="H179" i="11"/>
  <c r="H178" i="11"/>
  <c r="H177" i="11"/>
  <c r="H176" i="11"/>
  <c r="H175" i="11"/>
  <c r="H174" i="11"/>
  <c r="H173" i="11"/>
  <c r="H172" i="11"/>
  <c r="H171" i="11"/>
  <c r="H170" i="11"/>
  <c r="H169" i="11"/>
  <c r="H168" i="11"/>
  <c r="H167" i="11"/>
  <c r="H166" i="11"/>
  <c r="H165" i="11"/>
  <c r="H164" i="11"/>
  <c r="H163" i="11"/>
  <c r="H162" i="11"/>
  <c r="H161" i="11"/>
  <c r="H160" i="11"/>
  <c r="H159" i="11"/>
  <c r="H158" i="11"/>
  <c r="H157" i="11"/>
  <c r="H156" i="11"/>
  <c r="H155" i="11"/>
  <c r="H154" i="11"/>
  <c r="H153" i="11"/>
  <c r="H152" i="11"/>
  <c r="H151" i="11"/>
  <c r="H150" i="11"/>
  <c r="H149" i="11"/>
  <c r="H148" i="11"/>
  <c r="H147" i="11"/>
  <c r="H146" i="11"/>
  <c r="H145" i="11"/>
  <c r="H144" i="11"/>
  <c r="H143" i="11"/>
  <c r="H142" i="11"/>
  <c r="H141" i="11"/>
  <c r="H140" i="11"/>
  <c r="H139" i="11"/>
  <c r="H138" i="11"/>
  <c r="H137" i="11"/>
  <c r="H136" i="11"/>
  <c r="H135" i="11"/>
  <c r="H134" i="11"/>
  <c r="H133" i="11"/>
  <c r="H132" i="11"/>
  <c r="H131" i="11"/>
  <c r="H130" i="11"/>
  <c r="H129" i="11"/>
  <c r="H128" i="11"/>
  <c r="H127" i="11"/>
  <c r="H126" i="11"/>
  <c r="H125" i="11"/>
  <c r="H124" i="11"/>
  <c r="H123" i="11"/>
  <c r="H122" i="11"/>
  <c r="H121" i="11"/>
  <c r="H120" i="11"/>
  <c r="H119" i="11"/>
  <c r="H118" i="11"/>
  <c r="H117" i="11"/>
  <c r="H116" i="11"/>
  <c r="H115" i="11"/>
  <c r="H114" i="11"/>
  <c r="H113" i="11"/>
  <c r="H112" i="11"/>
  <c r="H111" i="11"/>
  <c r="H110" i="11"/>
  <c r="H109" i="11"/>
  <c r="H108" i="11"/>
  <c r="H107" i="11"/>
  <c r="H106" i="11"/>
  <c r="H105" i="11"/>
  <c r="H104" i="11"/>
  <c r="H103" i="11"/>
  <c r="H102" i="11"/>
  <c r="H101" i="11"/>
  <c r="H100" i="11"/>
  <c r="H99" i="11"/>
  <c r="H98" i="11"/>
  <c r="H97" i="11"/>
  <c r="H96" i="11"/>
  <c r="H95" i="11"/>
  <c r="H94" i="11"/>
  <c r="H93" i="11"/>
  <c r="H92" i="11"/>
  <c r="H91" i="11"/>
  <c r="H90" i="11"/>
  <c r="H89" i="11"/>
  <c r="H88" i="11"/>
  <c r="H87" i="11"/>
  <c r="H86" i="11"/>
  <c r="H85" i="11"/>
  <c r="H84" i="11"/>
  <c r="H83" i="11"/>
  <c r="H82" i="11"/>
  <c r="H81" i="11"/>
  <c r="H80" i="11"/>
  <c r="H79" i="11"/>
  <c r="H78" i="11"/>
  <c r="H77" i="11"/>
  <c r="H76" i="11"/>
  <c r="H75" i="11"/>
  <c r="H74" i="11"/>
  <c r="H73" i="11"/>
  <c r="H72" i="11"/>
  <c r="H71" i="11"/>
  <c r="H70" i="11"/>
  <c r="H69" i="11"/>
  <c r="H68" i="11"/>
  <c r="H67" i="11"/>
  <c r="H66" i="11"/>
  <c r="H65" i="11"/>
  <c r="H64" i="11"/>
  <c r="H63" i="11"/>
  <c r="H62" i="11"/>
  <c r="H61" i="11"/>
  <c r="H60" i="11"/>
  <c r="H59" i="11"/>
  <c r="H58" i="11"/>
  <c r="H57" i="11"/>
  <c r="H56" i="11"/>
  <c r="H55" i="11"/>
  <c r="H54" i="11"/>
  <c r="H53" i="11"/>
  <c r="H52" i="11"/>
  <c r="H51" i="11"/>
  <c r="H50" i="11"/>
  <c r="H49" i="11"/>
  <c r="H48" i="11"/>
  <c r="H47" i="11"/>
  <c r="H46" i="11"/>
  <c r="H45" i="11"/>
  <c r="H44" i="11"/>
  <c r="H43" i="11"/>
  <c r="H42" i="11"/>
  <c r="H41" i="11"/>
  <c r="H40" i="11"/>
  <c r="H39" i="11"/>
  <c r="H38" i="11"/>
  <c r="H37" i="11"/>
  <c r="H36" i="11"/>
  <c r="H35" i="11"/>
  <c r="H34" i="11"/>
  <c r="H33" i="11"/>
  <c r="H32" i="11"/>
  <c r="H31" i="11"/>
  <c r="H30" i="11"/>
  <c r="H29" i="11"/>
  <c r="H28" i="11"/>
  <c r="H27" i="11"/>
  <c r="H26" i="11"/>
  <c r="H25" i="11"/>
  <c r="H24" i="11"/>
  <c r="H23" i="11"/>
  <c r="H22" i="11"/>
  <c r="H21" i="11"/>
  <c r="H20" i="11"/>
  <c r="H19" i="11"/>
  <c r="H18" i="11"/>
  <c r="H17" i="11"/>
  <c r="H16" i="11"/>
  <c r="H15" i="11"/>
  <c r="H14" i="11"/>
  <c r="H13" i="11"/>
  <c r="H12" i="11"/>
  <c r="H11" i="11"/>
  <c r="H10" i="11"/>
  <c r="H9" i="11"/>
  <c r="H8" i="11"/>
  <c r="H7" i="11"/>
  <c r="G5" i="12" s="1" a="1"/>
  <c r="F456" i="11"/>
  <c r="F455" i="11"/>
  <c r="F454" i="11"/>
  <c r="F453" i="11"/>
  <c r="F452" i="11"/>
  <c r="F451" i="11"/>
  <c r="F450" i="11"/>
  <c r="F449" i="11"/>
  <c r="F448" i="11"/>
  <c r="F447" i="11"/>
  <c r="F446" i="11"/>
  <c r="F445" i="11"/>
  <c r="F444" i="11"/>
  <c r="F443" i="11"/>
  <c r="F442" i="11"/>
  <c r="F441" i="11"/>
  <c r="F440" i="11"/>
  <c r="F439" i="11"/>
  <c r="F438" i="11"/>
  <c r="F437" i="11"/>
  <c r="F436" i="11"/>
  <c r="F435" i="11"/>
  <c r="F434" i="11"/>
  <c r="F433" i="11"/>
  <c r="F432" i="11"/>
  <c r="F431" i="11"/>
  <c r="F430" i="11"/>
  <c r="F429" i="11"/>
  <c r="F428" i="11"/>
  <c r="F427" i="11"/>
  <c r="F426" i="11"/>
  <c r="F425" i="11"/>
  <c r="F424" i="11"/>
  <c r="F423" i="11"/>
  <c r="F422" i="11"/>
  <c r="F421" i="11"/>
  <c r="F420" i="11"/>
  <c r="F419" i="11"/>
  <c r="F418" i="11"/>
  <c r="F417" i="11"/>
  <c r="F416" i="11"/>
  <c r="F415" i="11"/>
  <c r="F414" i="11"/>
  <c r="F413" i="11"/>
  <c r="F412" i="11"/>
  <c r="F411" i="11"/>
  <c r="F410" i="11"/>
  <c r="F409" i="11"/>
  <c r="F408" i="11"/>
  <c r="F407" i="11"/>
  <c r="F406" i="11"/>
  <c r="F405" i="11"/>
  <c r="F404" i="11"/>
  <c r="F403" i="11"/>
  <c r="F402" i="11"/>
  <c r="F401" i="11"/>
  <c r="F400" i="11"/>
  <c r="F399" i="11"/>
  <c r="F398" i="11"/>
  <c r="F397" i="11"/>
  <c r="F396" i="11"/>
  <c r="F395" i="11"/>
  <c r="F394" i="11"/>
  <c r="F393" i="11"/>
  <c r="F392" i="11"/>
  <c r="F391" i="11"/>
  <c r="F390" i="11"/>
  <c r="F389" i="11"/>
  <c r="F388" i="11"/>
  <c r="F387" i="11"/>
  <c r="F386" i="11"/>
  <c r="F385" i="11"/>
  <c r="F384" i="11"/>
  <c r="F383" i="11"/>
  <c r="F382" i="11"/>
  <c r="F381" i="11"/>
  <c r="F380" i="11"/>
  <c r="F379" i="11"/>
  <c r="F378" i="11"/>
  <c r="F377" i="11"/>
  <c r="F376" i="11"/>
  <c r="F375" i="11"/>
  <c r="F374" i="11"/>
  <c r="F373" i="11"/>
  <c r="F372" i="11"/>
  <c r="F371" i="11"/>
  <c r="F370" i="11"/>
  <c r="F369" i="11"/>
  <c r="F368" i="11"/>
  <c r="F367" i="11"/>
  <c r="F366" i="11"/>
  <c r="F365" i="11"/>
  <c r="F364" i="11"/>
  <c r="F363" i="11"/>
  <c r="F362" i="11"/>
  <c r="F361" i="11"/>
  <c r="F360" i="11"/>
  <c r="F359" i="11"/>
  <c r="F358" i="11"/>
  <c r="F357" i="11"/>
  <c r="F356" i="11"/>
  <c r="F355" i="11"/>
  <c r="F354" i="11"/>
  <c r="F353" i="11"/>
  <c r="F352" i="11"/>
  <c r="F351" i="11"/>
  <c r="F350" i="11"/>
  <c r="F349" i="11"/>
  <c r="F348" i="11"/>
  <c r="F347" i="11"/>
  <c r="F346" i="11"/>
  <c r="F345" i="11"/>
  <c r="F344" i="11"/>
  <c r="F343" i="11"/>
  <c r="F342" i="11"/>
  <c r="F341" i="11"/>
  <c r="F340" i="11"/>
  <c r="F339" i="11"/>
  <c r="F338" i="11"/>
  <c r="F337" i="11"/>
  <c r="F336" i="11"/>
  <c r="F335" i="11"/>
  <c r="F334" i="11"/>
  <c r="F333" i="11"/>
  <c r="F332" i="11"/>
  <c r="F331" i="11"/>
  <c r="F330" i="11"/>
  <c r="F329" i="11"/>
  <c r="F328" i="11"/>
  <c r="F327" i="11"/>
  <c r="F326" i="11"/>
  <c r="F325" i="11"/>
  <c r="F324" i="11"/>
  <c r="F323" i="11"/>
  <c r="F322" i="11"/>
  <c r="F321" i="11"/>
  <c r="F320" i="11"/>
  <c r="F319" i="11"/>
  <c r="F318" i="11"/>
  <c r="F317" i="11"/>
  <c r="F316" i="11"/>
  <c r="F315" i="11"/>
  <c r="F314" i="11"/>
  <c r="F313" i="11"/>
  <c r="F312" i="11"/>
  <c r="F311" i="11"/>
  <c r="F310" i="11"/>
  <c r="F309" i="11"/>
  <c r="F308" i="11"/>
  <c r="F307" i="11"/>
  <c r="F306" i="11"/>
  <c r="F305" i="11"/>
  <c r="F304" i="11"/>
  <c r="F303" i="11"/>
  <c r="F302" i="11"/>
  <c r="F301" i="11"/>
  <c r="F300" i="11"/>
  <c r="F299" i="11"/>
  <c r="F298" i="11"/>
  <c r="F297" i="11"/>
  <c r="F296" i="11"/>
  <c r="F295" i="11"/>
  <c r="F294" i="11"/>
  <c r="F293" i="11"/>
  <c r="F292" i="11"/>
  <c r="F291" i="11"/>
  <c r="F290" i="11"/>
  <c r="F289" i="11"/>
  <c r="F288" i="11"/>
  <c r="F287" i="11"/>
  <c r="F286" i="11"/>
  <c r="F285" i="11"/>
  <c r="F284" i="11"/>
  <c r="F283" i="11"/>
  <c r="F282" i="11"/>
  <c r="F281" i="11"/>
  <c r="F280" i="11"/>
  <c r="F279" i="11"/>
  <c r="F278" i="11"/>
  <c r="F277" i="11"/>
  <c r="F276" i="11"/>
  <c r="F275" i="11"/>
  <c r="F274" i="11"/>
  <c r="F273" i="11"/>
  <c r="F272" i="11"/>
  <c r="F271" i="11"/>
  <c r="F270" i="11"/>
  <c r="F269" i="11"/>
  <c r="F268" i="11"/>
  <c r="F267" i="11"/>
  <c r="F266" i="11"/>
  <c r="F265" i="11"/>
  <c r="F264" i="11"/>
  <c r="F263" i="11"/>
  <c r="F262" i="11"/>
  <c r="F261" i="11"/>
  <c r="F260" i="11"/>
  <c r="F259" i="11"/>
  <c r="F258" i="11"/>
  <c r="F257" i="11"/>
  <c r="F256" i="11"/>
  <c r="F255" i="11"/>
  <c r="F254" i="11"/>
  <c r="F253" i="11"/>
  <c r="F252" i="11"/>
  <c r="F251" i="11"/>
  <c r="F250" i="11"/>
  <c r="F249" i="11"/>
  <c r="F248" i="11"/>
  <c r="F247" i="11"/>
  <c r="F246" i="11"/>
  <c r="F245" i="11"/>
  <c r="F244" i="11"/>
  <c r="F243" i="11"/>
  <c r="F242" i="11"/>
  <c r="F241" i="11"/>
  <c r="F240" i="11"/>
  <c r="F239" i="11"/>
  <c r="F238" i="11"/>
  <c r="F237" i="11"/>
  <c r="F236" i="11"/>
  <c r="F235" i="11"/>
  <c r="F234" i="11"/>
  <c r="F233" i="11"/>
  <c r="F232" i="11"/>
  <c r="F231" i="11"/>
  <c r="F230" i="11"/>
  <c r="F229" i="11"/>
  <c r="F228" i="11"/>
  <c r="F227" i="11"/>
  <c r="F226" i="11"/>
  <c r="F225" i="11"/>
  <c r="F224" i="11"/>
  <c r="F223" i="11"/>
  <c r="F222" i="11"/>
  <c r="F221" i="11"/>
  <c r="F220" i="11"/>
  <c r="F219" i="11"/>
  <c r="F218" i="11"/>
  <c r="F217" i="11"/>
  <c r="F216" i="11"/>
  <c r="F215" i="11"/>
  <c r="F214" i="11"/>
  <c r="F213" i="11"/>
  <c r="F212" i="11"/>
  <c r="F211" i="11"/>
  <c r="F210" i="11"/>
  <c r="F209" i="11"/>
  <c r="F208" i="11"/>
  <c r="F207" i="11"/>
  <c r="F206" i="11"/>
  <c r="F205" i="11"/>
  <c r="F204" i="11"/>
  <c r="F203" i="11"/>
  <c r="F202" i="11"/>
  <c r="F201" i="11"/>
  <c r="F200" i="11"/>
  <c r="F199" i="11"/>
  <c r="F198" i="11"/>
  <c r="F197" i="11"/>
  <c r="F196" i="11"/>
  <c r="F195" i="11"/>
  <c r="F194" i="11"/>
  <c r="F193" i="11"/>
  <c r="F192" i="11"/>
  <c r="F191" i="11"/>
  <c r="F190" i="11"/>
  <c r="F189" i="11"/>
  <c r="F188" i="11"/>
  <c r="F187" i="11"/>
  <c r="F186" i="11"/>
  <c r="F185" i="11"/>
  <c r="F184" i="11"/>
  <c r="F183" i="11"/>
  <c r="F182" i="11"/>
  <c r="F181" i="11"/>
  <c r="F180" i="11"/>
  <c r="F179" i="11"/>
  <c r="F178" i="11"/>
  <c r="F177" i="11"/>
  <c r="F176" i="11"/>
  <c r="F175" i="11"/>
  <c r="F174" i="11"/>
  <c r="F173" i="11"/>
  <c r="F172" i="11"/>
  <c r="F171" i="11"/>
  <c r="F170" i="11"/>
  <c r="F169" i="11"/>
  <c r="F168" i="11"/>
  <c r="F167" i="11"/>
  <c r="F166" i="11"/>
  <c r="F165" i="11"/>
  <c r="F164" i="11"/>
  <c r="F163" i="11"/>
  <c r="F162" i="11"/>
  <c r="F161" i="11"/>
  <c r="F160" i="11"/>
  <c r="F159" i="11"/>
  <c r="F158" i="11"/>
  <c r="F157" i="11"/>
  <c r="F156" i="11"/>
  <c r="F155" i="11"/>
  <c r="F154" i="11"/>
  <c r="F153" i="11"/>
  <c r="F152" i="11"/>
  <c r="F151" i="11"/>
  <c r="F150" i="11"/>
  <c r="F149" i="11"/>
  <c r="F148" i="11"/>
  <c r="F147" i="11"/>
  <c r="F146" i="11"/>
  <c r="F145" i="11"/>
  <c r="F144" i="11"/>
  <c r="F143" i="11"/>
  <c r="F142" i="11"/>
  <c r="F141" i="11"/>
  <c r="F140" i="11"/>
  <c r="F139" i="11"/>
  <c r="F138" i="11"/>
  <c r="F137" i="11"/>
  <c r="F136" i="11"/>
  <c r="F135" i="11"/>
  <c r="F134" i="11"/>
  <c r="F133" i="11"/>
  <c r="F132" i="11"/>
  <c r="F131" i="11"/>
  <c r="F130" i="11"/>
  <c r="F129" i="11"/>
  <c r="F128" i="11"/>
  <c r="F127" i="11"/>
  <c r="F126" i="11"/>
  <c r="F125" i="11"/>
  <c r="F124" i="11"/>
  <c r="F123" i="11"/>
  <c r="F122" i="11"/>
  <c r="F121" i="11"/>
  <c r="F120" i="11"/>
  <c r="F119" i="11"/>
  <c r="F118" i="11"/>
  <c r="F117" i="11"/>
  <c r="F116" i="11"/>
  <c r="F115" i="11"/>
  <c r="F114" i="11"/>
  <c r="F113" i="11"/>
  <c r="F112" i="11"/>
  <c r="F111" i="11"/>
  <c r="F110" i="11"/>
  <c r="F109" i="11"/>
  <c r="F108" i="11"/>
  <c r="F107" i="11"/>
  <c r="F106" i="11"/>
  <c r="F105" i="11"/>
  <c r="F104" i="11"/>
  <c r="F103" i="11"/>
  <c r="F102" i="11"/>
  <c r="F101" i="11"/>
  <c r="F100" i="11"/>
  <c r="F99" i="11"/>
  <c r="F98" i="11"/>
  <c r="F97" i="11"/>
  <c r="F96" i="11"/>
  <c r="F95" i="11"/>
  <c r="F94" i="11"/>
  <c r="F93" i="11"/>
  <c r="F92" i="11"/>
  <c r="F91" i="11"/>
  <c r="F90" i="11"/>
  <c r="F89" i="11"/>
  <c r="F88" i="11"/>
  <c r="F87" i="11"/>
  <c r="F86" i="11"/>
  <c r="F85" i="11"/>
  <c r="F84" i="11"/>
  <c r="F83" i="11"/>
  <c r="F82" i="11"/>
  <c r="F81" i="11"/>
  <c r="F80" i="11"/>
  <c r="F79" i="11"/>
  <c r="F78" i="11"/>
  <c r="F77" i="11"/>
  <c r="F76" i="11"/>
  <c r="F75" i="11"/>
  <c r="F74" i="11"/>
  <c r="F73" i="11"/>
  <c r="F72" i="11"/>
  <c r="F71" i="11"/>
  <c r="F70" i="11"/>
  <c r="F69" i="11"/>
  <c r="F68" i="11"/>
  <c r="F67" i="11"/>
  <c r="F66" i="11"/>
  <c r="F65" i="11"/>
  <c r="F64" i="11"/>
  <c r="F63" i="11"/>
  <c r="F62" i="11"/>
  <c r="F61" i="11"/>
  <c r="F60" i="11"/>
  <c r="F59" i="11"/>
  <c r="F58" i="11"/>
  <c r="F57" i="11"/>
  <c r="F56" i="11"/>
  <c r="F55" i="11"/>
  <c r="F54" i="11"/>
  <c r="F53" i="11"/>
  <c r="F52" i="11"/>
  <c r="F51" i="11"/>
  <c r="F50" i="11"/>
  <c r="F49" i="11"/>
  <c r="F48" i="11"/>
  <c r="F47" i="11"/>
  <c r="F46" i="11"/>
  <c r="F45" i="11"/>
  <c r="F44" i="11"/>
  <c r="F43" i="11"/>
  <c r="F42" i="11"/>
  <c r="F41" i="11"/>
  <c r="F40" i="11"/>
  <c r="F39" i="11"/>
  <c r="F38" i="11"/>
  <c r="F37" i="11"/>
  <c r="F36" i="11"/>
  <c r="F35" i="11"/>
  <c r="F34" i="11"/>
  <c r="F33" i="11"/>
  <c r="F32" i="11"/>
  <c r="F31" i="11"/>
  <c r="F30" i="11"/>
  <c r="F29" i="11"/>
  <c r="F28" i="11"/>
  <c r="F27" i="11"/>
  <c r="F26" i="11"/>
  <c r="F25" i="11"/>
  <c r="F24" i="11"/>
  <c r="F23" i="11"/>
  <c r="F22" i="11"/>
  <c r="F21" i="11"/>
  <c r="F20" i="11"/>
  <c r="F19" i="11"/>
  <c r="F18" i="11"/>
  <c r="F17" i="11"/>
  <c r="F16" i="11"/>
  <c r="F15" i="11"/>
  <c r="F14" i="11"/>
  <c r="F13" i="11"/>
  <c r="F12" i="11"/>
  <c r="F11" i="11"/>
  <c r="F10" i="11"/>
  <c r="F9" i="11"/>
  <c r="F8" i="11"/>
  <c r="F7" i="11"/>
  <c r="D456" i="11"/>
  <c r="D455" i="11"/>
  <c r="D454" i="11"/>
  <c r="D453" i="11"/>
  <c r="D452" i="11"/>
  <c r="D451" i="11"/>
  <c r="D450" i="11"/>
  <c r="D449" i="11"/>
  <c r="D448" i="11"/>
  <c r="D447" i="11"/>
  <c r="D446" i="11"/>
  <c r="D445" i="11"/>
  <c r="D444" i="11"/>
  <c r="D443" i="11"/>
  <c r="D442" i="11"/>
  <c r="D441" i="11"/>
  <c r="D440" i="11"/>
  <c r="D439" i="11"/>
  <c r="D438" i="11"/>
  <c r="D437" i="11"/>
  <c r="D436" i="11"/>
  <c r="D435" i="11"/>
  <c r="D434" i="11"/>
  <c r="D433" i="11"/>
  <c r="D432" i="11"/>
  <c r="D431" i="11"/>
  <c r="D430" i="11"/>
  <c r="D429" i="11"/>
  <c r="D428" i="11"/>
  <c r="D427" i="11"/>
  <c r="D426" i="11"/>
  <c r="D425" i="11"/>
  <c r="D424" i="11"/>
  <c r="D423" i="11"/>
  <c r="D422" i="11"/>
  <c r="D421" i="11"/>
  <c r="D420" i="11"/>
  <c r="D419" i="11"/>
  <c r="D418" i="11"/>
  <c r="D417" i="11"/>
  <c r="D416" i="11"/>
  <c r="D415" i="11"/>
  <c r="D414" i="11"/>
  <c r="D413" i="11"/>
  <c r="D412" i="11"/>
  <c r="D411" i="11"/>
  <c r="D410" i="11"/>
  <c r="D409" i="11"/>
  <c r="D408" i="11"/>
  <c r="D407" i="11"/>
  <c r="D406" i="11"/>
  <c r="D405" i="11"/>
  <c r="D404" i="11"/>
  <c r="D403" i="11"/>
  <c r="D402" i="11"/>
  <c r="D401" i="11"/>
  <c r="D400" i="11"/>
  <c r="D399" i="11"/>
  <c r="D398" i="11"/>
  <c r="D397" i="11"/>
  <c r="D396" i="11"/>
  <c r="D395" i="11"/>
  <c r="D394" i="11"/>
  <c r="D393" i="11"/>
  <c r="D392" i="11"/>
  <c r="D391" i="11"/>
  <c r="D390" i="11"/>
  <c r="D389" i="11"/>
  <c r="D388" i="11"/>
  <c r="D387" i="11"/>
  <c r="D386" i="11"/>
  <c r="D385" i="11"/>
  <c r="D384" i="11"/>
  <c r="D383" i="11"/>
  <c r="D382" i="11"/>
  <c r="D381" i="11"/>
  <c r="D380" i="11"/>
  <c r="D379" i="11"/>
  <c r="D378" i="11"/>
  <c r="D377" i="11"/>
  <c r="D376" i="11"/>
  <c r="D375" i="11"/>
  <c r="D374" i="11"/>
  <c r="D373" i="11"/>
  <c r="D372" i="11"/>
  <c r="D371" i="11"/>
  <c r="D370" i="11"/>
  <c r="D369" i="11"/>
  <c r="D368" i="11"/>
  <c r="D367" i="11"/>
  <c r="D366" i="11"/>
  <c r="D365" i="11"/>
  <c r="D364" i="11"/>
  <c r="D363" i="11"/>
  <c r="D362" i="11"/>
  <c r="D361" i="11"/>
  <c r="D360" i="11"/>
  <c r="D359" i="11"/>
  <c r="D358" i="11"/>
  <c r="D357" i="11"/>
  <c r="D356" i="11"/>
  <c r="D355" i="11"/>
  <c r="D354" i="11"/>
  <c r="D353" i="11"/>
  <c r="D352" i="11"/>
  <c r="D351" i="11"/>
  <c r="D350" i="11"/>
  <c r="D349" i="11"/>
  <c r="D348" i="11"/>
  <c r="D347" i="11"/>
  <c r="D346" i="11"/>
  <c r="D345" i="11"/>
  <c r="D344" i="11"/>
  <c r="D343" i="11"/>
  <c r="D342" i="11"/>
  <c r="D341" i="11"/>
  <c r="D340" i="11"/>
  <c r="D339" i="11"/>
  <c r="D338" i="11"/>
  <c r="D337" i="11"/>
  <c r="D336" i="11"/>
  <c r="D335" i="11"/>
  <c r="D334" i="11"/>
  <c r="D333" i="11"/>
  <c r="D332" i="11"/>
  <c r="D331" i="11"/>
  <c r="D330" i="11"/>
  <c r="D329" i="11"/>
  <c r="D328" i="11"/>
  <c r="D327" i="11"/>
  <c r="D326" i="11"/>
  <c r="D325" i="11"/>
  <c r="D324" i="11"/>
  <c r="D323" i="11"/>
  <c r="D322" i="11"/>
  <c r="D321" i="11"/>
  <c r="D320" i="11"/>
  <c r="D319" i="11"/>
  <c r="D318" i="11"/>
  <c r="D317" i="11"/>
  <c r="D316" i="11"/>
  <c r="D315" i="11"/>
  <c r="D314" i="11"/>
  <c r="D313" i="11"/>
  <c r="D312" i="11"/>
  <c r="D311" i="11"/>
  <c r="D310" i="11"/>
  <c r="D309" i="11"/>
  <c r="D308" i="11"/>
  <c r="D307" i="11"/>
  <c r="D306" i="11"/>
  <c r="D305" i="11"/>
  <c r="D304" i="11"/>
  <c r="D303" i="11"/>
  <c r="D302" i="11"/>
  <c r="D301" i="11"/>
  <c r="D300" i="11"/>
  <c r="D299" i="11"/>
  <c r="D298" i="11"/>
  <c r="D297" i="11"/>
  <c r="D296" i="11"/>
  <c r="D295" i="11"/>
  <c r="D294" i="11"/>
  <c r="D293" i="11"/>
  <c r="D292" i="11"/>
  <c r="D291" i="11"/>
  <c r="D290" i="11"/>
  <c r="D289" i="11"/>
  <c r="D288" i="11"/>
  <c r="D287" i="11"/>
  <c r="D286" i="11"/>
  <c r="D285" i="11"/>
  <c r="D284" i="11"/>
  <c r="D283" i="11"/>
  <c r="D282" i="11"/>
  <c r="D281" i="11"/>
  <c r="D280" i="11"/>
  <c r="D279" i="11"/>
  <c r="D278" i="11"/>
  <c r="D277" i="11"/>
  <c r="D276" i="11"/>
  <c r="D275" i="11"/>
  <c r="D274" i="11"/>
  <c r="D273" i="11"/>
  <c r="D272" i="11"/>
  <c r="D271" i="11"/>
  <c r="D270" i="11"/>
  <c r="D269" i="11"/>
  <c r="D268" i="11"/>
  <c r="D267" i="11"/>
  <c r="D266" i="11"/>
  <c r="D265" i="11"/>
  <c r="D264" i="11"/>
  <c r="D263" i="11"/>
  <c r="D262" i="11"/>
  <c r="D261" i="11"/>
  <c r="D260" i="11"/>
  <c r="D259" i="11"/>
  <c r="D258" i="11"/>
  <c r="D257" i="11"/>
  <c r="D256" i="11"/>
  <c r="D255" i="11"/>
  <c r="D254" i="11"/>
  <c r="D253" i="11"/>
  <c r="D252" i="11"/>
  <c r="D251" i="11"/>
  <c r="D250" i="11"/>
  <c r="D249" i="11"/>
  <c r="D248" i="11"/>
  <c r="D247" i="11"/>
  <c r="D246" i="11"/>
  <c r="D245" i="11"/>
  <c r="D244" i="11"/>
  <c r="D243" i="11"/>
  <c r="D242" i="11"/>
  <c r="D241" i="11"/>
  <c r="D240" i="11"/>
  <c r="D239" i="11"/>
  <c r="D238" i="11"/>
  <c r="D237" i="11"/>
  <c r="D236" i="11"/>
  <c r="D235" i="11"/>
  <c r="D234" i="11"/>
  <c r="D233" i="11"/>
  <c r="D232" i="11"/>
  <c r="D231" i="11"/>
  <c r="D230" i="11"/>
  <c r="D229" i="11"/>
  <c r="D228" i="11"/>
  <c r="D227" i="11"/>
  <c r="D226" i="11"/>
  <c r="D225" i="11"/>
  <c r="D224" i="11"/>
  <c r="D223" i="11"/>
  <c r="D222" i="11"/>
  <c r="D221" i="11"/>
  <c r="D220" i="11"/>
  <c r="D219" i="11"/>
  <c r="D218" i="11"/>
  <c r="D217" i="11"/>
  <c r="D216" i="11"/>
  <c r="D215" i="11"/>
  <c r="D214" i="11"/>
  <c r="D213" i="11"/>
  <c r="D212" i="11"/>
  <c r="D211" i="11"/>
  <c r="D210" i="11"/>
  <c r="D209" i="11"/>
  <c r="D208" i="11"/>
  <c r="D207" i="11"/>
  <c r="D206" i="11"/>
  <c r="D205" i="11"/>
  <c r="D204" i="11"/>
  <c r="D203" i="11"/>
  <c r="D202" i="11"/>
  <c r="D201" i="11"/>
  <c r="D200" i="11"/>
  <c r="D199" i="11"/>
  <c r="D198" i="11"/>
  <c r="D197" i="11"/>
  <c r="D196" i="11"/>
  <c r="D195" i="11"/>
  <c r="D194" i="11"/>
  <c r="D193" i="11"/>
  <c r="D192" i="11"/>
  <c r="D191" i="11"/>
  <c r="D190" i="11"/>
  <c r="D189" i="11"/>
  <c r="D188" i="11"/>
  <c r="D187" i="11"/>
  <c r="D186" i="11"/>
  <c r="D185" i="11"/>
  <c r="D184" i="11"/>
  <c r="D183" i="11"/>
  <c r="D182" i="11"/>
  <c r="D181" i="11"/>
  <c r="D180" i="11"/>
  <c r="D179" i="11"/>
  <c r="D178" i="11"/>
  <c r="D177" i="11"/>
  <c r="D176" i="11"/>
  <c r="D175" i="11"/>
  <c r="D174" i="11"/>
  <c r="D173" i="11"/>
  <c r="D172" i="11"/>
  <c r="D171" i="11"/>
  <c r="D170" i="11"/>
  <c r="D169" i="11"/>
  <c r="D168" i="11"/>
  <c r="D167" i="11"/>
  <c r="D166" i="11"/>
  <c r="D165" i="11"/>
  <c r="D164" i="11"/>
  <c r="D163" i="11"/>
  <c r="D162" i="11"/>
  <c r="D161" i="11"/>
  <c r="D160" i="11"/>
  <c r="D159" i="11"/>
  <c r="D158" i="11"/>
  <c r="D157" i="11"/>
  <c r="D156" i="11"/>
  <c r="D155" i="11"/>
  <c r="D154" i="11"/>
  <c r="D153" i="11"/>
  <c r="D152" i="11"/>
  <c r="D151" i="11"/>
  <c r="D150" i="11"/>
  <c r="D149" i="11"/>
  <c r="D148" i="11"/>
  <c r="D147" i="11"/>
  <c r="D146" i="11"/>
  <c r="D145" i="11"/>
  <c r="D144" i="11"/>
  <c r="D143" i="11"/>
  <c r="D142" i="11"/>
  <c r="D141" i="11"/>
  <c r="D140" i="11"/>
  <c r="D139" i="11"/>
  <c r="D138" i="11"/>
  <c r="D137" i="11"/>
  <c r="D136" i="11"/>
  <c r="D135" i="11"/>
  <c r="D134" i="11"/>
  <c r="D133" i="11"/>
  <c r="D132" i="11"/>
  <c r="D131" i="11"/>
  <c r="D130" i="11"/>
  <c r="D129" i="11"/>
  <c r="D128" i="11"/>
  <c r="D127" i="11"/>
  <c r="D126" i="11"/>
  <c r="D125" i="11"/>
  <c r="D124" i="11"/>
  <c r="D123" i="11"/>
  <c r="D122" i="11"/>
  <c r="D121" i="11"/>
  <c r="D120" i="11"/>
  <c r="D119" i="11"/>
  <c r="D118" i="11"/>
  <c r="D117" i="11"/>
  <c r="D116" i="11"/>
  <c r="D115" i="11"/>
  <c r="D114" i="11"/>
  <c r="D113" i="11"/>
  <c r="D112" i="11"/>
  <c r="D111" i="11"/>
  <c r="D110" i="11"/>
  <c r="D109" i="11"/>
  <c r="D108" i="11"/>
  <c r="D107" i="11"/>
  <c r="D106" i="11"/>
  <c r="D105" i="11"/>
  <c r="D104" i="11"/>
  <c r="D103" i="11"/>
  <c r="D102" i="11"/>
  <c r="D101" i="11"/>
  <c r="D100" i="11"/>
  <c r="D99" i="11"/>
  <c r="D98" i="11"/>
  <c r="D97" i="11"/>
  <c r="D96" i="11"/>
  <c r="D95" i="11"/>
  <c r="D94" i="11"/>
  <c r="D93" i="11"/>
  <c r="D92" i="11"/>
  <c r="D91" i="11"/>
  <c r="D90" i="11"/>
  <c r="D89" i="11"/>
  <c r="D88" i="11"/>
  <c r="D87" i="11"/>
  <c r="D86" i="11"/>
  <c r="D85" i="11"/>
  <c r="D84" i="11"/>
  <c r="D83" i="11"/>
  <c r="D82" i="11"/>
  <c r="D81" i="11"/>
  <c r="D80" i="11"/>
  <c r="D79" i="11"/>
  <c r="D78" i="11"/>
  <c r="D77" i="11"/>
  <c r="D76" i="11"/>
  <c r="D75" i="11"/>
  <c r="D74" i="11"/>
  <c r="D73" i="11"/>
  <c r="D72" i="11"/>
  <c r="D71" i="11"/>
  <c r="D70" i="11"/>
  <c r="D69" i="11"/>
  <c r="D68" i="11"/>
  <c r="D67" i="11"/>
  <c r="D66" i="11"/>
  <c r="D65" i="11"/>
  <c r="D64" i="11"/>
  <c r="D63" i="11"/>
  <c r="D62" i="11"/>
  <c r="D61" i="11"/>
  <c r="D60" i="11"/>
  <c r="D59" i="11"/>
  <c r="D58" i="11"/>
  <c r="D57" i="11"/>
  <c r="D56" i="11"/>
  <c r="D55" i="11"/>
  <c r="D54" i="11"/>
  <c r="D53" i="11"/>
  <c r="D52" i="11"/>
  <c r="D51" i="11"/>
  <c r="D50" i="11"/>
  <c r="D49" i="11"/>
  <c r="D48" i="11"/>
  <c r="D47" i="11"/>
  <c r="D46" i="11"/>
  <c r="D45" i="11"/>
  <c r="D44" i="11"/>
  <c r="D43" i="11"/>
  <c r="D42" i="11"/>
  <c r="D41" i="11"/>
  <c r="D40" i="11"/>
  <c r="D39" i="11"/>
  <c r="D38" i="11"/>
  <c r="D37" i="11"/>
  <c r="D36" i="11"/>
  <c r="D35" i="11"/>
  <c r="D34" i="11"/>
  <c r="D33" i="11"/>
  <c r="D32" i="11"/>
  <c r="D31" i="11"/>
  <c r="D30" i="11"/>
  <c r="D29" i="11"/>
  <c r="D28" i="11"/>
  <c r="D27" i="11"/>
  <c r="D26" i="11"/>
  <c r="D25" i="11"/>
  <c r="D24" i="11"/>
  <c r="D23" i="11"/>
  <c r="D22" i="11"/>
  <c r="D21" i="11"/>
  <c r="D20" i="11"/>
  <c r="D19" i="11"/>
  <c r="D18" i="11"/>
  <c r="D17" i="11"/>
  <c r="D16" i="11"/>
  <c r="D15" i="11"/>
  <c r="D14" i="11"/>
  <c r="D13" i="11"/>
  <c r="D12" i="11"/>
  <c r="D11" i="11"/>
  <c r="D10" i="11"/>
  <c r="D9" i="11"/>
  <c r="D8" i="11"/>
  <c r="D7" i="11"/>
  <c r="J5" i="12" l="1" a="1"/>
  <c r="X10" i="14" s="1"/>
  <c r="L5" i="12"/>
  <c r="Z7" i="14"/>
  <c r="Z9" i="14"/>
  <c r="Z11" i="14"/>
  <c r="Z13" i="14"/>
  <c r="Z15" i="14"/>
  <c r="Z8" i="14"/>
  <c r="Z10" i="14"/>
  <c r="Z12" i="14"/>
  <c r="Z14" i="14"/>
  <c r="N5" i="12" a="1"/>
  <c r="G5" i="12"/>
  <c r="U7" i="14"/>
  <c r="U9" i="14"/>
  <c r="U11" i="14"/>
  <c r="U13" i="14"/>
  <c r="U8" i="14"/>
  <c r="U10" i="14"/>
  <c r="U12" i="14"/>
  <c r="U14" i="14"/>
  <c r="U15" i="14"/>
  <c r="X8" i="14"/>
  <c r="X14" i="14"/>
  <c r="X15" i="14"/>
  <c r="E5" i="12" a="1"/>
  <c r="I5" i="12" a="1"/>
  <c r="F5" i="12" a="1"/>
  <c r="K5" i="12" a="1"/>
  <c r="M5" i="12" a="1"/>
  <c r="H5" i="12" a="1"/>
  <c r="X13" i="14" l="1"/>
  <c r="J5" i="12"/>
  <c r="X7" i="14"/>
  <c r="X11" i="14"/>
  <c r="X12" i="14"/>
  <c r="X9" i="14"/>
  <c r="E5" i="12"/>
  <c r="S7" i="14"/>
  <c r="S11" i="14"/>
  <c r="S15" i="14"/>
  <c r="S14" i="14"/>
  <c r="S8" i="14"/>
  <c r="S12" i="14"/>
  <c r="S9" i="14"/>
  <c r="S13" i="14"/>
  <c r="S10" i="14"/>
  <c r="U6" i="14"/>
  <c r="N5" i="12"/>
  <c r="AB8" i="14"/>
  <c r="AB10" i="14"/>
  <c r="AB12" i="14"/>
  <c r="AB14" i="14"/>
  <c r="AB7" i="14"/>
  <c r="AB9" i="14"/>
  <c r="AB11" i="14"/>
  <c r="AB13" i="14"/>
  <c r="AB15" i="14"/>
  <c r="F5" i="12"/>
  <c r="T8" i="14"/>
  <c r="T10" i="14"/>
  <c r="T12" i="14"/>
  <c r="T14" i="14"/>
  <c r="T7" i="14"/>
  <c r="T9" i="14"/>
  <c r="T11" i="14"/>
  <c r="T13" i="14"/>
  <c r="T15" i="14"/>
  <c r="X6" i="14"/>
  <c r="M5" i="12"/>
  <c r="AA8" i="14"/>
  <c r="AA10" i="14"/>
  <c r="AA12" i="14"/>
  <c r="AA14" i="14"/>
  <c r="AA7" i="14"/>
  <c r="AA9" i="14"/>
  <c r="AA11" i="14"/>
  <c r="AA13" i="14"/>
  <c r="AA15" i="14"/>
  <c r="K5" i="12"/>
  <c r="Y7" i="14"/>
  <c r="Y9" i="14"/>
  <c r="Y11" i="14"/>
  <c r="Y13" i="14"/>
  <c r="Y15" i="14"/>
  <c r="Y8" i="14"/>
  <c r="Y10" i="14"/>
  <c r="Y12" i="14"/>
  <c r="Y14" i="14"/>
  <c r="H5" i="12"/>
  <c r="V7" i="14"/>
  <c r="V9" i="14"/>
  <c r="V11" i="14"/>
  <c r="V13" i="14"/>
  <c r="V15" i="14"/>
  <c r="V8" i="14"/>
  <c r="V10" i="14"/>
  <c r="V12" i="14"/>
  <c r="V14" i="14"/>
  <c r="I5" i="12"/>
  <c r="W8" i="14"/>
  <c r="W10" i="14"/>
  <c r="W12" i="14"/>
  <c r="W14" i="14"/>
  <c r="W7" i="14"/>
  <c r="W9" i="14"/>
  <c r="W11" i="14"/>
  <c r="W13" i="14"/>
  <c r="W15" i="14"/>
  <c r="Z6" i="14"/>
  <c r="V6" i="14" l="1"/>
  <c r="AA6" i="14"/>
  <c r="T6" i="14"/>
  <c r="W6" i="14"/>
  <c r="Y6" i="14"/>
  <c r="AB6" i="14"/>
  <c r="S6" i="14"/>
  <c r="S263" i="12" l="1" a="1"/>
  <c r="S267" i="12" a="1"/>
  <c r="S271" i="12" a="1"/>
  <c r="T271" i="12" s="1"/>
  <c r="S275" i="12" a="1"/>
  <c r="S279" i="12" a="1"/>
  <c r="S283" i="12" a="1"/>
  <c r="S287" i="12" a="1"/>
  <c r="T287" i="12" s="1"/>
  <c r="S291" i="12" a="1"/>
  <c r="S295" i="12" a="1"/>
  <c r="S299" i="12" a="1"/>
  <c r="S303" i="12" a="1"/>
  <c r="T303" i="12" s="1"/>
  <c r="S307" i="12" a="1"/>
  <c r="S311" i="12" a="1"/>
  <c r="S315" i="12" a="1"/>
  <c r="S319" i="12" a="1"/>
  <c r="T319" i="12" s="1"/>
  <c r="S323" i="12" a="1"/>
  <c r="S327" i="12" a="1"/>
  <c r="S331" i="12" a="1"/>
  <c r="S335" i="12" a="1"/>
  <c r="T335" i="12" s="1"/>
  <c r="S339" i="12" a="1"/>
  <c r="S339" i="12" s="1"/>
  <c r="S343" i="12" a="1"/>
  <c r="S12" i="12" a="1"/>
  <c r="S12" i="12" s="1"/>
  <c r="S24" i="12" a="1"/>
  <c r="S24" i="12" s="1"/>
  <c r="S36" i="12" a="1"/>
  <c r="S44" i="12" a="1"/>
  <c r="S56" i="12" a="1"/>
  <c r="W56" i="12" s="1"/>
  <c r="S68" i="12" a="1"/>
  <c r="S80" i="12" a="1"/>
  <c r="S96" i="12" a="1"/>
  <c r="S108" i="12" a="1"/>
  <c r="V108" i="12" s="1"/>
  <c r="S116" i="12" a="1"/>
  <c r="S128" i="12" a="1"/>
  <c r="S140" i="12" a="1"/>
  <c r="S148" i="12" a="1"/>
  <c r="S156" i="12" a="1"/>
  <c r="S168" i="12" a="1"/>
  <c r="U168" i="12" s="1"/>
  <c r="S176" i="12" a="1"/>
  <c r="S184" i="12" a="1"/>
  <c r="Z184" i="12" s="1"/>
  <c r="S196" i="12" a="1"/>
  <c r="S208" i="12" a="1"/>
  <c r="S216" i="12" a="1"/>
  <c r="S224" i="12" a="1"/>
  <c r="T224" i="12" s="1"/>
  <c r="S240" i="12" a="1"/>
  <c r="S252" i="12" a="1"/>
  <c r="S260" i="12" a="1"/>
  <c r="S272" i="12" a="1"/>
  <c r="U272" i="12" s="1"/>
  <c r="S280" i="12" a="1"/>
  <c r="S296" i="12" a="1"/>
  <c r="S308" i="12" a="1"/>
  <c r="S316" i="12" a="1"/>
  <c r="T316" i="12" s="1"/>
  <c r="S328" i="12" a="1"/>
  <c r="S340" i="12" a="1"/>
  <c r="S348" i="12" a="1"/>
  <c r="S360" i="12" a="1"/>
  <c r="S372" i="12" a="1"/>
  <c r="S384" i="12" a="1"/>
  <c r="S392" i="12" a="1"/>
  <c r="S400" i="12" a="1"/>
  <c r="S408" i="12" a="1"/>
  <c r="Z408" i="12" s="1"/>
  <c r="S412" i="12" a="1"/>
  <c r="S420" i="12" a="1"/>
  <c r="S428" i="12" a="1"/>
  <c r="S436" i="12" a="1"/>
  <c r="S444" i="12" a="1"/>
  <c r="T96" i="12"/>
  <c r="U12" i="12"/>
  <c r="U36" i="12"/>
  <c r="U184" i="12"/>
  <c r="U400" i="12"/>
  <c r="V12" i="12"/>
  <c r="V224" i="12"/>
  <c r="V400" i="12"/>
  <c r="S8" i="12" a="1"/>
  <c r="S16" i="12" a="1"/>
  <c r="S20" i="12" a="1"/>
  <c r="S28" i="12" a="1"/>
  <c r="S32" i="12" a="1"/>
  <c r="S40" i="12" a="1"/>
  <c r="S48" i="12" a="1"/>
  <c r="S52" i="12" a="1"/>
  <c r="S60" i="12" a="1"/>
  <c r="S64" i="12" a="1"/>
  <c r="S72" i="12" a="1"/>
  <c r="Y72" i="12" s="1"/>
  <c r="S76" i="12" a="1"/>
  <c r="S84" i="12" a="1"/>
  <c r="S88" i="12" a="1"/>
  <c r="S92" i="12" a="1"/>
  <c r="Z92" i="12" s="1"/>
  <c r="S100" i="12" a="1"/>
  <c r="V100" i="12" s="1"/>
  <c r="S104" i="12" a="1"/>
  <c r="S112" i="12" a="1"/>
  <c r="S120" i="12" a="1"/>
  <c r="Y120" i="12" s="1"/>
  <c r="S124" i="12" a="1"/>
  <c r="S132" i="12" a="1"/>
  <c r="S136" i="12" a="1"/>
  <c r="Y136" i="12" s="1"/>
  <c r="S144" i="12" a="1"/>
  <c r="S152" i="12" a="1"/>
  <c r="S160" i="12" a="1"/>
  <c r="S164" i="12" a="1"/>
  <c r="S172" i="12" a="1"/>
  <c r="AA172" i="12" s="1"/>
  <c r="S180" i="12" a="1"/>
  <c r="T180" i="12" s="1"/>
  <c r="S188" i="12" a="1"/>
  <c r="AA188" i="12" s="1"/>
  <c r="S192" i="12" a="1"/>
  <c r="S200" i="12" a="1"/>
  <c r="Y200" i="12" s="1"/>
  <c r="S204" i="12" a="1"/>
  <c r="S212" i="12" a="1"/>
  <c r="W212" i="12" s="1"/>
  <c r="S220" i="12" a="1"/>
  <c r="S228" i="12" a="1"/>
  <c r="W228" i="12" s="1"/>
  <c r="S232" i="12" a="1"/>
  <c r="U232" i="12" s="1"/>
  <c r="S236" i="12" a="1"/>
  <c r="W236" i="12" s="1"/>
  <c r="S244" i="12" a="1"/>
  <c r="S248" i="12" a="1"/>
  <c r="Y248" i="12" s="1"/>
  <c r="S256" i="12" a="1"/>
  <c r="U256" i="12" s="1"/>
  <c r="S264" i="12" a="1"/>
  <c r="S268" i="12" a="1"/>
  <c r="S276" i="12" a="1"/>
  <c r="U276" i="12" s="1"/>
  <c r="S284" i="12" a="1"/>
  <c r="V284" i="12" s="1"/>
  <c r="S288" i="12" a="1"/>
  <c r="W288" i="12" s="1"/>
  <c r="S292" i="12" a="1"/>
  <c r="S300" i="12" a="1"/>
  <c r="S304" i="12" a="1"/>
  <c r="S312" i="12" a="1"/>
  <c r="S320" i="12" a="1"/>
  <c r="S324" i="12" a="1"/>
  <c r="AC324" i="12" s="1"/>
  <c r="S332" i="12" a="1"/>
  <c r="S336" i="12" a="1"/>
  <c r="W336" i="12" s="1"/>
  <c r="S344" i="12" a="1"/>
  <c r="Z344" i="12" s="1"/>
  <c r="S352" i="12" a="1"/>
  <c r="X352" i="12" s="1"/>
  <c r="S356" i="12" a="1"/>
  <c r="T356" i="12" s="1"/>
  <c r="S364" i="12" a="1"/>
  <c r="Z364" i="12" s="1"/>
  <c r="S368" i="12" a="1"/>
  <c r="S376" i="12" a="1"/>
  <c r="AC376" i="12" s="1"/>
  <c r="S380" i="12" a="1"/>
  <c r="V380" i="12" s="1"/>
  <c r="S388" i="12" a="1"/>
  <c r="S396" i="12" a="1"/>
  <c r="S404" i="12" a="1"/>
  <c r="S416" i="12" a="1"/>
  <c r="S424" i="12" a="1"/>
  <c r="S432" i="12" a="1"/>
  <c r="W432" i="12" s="1"/>
  <c r="S440" i="12" a="1"/>
  <c r="S448" i="12" a="1"/>
  <c r="T448" i="12" s="1"/>
  <c r="S452" i="12" a="1"/>
  <c r="X452" i="12" s="1"/>
  <c r="S456" i="12" a="1"/>
  <c r="T12" i="12"/>
  <c r="T52" i="12"/>
  <c r="T100" i="12"/>
  <c r="T108" i="12"/>
  <c r="T176" i="12"/>
  <c r="T184" i="12"/>
  <c r="T240" i="12"/>
  <c r="T256" i="12"/>
  <c r="S9" i="12" a="1"/>
  <c r="S9" i="12" s="1"/>
  <c r="S13" i="12" a="1"/>
  <c r="S17" i="12" a="1"/>
  <c r="V17" i="12" s="1"/>
  <c r="S21" i="12" a="1"/>
  <c r="T21" i="12" s="1"/>
  <c r="S25" i="12" a="1"/>
  <c r="S25" i="12" s="1"/>
  <c r="S29" i="12" a="1"/>
  <c r="S33" i="12" a="1"/>
  <c r="S37" i="12" a="1"/>
  <c r="T37" i="12" s="1"/>
  <c r="S41" i="12" a="1"/>
  <c r="S41" i="12" s="1"/>
  <c r="S45" i="12" a="1"/>
  <c r="S49" i="12" a="1"/>
  <c r="S53" i="12" a="1"/>
  <c r="T53" i="12" s="1"/>
  <c r="S57" i="12" a="1"/>
  <c r="S57" i="12" s="1"/>
  <c r="S61" i="12" a="1"/>
  <c r="S65" i="12" a="1"/>
  <c r="V65" i="12" s="1"/>
  <c r="S69" i="12" a="1"/>
  <c r="T69" i="12" s="1"/>
  <c r="S73" i="12" a="1"/>
  <c r="S73" i="12" s="1"/>
  <c r="S77" i="12" a="1"/>
  <c r="S81" i="12" a="1"/>
  <c r="S85" i="12" a="1"/>
  <c r="S89" i="12" a="1"/>
  <c r="S89" i="12" s="1"/>
  <c r="S93" i="12" a="1"/>
  <c r="S97" i="12" a="1"/>
  <c r="S101" i="12" a="1"/>
  <c r="S105" i="12" a="1"/>
  <c r="S109" i="12" a="1"/>
  <c r="T109" i="12" s="1"/>
  <c r="S113" i="12" a="1"/>
  <c r="S117" i="12" a="1"/>
  <c r="S121" i="12" a="1"/>
  <c r="S125" i="12" a="1"/>
  <c r="T125" i="12" s="1"/>
  <c r="S129" i="12" a="1"/>
  <c r="S129" i="12" s="1"/>
  <c r="S133" i="12" a="1"/>
  <c r="V133" i="12" s="1"/>
  <c r="S137" i="12"/>
  <c r="S137" i="12" a="1"/>
  <c r="S141" i="12" a="1"/>
  <c r="S145" i="12" a="1"/>
  <c r="S149" i="12" a="1"/>
  <c r="S153" i="12" a="1"/>
  <c r="S157" i="12" a="1"/>
  <c r="S161" i="12" a="1"/>
  <c r="S161" i="12" s="1"/>
  <c r="S165" i="12" a="1"/>
  <c r="S169" i="12" a="1"/>
  <c r="T169" i="12" s="1"/>
  <c r="S173" i="12" a="1"/>
  <c r="S177" i="12" a="1"/>
  <c r="S177" i="12" s="1"/>
  <c r="S181" i="12" a="1"/>
  <c r="S185" i="12"/>
  <c r="S185" i="12" a="1"/>
  <c r="S189" i="12" a="1"/>
  <c r="T189" i="12" s="1"/>
  <c r="S193" i="12" a="1"/>
  <c r="S197" i="12" a="1"/>
  <c r="S201" i="12" a="1"/>
  <c r="S201" i="12" s="1"/>
  <c r="S205" i="12" a="1"/>
  <c r="S209" i="12" a="1"/>
  <c r="S213" i="12" a="1"/>
  <c r="S217" i="12" a="1"/>
  <c r="S221" i="12" a="1"/>
  <c r="S225" i="12" a="1"/>
  <c r="S225" i="12" s="1"/>
  <c r="S229" i="12" a="1"/>
  <c r="V229" i="12" s="1"/>
  <c r="S233" i="12" a="1"/>
  <c r="S237" i="12" a="1"/>
  <c r="S241" i="12" a="1"/>
  <c r="S241" i="12" s="1"/>
  <c r="S245" i="12" a="1"/>
  <c r="V245" i="12" s="1"/>
  <c r="S249" i="12"/>
  <c r="S249" i="12" a="1"/>
  <c r="AB249" i="12" s="1"/>
  <c r="S253" i="12" a="1"/>
  <c r="X253" i="12" s="1"/>
  <c r="S257" i="12" a="1"/>
  <c r="S261" i="12" a="1"/>
  <c r="S265" i="12"/>
  <c r="S265" i="12" a="1"/>
  <c r="S269" i="12" a="1"/>
  <c r="X269" i="12" s="1"/>
  <c r="S273" i="12" a="1"/>
  <c r="S277" i="12" a="1"/>
  <c r="S281" i="12" a="1"/>
  <c r="S285" i="12" a="1"/>
  <c r="S289" i="12" a="1"/>
  <c r="S293" i="12" a="1"/>
  <c r="S297" i="12" a="1"/>
  <c r="T297" i="12" s="1"/>
  <c r="S301" i="12" a="1"/>
  <c r="T301" i="12" s="1"/>
  <c r="S305" i="12" a="1"/>
  <c r="S309" i="12" a="1"/>
  <c r="S313" i="12" a="1"/>
  <c r="T313" i="12" s="1"/>
  <c r="S317" i="12" a="1"/>
  <c r="X317" i="12" s="1"/>
  <c r="S321" i="12" a="1"/>
  <c r="S325" i="12" a="1"/>
  <c r="T325" i="12" s="1"/>
  <c r="S329" i="12" a="1"/>
  <c r="S333" i="12" a="1"/>
  <c r="X333" i="12" s="1"/>
  <c r="S337" i="12" a="1"/>
  <c r="S341" i="12" a="1"/>
  <c r="W341" i="12" s="1"/>
  <c r="S345" i="12" a="1"/>
  <c r="S349" i="12" a="1"/>
  <c r="S353" i="12" a="1"/>
  <c r="S353" i="12" s="1"/>
  <c r="S357" i="12" a="1"/>
  <c r="V357" i="12" s="1"/>
  <c r="S361" i="12"/>
  <c r="S361" i="12" a="1"/>
  <c r="S365" i="12" a="1"/>
  <c r="T365" i="12" s="1"/>
  <c r="S369" i="12" a="1"/>
  <c r="S369" i="12" s="1"/>
  <c r="S373" i="12" a="1"/>
  <c r="S377" i="12" a="1"/>
  <c r="S381" i="12" a="1"/>
  <c r="X381" i="12" s="1"/>
  <c r="S385" i="12" a="1"/>
  <c r="W385" i="12" s="1"/>
  <c r="S389" i="12" a="1"/>
  <c r="Z389" i="12" s="1"/>
  <c r="S393" i="12"/>
  <c r="S393" i="12" a="1"/>
  <c r="S397" i="12" a="1"/>
  <c r="S401" i="12" a="1"/>
  <c r="S405" i="12" a="1"/>
  <c r="W405" i="12" s="1"/>
  <c r="S409" i="12" a="1"/>
  <c r="S413" i="12" a="1"/>
  <c r="S417" i="12" a="1"/>
  <c r="S421" i="12" a="1"/>
  <c r="S425" i="12" a="1"/>
  <c r="S429" i="12" a="1"/>
  <c r="T429" i="12" s="1"/>
  <c r="S433" i="12" a="1"/>
  <c r="S437" i="12" a="1"/>
  <c r="Z437" i="12" s="1"/>
  <c r="S441" i="12" a="1"/>
  <c r="S441" i="12" s="1"/>
  <c r="S445" i="12" a="1"/>
  <c r="S449" i="12" a="1"/>
  <c r="U449" i="12" s="1"/>
  <c r="S453" i="12" a="1"/>
  <c r="S457" i="12" a="1"/>
  <c r="T9" i="12"/>
  <c r="T25" i="12"/>
  <c r="T29" i="12"/>
  <c r="T33" i="12"/>
  <c r="T41" i="12"/>
  <c r="T57" i="12"/>
  <c r="T61" i="12"/>
  <c r="T73" i="12"/>
  <c r="T97" i="12"/>
  <c r="T105" i="12"/>
  <c r="T121" i="12"/>
  <c r="T129" i="12"/>
  <c r="T141" i="12"/>
  <c r="T145" i="12"/>
  <c r="T153" i="12"/>
  <c r="T161" i="12"/>
  <c r="T173" i="12"/>
  <c r="T177" i="12"/>
  <c r="T185" i="12"/>
  <c r="T201" i="12"/>
  <c r="S347" i="12" a="1"/>
  <c r="W347" i="12" s="1"/>
  <c r="S351" i="12" a="1"/>
  <c r="S355" i="12" a="1"/>
  <c r="S355" i="12" s="1"/>
  <c r="S359" i="12" a="1"/>
  <c r="S363" i="12" a="1"/>
  <c r="S367" i="12" a="1"/>
  <c r="S371" i="12" a="1"/>
  <c r="X371" i="12" s="1"/>
  <c r="S375" i="12" a="1"/>
  <c r="S379" i="12" a="1"/>
  <c r="V379" i="12" s="1"/>
  <c r="S383" i="12" a="1"/>
  <c r="S387" i="12" a="1"/>
  <c r="AC387" i="12" s="1"/>
  <c r="S391" i="12" a="1"/>
  <c r="S395" i="12" a="1"/>
  <c r="AC395" i="12" s="1"/>
  <c r="S399" i="12" a="1"/>
  <c r="S403" i="12" a="1"/>
  <c r="S407" i="12" a="1"/>
  <c r="S411" i="12" a="1"/>
  <c r="Y411" i="12" s="1"/>
  <c r="S415" i="12" a="1"/>
  <c r="S419" i="12" a="1"/>
  <c r="S419" i="12" s="1"/>
  <c r="S423" i="12" a="1"/>
  <c r="S427" i="12" a="1"/>
  <c r="T427" i="12" s="1"/>
  <c r="S431" i="12" a="1"/>
  <c r="S435" i="12" a="1"/>
  <c r="V432" i="12"/>
  <c r="V448" i="12"/>
  <c r="W12" i="12"/>
  <c r="W16" i="12"/>
  <c r="W24" i="12"/>
  <c r="W28" i="12"/>
  <c r="W52" i="12"/>
  <c r="W76" i="12"/>
  <c r="W96" i="12"/>
  <c r="W100" i="12"/>
  <c r="W112" i="12"/>
  <c r="W124" i="12"/>
  <c r="W128" i="12"/>
  <c r="W148" i="12"/>
  <c r="W164" i="12"/>
  <c r="W180" i="12"/>
  <c r="W184" i="12"/>
  <c r="W192" i="12"/>
  <c r="W204" i="12"/>
  <c r="W220" i="12"/>
  <c r="W224" i="12"/>
  <c r="W240" i="12"/>
  <c r="W256" i="12"/>
  <c r="W284" i="12"/>
  <c r="W292" i="12"/>
  <c r="W304" i="12"/>
  <c r="W316" i="12"/>
  <c r="W332" i="12"/>
  <c r="W356" i="12"/>
  <c r="W380" i="12"/>
  <c r="W416" i="12"/>
  <c r="W420" i="12"/>
  <c r="W436" i="12"/>
  <c r="W448" i="12"/>
  <c r="X12" i="12"/>
  <c r="X24" i="12"/>
  <c r="X28" i="12"/>
  <c r="X56" i="12"/>
  <c r="X64" i="12"/>
  <c r="X76" i="12"/>
  <c r="X96" i="12"/>
  <c r="X108" i="12"/>
  <c r="X124" i="12"/>
  <c r="X136" i="12"/>
  <c r="X140" i="12"/>
  <c r="X152" i="12"/>
  <c r="X184" i="12"/>
  <c r="X204" i="12"/>
  <c r="X220" i="12"/>
  <c r="X232" i="12"/>
  <c r="X256" i="12"/>
  <c r="X284" i="12"/>
  <c r="X304" i="12"/>
  <c r="X320" i="12"/>
  <c r="X332" i="12"/>
  <c r="X340" i="12"/>
  <c r="X356" i="12"/>
  <c r="X360" i="12"/>
  <c r="X364" i="12"/>
  <c r="X372" i="12"/>
  <c r="X380" i="12"/>
  <c r="X384" i="12"/>
  <c r="X400" i="12"/>
  <c r="X416" i="12"/>
  <c r="X428" i="12"/>
  <c r="X448" i="12"/>
  <c r="Y12" i="12"/>
  <c r="Y16" i="12"/>
  <c r="Y24" i="12"/>
  <c r="Y28" i="12"/>
  <c r="Y44" i="12"/>
  <c r="Y56" i="12"/>
  <c r="Y76" i="12"/>
  <c r="Y80" i="12"/>
  <c r="Y88" i="12"/>
  <c r="Y112" i="12"/>
  <c r="Y124" i="12"/>
  <c r="Y148" i="12"/>
  <c r="Y152" i="12"/>
  <c r="Y184" i="12"/>
  <c r="Y192" i="12"/>
  <c r="Y204" i="12"/>
  <c r="Y220" i="12"/>
  <c r="Y224" i="12"/>
  <c r="Y232" i="12"/>
  <c r="Y252" i="12"/>
  <c r="Y256" i="12"/>
  <c r="Y272" i="12"/>
  <c r="Y284" i="12"/>
  <c r="Y296" i="12"/>
  <c r="Y304" i="12"/>
  <c r="Y316" i="12"/>
  <c r="Y332" i="12"/>
  <c r="Y340" i="12"/>
  <c r="Y344" i="12"/>
  <c r="Y380" i="12"/>
  <c r="Y400" i="12"/>
  <c r="Y416" i="12"/>
  <c r="Y440" i="12"/>
  <c r="T217" i="12"/>
  <c r="T225" i="12"/>
  <c r="T241" i="12"/>
  <c r="T253" i="12"/>
  <c r="T265" i="12"/>
  <c r="T281" i="12"/>
  <c r="T317" i="12"/>
  <c r="T345" i="12"/>
  <c r="T349" i="12"/>
  <c r="T353" i="12"/>
  <c r="T369" i="12"/>
  <c r="T377" i="12"/>
  <c r="T381" i="12"/>
  <c r="T393" i="12"/>
  <c r="T409" i="12"/>
  <c r="T417" i="12"/>
  <c r="U9" i="12"/>
  <c r="U21" i="12"/>
  <c r="U25" i="12"/>
  <c r="U37" i="12"/>
  <c r="U41" i="12"/>
  <c r="U45" i="12"/>
  <c r="U53" i="12"/>
  <c r="U57" i="12"/>
  <c r="U61" i="12"/>
  <c r="U69" i="12"/>
  <c r="U73" i="12"/>
  <c r="U85" i="12"/>
  <c r="U89" i="12"/>
  <c r="U101" i="12"/>
  <c r="U109" i="12"/>
  <c r="U117" i="12"/>
  <c r="U121" i="12"/>
  <c r="U125" i="12"/>
  <c r="U129" i="12"/>
  <c r="U133" i="12"/>
  <c r="U137" i="12"/>
  <c r="U141" i="12"/>
  <c r="U145" i="12"/>
  <c r="U157" i="12"/>
  <c r="U161" i="12"/>
  <c r="U173" i="12"/>
  <c r="U177" i="12"/>
  <c r="U181" i="12"/>
  <c r="U185" i="12"/>
  <c r="U189" i="12"/>
  <c r="U193" i="12"/>
  <c r="U201" i="12"/>
  <c r="U213" i="12"/>
  <c r="U225" i="12"/>
  <c r="U229" i="12"/>
  <c r="U241" i="12"/>
  <c r="U245" i="12"/>
  <c r="U253" i="12"/>
  <c r="U257" i="12"/>
  <c r="U261" i="12"/>
  <c r="U265" i="12"/>
  <c r="U269" i="12"/>
  <c r="U273" i="12"/>
  <c r="U277" i="12"/>
  <c r="U285" i="12"/>
  <c r="U301" i="12"/>
  <c r="U313" i="12"/>
  <c r="U317" i="12"/>
  <c r="U333" i="12"/>
  <c r="U337" i="12"/>
  <c r="U341" i="12"/>
  <c r="U353" i="12"/>
  <c r="U357" i="12"/>
  <c r="U365" i="12"/>
  <c r="U369" i="12"/>
  <c r="U381" i="12"/>
  <c r="U389" i="12"/>
  <c r="U393" i="12"/>
  <c r="U405" i="12"/>
  <c r="U417" i="12"/>
  <c r="U429" i="12"/>
  <c r="U433" i="12"/>
  <c r="U437" i="12"/>
  <c r="V9" i="12"/>
  <c r="V21" i="12"/>
  <c r="V25" i="12"/>
  <c r="V37" i="12"/>
  <c r="V41" i="12"/>
  <c r="V53" i="12"/>
  <c r="V57" i="12"/>
  <c r="V69" i="12"/>
  <c r="V73" i="12"/>
  <c r="V85" i="12"/>
  <c r="V89" i="12"/>
  <c r="V101" i="12"/>
  <c r="V105" i="12"/>
  <c r="V113" i="12"/>
  <c r="V117" i="12"/>
  <c r="V129" i="12"/>
  <c r="V137" i="12"/>
  <c r="V145" i="12"/>
  <c r="V153" i="12"/>
  <c r="V161" i="12"/>
  <c r="V177" i="12"/>
  <c r="V181" i="12"/>
  <c r="V185" i="12"/>
  <c r="V201" i="12"/>
  <c r="V213" i="12"/>
  <c r="V225" i="12"/>
  <c r="V241" i="12"/>
  <c r="V257" i="12"/>
  <c r="V265" i="12"/>
  <c r="V281" i="12"/>
  <c r="V313" i="12"/>
  <c r="V329" i="12"/>
  <c r="V337" i="12"/>
  <c r="V341" i="12"/>
  <c r="V353" i="12"/>
  <c r="V361" i="12"/>
  <c r="V369" i="12"/>
  <c r="V393" i="12"/>
  <c r="V405" i="12"/>
  <c r="V409" i="12"/>
  <c r="V433" i="12"/>
  <c r="V437" i="12"/>
  <c r="V441" i="12"/>
  <c r="W9" i="12"/>
  <c r="W13" i="12"/>
  <c r="W21" i="12"/>
  <c r="W25" i="12"/>
  <c r="W29" i="12"/>
  <c r="W37" i="12"/>
  <c r="W41" i="12"/>
  <c r="W53" i="12"/>
  <c r="W57" i="12"/>
  <c r="W69" i="12"/>
  <c r="W73" i="12"/>
  <c r="W77" i="12"/>
  <c r="W85" i="12"/>
  <c r="W89" i="12"/>
  <c r="W93" i="12"/>
  <c r="W97" i="12"/>
  <c r="W101" i="12"/>
  <c r="W105" i="12"/>
  <c r="W109" i="12"/>
  <c r="W113" i="12"/>
  <c r="W117" i="12"/>
  <c r="W125" i="12"/>
  <c r="W129" i="12"/>
  <c r="W133" i="12"/>
  <c r="W141" i="12"/>
  <c r="W149" i="12"/>
  <c r="W157" i="12"/>
  <c r="W161" i="12"/>
  <c r="W165" i="12"/>
  <c r="W173" i="12"/>
  <c r="W177" i="12"/>
  <c r="W181" i="12"/>
  <c r="W185" i="12"/>
  <c r="W189" i="12"/>
  <c r="S439" i="12" a="1"/>
  <c r="S443" i="12" a="1"/>
  <c r="S447" i="12" a="1"/>
  <c r="S447" i="12" s="1"/>
  <c r="S451" i="12" a="1"/>
  <c r="S451" i="12" s="1"/>
  <c r="S455" i="12" a="1"/>
  <c r="Y444" i="12"/>
  <c r="Y448" i="12"/>
  <c r="Z12" i="12"/>
  <c r="Z24" i="12"/>
  <c r="Z28" i="12"/>
  <c r="Z36" i="12"/>
  <c r="Z72" i="12"/>
  <c r="Z76" i="12"/>
  <c r="Z108" i="12"/>
  <c r="Z124" i="12"/>
  <c r="Z136" i="12"/>
  <c r="Z152" i="12"/>
  <c r="Z172" i="12"/>
  <c r="Z176" i="12"/>
  <c r="Z204" i="12"/>
  <c r="Z232" i="12"/>
  <c r="Z252" i="12"/>
  <c r="Z256" i="12"/>
  <c r="Z268" i="12"/>
  <c r="Z272" i="12"/>
  <c r="Z284" i="12"/>
  <c r="Z296" i="12"/>
  <c r="Z304" i="12"/>
  <c r="Z332" i="12"/>
  <c r="Z340" i="12"/>
  <c r="Z360" i="12"/>
  <c r="Z368" i="12"/>
  <c r="Z380" i="12"/>
  <c r="Z396" i="12"/>
  <c r="Z400" i="12"/>
  <c r="Z416" i="12"/>
  <c r="Z428" i="12"/>
  <c r="Z448" i="12"/>
  <c r="AA12" i="12"/>
  <c r="AA20" i="12"/>
  <c r="AA24" i="12"/>
  <c r="AA28" i="12"/>
  <c r="AA36" i="12"/>
  <c r="AA40" i="12"/>
  <c r="AA52" i="12"/>
  <c r="AA56" i="12"/>
  <c r="AA76" i="12"/>
  <c r="AA84" i="12"/>
  <c r="AA88" i="12"/>
  <c r="AA100" i="12"/>
  <c r="AA104" i="12"/>
  <c r="AA108" i="12"/>
  <c r="AA116" i="12"/>
  <c r="AA124" i="12"/>
  <c r="AA128" i="12"/>
  <c r="AA136" i="12"/>
  <c r="AA148" i="12"/>
  <c r="AA152" i="12"/>
  <c r="AA164" i="12"/>
  <c r="AA180" i="12"/>
  <c r="AA184" i="12"/>
  <c r="AA204" i="12"/>
  <c r="AA224" i="12"/>
  <c r="AA232" i="12"/>
  <c r="AA236" i="12"/>
  <c r="AA264" i="12"/>
  <c r="AA268" i="12"/>
  <c r="AA280" i="12"/>
  <c r="AA284" i="12"/>
  <c r="AA292" i="12"/>
  <c r="AA316" i="12"/>
  <c r="AA324" i="12"/>
  <c r="AA332" i="12"/>
  <c r="W201" i="12"/>
  <c r="W209" i="12"/>
  <c r="W213" i="12"/>
  <c r="W217" i="12"/>
  <c r="W225" i="12"/>
  <c r="W229" i="12"/>
  <c r="W233" i="12"/>
  <c r="W241" i="12"/>
  <c r="W257" i="12"/>
  <c r="W261" i="12"/>
  <c r="W265" i="12"/>
  <c r="W281" i="12"/>
  <c r="W289" i="12"/>
  <c r="W297" i="12"/>
  <c r="W305" i="12"/>
  <c r="W313" i="12"/>
  <c r="W325" i="12"/>
  <c r="W329" i="12"/>
  <c r="W337" i="12"/>
  <c r="W353" i="12"/>
  <c r="W357" i="12"/>
  <c r="W361" i="12"/>
  <c r="W369" i="12"/>
  <c r="W377" i="12"/>
  <c r="W389" i="12"/>
  <c r="W393" i="12"/>
  <c r="W401" i="12"/>
  <c r="W409" i="12"/>
  <c r="W417" i="12"/>
  <c r="W421" i="12"/>
  <c r="W433" i="12"/>
  <c r="W441" i="12"/>
  <c r="W449" i="12"/>
  <c r="W457" i="12"/>
  <c r="X9" i="12"/>
  <c r="X13" i="12"/>
  <c r="X21" i="12"/>
  <c r="X25" i="12"/>
  <c r="X29" i="12"/>
  <c r="X37" i="12"/>
  <c r="X41" i="12"/>
  <c r="X45" i="12"/>
  <c r="X53" i="12"/>
  <c r="X57" i="12"/>
  <c r="X61" i="12"/>
  <c r="X69" i="12"/>
  <c r="X73" i="12"/>
  <c r="X77" i="12"/>
  <c r="X85" i="12"/>
  <c r="X89" i="12"/>
  <c r="X93" i="12"/>
  <c r="X101" i="12"/>
  <c r="X105" i="12"/>
  <c r="X109" i="12"/>
  <c r="X117" i="12"/>
  <c r="X121" i="12"/>
  <c r="X125" i="12"/>
  <c r="X129" i="12"/>
  <c r="X133" i="12"/>
  <c r="X137" i="12"/>
  <c r="X141" i="12"/>
  <c r="X145" i="12"/>
  <c r="X149" i="12"/>
  <c r="X153" i="12"/>
  <c r="X157" i="12"/>
  <c r="X161" i="12"/>
  <c r="X165" i="12"/>
  <c r="X173" i="12"/>
  <c r="X177" i="12"/>
  <c r="X181" i="12"/>
  <c r="X185" i="12"/>
  <c r="X189" i="12"/>
  <c r="X193" i="12"/>
  <c r="X201" i="12"/>
  <c r="X213" i="12"/>
  <c r="X217" i="12"/>
  <c r="X225" i="12"/>
  <c r="X229" i="12"/>
  <c r="X233" i="12"/>
  <c r="X241" i="12"/>
  <c r="X257" i="12"/>
  <c r="X265" i="12"/>
  <c r="X273" i="12"/>
  <c r="X281" i="12"/>
  <c r="X297" i="12"/>
  <c r="X305" i="12"/>
  <c r="X313" i="12"/>
  <c r="X329" i="12"/>
  <c r="X337" i="12"/>
  <c r="X353" i="12"/>
  <c r="X361" i="12"/>
  <c r="X369" i="12"/>
  <c r="X377" i="12"/>
  <c r="X393" i="12"/>
  <c r="X401" i="12"/>
  <c r="X409" i="12"/>
  <c r="X417" i="12"/>
  <c r="AA356" i="12"/>
  <c r="AA360" i="12"/>
  <c r="AA368" i="12"/>
  <c r="AA372" i="12"/>
  <c r="AA380" i="12"/>
  <c r="AA388" i="12"/>
  <c r="AA396" i="12"/>
  <c r="AA400" i="12"/>
  <c r="AA412" i="12"/>
  <c r="AA416" i="12"/>
  <c r="AA428" i="12"/>
  <c r="AA432" i="12"/>
  <c r="AA448" i="12"/>
  <c r="AB8" i="12"/>
  <c r="AB12" i="12"/>
  <c r="AB16" i="12"/>
  <c r="AB24" i="12"/>
  <c r="AB28" i="12"/>
  <c r="AB40" i="12"/>
  <c r="AB44" i="12"/>
  <c r="AB56" i="12"/>
  <c r="AB64" i="12"/>
  <c r="AB76" i="12"/>
  <c r="AB88" i="12"/>
  <c r="AB96" i="12"/>
  <c r="AB104" i="12"/>
  <c r="AB108" i="12"/>
  <c r="AB112" i="12"/>
  <c r="AB124" i="12"/>
  <c r="AB128" i="12"/>
  <c r="AB136" i="12"/>
  <c r="AB140" i="12"/>
  <c r="AB144" i="12"/>
  <c r="AB148" i="12"/>
  <c r="AB152" i="12"/>
  <c r="AB176" i="12"/>
  <c r="AB184" i="12"/>
  <c r="AB192" i="12"/>
  <c r="AB204" i="12"/>
  <c r="AB216" i="12"/>
  <c r="AB220" i="12"/>
  <c r="AB224" i="12"/>
  <c r="AB232" i="12"/>
  <c r="AB248" i="12"/>
  <c r="AB252" i="12"/>
  <c r="AB256" i="12"/>
  <c r="AB268" i="12"/>
  <c r="AB272" i="12"/>
  <c r="AB284" i="12"/>
  <c r="AB296" i="12"/>
  <c r="AB304" i="12"/>
  <c r="AB308" i="12"/>
  <c r="AB316" i="12"/>
  <c r="AB320" i="12"/>
  <c r="AB332" i="12"/>
  <c r="AB340" i="12"/>
  <c r="AB344" i="12"/>
  <c r="AB360" i="12"/>
  <c r="AB368" i="12"/>
  <c r="AB380" i="12"/>
  <c r="AB396" i="12"/>
  <c r="AB400" i="12"/>
  <c r="AB416" i="12"/>
  <c r="AB428" i="12"/>
  <c r="AB432" i="12"/>
  <c r="AB448" i="12"/>
  <c r="AB456" i="12"/>
  <c r="AC12" i="12"/>
  <c r="AC24" i="12"/>
  <c r="AC28" i="12"/>
  <c r="AC40" i="12"/>
  <c r="AC44" i="12"/>
  <c r="AC52" i="12"/>
  <c r="AC56" i="12"/>
  <c r="AC72" i="12"/>
  <c r="AC76" i="12"/>
  <c r="AC88" i="12"/>
  <c r="AC100" i="12"/>
  <c r="AC108" i="12"/>
  <c r="X425" i="12"/>
  <c r="X429" i="12"/>
  <c r="X433" i="12"/>
  <c r="X437" i="12"/>
  <c r="X441" i="12"/>
  <c r="X449" i="12"/>
  <c r="Y9" i="12"/>
  <c r="Y13" i="12"/>
  <c r="Y21" i="12"/>
  <c r="Y25" i="12"/>
  <c r="Y29" i="12"/>
  <c r="Y37" i="12"/>
  <c r="Y41" i="12"/>
  <c r="Y53" i="12"/>
  <c r="Y57" i="12"/>
  <c r="Y69" i="12"/>
  <c r="Y73" i="12"/>
  <c r="Y81" i="12"/>
  <c r="Y85" i="12"/>
  <c r="Y89" i="12"/>
  <c r="Y97" i="12"/>
  <c r="Y101" i="12"/>
  <c r="Y105" i="12"/>
  <c r="Y117" i="12"/>
  <c r="Y121" i="12"/>
  <c r="Y129" i="12"/>
  <c r="Y133" i="12"/>
  <c r="Y137" i="12"/>
  <c r="Y145" i="12"/>
  <c r="Y149" i="12"/>
  <c r="Y153" i="12"/>
  <c r="Y161" i="12"/>
  <c r="Y165" i="12"/>
  <c r="Y177" i="12"/>
  <c r="Y181" i="12"/>
  <c r="Y185" i="12"/>
  <c r="Y193" i="12"/>
  <c r="Y201" i="12"/>
  <c r="Y209" i="12"/>
  <c r="Y213" i="12"/>
  <c r="Y217" i="12"/>
  <c r="Y225" i="12"/>
  <c r="Y229" i="12"/>
  <c r="Y233" i="12"/>
  <c r="Y241" i="12"/>
  <c r="Y245" i="12"/>
  <c r="Y257" i="12"/>
  <c r="Y265" i="12"/>
  <c r="Y281" i="12"/>
  <c r="Y297" i="12"/>
  <c r="Y309" i="12"/>
  <c r="Y313" i="12"/>
  <c r="Y329" i="12"/>
  <c r="Y457" i="12"/>
  <c r="Z457" i="12"/>
  <c r="AC124" i="12"/>
  <c r="AC128" i="12"/>
  <c r="AC136" i="12"/>
  <c r="AC140" i="12"/>
  <c r="AC148" i="12"/>
  <c r="AC152" i="12"/>
  <c r="AC164" i="12"/>
  <c r="AC172" i="12"/>
  <c r="AC180" i="12"/>
  <c r="AC184" i="12"/>
  <c r="AC188" i="12"/>
  <c r="AC204" i="12"/>
  <c r="AC220" i="12"/>
  <c r="AC224" i="12"/>
  <c r="AC232" i="12"/>
  <c r="AC236" i="12"/>
  <c r="AC244" i="12"/>
  <c r="AC264" i="12"/>
  <c r="AC268" i="12"/>
  <c r="AC272" i="12"/>
  <c r="AC280" i="12"/>
  <c r="AC284" i="12"/>
  <c r="AC292" i="12"/>
  <c r="AC300" i="12"/>
  <c r="AC316" i="12"/>
  <c r="AC332" i="12"/>
  <c r="AC344" i="12"/>
  <c r="AC356" i="12"/>
  <c r="AC360" i="12"/>
  <c r="AC380" i="12"/>
  <c r="AC384" i="12"/>
  <c r="AC396" i="12"/>
  <c r="AC400" i="12"/>
  <c r="AC428" i="12"/>
  <c r="AC440" i="12"/>
  <c r="AC456" i="12"/>
  <c r="AC457" i="12"/>
  <c r="Y337" i="12"/>
  <c r="Y349" i="12"/>
  <c r="Y353" i="12"/>
  <c r="Y361" i="12"/>
  <c r="Y369" i="12"/>
  <c r="Y377" i="12"/>
  <c r="Y381" i="12"/>
  <c r="Y393" i="12"/>
  <c r="Y401" i="12"/>
  <c r="Y409" i="12"/>
  <c r="Y417" i="12"/>
  <c r="Y433" i="12"/>
  <c r="Y441" i="12"/>
  <c r="Y449" i="12"/>
  <c r="Z9" i="12"/>
  <c r="Z13" i="12"/>
  <c r="Z21" i="12"/>
  <c r="Z25" i="12"/>
  <c r="Z29" i="12"/>
  <c r="Z37" i="12"/>
  <c r="Z41" i="12"/>
  <c r="Z45" i="12"/>
  <c r="Z53" i="12"/>
  <c r="Z57" i="12"/>
  <c r="Z61" i="12"/>
  <c r="Z73" i="12"/>
  <c r="Z77" i="12"/>
  <c r="Z81" i="12"/>
  <c r="Z89" i="12"/>
  <c r="Z93" i="12"/>
  <c r="Z97" i="12"/>
  <c r="Z105" i="12"/>
  <c r="Z109" i="12"/>
  <c r="Z121" i="12"/>
  <c r="Z125" i="12"/>
  <c r="Z129" i="12"/>
  <c r="Z137" i="12"/>
  <c r="Z141" i="12"/>
  <c r="Z145" i="12"/>
  <c r="Z153" i="12"/>
  <c r="Z157" i="12"/>
  <c r="Z161" i="12"/>
  <c r="Z169" i="12"/>
  <c r="Z173" i="12"/>
  <c r="Z177" i="12"/>
  <c r="Z185" i="12"/>
  <c r="Z189" i="12"/>
  <c r="Z193" i="12"/>
  <c r="Z201" i="12"/>
  <c r="Z205" i="12"/>
  <c r="Z209" i="12"/>
  <c r="Z217" i="12"/>
  <c r="Z225" i="12"/>
  <c r="Z233" i="12"/>
  <c r="Z241" i="12"/>
  <c r="Z249" i="12"/>
  <c r="Z253" i="12"/>
  <c r="Z257" i="12"/>
  <c r="Z265" i="12"/>
  <c r="Z273" i="12"/>
  <c r="Z281" i="12"/>
  <c r="Z297" i="12"/>
  <c r="Z313" i="12"/>
  <c r="Z329" i="12"/>
  <c r="Z337" i="12"/>
  <c r="Z353" i="12"/>
  <c r="Z361" i="12"/>
  <c r="Z369" i="12"/>
  <c r="S263" i="12"/>
  <c r="S267" i="12"/>
  <c r="S271" i="12"/>
  <c r="S275" i="12"/>
  <c r="S279" i="12"/>
  <c r="S283" i="12"/>
  <c r="S287" i="12"/>
  <c r="S291" i="12"/>
  <c r="S295" i="12"/>
  <c r="S299" i="12"/>
  <c r="S303" i="12"/>
  <c r="S307" i="12"/>
  <c r="S311" i="12"/>
  <c r="S315" i="12"/>
  <c r="S319" i="12"/>
  <c r="S323" i="12"/>
  <c r="S327" i="12"/>
  <c r="S331" i="12"/>
  <c r="S335" i="12"/>
  <c r="S343" i="12"/>
  <c r="S351" i="12"/>
  <c r="S367" i="12"/>
  <c r="S375" i="12"/>
  <c r="S383" i="12"/>
  <c r="S399" i="12"/>
  <c r="S415" i="12"/>
  <c r="S431" i="12"/>
  <c r="S439" i="12"/>
  <c r="S455" i="12"/>
  <c r="T263" i="12"/>
  <c r="T267" i="12"/>
  <c r="T275" i="12"/>
  <c r="T279" i="12"/>
  <c r="T283" i="12"/>
  <c r="T291" i="12"/>
  <c r="T295" i="12"/>
  <c r="T299" i="12"/>
  <c r="T307" i="12"/>
  <c r="T311" i="12"/>
  <c r="T315" i="12"/>
  <c r="T323" i="12"/>
  <c r="T327" i="12"/>
  <c r="T331" i="12"/>
  <c r="T343" i="12"/>
  <c r="T351" i="12"/>
  <c r="T359" i="12"/>
  <c r="T363" i="12"/>
  <c r="T367" i="12"/>
  <c r="T379" i="12"/>
  <c r="T383" i="12"/>
  <c r="T399" i="12"/>
  <c r="T415" i="12"/>
  <c r="T423" i="12"/>
  <c r="T431" i="12"/>
  <c r="T439" i="12"/>
  <c r="T447" i="12"/>
  <c r="T451" i="12"/>
  <c r="T455" i="12"/>
  <c r="Z377" i="12"/>
  <c r="Z393" i="12"/>
  <c r="Z401" i="12"/>
  <c r="Z409" i="12"/>
  <c r="Z417" i="12"/>
  <c r="Z433" i="12"/>
  <c r="Z441" i="12"/>
  <c r="Z449" i="12"/>
  <c r="AA9" i="12"/>
  <c r="AA13" i="12"/>
  <c r="AA21" i="12"/>
  <c r="AA25" i="12"/>
  <c r="AA29" i="12"/>
  <c r="AA37" i="12"/>
  <c r="AA41" i="12"/>
  <c r="AA45" i="12"/>
  <c r="AA53" i="12"/>
  <c r="AA57" i="12"/>
  <c r="AA61" i="12"/>
  <c r="AA69" i="12"/>
  <c r="AA73" i="12"/>
  <c r="AA77" i="12"/>
  <c r="AA85" i="12"/>
  <c r="AA89" i="12"/>
  <c r="AA93" i="12"/>
  <c r="AA97" i="12"/>
  <c r="AA101" i="12"/>
  <c r="AA105" i="12"/>
  <c r="AA109" i="12"/>
  <c r="AA113" i="12"/>
  <c r="AA117" i="12"/>
  <c r="AA121" i="12"/>
  <c r="AA125" i="12"/>
  <c r="AA129" i="12"/>
  <c r="AA133" i="12"/>
  <c r="AA137" i="12"/>
  <c r="AA141" i="12"/>
  <c r="AA145" i="12"/>
  <c r="AA149" i="12"/>
  <c r="U263" i="12"/>
  <c r="U267" i="12"/>
  <c r="U275" i="12"/>
  <c r="U279" i="12"/>
  <c r="U283" i="12"/>
  <c r="U291" i="12"/>
  <c r="U295" i="12"/>
  <c r="AA153" i="12"/>
  <c r="AA157" i="12"/>
  <c r="AA161" i="12"/>
  <c r="AA165" i="12"/>
  <c r="AA169" i="12"/>
  <c r="AA173" i="12"/>
  <c r="AA177" i="12"/>
  <c r="AA181" i="12"/>
  <c r="AA185" i="12"/>
  <c r="AA189" i="12"/>
  <c r="AA193" i="12"/>
  <c r="AA201" i="12"/>
  <c r="AA205" i="12"/>
  <c r="AA213" i="12"/>
  <c r="AA217" i="12"/>
  <c r="AA221" i="12"/>
  <c r="AA225" i="12"/>
  <c r="AA229" i="12"/>
  <c r="AA237" i="12"/>
  <c r="AA241" i="12"/>
  <c r="AA245" i="12"/>
  <c r="AA253" i="12"/>
  <c r="AA257" i="12"/>
  <c r="AA265" i="12"/>
  <c r="AA269" i="12"/>
  <c r="AA281" i="12"/>
  <c r="AA285" i="12"/>
  <c r="AA289" i="12"/>
  <c r="AA297" i="12"/>
  <c r="AA301" i="12"/>
  <c r="AA305" i="12"/>
  <c r="AA313" i="12"/>
  <c r="AA329" i="12"/>
  <c r="AA337" i="12"/>
  <c r="AA345" i="12"/>
  <c r="AA353" i="12"/>
  <c r="AA361" i="12"/>
  <c r="AA369" i="12"/>
  <c r="AA377" i="12"/>
  <c r="AA393" i="12"/>
  <c r="AA401" i="12"/>
  <c r="AA409" i="12"/>
  <c r="AA417" i="12"/>
  <c r="AA433" i="12"/>
  <c r="AA441" i="12"/>
  <c r="AA449" i="12"/>
  <c r="AB9" i="12"/>
  <c r="AB13" i="12"/>
  <c r="AB17" i="12"/>
  <c r="AB21" i="12"/>
  <c r="AB25" i="12"/>
  <c r="AB29" i="12"/>
  <c r="AB33" i="12"/>
  <c r="AB37" i="12"/>
  <c r="AB41" i="12"/>
  <c r="U299" i="12"/>
  <c r="U303" i="12"/>
  <c r="U307" i="12"/>
  <c r="U311" i="12"/>
  <c r="U315" i="12"/>
  <c r="U319" i="12"/>
  <c r="U323" i="12"/>
  <c r="U327" i="12"/>
  <c r="U331" i="12"/>
  <c r="U335" i="12"/>
  <c r="U339" i="12"/>
  <c r="U343" i="12"/>
  <c r="U351" i="12"/>
  <c r="U359" i="12"/>
  <c r="U367" i="12"/>
  <c r="U383" i="12"/>
  <c r="U399" i="12"/>
  <c r="U415" i="12"/>
  <c r="U419" i="12"/>
  <c r="U431" i="12"/>
  <c r="U439" i="12"/>
  <c r="U447" i="12"/>
  <c r="U455" i="12"/>
  <c r="V263" i="12"/>
  <c r="V267" i="12"/>
  <c r="V275" i="12"/>
  <c r="V279" i="12"/>
  <c r="V283" i="12"/>
  <c r="V291" i="12"/>
  <c r="V295" i="12"/>
  <c r="V299" i="12"/>
  <c r="V307" i="12"/>
  <c r="V311" i="12"/>
  <c r="V315" i="12"/>
  <c r="V323" i="12"/>
  <c r="V327" i="12"/>
  <c r="V331" i="12"/>
  <c r="V339" i="12"/>
  <c r="V343" i="12"/>
  <c r="V351" i="12"/>
  <c r="V359" i="12"/>
  <c r="V367" i="12"/>
  <c r="V375" i="12"/>
  <c r="V383" i="12"/>
  <c r="V395" i="12"/>
  <c r="V399" i="12"/>
  <c r="V415" i="12"/>
  <c r="V423" i="12"/>
  <c r="V431" i="12"/>
  <c r="V439" i="12"/>
  <c r="V451" i="12"/>
  <c r="V455" i="12"/>
  <c r="T392" i="12"/>
  <c r="W263" i="12"/>
  <c r="W267" i="12"/>
  <c r="W275" i="12"/>
  <c r="W279" i="12"/>
  <c r="W283" i="12"/>
  <c r="W291" i="12"/>
  <c r="W295" i="12"/>
  <c r="W299" i="12"/>
  <c r="W307" i="12"/>
  <c r="W311" i="12"/>
  <c r="W315" i="12"/>
  <c r="W323" i="12"/>
  <c r="W327" i="12"/>
  <c r="W331" i="12"/>
  <c r="W339" i="12"/>
  <c r="W343" i="12"/>
  <c r="W351" i="12"/>
  <c r="W363" i="12"/>
  <c r="W367" i="12"/>
  <c r="W383" i="12"/>
  <c r="W391" i="12"/>
  <c r="W399" i="12"/>
  <c r="W415" i="12"/>
  <c r="W427" i="12"/>
  <c r="W431" i="12"/>
  <c r="W439" i="12"/>
  <c r="W451" i="12"/>
  <c r="W455" i="12"/>
  <c r="X263" i="12"/>
  <c r="X267" i="12"/>
  <c r="X271" i="12"/>
  <c r="X275" i="12"/>
  <c r="X279" i="12"/>
  <c r="X283" i="12"/>
  <c r="X287" i="12"/>
  <c r="X291" i="12"/>
  <c r="X295" i="12"/>
  <c r="X299" i="12"/>
  <c r="X303" i="12"/>
  <c r="X307" i="12"/>
  <c r="X311" i="12"/>
  <c r="X315" i="12"/>
  <c r="X319" i="12"/>
  <c r="X323" i="12"/>
  <c r="X327" i="12"/>
  <c r="X331" i="12"/>
  <c r="X335" i="12"/>
  <c r="X339" i="12"/>
  <c r="X343" i="12"/>
  <c r="X351" i="12"/>
  <c r="X359" i="12"/>
  <c r="X367" i="12"/>
  <c r="X383" i="12"/>
  <c r="X399" i="12"/>
  <c r="X415" i="12"/>
  <c r="X431" i="12"/>
  <c r="X439" i="12"/>
  <c r="X455" i="12"/>
  <c r="Y263" i="12"/>
  <c r="Y267" i="12"/>
  <c r="Y275" i="12"/>
  <c r="Y279" i="12"/>
  <c r="Y283" i="12"/>
  <c r="Y291" i="12"/>
  <c r="Y295" i="12"/>
  <c r="Y299" i="12"/>
  <c r="Y307" i="12"/>
  <c r="Y311" i="12"/>
  <c r="Y315" i="12"/>
  <c r="Y323" i="12"/>
  <c r="Y327" i="12"/>
  <c r="Y331" i="12"/>
  <c r="Y339" i="12"/>
  <c r="Y343" i="12"/>
  <c r="Y347" i="12"/>
  <c r="Y351" i="12"/>
  <c r="Y363" i="12"/>
  <c r="Y367" i="12"/>
  <c r="Y383" i="12"/>
  <c r="Y399" i="12"/>
  <c r="Y407" i="12"/>
  <c r="Y415" i="12"/>
  <c r="Y427" i="12"/>
  <c r="Y431" i="12"/>
  <c r="Y439" i="12"/>
  <c r="Y451" i="12"/>
  <c r="Y455" i="12"/>
  <c r="Z263" i="12"/>
  <c r="Z267" i="12"/>
  <c r="Z275" i="12"/>
  <c r="Z279" i="12"/>
  <c r="Z283" i="12"/>
  <c r="Z291" i="12"/>
  <c r="Z295" i="12"/>
  <c r="Z299" i="12"/>
  <c r="Z307" i="12"/>
  <c r="Z311" i="12"/>
  <c r="Z315" i="12"/>
  <c r="Z323" i="12"/>
  <c r="Z327" i="12"/>
  <c r="Z331" i="12"/>
  <c r="Z339" i="12"/>
  <c r="Z343" i="12"/>
  <c r="Z351" i="12"/>
  <c r="Z367" i="12"/>
  <c r="Z383" i="12"/>
  <c r="Z399" i="12"/>
  <c r="Z415" i="12"/>
  <c r="Z431" i="12"/>
  <c r="Z435" i="12"/>
  <c r="Z439" i="12"/>
  <c r="Z455" i="12"/>
  <c r="AA263" i="12"/>
  <c r="AA267" i="12"/>
  <c r="AA275" i="12"/>
  <c r="AA279" i="12"/>
  <c r="AA283" i="12"/>
  <c r="AA291" i="12"/>
  <c r="AA295" i="12"/>
  <c r="AA299" i="12"/>
  <c r="AA307" i="12"/>
  <c r="AA311" i="12"/>
  <c r="AA315" i="12"/>
  <c r="AA323" i="12"/>
  <c r="AA327" i="12"/>
  <c r="AA331" i="12"/>
  <c r="AA339" i="12"/>
  <c r="AA343" i="12"/>
  <c r="AA347" i="12"/>
  <c r="AA351" i="12"/>
  <c r="AA363" i="12"/>
  <c r="AA367" i="12"/>
  <c r="AA383" i="12"/>
  <c r="AA391" i="12"/>
  <c r="AA399" i="12"/>
  <c r="AA411" i="12"/>
  <c r="AA415" i="12"/>
  <c r="AA431" i="12"/>
  <c r="AA439" i="12"/>
  <c r="AA451" i="12"/>
  <c r="AA455" i="12"/>
  <c r="AB45" i="12"/>
  <c r="AB49" i="12"/>
  <c r="AB53" i="12"/>
  <c r="AB57" i="12"/>
  <c r="AB61" i="12"/>
  <c r="AB65" i="12"/>
  <c r="AB69" i="12"/>
  <c r="AB73" i="12"/>
  <c r="AB77" i="12"/>
  <c r="AB81" i="12"/>
  <c r="AB85" i="12"/>
  <c r="AB89" i="12"/>
  <c r="AB93" i="12"/>
  <c r="AB101" i="12"/>
  <c r="AB105" i="12"/>
  <c r="AC21" i="12"/>
  <c r="AC25" i="12"/>
  <c r="AC29" i="12"/>
  <c r="AC37" i="12"/>
  <c r="AC41" i="12"/>
  <c r="AC45" i="12"/>
  <c r="AC53" i="12"/>
  <c r="AC57" i="12"/>
  <c r="AC61" i="12"/>
  <c r="AC69" i="12"/>
  <c r="AC73" i="12"/>
  <c r="AC77" i="12"/>
  <c r="AC85" i="12"/>
  <c r="AC89" i="12"/>
  <c r="AC93" i="12"/>
  <c r="AC97" i="12"/>
  <c r="AC101" i="12"/>
  <c r="AC105" i="12"/>
  <c r="AC109" i="12"/>
  <c r="AC113" i="12"/>
  <c r="AB263" i="12"/>
  <c r="AB267" i="12"/>
  <c r="AB271" i="12"/>
  <c r="AB275" i="12"/>
  <c r="AB279" i="12"/>
  <c r="AB283" i="12"/>
  <c r="AB287" i="12"/>
  <c r="AB291" i="12"/>
  <c r="AB295" i="12"/>
  <c r="AB299" i="12"/>
  <c r="AB303" i="12"/>
  <c r="AB307" i="12"/>
  <c r="AB311" i="12"/>
  <c r="AB315" i="12"/>
  <c r="AB319" i="12"/>
  <c r="AB323" i="12"/>
  <c r="AB327" i="12"/>
  <c r="AB331" i="12"/>
  <c r="AB335" i="12"/>
  <c r="AB339" i="12"/>
  <c r="AB343" i="12"/>
  <c r="AB351" i="12"/>
  <c r="AB359" i="12"/>
  <c r="AB367" i="12"/>
  <c r="AB383" i="12"/>
  <c r="AB399" i="12"/>
  <c r="AB415" i="12"/>
  <c r="AB431" i="12"/>
  <c r="AB439" i="12"/>
  <c r="AB455" i="12"/>
  <c r="AC117" i="12"/>
  <c r="AC121" i="12"/>
  <c r="AC125" i="12"/>
  <c r="AC129" i="12"/>
  <c r="AC133" i="12"/>
  <c r="AC137" i="12"/>
  <c r="AC141" i="12"/>
  <c r="AC145" i="12"/>
  <c r="AC149" i="12"/>
  <c r="AC153" i="12"/>
  <c r="AC157" i="12"/>
  <c r="AC161" i="12"/>
  <c r="AC165" i="12"/>
  <c r="AC173" i="12"/>
  <c r="AC177" i="12"/>
  <c r="AC181" i="12"/>
  <c r="AC185" i="12"/>
  <c r="AC189" i="12"/>
  <c r="AC193" i="12"/>
  <c r="AC197" i="12"/>
  <c r="AC201" i="12"/>
  <c r="AC213" i="12"/>
  <c r="AC217" i="12"/>
  <c r="AC221" i="12"/>
  <c r="AC225" i="12"/>
  <c r="AC229" i="12"/>
  <c r="AC233" i="12"/>
  <c r="AC237" i="12"/>
  <c r="AC241" i="12"/>
  <c r="AC245" i="12"/>
  <c r="AC249" i="12"/>
  <c r="AC253" i="12"/>
  <c r="AC257" i="12"/>
  <c r="AC265" i="12"/>
  <c r="AC269" i="12"/>
  <c r="AC281" i="12"/>
  <c r="AC285" i="12"/>
  <c r="AC297" i="12"/>
  <c r="AC301" i="12"/>
  <c r="AC313" i="12"/>
  <c r="AC317" i="12"/>
  <c r="AC325" i="12"/>
  <c r="AC329" i="12"/>
  <c r="AC333" i="12"/>
  <c r="AC337" i="12"/>
  <c r="AC341" i="12"/>
  <c r="AC349" i="12"/>
  <c r="AC353" i="12"/>
  <c r="AC357" i="12"/>
  <c r="AC361" i="12"/>
  <c r="AC365" i="12"/>
  <c r="AC369" i="12"/>
  <c r="AC373" i="12"/>
  <c r="AC377" i="12"/>
  <c r="AC381" i="12"/>
  <c r="AC389" i="12"/>
  <c r="AC393" i="12"/>
  <c r="AC401" i="12"/>
  <c r="AC405" i="12"/>
  <c r="AC409" i="12"/>
  <c r="AC417" i="12"/>
  <c r="AC421" i="12"/>
  <c r="AC433" i="12"/>
  <c r="AC441" i="12"/>
  <c r="AC449" i="12"/>
  <c r="AB109" i="12"/>
  <c r="AB113" i="12"/>
  <c r="AB117" i="12"/>
  <c r="AB121" i="12"/>
  <c r="AB125" i="12"/>
  <c r="AB129" i="12"/>
  <c r="AB133" i="12"/>
  <c r="AB137" i="12"/>
  <c r="AB141" i="12"/>
  <c r="AB145" i="12"/>
  <c r="AB149" i="12"/>
  <c r="AB153" i="12"/>
  <c r="AB157" i="12"/>
  <c r="AB161" i="12"/>
  <c r="AB165" i="12"/>
  <c r="AB169" i="12"/>
  <c r="AB173" i="12"/>
  <c r="AB177" i="12"/>
  <c r="AB181" i="12"/>
  <c r="AB185" i="12"/>
  <c r="AB189" i="12"/>
  <c r="AB193" i="12"/>
  <c r="AB201" i="12"/>
  <c r="AB213" i="12"/>
  <c r="AB217" i="12"/>
  <c r="AB221" i="12"/>
  <c r="AB225" i="12"/>
  <c r="AB229" i="12"/>
  <c r="AB233" i="12"/>
  <c r="AB237" i="12"/>
  <c r="AB241" i="12"/>
  <c r="AB245" i="12"/>
  <c r="AB253" i="12"/>
  <c r="AB257" i="12"/>
  <c r="AB265" i="12"/>
  <c r="AB269" i="12"/>
  <c r="AB281" i="12"/>
  <c r="AB285" i="12"/>
  <c r="AB297" i="12"/>
  <c r="AB301" i="12"/>
  <c r="AB313" i="12"/>
  <c r="AB317" i="12"/>
  <c r="AB325" i="12"/>
  <c r="AB329" i="12"/>
  <c r="AB333" i="12"/>
  <c r="AB337" i="12"/>
  <c r="AB341" i="12"/>
  <c r="AB345" i="12"/>
  <c r="AB349" i="12"/>
  <c r="AB353" i="12"/>
  <c r="AB357" i="12"/>
  <c r="AB361" i="12"/>
  <c r="AB365" i="12"/>
  <c r="AB369" i="12"/>
  <c r="AB373" i="12"/>
  <c r="AB377" i="12"/>
  <c r="AB381" i="12"/>
  <c r="AB389" i="12"/>
  <c r="AB393" i="12"/>
  <c r="AB401" i="12"/>
  <c r="AB405" i="12"/>
  <c r="AB409" i="12"/>
  <c r="AB417" i="12"/>
  <c r="AB421" i="12"/>
  <c r="AB425" i="12"/>
  <c r="AB429" i="12"/>
  <c r="AB433" i="12"/>
  <c r="AB437" i="12"/>
  <c r="AB441" i="12"/>
  <c r="AB445" i="12"/>
  <c r="AB449" i="12"/>
  <c r="AB453" i="12"/>
  <c r="AC9" i="12"/>
  <c r="AC13" i="12"/>
  <c r="S5" i="12"/>
  <c r="S6" i="12"/>
  <c r="B16" i="5" a="1"/>
  <c r="T5" i="12"/>
  <c r="T6" i="12"/>
  <c r="U5" i="12"/>
  <c r="U6" i="12"/>
  <c r="V5" i="12"/>
  <c r="V6" i="12"/>
  <c r="W5" i="12"/>
  <c r="W6" i="12"/>
  <c r="X5" i="12"/>
  <c r="X6" i="12"/>
  <c r="Y5" i="12"/>
  <c r="Y6" i="12"/>
  <c r="Z5" i="12"/>
  <c r="Z6" i="12"/>
  <c r="AA5" i="12"/>
  <c r="AA6" i="12"/>
  <c r="AB5" i="12"/>
  <c r="AB6" i="12"/>
  <c r="AC5" i="12"/>
  <c r="AC6" i="12"/>
  <c r="AC263" i="12"/>
  <c r="AC267" i="12"/>
  <c r="AC271" i="12"/>
  <c r="AC275" i="12"/>
  <c r="AC279" i="12"/>
  <c r="AC283" i="12"/>
  <c r="AC287" i="12"/>
  <c r="AC291" i="12"/>
  <c r="AC295" i="12"/>
  <c r="AC299" i="12"/>
  <c r="AC303" i="12"/>
  <c r="AC307" i="12"/>
  <c r="AC311" i="12"/>
  <c r="AC315" i="12"/>
  <c r="AC319" i="12"/>
  <c r="AC323" i="12"/>
  <c r="AC327" i="12"/>
  <c r="AC331" i="12"/>
  <c r="AC335" i="12"/>
  <c r="AC339" i="12"/>
  <c r="AC343" i="12"/>
  <c r="AC347" i="12"/>
  <c r="AC351" i="12"/>
  <c r="AC359" i="12"/>
  <c r="AC363" i="12"/>
  <c r="AC367" i="12"/>
  <c r="AC379" i="12"/>
  <c r="AC383" i="12"/>
  <c r="AC391" i="12"/>
  <c r="AC399" i="12"/>
  <c r="AC407" i="12"/>
  <c r="AC411" i="12"/>
  <c r="AC415" i="12"/>
  <c r="AC423" i="12"/>
  <c r="AC427" i="12"/>
  <c r="AC431" i="12"/>
  <c r="AC439" i="12"/>
  <c r="AC447" i="12"/>
  <c r="AC451" i="12"/>
  <c r="AC455" i="12"/>
  <c r="S423" i="12" l="1"/>
  <c r="U423" i="12"/>
  <c r="W423" i="12"/>
  <c r="Y423" i="12"/>
  <c r="Z423" i="12"/>
  <c r="AA423" i="12"/>
  <c r="S391" i="12"/>
  <c r="T391" i="12"/>
  <c r="V391" i="12"/>
  <c r="Z391" i="12"/>
  <c r="S359" i="12"/>
  <c r="W359" i="12"/>
  <c r="Y359" i="12"/>
  <c r="Z359" i="12"/>
  <c r="AA359" i="12"/>
  <c r="T321" i="12"/>
  <c r="U321" i="12"/>
  <c r="W321" i="12"/>
  <c r="Y321" i="12"/>
  <c r="AC321" i="12"/>
  <c r="AB321" i="12"/>
  <c r="X321" i="12"/>
  <c r="Z321" i="12"/>
  <c r="S289" i="12"/>
  <c r="T289" i="12"/>
  <c r="U289" i="12"/>
  <c r="AC289" i="12"/>
  <c r="AB289" i="12"/>
  <c r="V289" i="12"/>
  <c r="X289" i="12"/>
  <c r="Z289" i="12"/>
  <c r="T261" i="12"/>
  <c r="AA261" i="12"/>
  <c r="Z261" i="12"/>
  <c r="AC261" i="12"/>
  <c r="AB261" i="12"/>
  <c r="S392" i="12"/>
  <c r="Y392" i="12"/>
  <c r="U392" i="12"/>
  <c r="V392" i="12"/>
  <c r="X392" i="12"/>
  <c r="Z392" i="12"/>
  <c r="W392" i="12"/>
  <c r="AB392" i="12"/>
  <c r="AC392" i="12"/>
  <c r="S308" i="12"/>
  <c r="X308" i="12"/>
  <c r="T308" i="12"/>
  <c r="V308" i="12"/>
  <c r="Y308" i="12"/>
  <c r="AA308" i="12"/>
  <c r="U308" i="12"/>
  <c r="S260" i="12"/>
  <c r="Y260" i="12"/>
  <c r="U260" i="12"/>
  <c r="Z260" i="12"/>
  <c r="T260" i="12"/>
  <c r="V260" i="12"/>
  <c r="X260" i="12"/>
  <c r="AB260" i="12"/>
  <c r="T216" i="12"/>
  <c r="W216" i="12"/>
  <c r="Y216" i="12"/>
  <c r="U216" i="12"/>
  <c r="X216" i="12"/>
  <c r="Z216" i="12"/>
  <c r="AC216" i="12"/>
  <c r="S176" i="12"/>
  <c r="W176" i="12"/>
  <c r="U176" i="12"/>
  <c r="V176" i="12"/>
  <c r="Y176" i="12"/>
  <c r="AC176" i="12"/>
  <c r="X176" i="12"/>
  <c r="S96" i="12"/>
  <c r="Y96" i="12"/>
  <c r="V96" i="12"/>
  <c r="Z96" i="12"/>
  <c r="AA96" i="12"/>
  <c r="AC96" i="12"/>
  <c r="U96" i="12"/>
  <c r="S44" i="12"/>
  <c r="V44" i="12"/>
  <c r="T44" i="12"/>
  <c r="AA44" i="12"/>
  <c r="W44" i="12"/>
  <c r="X44" i="12"/>
  <c r="Z44" i="12"/>
  <c r="U44" i="12"/>
  <c r="V407" i="12"/>
  <c r="X407" i="12"/>
  <c r="AB407" i="12"/>
  <c r="U407" i="12"/>
  <c r="W375" i="12"/>
  <c r="X375" i="12"/>
  <c r="Y375" i="12"/>
  <c r="AA375" i="12"/>
  <c r="AB375" i="12"/>
  <c r="T375" i="12"/>
  <c r="U375" i="12"/>
  <c r="S457" i="12"/>
  <c r="V457" i="12"/>
  <c r="U457" i="12"/>
  <c r="AA457" i="12"/>
  <c r="AB457" i="12"/>
  <c r="S305" i="12"/>
  <c r="U305" i="12"/>
  <c r="V305" i="12"/>
  <c r="AC305" i="12"/>
  <c r="AB305" i="12"/>
  <c r="Y305" i="12"/>
  <c r="T273" i="12"/>
  <c r="Y273" i="12"/>
  <c r="AC273" i="12"/>
  <c r="AB273" i="12"/>
  <c r="W273" i="12"/>
  <c r="S420" i="12"/>
  <c r="Y420" i="12"/>
  <c r="X420" i="12"/>
  <c r="Z420" i="12"/>
  <c r="V420" i="12"/>
  <c r="AA420" i="12"/>
  <c r="AC420" i="12"/>
  <c r="AB420" i="12"/>
  <c r="Y348" i="12"/>
  <c r="X348" i="12"/>
  <c r="Z348" i="12"/>
  <c r="AA348" i="12"/>
  <c r="AC348" i="12"/>
  <c r="W348" i="12"/>
  <c r="AB348" i="12"/>
  <c r="T348" i="12"/>
  <c r="V348" i="12"/>
  <c r="T140" i="12"/>
  <c r="W140" i="12"/>
  <c r="Y140" i="12"/>
  <c r="Z140" i="12"/>
  <c r="AA140" i="12"/>
  <c r="V140" i="12"/>
  <c r="AC375" i="12"/>
  <c r="AB391" i="12"/>
  <c r="AA407" i="12"/>
  <c r="Z375" i="12"/>
  <c r="Y391" i="12"/>
  <c r="X391" i="12"/>
  <c r="W411" i="12"/>
  <c r="V447" i="12"/>
  <c r="U391" i="12"/>
  <c r="AA321" i="12"/>
  <c r="AA273" i="12"/>
  <c r="T407" i="12"/>
  <c r="S407" i="12"/>
  <c r="Z305" i="12"/>
  <c r="AC308" i="12"/>
  <c r="AC260" i="12"/>
  <c r="Y289" i="12"/>
  <c r="X457" i="12"/>
  <c r="AA392" i="12"/>
  <c r="AA260" i="12"/>
  <c r="AA216" i="12"/>
  <c r="AA176" i="12"/>
  <c r="Z308" i="12"/>
  <c r="T305" i="12"/>
  <c r="W308" i="12"/>
  <c r="W260" i="12"/>
  <c r="AB423" i="12"/>
  <c r="AA427" i="12"/>
  <c r="Z407" i="12"/>
  <c r="X423" i="12"/>
  <c r="W407" i="12"/>
  <c r="T457" i="12"/>
  <c r="V440" i="12"/>
  <c r="AB440" i="12"/>
  <c r="V300" i="12"/>
  <c r="W300" i="12"/>
  <c r="AA300" i="12"/>
  <c r="Z144" i="12"/>
  <c r="Y144" i="12"/>
  <c r="W48" i="12"/>
  <c r="Z48" i="12"/>
  <c r="W447" i="12"/>
  <c r="X447" i="12"/>
  <c r="Y447" i="12"/>
  <c r="Z447" i="12"/>
  <c r="AA447" i="12"/>
  <c r="AB447" i="12"/>
  <c r="Z427" i="12"/>
  <c r="V427" i="12"/>
  <c r="Z411" i="12"/>
  <c r="T411" i="12"/>
  <c r="V411" i="12"/>
  <c r="Z395" i="12"/>
  <c r="W395" i="12"/>
  <c r="Y395" i="12"/>
  <c r="AA395" i="12"/>
  <c r="T395" i="12"/>
  <c r="Z379" i="12"/>
  <c r="W379" i="12"/>
  <c r="Y379" i="12"/>
  <c r="AA379" i="12"/>
  <c r="Z363" i="12"/>
  <c r="V363" i="12"/>
  <c r="Z347" i="12"/>
  <c r="T347" i="12"/>
  <c r="V347" i="12"/>
  <c r="AA445" i="12"/>
  <c r="U445" i="12"/>
  <c r="T445" i="12"/>
  <c r="Y445" i="12"/>
  <c r="X445" i="12"/>
  <c r="T309" i="12"/>
  <c r="U309" i="12"/>
  <c r="V309" i="12"/>
  <c r="AA309" i="12"/>
  <c r="AC309" i="12"/>
  <c r="AB309" i="12"/>
  <c r="T293" i="12"/>
  <c r="W293" i="12"/>
  <c r="AA293" i="12"/>
  <c r="U293" i="12"/>
  <c r="AC293" i="12"/>
  <c r="AB293" i="12"/>
  <c r="T277" i="12"/>
  <c r="V277" i="12"/>
  <c r="AA277" i="12"/>
  <c r="Y277" i="12"/>
  <c r="AC277" i="12"/>
  <c r="AB277" i="12"/>
  <c r="T249" i="12"/>
  <c r="U249" i="12"/>
  <c r="X249" i="12"/>
  <c r="V249" i="12"/>
  <c r="W249" i="12"/>
  <c r="Y249" i="12"/>
  <c r="AA249" i="12"/>
  <c r="T237" i="12"/>
  <c r="U237" i="12"/>
  <c r="Z237" i="12"/>
  <c r="X221" i="12"/>
  <c r="T221" i="12"/>
  <c r="U221" i="12"/>
  <c r="Z221" i="12"/>
  <c r="U205" i="12"/>
  <c r="AC205" i="12"/>
  <c r="AB205" i="12"/>
  <c r="X205" i="12"/>
  <c r="V233" i="12"/>
  <c r="S233" i="12"/>
  <c r="S113" i="12"/>
  <c r="U113" i="12"/>
  <c r="T113" i="12"/>
  <c r="S97" i="12"/>
  <c r="V97" i="12"/>
  <c r="U97" i="12"/>
  <c r="V456" i="12"/>
  <c r="Z456" i="12"/>
  <c r="W396" i="12"/>
  <c r="Y396" i="12"/>
  <c r="W368" i="12"/>
  <c r="X368" i="12"/>
  <c r="W320" i="12"/>
  <c r="Y320" i="12"/>
  <c r="Z320" i="12"/>
  <c r="W268" i="12"/>
  <c r="X268" i="12"/>
  <c r="Y268" i="12"/>
  <c r="AA244" i="12"/>
  <c r="W244" i="12"/>
  <c r="Z220" i="12"/>
  <c r="AA220" i="12"/>
  <c r="T192" i="12"/>
  <c r="X192" i="12"/>
  <c r="Z192" i="12"/>
  <c r="T112" i="12"/>
  <c r="X112" i="12"/>
  <c r="Z112" i="12"/>
  <c r="Z88" i="12"/>
  <c r="X88" i="12"/>
  <c r="U64" i="12"/>
  <c r="Y64" i="12"/>
  <c r="W64" i="12"/>
  <c r="Z64" i="12"/>
  <c r="X40" i="12"/>
  <c r="Y40" i="12"/>
  <c r="Z40" i="12"/>
  <c r="X16" i="12"/>
  <c r="Z16" i="12"/>
  <c r="AB97" i="12"/>
  <c r="AA233" i="12"/>
  <c r="Z113" i="12"/>
  <c r="Y113" i="12"/>
  <c r="T449" i="12"/>
  <c r="Y432" i="12"/>
  <c r="Y368" i="12"/>
  <c r="V421" i="12"/>
  <c r="U421" i="12"/>
  <c r="U377" i="12"/>
  <c r="V377" i="12"/>
  <c r="X349" i="12"/>
  <c r="U349" i="12"/>
  <c r="S153" i="12"/>
  <c r="W153" i="12"/>
  <c r="T137" i="12"/>
  <c r="W137" i="12"/>
  <c r="U93" i="12"/>
  <c r="T93" i="12"/>
  <c r="V77" i="12"/>
  <c r="T77" i="12"/>
  <c r="U77" i="12"/>
  <c r="V61" i="12"/>
  <c r="W61" i="12"/>
  <c r="V45" i="12"/>
  <c r="W45" i="12"/>
  <c r="V29" i="12"/>
  <c r="U29" i="12"/>
  <c r="V13" i="12"/>
  <c r="T13" i="12"/>
  <c r="U13" i="12"/>
  <c r="V316" i="12"/>
  <c r="X113" i="12"/>
  <c r="X97" i="12"/>
  <c r="Z432" i="12"/>
  <c r="X432" i="12"/>
  <c r="X396" i="12"/>
  <c r="S433" i="12"/>
  <c r="T433" i="12"/>
  <c r="S417" i="12"/>
  <c r="V417" i="12"/>
  <c r="T401" i="12"/>
  <c r="U401" i="12"/>
  <c r="S329" i="12"/>
  <c r="T329" i="12"/>
  <c r="U329" i="12"/>
  <c r="S193" i="12"/>
  <c r="V193" i="12"/>
  <c r="T193" i="12"/>
  <c r="U165" i="12"/>
  <c r="V165" i="12"/>
  <c r="U149" i="12"/>
  <c r="V149" i="12"/>
  <c r="S121" i="12"/>
  <c r="V121" i="12"/>
  <c r="W121" i="12"/>
  <c r="V428" i="12"/>
  <c r="W428" i="12"/>
  <c r="Y428" i="12"/>
  <c r="S400" i="12"/>
  <c r="W400" i="12"/>
  <c r="U360" i="12"/>
  <c r="V360" i="12"/>
  <c r="W360" i="12"/>
  <c r="Y360" i="12"/>
  <c r="Z316" i="12"/>
  <c r="X316" i="12"/>
  <c r="S272" i="12"/>
  <c r="T272" i="12"/>
  <c r="V272" i="12"/>
  <c r="AA272" i="12"/>
  <c r="W272" i="12"/>
  <c r="X272" i="12"/>
  <c r="S224" i="12"/>
  <c r="U224" i="12"/>
  <c r="X224" i="12"/>
  <c r="Z224" i="12"/>
  <c r="S148" i="12"/>
  <c r="U148" i="12"/>
  <c r="V148" i="12"/>
  <c r="X148" i="12"/>
  <c r="Z148" i="12"/>
  <c r="T148" i="12"/>
  <c r="W108" i="12"/>
  <c r="Y108" i="12"/>
  <c r="Z56" i="12"/>
  <c r="S313" i="12"/>
  <c r="T435" i="12"/>
  <c r="V435" i="12"/>
  <c r="W435" i="12"/>
  <c r="Y435" i="12"/>
  <c r="AA435" i="12"/>
  <c r="S435" i="12"/>
  <c r="U435" i="12"/>
  <c r="Z371" i="12"/>
  <c r="U355" i="12"/>
  <c r="Y364" i="12"/>
  <c r="V452" i="12"/>
  <c r="Z453" i="12"/>
  <c r="U453" i="12"/>
  <c r="W453" i="12"/>
  <c r="X453" i="12"/>
  <c r="U425" i="12"/>
  <c r="V425" i="12"/>
  <c r="Z425" i="12"/>
  <c r="AC425" i="12"/>
  <c r="T425" i="12"/>
  <c r="Y425" i="12"/>
  <c r="AA425" i="12"/>
  <c r="S425" i="12"/>
  <c r="W425" i="12"/>
  <c r="Z444" i="12"/>
  <c r="AA444" i="12"/>
  <c r="V444" i="12"/>
  <c r="X444" i="12"/>
  <c r="AB444" i="12"/>
  <c r="AC444" i="12"/>
  <c r="W444" i="12"/>
  <c r="V412" i="12"/>
  <c r="W412" i="12"/>
  <c r="X412" i="12"/>
  <c r="AC412" i="12"/>
  <c r="Y412" i="12"/>
  <c r="Z412" i="12"/>
  <c r="AB412" i="12"/>
  <c r="S384" i="12"/>
  <c r="T384" i="12"/>
  <c r="U384" i="12"/>
  <c r="V384" i="12"/>
  <c r="W384" i="12"/>
  <c r="Y384" i="12"/>
  <c r="Z384" i="12"/>
  <c r="AA384" i="12"/>
  <c r="AB384" i="12"/>
  <c r="S340" i="12"/>
  <c r="W340" i="12"/>
  <c r="T340" i="12"/>
  <c r="V340" i="12"/>
  <c r="AA340" i="12"/>
  <c r="AC340" i="12"/>
  <c r="U296" i="12"/>
  <c r="W296" i="12"/>
  <c r="X296" i="12"/>
  <c r="AA296" i="12"/>
  <c r="AC296" i="12"/>
  <c r="V296" i="12"/>
  <c r="S403" i="12"/>
  <c r="T403" i="12"/>
  <c r="U403" i="12"/>
  <c r="V403" i="12"/>
  <c r="W403" i="12"/>
  <c r="X403" i="12"/>
  <c r="Y403" i="12"/>
  <c r="Z403" i="12"/>
  <c r="AA403" i="12"/>
  <c r="AB403" i="12"/>
  <c r="AC419" i="12"/>
  <c r="AC355" i="12"/>
  <c r="X435" i="12"/>
  <c r="S209" i="12"/>
  <c r="T209" i="12"/>
  <c r="V209" i="12"/>
  <c r="U209" i="12"/>
  <c r="AA209" i="12"/>
  <c r="AB209" i="12"/>
  <c r="X209" i="12"/>
  <c r="AC209" i="12"/>
  <c r="V197" i="12"/>
  <c r="W197" i="12"/>
  <c r="Y197" i="12"/>
  <c r="U197" i="12"/>
  <c r="AA197" i="12"/>
  <c r="AB197" i="12"/>
  <c r="U169" i="12"/>
  <c r="S169" i="12"/>
  <c r="W169" i="12"/>
  <c r="X169" i="12"/>
  <c r="Y169" i="12"/>
  <c r="AC169" i="12"/>
  <c r="V169" i="12"/>
  <c r="S81" i="12"/>
  <c r="W81" i="12"/>
  <c r="U81" i="12"/>
  <c r="AC81" i="12"/>
  <c r="T81" i="12"/>
  <c r="V81" i="12"/>
  <c r="X81" i="12"/>
  <c r="AA81" i="12"/>
  <c r="S65" i="12"/>
  <c r="T65" i="12"/>
  <c r="W65" i="12"/>
  <c r="U65" i="12"/>
  <c r="Y65" i="12"/>
  <c r="Z65" i="12"/>
  <c r="AC65" i="12"/>
  <c r="X65" i="12"/>
  <c r="AA65" i="12"/>
  <c r="S49" i="12"/>
  <c r="V49" i="12"/>
  <c r="W49" i="12"/>
  <c r="U49" i="12"/>
  <c r="Z49" i="12"/>
  <c r="T49" i="12"/>
  <c r="Y49" i="12"/>
  <c r="AC49" i="12"/>
  <c r="X49" i="12"/>
  <c r="AA49" i="12"/>
  <c r="S33" i="12"/>
  <c r="W33" i="12"/>
  <c r="U33" i="12"/>
  <c r="Z33" i="12"/>
  <c r="AC33" i="12"/>
  <c r="V33" i="12"/>
  <c r="X33" i="12"/>
  <c r="Y33" i="12"/>
  <c r="AA33" i="12"/>
  <c r="S17" i="12"/>
  <c r="W17" i="12"/>
  <c r="T17" i="12"/>
  <c r="U17" i="12"/>
  <c r="Z17" i="12"/>
  <c r="AC17" i="12"/>
  <c r="X17" i="12"/>
  <c r="Y17" i="12"/>
  <c r="AA17" i="12"/>
  <c r="U340" i="12"/>
  <c r="Z443" i="12"/>
  <c r="T443" i="12"/>
  <c r="V443" i="12"/>
  <c r="X413" i="12"/>
  <c r="T413" i="12"/>
  <c r="U413" i="12"/>
  <c r="AB413" i="12"/>
  <c r="AC413" i="12"/>
  <c r="AC435" i="12"/>
  <c r="AC403" i="12"/>
  <c r="AC371" i="12"/>
  <c r="AB435" i="12"/>
  <c r="AB371" i="12"/>
  <c r="Z385" i="12"/>
  <c r="Y413" i="12"/>
  <c r="Y385" i="12"/>
  <c r="AB364" i="12"/>
  <c r="X197" i="12"/>
  <c r="Z373" i="12"/>
  <c r="V373" i="12"/>
  <c r="U373" i="12"/>
  <c r="S345" i="12"/>
  <c r="U345" i="12"/>
  <c r="V345" i="12"/>
  <c r="Y345" i="12"/>
  <c r="Z345" i="12"/>
  <c r="AC345" i="12"/>
  <c r="W345" i="12"/>
  <c r="X345" i="12"/>
  <c r="Y443" i="12"/>
  <c r="T419" i="12"/>
  <c r="V419" i="12"/>
  <c r="X419" i="12"/>
  <c r="Z419" i="12"/>
  <c r="AB419" i="12"/>
  <c r="W419" i="12"/>
  <c r="Y419" i="12"/>
  <c r="AA419" i="12"/>
  <c r="T387" i="12"/>
  <c r="V387" i="12"/>
  <c r="S387" i="12"/>
  <c r="U387" i="12"/>
  <c r="W387" i="12"/>
  <c r="Y387" i="12"/>
  <c r="AA387" i="12"/>
  <c r="X387" i="12"/>
  <c r="Z387" i="12"/>
  <c r="AB387" i="12"/>
  <c r="T371" i="12"/>
  <c r="V371" i="12"/>
  <c r="W371" i="12"/>
  <c r="Y371" i="12"/>
  <c r="AA371" i="12"/>
  <c r="S371" i="12"/>
  <c r="U371" i="12"/>
  <c r="T355" i="12"/>
  <c r="V355" i="12"/>
  <c r="X355" i="12"/>
  <c r="Z355" i="12"/>
  <c r="AB355" i="12"/>
  <c r="W355" i="12"/>
  <c r="Y355" i="12"/>
  <c r="AA355" i="12"/>
  <c r="X397" i="12"/>
  <c r="AB397" i="12"/>
  <c r="U397" i="12"/>
  <c r="AC397" i="12"/>
  <c r="S385" i="12"/>
  <c r="T385" i="12"/>
  <c r="AA385" i="12"/>
  <c r="V385" i="12"/>
  <c r="AB385" i="12"/>
  <c r="U385" i="12"/>
  <c r="X385" i="12"/>
  <c r="AC385" i="12"/>
  <c r="W452" i="12"/>
  <c r="Y452" i="12"/>
  <c r="AA452" i="12"/>
  <c r="AC452" i="12"/>
  <c r="Y424" i="12"/>
  <c r="Z424" i="12"/>
  <c r="AB424" i="12"/>
  <c r="AC424" i="12"/>
  <c r="W388" i="12"/>
  <c r="X388" i="12"/>
  <c r="AC388" i="12"/>
  <c r="W364" i="12"/>
  <c r="AC364" i="12"/>
  <c r="AA364" i="12"/>
  <c r="X336" i="12"/>
  <c r="Y336" i="12"/>
  <c r="Z336" i="12"/>
  <c r="AB336" i="12"/>
  <c r="AA312" i="12"/>
  <c r="AC312" i="12"/>
  <c r="Y312" i="12"/>
  <c r="Z312" i="12"/>
  <c r="AB312" i="12"/>
  <c r="X288" i="12"/>
  <c r="Y288" i="12"/>
  <c r="Z288" i="12"/>
  <c r="AB288" i="12"/>
  <c r="X264" i="12"/>
  <c r="Y264" i="12"/>
  <c r="Z264" i="12"/>
  <c r="AB264" i="12"/>
  <c r="Y236" i="12"/>
  <c r="X236" i="12"/>
  <c r="AB236" i="12"/>
  <c r="Z236" i="12"/>
  <c r="U212" i="12"/>
  <c r="AA212" i="12"/>
  <c r="AC212" i="12"/>
  <c r="V188" i="12"/>
  <c r="Y188" i="12"/>
  <c r="W188" i="12"/>
  <c r="X188" i="12"/>
  <c r="AB188" i="12"/>
  <c r="Z188" i="12"/>
  <c r="Y160" i="12"/>
  <c r="T160" i="12"/>
  <c r="X160" i="12"/>
  <c r="Z160" i="12"/>
  <c r="AB160" i="12"/>
  <c r="W160" i="12"/>
  <c r="T132" i="12"/>
  <c r="W132" i="12"/>
  <c r="AA132" i="12"/>
  <c r="AC132" i="12"/>
  <c r="U104" i="12"/>
  <c r="Z104" i="12"/>
  <c r="X104" i="12"/>
  <c r="AC104" i="12"/>
  <c r="Y104" i="12"/>
  <c r="W84" i="12"/>
  <c r="AC84" i="12"/>
  <c r="V60" i="12"/>
  <c r="Y60" i="12"/>
  <c r="Z60" i="12"/>
  <c r="AA60" i="12"/>
  <c r="AB60" i="12"/>
  <c r="AC60" i="12"/>
  <c r="W60" i="12"/>
  <c r="X60" i="12"/>
  <c r="AB32" i="12"/>
  <c r="W32" i="12"/>
  <c r="X32" i="12"/>
  <c r="Y32" i="12"/>
  <c r="Z32" i="12"/>
  <c r="X8" i="12"/>
  <c r="Y8" i="12"/>
  <c r="AC8" i="12"/>
  <c r="Z8" i="12"/>
  <c r="AA8" i="12"/>
  <c r="V252" i="12"/>
  <c r="W252" i="12"/>
  <c r="S208" i="12"/>
  <c r="U208" i="12"/>
  <c r="W208" i="12"/>
  <c r="V208" i="12"/>
  <c r="S128" i="12"/>
  <c r="T128" i="12"/>
  <c r="Z128" i="12"/>
  <c r="V128" i="12"/>
  <c r="S80" i="12"/>
  <c r="U80" i="12"/>
  <c r="T80" i="12"/>
  <c r="W80" i="12"/>
  <c r="Z80" i="12"/>
  <c r="S36" i="12"/>
  <c r="V36" i="12"/>
  <c r="W36" i="12"/>
  <c r="Y36" i="12"/>
  <c r="T36" i="12"/>
  <c r="AC168" i="12"/>
  <c r="AB168" i="12"/>
  <c r="AA168" i="12"/>
  <c r="AA80" i="12"/>
  <c r="Z168" i="12"/>
  <c r="U325" i="12"/>
  <c r="Y128" i="12"/>
  <c r="X252" i="12"/>
  <c r="X168" i="12"/>
  <c r="X36" i="12"/>
  <c r="S449" i="12"/>
  <c r="V449" i="12"/>
  <c r="S409" i="12"/>
  <c r="U409" i="12"/>
  <c r="S273" i="12"/>
  <c r="V273" i="12"/>
  <c r="T233" i="12"/>
  <c r="U233" i="12"/>
  <c r="U128" i="12"/>
  <c r="AC252" i="12"/>
  <c r="AC208" i="12"/>
  <c r="AB36" i="12"/>
  <c r="AA252" i="12"/>
  <c r="AA208" i="12"/>
  <c r="Z208" i="12"/>
  <c r="Y208" i="12"/>
  <c r="X80" i="12"/>
  <c r="S337" i="12"/>
  <c r="T337" i="12"/>
  <c r="U297" i="12"/>
  <c r="V297" i="12"/>
  <c r="X285" i="12"/>
  <c r="T285" i="12"/>
  <c r="S257" i="12"/>
  <c r="T257" i="12"/>
  <c r="S217" i="12"/>
  <c r="U217" i="12"/>
  <c r="V217" i="12"/>
  <c r="S145" i="12"/>
  <c r="W145" i="12"/>
  <c r="U105" i="12"/>
  <c r="S105" i="12"/>
  <c r="V80" i="12"/>
  <c r="T339" i="12"/>
  <c r="AC80" i="12"/>
  <c r="AC36" i="12"/>
  <c r="AB208" i="12"/>
  <c r="AB80" i="12"/>
  <c r="Y168" i="12"/>
  <c r="X208" i="12"/>
  <c r="X128" i="12"/>
  <c r="W168" i="12"/>
  <c r="T441" i="12"/>
  <c r="U441" i="12"/>
  <c r="S401" i="12"/>
  <c r="V401" i="12"/>
  <c r="S377" i="12"/>
  <c r="T361" i="12"/>
  <c r="U361" i="12"/>
  <c r="S321" i="12"/>
  <c r="V321" i="12"/>
  <c r="S297" i="12"/>
  <c r="S281" i="12"/>
  <c r="U281" i="12"/>
  <c r="T208" i="12"/>
  <c r="W193" i="12"/>
  <c r="U153" i="12"/>
  <c r="T89" i="12"/>
  <c r="T45" i="12"/>
  <c r="T420" i="12"/>
  <c r="T284" i="12"/>
  <c r="U420" i="12"/>
  <c r="T400" i="12"/>
  <c r="S77" i="12"/>
  <c r="S69" i="12"/>
  <c r="S61" i="12"/>
  <c r="S53" i="12"/>
  <c r="S45" i="12"/>
  <c r="S37" i="12"/>
  <c r="S29" i="12"/>
  <c r="S21" i="12"/>
  <c r="S13" i="12"/>
  <c r="S404" i="12"/>
  <c r="Y404" i="12"/>
  <c r="Z404" i="12"/>
  <c r="AB404" i="12"/>
  <c r="V404" i="12"/>
  <c r="U324" i="12"/>
  <c r="S324" i="12"/>
  <c r="Y324" i="12"/>
  <c r="Z324" i="12"/>
  <c r="AB324" i="12"/>
  <c r="V324" i="12"/>
  <c r="V248" i="12"/>
  <c r="S248" i="12"/>
  <c r="W248" i="12"/>
  <c r="U248" i="12"/>
  <c r="T248" i="12"/>
  <c r="U172" i="12"/>
  <c r="V172" i="12"/>
  <c r="S172" i="12"/>
  <c r="T172" i="12"/>
  <c r="U92" i="12"/>
  <c r="S92" i="12"/>
  <c r="V92" i="12"/>
  <c r="T92" i="12"/>
  <c r="S48" i="12"/>
  <c r="AA48" i="12"/>
  <c r="AC48" i="12"/>
  <c r="U48" i="12"/>
  <c r="V48" i="12"/>
  <c r="S436" i="12"/>
  <c r="Y436" i="12"/>
  <c r="Z436" i="12"/>
  <c r="AB436" i="12"/>
  <c r="T436" i="12"/>
  <c r="U436" i="12"/>
  <c r="S372" i="12"/>
  <c r="Y372" i="12"/>
  <c r="Z372" i="12"/>
  <c r="AB372" i="12"/>
  <c r="U372" i="12"/>
  <c r="V372" i="12"/>
  <c r="T372" i="12"/>
  <c r="S328" i="12"/>
  <c r="T328" i="12"/>
  <c r="W328" i="12"/>
  <c r="X328" i="12"/>
  <c r="U328" i="12"/>
  <c r="V328" i="12"/>
  <c r="S280" i="12"/>
  <c r="U280" i="12"/>
  <c r="W280" i="12"/>
  <c r="T280" i="12"/>
  <c r="V280" i="12"/>
  <c r="S240" i="12"/>
  <c r="U240" i="12"/>
  <c r="AA240" i="12"/>
  <c r="AC240" i="12"/>
  <c r="V240" i="12"/>
  <c r="S196" i="12"/>
  <c r="T196" i="12"/>
  <c r="U196" i="12"/>
  <c r="X196" i="12"/>
  <c r="Y196" i="12"/>
  <c r="Z196" i="12"/>
  <c r="AB196" i="12"/>
  <c r="V196" i="12"/>
  <c r="S156" i="12"/>
  <c r="T156" i="12"/>
  <c r="U156" i="12"/>
  <c r="V156" i="12"/>
  <c r="S116" i="12"/>
  <c r="X116" i="12"/>
  <c r="Y116" i="12"/>
  <c r="Z116" i="12"/>
  <c r="AB116" i="12"/>
  <c r="U116" i="12"/>
  <c r="V116" i="12"/>
  <c r="S68" i="12"/>
  <c r="U68" i="12"/>
  <c r="X68" i="12"/>
  <c r="Y68" i="12"/>
  <c r="Z68" i="12"/>
  <c r="AB68" i="12"/>
  <c r="V68" i="12"/>
  <c r="AC443" i="12"/>
  <c r="AC445" i="12"/>
  <c r="AC429" i="12"/>
  <c r="AB443" i="12"/>
  <c r="AB427" i="12"/>
  <c r="AB411" i="12"/>
  <c r="AB395" i="12"/>
  <c r="AB379" i="12"/>
  <c r="AB363" i="12"/>
  <c r="AB347" i="12"/>
  <c r="AA335" i="12"/>
  <c r="AA319" i="12"/>
  <c r="AA303" i="12"/>
  <c r="AA287" i="12"/>
  <c r="AA271" i="12"/>
  <c r="Z451" i="12"/>
  <c r="X443" i="12"/>
  <c r="X427" i="12"/>
  <c r="X411" i="12"/>
  <c r="X395" i="12"/>
  <c r="X379" i="12"/>
  <c r="X363" i="12"/>
  <c r="X347" i="12"/>
  <c r="W335" i="12"/>
  <c r="W319" i="12"/>
  <c r="W303" i="12"/>
  <c r="W287" i="12"/>
  <c r="W271" i="12"/>
  <c r="U443" i="12"/>
  <c r="U427" i="12"/>
  <c r="U411" i="12"/>
  <c r="U395" i="12"/>
  <c r="U379" i="12"/>
  <c r="U363" i="12"/>
  <c r="U347" i="12"/>
  <c r="AA429" i="12"/>
  <c r="AA413" i="12"/>
  <c r="AA397" i="12"/>
  <c r="AA381" i="12"/>
  <c r="AA365" i="12"/>
  <c r="AA349" i="12"/>
  <c r="AA333" i="12"/>
  <c r="AA317" i="12"/>
  <c r="U287" i="12"/>
  <c r="U271" i="12"/>
  <c r="Z421" i="12"/>
  <c r="Z405" i="12"/>
  <c r="S443" i="12"/>
  <c r="S427" i="12"/>
  <c r="S411" i="12"/>
  <c r="S395" i="12"/>
  <c r="S379" i="12"/>
  <c r="S363" i="12"/>
  <c r="S347" i="12"/>
  <c r="Z365" i="12"/>
  <c r="Z349" i="12"/>
  <c r="Z333" i="12"/>
  <c r="Z317" i="12"/>
  <c r="Z301" i="12"/>
  <c r="Z285" i="12"/>
  <c r="Z269" i="12"/>
  <c r="Y397" i="12"/>
  <c r="Y333" i="12"/>
  <c r="AC436" i="12"/>
  <c r="AC276" i="12"/>
  <c r="Y293" i="12"/>
  <c r="AC68" i="12"/>
  <c r="AB376" i="12"/>
  <c r="AB352" i="12"/>
  <c r="AB300" i="12"/>
  <c r="AB280" i="12"/>
  <c r="AB240" i="12"/>
  <c r="AB200" i="12"/>
  <c r="AB156" i="12"/>
  <c r="AB120" i="12"/>
  <c r="AA404" i="12"/>
  <c r="AA352" i="12"/>
  <c r="X365" i="12"/>
  <c r="X301" i="12"/>
  <c r="X237" i="12"/>
  <c r="W277" i="12"/>
  <c r="AA276" i="12"/>
  <c r="AA92" i="12"/>
  <c r="Z328" i="12"/>
  <c r="V293" i="12"/>
  <c r="Y376" i="12"/>
  <c r="Y352" i="12"/>
  <c r="Y300" i="12"/>
  <c r="Y280" i="12"/>
  <c r="Y240" i="12"/>
  <c r="Y156" i="12"/>
  <c r="X404" i="12"/>
  <c r="X248" i="12"/>
  <c r="X144" i="12"/>
  <c r="W372" i="12"/>
  <c r="W276" i="12"/>
  <c r="W196" i="12"/>
  <c r="W144" i="12"/>
  <c r="W456" i="12"/>
  <c r="X456" i="12"/>
  <c r="Y456" i="12"/>
  <c r="AA456" i="12"/>
  <c r="T456" i="12"/>
  <c r="U456" i="12"/>
  <c r="S456" i="12"/>
  <c r="T432" i="12"/>
  <c r="U432" i="12"/>
  <c r="AC432" i="12"/>
  <c r="S432" i="12"/>
  <c r="T396" i="12"/>
  <c r="U396" i="12"/>
  <c r="S396" i="12"/>
  <c r="U368" i="12"/>
  <c r="V368" i="12"/>
  <c r="AC368" i="12"/>
  <c r="T368" i="12"/>
  <c r="S368" i="12"/>
  <c r="T344" i="12"/>
  <c r="U344" i="12"/>
  <c r="W344" i="12"/>
  <c r="X344" i="12"/>
  <c r="AA344" i="12"/>
  <c r="V344" i="12"/>
  <c r="S344" i="12"/>
  <c r="T320" i="12"/>
  <c r="V320" i="12"/>
  <c r="AA320" i="12"/>
  <c r="AC320" i="12"/>
  <c r="S320" i="12"/>
  <c r="X292" i="12"/>
  <c r="Y292" i="12"/>
  <c r="Z292" i="12"/>
  <c r="AB292" i="12"/>
  <c r="V292" i="12"/>
  <c r="U292" i="12"/>
  <c r="S292" i="12"/>
  <c r="T268" i="12"/>
  <c r="U268" i="12"/>
  <c r="S268" i="12"/>
  <c r="X244" i="12"/>
  <c r="Y244" i="12"/>
  <c r="Z244" i="12"/>
  <c r="AB244" i="12"/>
  <c r="U244" i="12"/>
  <c r="V244" i="12"/>
  <c r="S244" i="12"/>
  <c r="T220" i="12"/>
  <c r="U220" i="12"/>
  <c r="V220" i="12"/>
  <c r="S220" i="12"/>
  <c r="V192" i="12"/>
  <c r="AA192" i="12"/>
  <c r="AC192" i="12"/>
  <c r="S192" i="12"/>
  <c r="X164" i="12"/>
  <c r="Y164" i="12"/>
  <c r="Z164" i="12"/>
  <c r="AB164" i="12"/>
  <c r="T164" i="12"/>
  <c r="U164" i="12"/>
  <c r="S164" i="12"/>
  <c r="T136" i="12"/>
  <c r="V136" i="12"/>
  <c r="W136" i="12"/>
  <c r="U136" i="12"/>
  <c r="S136" i="12"/>
  <c r="U112" i="12"/>
  <c r="AA112" i="12"/>
  <c r="AC112" i="12"/>
  <c r="V112" i="12"/>
  <c r="S112" i="12"/>
  <c r="T88" i="12"/>
  <c r="V88" i="12"/>
  <c r="U88" i="12"/>
  <c r="W88" i="12"/>
  <c r="S88" i="12"/>
  <c r="T64" i="12"/>
  <c r="V64" i="12"/>
  <c r="AA64" i="12"/>
  <c r="AC64" i="12"/>
  <c r="S64" i="12"/>
  <c r="T40" i="12"/>
  <c r="U40" i="12"/>
  <c r="V40" i="12"/>
  <c r="W40" i="12"/>
  <c r="S40" i="12"/>
  <c r="AA16" i="12"/>
  <c r="AC16" i="12"/>
  <c r="T16" i="12"/>
  <c r="S16" i="12"/>
  <c r="V228" i="12"/>
  <c r="U448" i="12"/>
  <c r="T244" i="12"/>
  <c r="S440" i="12"/>
  <c r="W440" i="12"/>
  <c r="X440" i="12"/>
  <c r="AA440" i="12"/>
  <c r="T440" i="12"/>
  <c r="U440" i="12"/>
  <c r="T352" i="12"/>
  <c r="V352" i="12"/>
  <c r="S352" i="12"/>
  <c r="AC352" i="12"/>
  <c r="U352" i="12"/>
  <c r="T276" i="12"/>
  <c r="S276" i="12"/>
  <c r="X276" i="12"/>
  <c r="Y276" i="12"/>
  <c r="Z276" i="12"/>
  <c r="AB276" i="12"/>
  <c r="V276" i="12"/>
  <c r="V200" i="12"/>
  <c r="S200" i="12"/>
  <c r="T200" i="12"/>
  <c r="W200" i="12"/>
  <c r="U200" i="12"/>
  <c r="T120" i="12"/>
  <c r="V120" i="12"/>
  <c r="S120" i="12"/>
  <c r="W120" i="12"/>
  <c r="U120" i="12"/>
  <c r="U20" i="12"/>
  <c r="V20" i="12"/>
  <c r="S20" i="12"/>
  <c r="X20" i="12"/>
  <c r="Y20" i="12"/>
  <c r="Z20" i="12"/>
  <c r="AB20" i="12"/>
  <c r="V144" i="12"/>
  <c r="U404" i="12"/>
  <c r="T404" i="12"/>
  <c r="S408" i="12"/>
  <c r="T408" i="12"/>
  <c r="U408" i="12"/>
  <c r="W408" i="12"/>
  <c r="X408" i="12"/>
  <c r="AA408" i="12"/>
  <c r="V408" i="12"/>
  <c r="AA443" i="12"/>
  <c r="Z335" i="12"/>
  <c r="Z319" i="12"/>
  <c r="Z303" i="12"/>
  <c r="Z287" i="12"/>
  <c r="Z271" i="12"/>
  <c r="W443" i="12"/>
  <c r="AC408" i="12"/>
  <c r="AC200" i="12"/>
  <c r="AC116" i="12"/>
  <c r="AC20" i="12"/>
  <c r="AB172" i="12"/>
  <c r="AB92" i="12"/>
  <c r="AB72" i="12"/>
  <c r="AB48" i="12"/>
  <c r="AA200" i="12"/>
  <c r="AA72" i="12"/>
  <c r="Z440" i="12"/>
  <c r="Z248" i="12"/>
  <c r="Y172" i="12"/>
  <c r="Y92" i="12"/>
  <c r="Y48" i="12"/>
  <c r="X324" i="12"/>
  <c r="X280" i="12"/>
  <c r="X240" i="12"/>
  <c r="X200" i="12"/>
  <c r="X156" i="12"/>
  <c r="X120" i="12"/>
  <c r="W404" i="12"/>
  <c r="W352" i="12"/>
  <c r="W116" i="12"/>
  <c r="W20" i="12"/>
  <c r="V436" i="12"/>
  <c r="T453" i="12"/>
  <c r="Y453" i="12"/>
  <c r="V445" i="12"/>
  <c r="W445" i="12"/>
  <c r="T437" i="12"/>
  <c r="Y437" i="12"/>
  <c r="V429" i="12"/>
  <c r="W429" i="12"/>
  <c r="T421" i="12"/>
  <c r="Y421" i="12"/>
  <c r="V413" i="12"/>
  <c r="W413" i="12"/>
  <c r="T405" i="12"/>
  <c r="Y405" i="12"/>
  <c r="V397" i="12"/>
  <c r="W397" i="12"/>
  <c r="T389" i="12"/>
  <c r="Y389" i="12"/>
  <c r="V381" i="12"/>
  <c r="W381" i="12"/>
  <c r="T373" i="12"/>
  <c r="Y373" i="12"/>
  <c r="V365" i="12"/>
  <c r="W365" i="12"/>
  <c r="T357" i="12"/>
  <c r="Y357" i="12"/>
  <c r="V349" i="12"/>
  <c r="W349" i="12"/>
  <c r="T341" i="12"/>
  <c r="Y341" i="12"/>
  <c r="V333" i="12"/>
  <c r="W333" i="12"/>
  <c r="V317" i="12"/>
  <c r="W317" i="12"/>
  <c r="Y317" i="12"/>
  <c r="V301" i="12"/>
  <c r="W301" i="12"/>
  <c r="Y301" i="12"/>
  <c r="V285" i="12"/>
  <c r="W285" i="12"/>
  <c r="Y285" i="12"/>
  <c r="V269" i="12"/>
  <c r="W269" i="12"/>
  <c r="Y269" i="12"/>
  <c r="V253" i="12"/>
  <c r="W253" i="12"/>
  <c r="Y253" i="12"/>
  <c r="T245" i="12"/>
  <c r="Z245" i="12"/>
  <c r="V237" i="12"/>
  <c r="W237" i="12"/>
  <c r="Y237" i="12"/>
  <c r="T229" i="12"/>
  <c r="Z229" i="12"/>
  <c r="V221" i="12"/>
  <c r="W221" i="12"/>
  <c r="Y221" i="12"/>
  <c r="T213" i="12"/>
  <c r="Z213" i="12"/>
  <c r="V205" i="12"/>
  <c r="W205" i="12"/>
  <c r="Y205" i="12"/>
  <c r="T197" i="12"/>
  <c r="Z197" i="12"/>
  <c r="V189" i="12"/>
  <c r="Y189" i="12"/>
  <c r="T181" i="12"/>
  <c r="Z181" i="12"/>
  <c r="V173" i="12"/>
  <c r="Y173" i="12"/>
  <c r="T165" i="12"/>
  <c r="Z165" i="12"/>
  <c r="V157" i="12"/>
  <c r="Y157" i="12"/>
  <c r="T149" i="12"/>
  <c r="Z149" i="12"/>
  <c r="V141" i="12"/>
  <c r="Y141" i="12"/>
  <c r="T133" i="12"/>
  <c r="Z133" i="12"/>
  <c r="V125" i="12"/>
  <c r="Y125" i="12"/>
  <c r="T117" i="12"/>
  <c r="Z117" i="12"/>
  <c r="V109" i="12"/>
  <c r="Y109" i="12"/>
  <c r="T101" i="12"/>
  <c r="Z101" i="12"/>
  <c r="V93" i="12"/>
  <c r="Y93" i="12"/>
  <c r="T85" i="12"/>
  <c r="Z85" i="12"/>
  <c r="T452" i="12"/>
  <c r="U452" i="12"/>
  <c r="S452" i="12"/>
  <c r="Z452" i="12"/>
  <c r="AB452" i="12"/>
  <c r="S424" i="12"/>
  <c r="W424" i="12"/>
  <c r="X424" i="12"/>
  <c r="AA424" i="12"/>
  <c r="V424" i="12"/>
  <c r="U388" i="12"/>
  <c r="S388" i="12"/>
  <c r="Y388" i="12"/>
  <c r="Z388" i="12"/>
  <c r="AB388" i="12"/>
  <c r="T388" i="12"/>
  <c r="V388" i="12"/>
  <c r="U364" i="12"/>
  <c r="T364" i="12"/>
  <c r="S364" i="12"/>
  <c r="T336" i="12"/>
  <c r="V336" i="12"/>
  <c r="S336" i="12"/>
  <c r="AA336" i="12"/>
  <c r="AC336" i="12"/>
  <c r="U336" i="12"/>
  <c r="T312" i="12"/>
  <c r="S312" i="12"/>
  <c r="W312" i="12"/>
  <c r="X312" i="12"/>
  <c r="U312" i="12"/>
  <c r="V312" i="12"/>
  <c r="T288" i="12"/>
  <c r="V288" i="12"/>
  <c r="S288" i="12"/>
  <c r="AA288" i="12"/>
  <c r="AC288" i="12"/>
  <c r="U288" i="12"/>
  <c r="S264" i="12"/>
  <c r="T264" i="12"/>
  <c r="W264" i="12"/>
  <c r="U264" i="12"/>
  <c r="V264" i="12"/>
  <c r="T236" i="12"/>
  <c r="U236" i="12"/>
  <c r="V236" i="12"/>
  <c r="S236" i="12"/>
  <c r="V212" i="12"/>
  <c r="S212" i="12"/>
  <c r="X212" i="12"/>
  <c r="Y212" i="12"/>
  <c r="Z212" i="12"/>
  <c r="AB212" i="12"/>
  <c r="T212" i="12"/>
  <c r="T188" i="12"/>
  <c r="U188" i="12"/>
  <c r="S188" i="12"/>
  <c r="S160" i="12"/>
  <c r="AA160" i="12"/>
  <c r="AC160" i="12"/>
  <c r="U160" i="12"/>
  <c r="V160" i="12"/>
  <c r="U132" i="12"/>
  <c r="S132" i="12"/>
  <c r="X132" i="12"/>
  <c r="Y132" i="12"/>
  <c r="Z132" i="12"/>
  <c r="AB132" i="12"/>
  <c r="V132" i="12"/>
  <c r="T104" i="12"/>
  <c r="V104" i="12"/>
  <c r="S104" i="12"/>
  <c r="W104" i="12"/>
  <c r="V84" i="12"/>
  <c r="S84" i="12"/>
  <c r="X84" i="12"/>
  <c r="Y84" i="12"/>
  <c r="Z84" i="12"/>
  <c r="AB84" i="12"/>
  <c r="T84" i="12"/>
  <c r="S60" i="12"/>
  <c r="T60" i="12"/>
  <c r="U60" i="12"/>
  <c r="S32" i="12"/>
  <c r="AA32" i="12"/>
  <c r="AC32" i="12"/>
  <c r="T32" i="12"/>
  <c r="U32" i="12"/>
  <c r="V32" i="12"/>
  <c r="V268" i="12"/>
  <c r="V164" i="12"/>
  <c r="U424" i="12"/>
  <c r="U320" i="12"/>
  <c r="U192" i="12"/>
  <c r="U84" i="12"/>
  <c r="T424" i="12"/>
  <c r="T292" i="12"/>
  <c r="T48" i="12"/>
  <c r="T376" i="12"/>
  <c r="S376" i="12"/>
  <c r="W376" i="12"/>
  <c r="X376" i="12"/>
  <c r="AA376" i="12"/>
  <c r="U376" i="12"/>
  <c r="V376" i="12"/>
  <c r="U300" i="12"/>
  <c r="T300" i="12"/>
  <c r="S300" i="12"/>
  <c r="S228" i="12"/>
  <c r="X228" i="12"/>
  <c r="Y228" i="12"/>
  <c r="Z228" i="12"/>
  <c r="AB228" i="12"/>
  <c r="T228" i="12"/>
  <c r="U228" i="12"/>
  <c r="S144" i="12"/>
  <c r="AA144" i="12"/>
  <c r="AC144" i="12"/>
  <c r="T144" i="12"/>
  <c r="U144" i="12"/>
  <c r="V72" i="12"/>
  <c r="S72" i="12"/>
  <c r="T72" i="12"/>
  <c r="W72" i="12"/>
  <c r="U72" i="12"/>
  <c r="AC453" i="12"/>
  <c r="AC437" i="12"/>
  <c r="AB451" i="12"/>
  <c r="Y335" i="12"/>
  <c r="Y319" i="12"/>
  <c r="Y303" i="12"/>
  <c r="Y287" i="12"/>
  <c r="Y271" i="12"/>
  <c r="X451" i="12"/>
  <c r="V335" i="12"/>
  <c r="V319" i="12"/>
  <c r="V303" i="12"/>
  <c r="V287" i="12"/>
  <c r="V271" i="12"/>
  <c r="U451" i="12"/>
  <c r="AA453" i="12"/>
  <c r="AA437" i="12"/>
  <c r="AA421" i="12"/>
  <c r="AA405" i="12"/>
  <c r="AA389" i="12"/>
  <c r="AA373" i="12"/>
  <c r="AA357" i="12"/>
  <c r="AA341" i="12"/>
  <c r="AA325" i="12"/>
  <c r="Z445" i="12"/>
  <c r="Z429" i="12"/>
  <c r="Z413" i="12"/>
  <c r="Z397" i="12"/>
  <c r="Z381" i="12"/>
  <c r="Z357" i="12"/>
  <c r="Z341" i="12"/>
  <c r="Z325" i="12"/>
  <c r="Z309" i="12"/>
  <c r="Z293" i="12"/>
  <c r="Z277" i="12"/>
  <c r="Y429" i="12"/>
  <c r="Y365" i="12"/>
  <c r="AC404" i="12"/>
  <c r="AC372" i="12"/>
  <c r="AC328" i="12"/>
  <c r="AC248" i="12"/>
  <c r="AC228" i="12"/>
  <c r="AC196" i="12"/>
  <c r="AC156" i="12"/>
  <c r="AC120" i="12"/>
  <c r="Y325" i="12"/>
  <c r="Y261" i="12"/>
  <c r="AC92" i="12"/>
  <c r="AB408" i="12"/>
  <c r="AB328" i="12"/>
  <c r="AA436" i="12"/>
  <c r="X421" i="12"/>
  <c r="X405" i="12"/>
  <c r="X389" i="12"/>
  <c r="X373" i="12"/>
  <c r="X357" i="12"/>
  <c r="X341" i="12"/>
  <c r="X325" i="12"/>
  <c r="X309" i="12"/>
  <c r="X293" i="12"/>
  <c r="X277" i="12"/>
  <c r="X261" i="12"/>
  <c r="X245" i="12"/>
  <c r="W437" i="12"/>
  <c r="W373" i="12"/>
  <c r="W309" i="12"/>
  <c r="W245" i="12"/>
  <c r="AA328" i="12"/>
  <c r="AA248" i="12"/>
  <c r="AA228" i="12"/>
  <c r="AA196" i="12"/>
  <c r="AA156" i="12"/>
  <c r="AA120" i="12"/>
  <c r="AA68" i="12"/>
  <c r="Z376" i="12"/>
  <c r="Z352" i="12"/>
  <c r="Z300" i="12"/>
  <c r="Z280" i="12"/>
  <c r="Z240" i="12"/>
  <c r="Z200" i="12"/>
  <c r="Z156" i="12"/>
  <c r="Z120" i="12"/>
  <c r="V453" i="12"/>
  <c r="V389" i="12"/>
  <c r="V325" i="12"/>
  <c r="V261" i="12"/>
  <c r="T397" i="12"/>
  <c r="T333" i="12"/>
  <c r="T269" i="12"/>
  <c r="T205" i="12"/>
  <c r="Y408" i="12"/>
  <c r="Y328" i="12"/>
  <c r="X436" i="12"/>
  <c r="X300" i="12"/>
  <c r="X172" i="12"/>
  <c r="X92" i="12"/>
  <c r="X72" i="12"/>
  <c r="X48" i="12"/>
  <c r="W324" i="12"/>
  <c r="W172" i="12"/>
  <c r="W156" i="12"/>
  <c r="W92" i="12"/>
  <c r="W68" i="12"/>
  <c r="T157" i="12"/>
  <c r="S453" i="12"/>
  <c r="S445" i="12"/>
  <c r="S437" i="12"/>
  <c r="S429" i="12"/>
  <c r="S421" i="12"/>
  <c r="S413" i="12"/>
  <c r="S405" i="12"/>
  <c r="S397" i="12"/>
  <c r="S389" i="12"/>
  <c r="S381" i="12"/>
  <c r="S373" i="12"/>
  <c r="S365" i="12"/>
  <c r="S357" i="12"/>
  <c r="S349" i="12"/>
  <c r="S341" i="12"/>
  <c r="S333" i="12"/>
  <c r="S325" i="12"/>
  <c r="S317" i="12"/>
  <c r="S309" i="12"/>
  <c r="S301" i="12"/>
  <c r="S293" i="12"/>
  <c r="S285" i="12"/>
  <c r="S277" i="12"/>
  <c r="S269" i="12"/>
  <c r="S261" i="12"/>
  <c r="S253" i="12"/>
  <c r="S245" i="12"/>
  <c r="S237" i="12"/>
  <c r="S229" i="12"/>
  <c r="S221" i="12"/>
  <c r="S213" i="12"/>
  <c r="S205" i="12"/>
  <c r="S197" i="12"/>
  <c r="S189" i="12"/>
  <c r="S181" i="12"/>
  <c r="S173" i="12"/>
  <c r="S165" i="12"/>
  <c r="S157" i="12"/>
  <c r="S149" i="12"/>
  <c r="S141" i="12"/>
  <c r="S133" i="12"/>
  <c r="S125" i="12"/>
  <c r="S117" i="12"/>
  <c r="S109" i="12"/>
  <c r="S101" i="12"/>
  <c r="S93" i="12"/>
  <c r="S85" i="12"/>
  <c r="T116" i="12"/>
  <c r="T68" i="12"/>
  <c r="T20" i="12"/>
  <c r="AC448" i="12"/>
  <c r="S448" i="12"/>
  <c r="V416" i="12"/>
  <c r="AC416" i="12"/>
  <c r="T416" i="12"/>
  <c r="U416" i="12"/>
  <c r="S416" i="12"/>
  <c r="U380" i="12"/>
  <c r="S380" i="12"/>
  <c r="Y356" i="12"/>
  <c r="Z356" i="12"/>
  <c r="AB356" i="12"/>
  <c r="V356" i="12"/>
  <c r="U356" i="12"/>
  <c r="S356" i="12"/>
  <c r="U332" i="12"/>
  <c r="T332" i="12"/>
  <c r="S332" i="12"/>
  <c r="T304" i="12"/>
  <c r="U304" i="12"/>
  <c r="V304" i="12"/>
  <c r="AA304" i="12"/>
  <c r="AC304" i="12"/>
  <c r="S304" i="12"/>
  <c r="U284" i="12"/>
  <c r="S284" i="12"/>
  <c r="V256" i="12"/>
  <c r="AA256" i="12"/>
  <c r="AC256" i="12"/>
  <c r="S256" i="12"/>
  <c r="V232" i="12"/>
  <c r="T232" i="12"/>
  <c r="W232" i="12"/>
  <c r="S232" i="12"/>
  <c r="T204" i="12"/>
  <c r="U204" i="12"/>
  <c r="V204" i="12"/>
  <c r="S204" i="12"/>
  <c r="X180" i="12"/>
  <c r="Y180" i="12"/>
  <c r="Z180" i="12"/>
  <c r="AB180" i="12"/>
  <c r="U180" i="12"/>
  <c r="V180" i="12"/>
  <c r="S180" i="12"/>
  <c r="V152" i="12"/>
  <c r="U152" i="12"/>
  <c r="W152" i="12"/>
  <c r="S152" i="12"/>
  <c r="T152" i="12"/>
  <c r="U124" i="12"/>
  <c r="S124" i="12"/>
  <c r="T124" i="12"/>
  <c r="X100" i="12"/>
  <c r="Y100" i="12"/>
  <c r="Z100" i="12"/>
  <c r="AB100" i="12"/>
  <c r="U100" i="12"/>
  <c r="S100" i="12"/>
  <c r="T76" i="12"/>
  <c r="U76" i="12"/>
  <c r="V76" i="12"/>
  <c r="S76" i="12"/>
  <c r="X52" i="12"/>
  <c r="Y52" i="12"/>
  <c r="Z52" i="12"/>
  <c r="AB52" i="12"/>
  <c r="U52" i="12"/>
  <c r="V52" i="12"/>
  <c r="S52" i="12"/>
  <c r="U28" i="12"/>
  <c r="V28" i="12"/>
  <c r="S28" i="12"/>
  <c r="T28" i="12"/>
  <c r="V396" i="12"/>
  <c r="V364" i="12"/>
  <c r="V332" i="12"/>
  <c r="V124" i="12"/>
  <c r="V16" i="12"/>
  <c r="U16" i="12"/>
  <c r="T380" i="12"/>
  <c r="T324" i="12"/>
  <c r="S428" i="12"/>
  <c r="T428" i="12"/>
  <c r="U428" i="12"/>
  <c r="S360" i="12"/>
  <c r="T360" i="12"/>
  <c r="S316" i="12"/>
  <c r="U316" i="12"/>
  <c r="S184" i="12"/>
  <c r="V184" i="12"/>
  <c r="S108" i="12"/>
  <c r="U108" i="12"/>
  <c r="S56" i="12"/>
  <c r="T56" i="12"/>
  <c r="U56" i="12"/>
  <c r="V56" i="12"/>
  <c r="T8" i="12"/>
  <c r="U8" i="12"/>
  <c r="V8" i="12"/>
  <c r="S348" i="12"/>
  <c r="U348" i="12"/>
  <c r="S216" i="12"/>
  <c r="V216" i="12"/>
  <c r="S140" i="12"/>
  <c r="U140" i="12"/>
  <c r="Z69" i="12"/>
  <c r="Y77" i="12"/>
  <c r="Y61" i="12"/>
  <c r="Y45" i="12"/>
  <c r="W8" i="12"/>
  <c r="S8" i="12"/>
  <c r="S444" i="12"/>
  <c r="T444" i="12"/>
  <c r="U444" i="12"/>
  <c r="S412" i="12"/>
  <c r="T412" i="12"/>
  <c r="U412" i="12"/>
  <c r="S296" i="12"/>
  <c r="T296" i="12"/>
  <c r="S252" i="12"/>
  <c r="T252" i="12"/>
  <c r="U252" i="12"/>
  <c r="T168" i="12"/>
  <c r="S168" i="12"/>
  <c r="V168" i="12"/>
  <c r="V24" i="12"/>
  <c r="U24" i="12"/>
  <c r="T24" i="12"/>
  <c r="B16" i="5"/>
  <c r="B17" i="5" s="1"/>
  <c r="B18" i="5" s="1"/>
  <c r="S454" i="12" l="1" a="1"/>
  <c r="Y454" i="12" s="1"/>
  <c r="S442" i="12" a="1"/>
  <c r="AC442" i="12" s="1"/>
  <c r="S422" i="12" a="1"/>
  <c r="T422" i="12"/>
  <c r="S410" i="12" a="1"/>
  <c r="X410" i="12" s="1"/>
  <c r="S398" i="12" a="1"/>
  <c r="S414" i="12" a="1"/>
  <c r="S414" i="12" s="1"/>
  <c r="S426" i="12" a="1"/>
  <c r="AC426" i="12"/>
  <c r="S342" i="12" a="1"/>
  <c r="S330" i="12" a="1"/>
  <c r="Y330" i="12" s="1"/>
  <c r="S318" i="12" a="1"/>
  <c r="S402" i="12" a="1"/>
  <c r="AA402" i="12" s="1"/>
  <c r="S326" i="12" a="1"/>
  <c r="W326" i="12" s="1"/>
  <c r="S310" i="12" a="1"/>
  <c r="S446" i="12" a="1"/>
  <c r="T446" i="12" s="1"/>
  <c r="S434" i="12" a="1"/>
  <c r="X434" i="12" s="1"/>
  <c r="V442" i="12"/>
  <c r="S418" i="12" a="1"/>
  <c r="AB418" i="12" s="1"/>
  <c r="S378" i="12" a="1"/>
  <c r="T378" i="12"/>
  <c r="S442" i="12"/>
  <c r="W422" i="12"/>
  <c r="AA410" i="12"/>
  <c r="S438" i="12" a="1"/>
  <c r="AA438" i="12"/>
  <c r="S430" i="12" a="1"/>
  <c r="V430" i="12" s="1"/>
  <c r="S406" i="12" a="1"/>
  <c r="U406" i="12" s="1"/>
  <c r="S394" i="12" a="1"/>
  <c r="Y394" i="12"/>
  <c r="S390" i="12" a="1"/>
  <c r="S390" i="12" s="1"/>
  <c r="S362" i="12" a="1"/>
  <c r="U362" i="12"/>
  <c r="S350" i="12" a="1"/>
  <c r="X350" i="12" s="1"/>
  <c r="S338" i="12" a="1"/>
  <c r="S298" i="12" a="1"/>
  <c r="U298" i="12" s="1"/>
  <c r="T362" i="12"/>
  <c r="U378" i="12"/>
  <c r="S366" i="12" a="1"/>
  <c r="S366" i="12"/>
  <c r="S354" i="12" a="1"/>
  <c r="W354" i="12" s="1"/>
  <c r="S322" i="12" a="1"/>
  <c r="S322" i="12" s="1"/>
  <c r="S314" i="12" a="1"/>
  <c r="V314" i="12"/>
  <c r="S306" i="12" a="1"/>
  <c r="X306" i="12" s="1"/>
  <c r="AA298" i="12"/>
  <c r="X402" i="12"/>
  <c r="AB390" i="12"/>
  <c r="S406" i="12"/>
  <c r="Z422" i="12"/>
  <c r="W394" i="12"/>
  <c r="S382" i="12" a="1"/>
  <c r="S374" i="12" a="1"/>
  <c r="AC374" i="12" s="1"/>
  <c r="S334" i="12" a="1"/>
  <c r="U334" i="12"/>
  <c r="Y322" i="12"/>
  <c r="S394" i="12"/>
  <c r="T334" i="12"/>
  <c r="Y326" i="12"/>
  <c r="S282" i="12" a="1"/>
  <c r="W282" i="12"/>
  <c r="S270" i="12" a="1"/>
  <c r="AA270" i="12" s="1"/>
  <c r="S259" i="12" a="1"/>
  <c r="T259" i="12" s="1"/>
  <c r="S247" i="12" a="1"/>
  <c r="V247" i="12" s="1"/>
  <c r="X247" i="12"/>
  <c r="S235" i="12" a="1"/>
  <c r="AB235" i="12" s="1"/>
  <c r="S230" i="12" a="1"/>
  <c r="S230" i="12" s="1"/>
  <c r="S278" i="12" a="1"/>
  <c r="V278" i="12" s="1"/>
  <c r="S266" i="12" a="1"/>
  <c r="Z266" i="12" s="1"/>
  <c r="S274" i="12" a="1"/>
  <c r="U274" i="12" s="1"/>
  <c r="S262" i="12" a="1"/>
  <c r="AB262" i="12"/>
  <c r="S255" i="12" a="1"/>
  <c r="S255" i="12" s="1"/>
  <c r="S239" i="12" a="1"/>
  <c r="Y239" i="12" s="1"/>
  <c r="S231" i="12" a="1"/>
  <c r="AA231" i="12" s="1"/>
  <c r="S218" i="12" a="1"/>
  <c r="W218" i="12" s="1"/>
  <c r="S206" i="12" a="1"/>
  <c r="AA206" i="12" s="1"/>
  <c r="S195" i="12" a="1"/>
  <c r="T195" i="12" s="1"/>
  <c r="S183" i="12" a="1"/>
  <c r="X183" i="12" s="1"/>
  <c r="Y378" i="12"/>
  <c r="Z354" i="12"/>
  <c r="W314" i="12"/>
  <c r="AB298" i="12"/>
  <c r="U262" i="12"/>
  <c r="S254" i="12" a="1"/>
  <c r="X254" i="12" s="1"/>
  <c r="S246" i="12" a="1"/>
  <c r="Z246" i="12" s="1"/>
  <c r="S238" i="12" a="1"/>
  <c r="AC238" i="12" s="1"/>
  <c r="U231" i="12"/>
  <c r="S223" i="12" a="1"/>
  <c r="AA223" i="12" s="1"/>
  <c r="T442" i="12"/>
  <c r="X430" i="12"/>
  <c r="V438" i="12"/>
  <c r="X426" i="12"/>
  <c r="AB414" i="12"/>
  <c r="W418" i="12"/>
  <c r="AA406" i="12"/>
  <c r="S446" i="12"/>
  <c r="V394" i="12"/>
  <c r="W454" i="12"/>
  <c r="U402" i="12"/>
  <c r="S358" i="12" a="1"/>
  <c r="T358" i="12" s="1"/>
  <c r="U358" i="12"/>
  <c r="S346" i="12" a="1"/>
  <c r="Y346" i="12" s="1"/>
  <c r="AC334" i="12"/>
  <c r="S294" i="12" a="1"/>
  <c r="U294" i="12" s="1"/>
  <c r="X346" i="12"/>
  <c r="AB334" i="12"/>
  <c r="AA334" i="12"/>
  <c r="S450" i="12" a="1"/>
  <c r="X450" i="12" s="1"/>
  <c r="AB438" i="12"/>
  <c r="Z446" i="12"/>
  <c r="U438" i="12"/>
  <c r="T394" i="12"/>
  <c r="AA426" i="12"/>
  <c r="U434" i="12"/>
  <c r="V414" i="12"/>
  <c r="Z402" i="12"/>
  <c r="U422" i="12"/>
  <c r="Y410" i="12"/>
  <c r="S386" i="12" a="1"/>
  <c r="AA386" i="12" s="1"/>
  <c r="AC378" i="12"/>
  <c r="Y366" i="12"/>
  <c r="AC354" i="12"/>
  <c r="U314" i="12"/>
  <c r="S302" i="12" a="1"/>
  <c r="Y302" i="12" s="1"/>
  <c r="S290" i="12" a="1"/>
  <c r="AC290" i="12" s="1"/>
  <c r="Z386" i="12"/>
  <c r="AA378" i="12"/>
  <c r="X366" i="12"/>
  <c r="AB354" i="12"/>
  <c r="AA374" i="12"/>
  <c r="T434" i="12"/>
  <c r="X418" i="12"/>
  <c r="AB406" i="12"/>
  <c r="S422" i="12"/>
  <c r="W410" i="12"/>
  <c r="U394" i="12"/>
  <c r="U350" i="12"/>
  <c r="Y338" i="12"/>
  <c r="AC326" i="12"/>
  <c r="T350" i="12"/>
  <c r="X338" i="12"/>
  <c r="W402" i="12"/>
  <c r="S342" i="12"/>
  <c r="W330" i="12"/>
  <c r="S306" i="12"/>
  <c r="V298" i="12"/>
  <c r="Z430" i="12"/>
  <c r="X406" i="12"/>
  <c r="S286" i="12" a="1"/>
  <c r="AA286" i="12" s="1"/>
  <c r="S251" i="12" a="1"/>
  <c r="AB251" i="12" s="1"/>
  <c r="S246" i="12"/>
  <c r="S234" i="12" a="1"/>
  <c r="W234" i="12" s="1"/>
  <c r="V338" i="12"/>
  <c r="AA326" i="12"/>
  <c r="Z282" i="12"/>
  <c r="W350" i="12"/>
  <c r="AC282" i="12"/>
  <c r="S222" i="12" a="1"/>
  <c r="AA222" i="12"/>
  <c r="S211" i="12" a="1"/>
  <c r="T211" i="12" s="1"/>
  <c r="S199" i="12" a="1"/>
  <c r="X199" i="12" s="1"/>
  <c r="S187" i="12" a="1"/>
  <c r="AB187" i="12"/>
  <c r="S182" i="12" a="1"/>
  <c r="S182" i="12" s="1"/>
  <c r="S326" i="12"/>
  <c r="X310" i="12"/>
  <c r="T282" i="12"/>
  <c r="X270" i="12"/>
  <c r="V222" i="12"/>
  <c r="S210" i="12" a="1"/>
  <c r="Z210" i="12"/>
  <c r="X446" i="12"/>
  <c r="AB434" i="12"/>
  <c r="V454" i="12"/>
  <c r="Z442" i="12"/>
  <c r="T390" i="12"/>
  <c r="X378" i="12"/>
  <c r="AA422" i="12"/>
  <c r="V410" i="12"/>
  <c r="Z398" i="12"/>
  <c r="AA430" i="12"/>
  <c r="U418" i="12"/>
  <c r="Y406" i="12"/>
  <c r="AC394" i="12"/>
  <c r="Y362" i="12"/>
  <c r="AC350" i="12"/>
  <c r="U310" i="12"/>
  <c r="Y298" i="12"/>
  <c r="X362" i="12"/>
  <c r="AB350" i="12"/>
  <c r="AA366" i="12"/>
  <c r="X322" i="12"/>
  <c r="AA314" i="12"/>
  <c r="AB454" i="12"/>
  <c r="U454" i="12"/>
  <c r="Y442" i="12"/>
  <c r="T410" i="12"/>
  <c r="X398" i="12"/>
  <c r="Z418" i="12"/>
  <c r="Y426" i="12"/>
  <c r="AC414" i="12"/>
  <c r="S370" i="12" a="1"/>
  <c r="AC370" i="12" s="1"/>
  <c r="U330" i="12"/>
  <c r="Y318" i="12"/>
  <c r="AC306" i="12"/>
  <c r="AA446" i="12"/>
  <c r="Z414" i="12"/>
  <c r="U326" i="12"/>
  <c r="AC302" i="12"/>
  <c r="T430" i="12"/>
  <c r="AA382" i="12"/>
  <c r="Y334" i="12"/>
  <c r="AC430" i="12"/>
  <c r="V418" i="12"/>
  <c r="Z406" i="12"/>
  <c r="AA434" i="12"/>
  <c r="U318" i="12"/>
  <c r="Y306" i="12"/>
  <c r="AC294" i="12"/>
  <c r="AB358" i="12"/>
  <c r="T302" i="12"/>
  <c r="T418" i="12"/>
  <c r="AC422" i="12"/>
  <c r="T338" i="12"/>
  <c r="AB322" i="12"/>
  <c r="S362" i="12"/>
  <c r="S219" i="12" a="1"/>
  <c r="S219" i="12" s="1"/>
  <c r="AB219" i="12"/>
  <c r="AA302" i="12"/>
  <c r="S199" i="12"/>
  <c r="W187" i="12"/>
  <c r="S175" i="12" a="1"/>
  <c r="AA175" i="12" s="1"/>
  <c r="S250" i="12" a="1"/>
  <c r="AC250" i="12" s="1"/>
  <c r="V250" i="12"/>
  <c r="S174" i="12" a="1"/>
  <c r="U174" i="12" s="1"/>
  <c r="S167" i="12" a="1"/>
  <c r="AC167" i="12" s="1"/>
  <c r="AA322" i="12"/>
  <c r="Y259" i="12"/>
  <c r="S215" i="12" a="1"/>
  <c r="AC215" i="12" s="1"/>
  <c r="W251" i="12"/>
  <c r="AC235" i="12"/>
  <c r="S198" i="12" a="1"/>
  <c r="U198" i="12" s="1"/>
  <c r="S186" i="12" a="1"/>
  <c r="Y186" i="12" s="1"/>
  <c r="AC174" i="12"/>
  <c r="S159" i="12" a="1"/>
  <c r="V159" i="12" s="1"/>
  <c r="S147" i="12" a="1"/>
  <c r="Z147" i="12" s="1"/>
  <c r="S130" i="12" a="1"/>
  <c r="U130" i="12"/>
  <c r="S118" i="12" a="1"/>
  <c r="Y118" i="12" s="1"/>
  <c r="S106" i="12" a="1"/>
  <c r="AC106" i="12" s="1"/>
  <c r="S95" i="12" a="1"/>
  <c r="V95" i="12" s="1"/>
  <c r="S83" i="12" a="1"/>
  <c r="Z83" i="12" s="1"/>
  <c r="S66" i="12" a="1"/>
  <c r="U66" i="12"/>
  <c r="S54" i="12" a="1"/>
  <c r="Y54" i="12" s="1"/>
  <c r="S42" i="12" a="1"/>
  <c r="AC42" i="12" s="1"/>
  <c r="S31" i="12" a="1"/>
  <c r="V31" i="12" s="1"/>
  <c r="S19" i="12" a="1"/>
  <c r="Z19" i="12" s="1"/>
  <c r="S179" i="12" a="1"/>
  <c r="U179" i="12" s="1"/>
  <c r="S154" i="12" a="1"/>
  <c r="X154" i="12"/>
  <c r="S142" i="12" a="1"/>
  <c r="AB142" i="12" s="1"/>
  <c r="S131" i="12" a="1"/>
  <c r="U131" i="12" s="1"/>
  <c r="S119" i="12" a="1"/>
  <c r="Y119" i="12" s="1"/>
  <c r="V434" i="12"/>
  <c r="W434" i="12"/>
  <c r="U398" i="12"/>
  <c r="U354" i="12"/>
  <c r="AC330" i="12"/>
  <c r="S266" i="12"/>
  <c r="W254" i="12"/>
  <c r="S242" i="12" a="1"/>
  <c r="U242" i="12" s="1"/>
  <c r="T231" i="12"/>
  <c r="Z366" i="12"/>
  <c r="W322" i="12"/>
  <c r="Z314" i="12"/>
  <c r="AB306" i="12"/>
  <c r="W386" i="12"/>
  <c r="W318" i="12"/>
  <c r="AB302" i="12"/>
  <c r="S207" i="12" a="1"/>
  <c r="AB207" i="12" s="1"/>
  <c r="S202" i="12" a="1"/>
  <c r="S202" i="12" s="1"/>
  <c r="S190" i="12" a="1"/>
  <c r="W190" i="12" s="1"/>
  <c r="S178" i="12" a="1"/>
  <c r="AA178" i="12" s="1"/>
  <c r="AC255" i="12"/>
  <c r="AA195" i="12"/>
  <c r="V178" i="12"/>
  <c r="S226" i="12" a="1"/>
  <c r="Z226" i="12" s="1"/>
  <c r="S214" i="12" a="1"/>
  <c r="T214" i="12" s="1"/>
  <c r="AB190" i="12"/>
  <c r="S170" i="12" a="1"/>
  <c r="X170" i="12" s="1"/>
  <c r="U278" i="12"/>
  <c r="Y214" i="12"/>
  <c r="Z322" i="12"/>
  <c r="AB250" i="12"/>
  <c r="V235" i="12"/>
  <c r="T186" i="12"/>
  <c r="W342" i="12"/>
  <c r="V306" i="12"/>
  <c r="AC278" i="12"/>
  <c r="U450" i="12"/>
  <c r="U430" i="12"/>
  <c r="T406" i="12"/>
  <c r="AB382" i="12"/>
  <c r="AC434" i="12"/>
  <c r="AA442" i="12"/>
  <c r="AC410" i="12"/>
  <c r="AC366" i="12"/>
  <c r="X414" i="12"/>
  <c r="Y430" i="12"/>
  <c r="W406" i="12"/>
  <c r="Z382" i="12"/>
  <c r="T318" i="12"/>
  <c r="Z302" i="12"/>
  <c r="AB422" i="12"/>
  <c r="W426" i="12"/>
  <c r="AA414" i="12"/>
  <c r="AA454" i="12"/>
  <c r="V402" i="12"/>
  <c r="Z390" i="12"/>
  <c r="U386" i="12"/>
  <c r="U302" i="12"/>
  <c r="Y290" i="12"/>
  <c r="V378" i="12"/>
  <c r="T366" i="12"/>
  <c r="X354" i="12"/>
  <c r="AB342" i="12"/>
  <c r="S374" i="12"/>
  <c r="AA350" i="12"/>
  <c r="AC314" i="12"/>
  <c r="Z358" i="12"/>
  <c r="S258" i="12" a="1"/>
  <c r="AC258" i="12" s="1"/>
  <c r="S243" i="12" a="1"/>
  <c r="W243" i="12" s="1"/>
  <c r="S227" i="12" a="1"/>
  <c r="AC227" i="12" s="1"/>
  <c r="X215" i="12"/>
  <c r="S203" i="12" a="1"/>
  <c r="AB203" i="12" s="1"/>
  <c r="V366" i="12"/>
  <c r="T322" i="12"/>
  <c r="Y250" i="12"/>
  <c r="S235" i="12"/>
  <c r="W203" i="12"/>
  <c r="S191" i="12" a="1"/>
  <c r="AA191" i="12" s="1"/>
  <c r="V174" i="12"/>
  <c r="W374" i="12"/>
  <c r="X246" i="12"/>
  <c r="AC230" i="12"/>
  <c r="T206" i="12"/>
  <c r="S194" i="12" a="1"/>
  <c r="X194" i="12" s="1"/>
  <c r="AB182" i="12"/>
  <c r="S166" i="12" a="1"/>
  <c r="X166" i="12" s="1"/>
  <c r="Y262" i="12"/>
  <c r="S247" i="12"/>
  <c r="Y231" i="12"/>
  <c r="U218" i="12"/>
  <c r="Y206" i="12"/>
  <c r="Z255" i="12"/>
  <c r="U286" i="12"/>
  <c r="Y247" i="12"/>
  <c r="Y218" i="12"/>
  <c r="AC206" i="12"/>
  <c r="V195" i="12"/>
  <c r="Z183" i="12"/>
  <c r="S171" i="12" a="1"/>
  <c r="AA171" i="12" s="1"/>
  <c r="S163" i="12" a="1"/>
  <c r="AB163" i="12" s="1"/>
  <c r="S146" i="12" a="1"/>
  <c r="U146" i="12" s="1"/>
  <c r="S134" i="12" a="1"/>
  <c r="Y134" i="12" s="1"/>
  <c r="S122" i="12" a="1"/>
  <c r="AC122" i="12"/>
  <c r="S111" i="12" a="1"/>
  <c r="V111" i="12" s="1"/>
  <c r="S99" i="12" a="1"/>
  <c r="Z99" i="12" s="1"/>
  <c r="S82" i="12" a="1"/>
  <c r="U82" i="12" s="1"/>
  <c r="S70" i="12" a="1"/>
  <c r="Y70" i="12" s="1"/>
  <c r="S58" i="12" a="1"/>
  <c r="AC58" i="12"/>
  <c r="S47" i="12" a="1"/>
  <c r="V47" i="12" s="1"/>
  <c r="S35" i="12" a="1"/>
  <c r="Z35" i="12" s="1"/>
  <c r="S18" i="12" a="1"/>
  <c r="U18" i="12" s="1"/>
  <c r="T174" i="12"/>
  <c r="S158" i="12" a="1"/>
  <c r="AB158" i="12" s="1"/>
  <c r="U147" i="12"/>
  <c r="S135" i="12" a="1"/>
  <c r="Y135" i="12" s="1"/>
  <c r="S123" i="12" a="1"/>
  <c r="AC123" i="12"/>
  <c r="T118" i="12"/>
  <c r="AC454" i="12"/>
  <c r="W442" i="12"/>
  <c r="AB410" i="12"/>
  <c r="S426" i="12"/>
  <c r="V390" i="12"/>
  <c r="T354" i="12"/>
  <c r="AB330" i="12"/>
  <c r="S350" i="12"/>
  <c r="S282" i="12"/>
  <c r="W270" i="12"/>
  <c r="AA258" i="12"/>
  <c r="T247" i="12"/>
  <c r="X235" i="12"/>
  <c r="V266" i="12"/>
  <c r="Z378" i="12"/>
  <c r="AA354" i="12"/>
  <c r="X314" i="12"/>
  <c r="V262" i="12"/>
  <c r="Y254" i="12"/>
  <c r="AB246" i="12"/>
  <c r="S239" i="12"/>
  <c r="V231" i="12"/>
  <c r="AB223" i="12"/>
  <c r="S218" i="12"/>
  <c r="W206" i="12"/>
  <c r="T183" i="12"/>
  <c r="U246" i="12"/>
  <c r="X238" i="12"/>
  <c r="Z230" i="12"/>
  <c r="W223" i="12"/>
  <c r="AA211" i="12"/>
  <c r="Z182" i="12"/>
  <c r="AB222" i="12"/>
  <c r="U211" i="12"/>
  <c r="Y199" i="12"/>
  <c r="AC187" i="12"/>
  <c r="V238" i="12"/>
  <c r="V223" i="12"/>
  <c r="Z211" i="12"/>
  <c r="AB314" i="12"/>
  <c r="X262" i="12"/>
  <c r="AC246" i="12"/>
  <c r="W231" i="12"/>
  <c r="T218" i="12"/>
  <c r="X206" i="12"/>
  <c r="AB194" i="12"/>
  <c r="U183" i="12"/>
  <c r="AA330" i="12"/>
  <c r="X298" i="12"/>
  <c r="V426" i="12"/>
  <c r="Y314" i="12"/>
  <c r="AB366" i="12"/>
  <c r="Y434" i="12"/>
  <c r="U390" i="12"/>
  <c r="U346" i="12"/>
  <c r="AC322" i="12"/>
  <c r="X334" i="12"/>
  <c r="S382" i="12"/>
  <c r="S334" i="12"/>
  <c r="X454" i="12"/>
  <c r="AB442" i="12"/>
  <c r="Z450" i="12"/>
  <c r="U442" i="12"/>
  <c r="S438" i="12"/>
  <c r="T398" i="12"/>
  <c r="X386" i="12"/>
  <c r="U426" i="12"/>
  <c r="Y414" i="12"/>
  <c r="AC402" i="12"/>
  <c r="Y370" i="12"/>
  <c r="AC358" i="12"/>
  <c r="W294" i="12"/>
  <c r="AC438" i="12"/>
  <c r="AB394" i="12"/>
  <c r="S410" i="12"/>
  <c r="S290" i="12"/>
  <c r="S278" i="12"/>
  <c r="W266" i="12"/>
  <c r="AA254" i="12"/>
  <c r="T243" i="12"/>
  <c r="X231" i="12"/>
  <c r="AA338" i="12"/>
  <c r="S214" i="12"/>
  <c r="AA190" i="12"/>
  <c r="T179" i="12"/>
  <c r="V318" i="12"/>
  <c r="W219" i="12"/>
  <c r="V190" i="12"/>
  <c r="Z178" i="12"/>
  <c r="V342" i="12"/>
  <c r="T306" i="12"/>
  <c r="AB278" i="12"/>
  <c r="T258" i="12"/>
  <c r="AB214" i="12"/>
  <c r="U203" i="12"/>
  <c r="AC179" i="12"/>
  <c r="AB170" i="12"/>
  <c r="Z258" i="12"/>
  <c r="U243" i="12"/>
  <c r="V215" i="12"/>
  <c r="AB450" i="12"/>
  <c r="Y438" i="12"/>
  <c r="X394" i="12"/>
  <c r="Y422" i="12"/>
  <c r="AC446" i="12"/>
  <c r="T426" i="12"/>
  <c r="AB402" i="12"/>
  <c r="S418" i="12"/>
  <c r="T346" i="12"/>
  <c r="T330" i="12"/>
  <c r="W310" i="12"/>
  <c r="AB294" i="12"/>
  <c r="T450" i="12"/>
  <c r="X438" i="12"/>
  <c r="V446" i="12"/>
  <c r="Z434" i="12"/>
  <c r="T382" i="12"/>
  <c r="U410" i="12"/>
  <c r="Y398" i="12"/>
  <c r="AC386" i="12"/>
  <c r="W378" i="12"/>
  <c r="U366" i="12"/>
  <c r="Y354" i="12"/>
  <c r="AC342" i="12"/>
  <c r="S386" i="12"/>
  <c r="AA390" i="12"/>
  <c r="W362" i="12"/>
  <c r="Z426" i="12"/>
  <c r="U338" i="12"/>
  <c r="S262" i="12"/>
  <c r="W250" i="12"/>
  <c r="AA238" i="12"/>
  <c r="T227" i="12"/>
  <c r="V370" i="12"/>
  <c r="U251" i="12"/>
  <c r="Z235" i="12"/>
  <c r="S198" i="12"/>
  <c r="W186" i="12"/>
  <c r="AA174" i="12"/>
  <c r="Z306" i="12"/>
  <c r="V258" i="12"/>
  <c r="S215" i="12"/>
  <c r="V206" i="12"/>
  <c r="Z194" i="12"/>
  <c r="S183" i="12"/>
  <c r="AA362" i="12"/>
  <c r="Z330" i="12"/>
  <c r="W298" i="12"/>
  <c r="U254" i="12"/>
  <c r="Z238" i="12"/>
  <c r="Y223" i="12"/>
  <c r="AC211" i="12"/>
  <c r="AB254" i="12"/>
  <c r="V239" i="12"/>
  <c r="V358" i="12"/>
  <c r="AB286" i="12"/>
  <c r="AC247" i="12"/>
  <c r="AB218" i="12"/>
  <c r="Y195" i="12"/>
  <c r="Y274" i="12"/>
  <c r="AA239" i="12"/>
  <c r="S114" i="12" a="1"/>
  <c r="U114" i="12" s="1"/>
  <c r="S102" i="12" a="1"/>
  <c r="Y102" i="12" s="1"/>
  <c r="S90" i="12" a="1"/>
  <c r="AC90" i="12" s="1"/>
  <c r="S79" i="12" a="1"/>
  <c r="V79" i="12" s="1"/>
  <c r="S67" i="12" a="1"/>
  <c r="Z67" i="12" s="1"/>
  <c r="S155" i="12" a="1"/>
  <c r="AC155" i="12" s="1"/>
  <c r="W414" i="12"/>
  <c r="AB255" i="12"/>
  <c r="AC382" i="12"/>
  <c r="Z334" i="12"/>
  <c r="Z286" i="12"/>
  <c r="AA306" i="12"/>
  <c r="X258" i="12"/>
  <c r="AC242" i="12"/>
  <c r="T215" i="12"/>
  <c r="X203" i="12"/>
  <c r="T290" i="12"/>
  <c r="AB266" i="12"/>
  <c r="T250" i="12"/>
  <c r="Y234" i="12"/>
  <c r="AC171" i="12"/>
  <c r="T246" i="12"/>
  <c r="U194" i="12"/>
  <c r="Z254" i="12"/>
  <c r="AC223" i="12"/>
  <c r="S354" i="12"/>
  <c r="U258" i="12"/>
  <c r="Z242" i="12"/>
  <c r="AC214" i="12"/>
  <c r="V203" i="12"/>
  <c r="S150" i="12" a="1"/>
  <c r="U150" i="12" s="1"/>
  <c r="S138" i="12" a="1"/>
  <c r="Y138" i="12"/>
  <c r="S126" i="12" a="1"/>
  <c r="AC126" i="12" s="1"/>
  <c r="S115" i="12" a="1"/>
  <c r="V115" i="12" s="1"/>
  <c r="S103" i="12" a="1"/>
  <c r="Z103" i="12" s="1"/>
  <c r="S86" i="12" a="1"/>
  <c r="U86" i="12" s="1"/>
  <c r="S74" i="12" a="1"/>
  <c r="Y74" i="12" s="1"/>
  <c r="S62" i="12" a="1"/>
  <c r="AC62" i="12" s="1"/>
  <c r="S51" i="12" a="1"/>
  <c r="V51" i="12" s="1"/>
  <c r="S39" i="12" a="1"/>
  <c r="Z39" i="12" s="1"/>
  <c r="S22" i="12" a="1"/>
  <c r="S10" i="12" a="1"/>
  <c r="Y10" i="12"/>
  <c r="Y170" i="12"/>
  <c r="S162" i="12" a="1"/>
  <c r="AB162" i="12"/>
  <c r="S151" i="12" a="1"/>
  <c r="U151" i="12" s="1"/>
  <c r="S139" i="12" a="1"/>
  <c r="Y139" i="12" s="1"/>
  <c r="S127" i="12" a="1"/>
  <c r="AC127" i="12" s="1"/>
  <c r="T122" i="12"/>
  <c r="AB426" i="12"/>
  <c r="AA418" i="12"/>
  <c r="W430" i="12"/>
  <c r="V406" i="12"/>
  <c r="S434" i="12"/>
  <c r="AA398" i="12"/>
  <c r="Y294" i="12"/>
  <c r="T370" i="12"/>
  <c r="AB346" i="12"/>
  <c r="S286" i="12"/>
  <c r="W274" i="12"/>
  <c r="AA262" i="12"/>
  <c r="T251" i="12"/>
  <c r="X239" i="12"/>
  <c r="S318" i="12"/>
  <c r="V310" i="12"/>
  <c r="X302" i="12"/>
  <c r="AA294" i="12"/>
  <c r="V270" i="12"/>
  <c r="AA370" i="12"/>
  <c r="T294" i="12"/>
  <c r="AC259" i="12"/>
  <c r="S222" i="12"/>
  <c r="W210" i="12"/>
  <c r="AA198" i="12"/>
  <c r="T187" i="12"/>
  <c r="X175" i="12"/>
  <c r="V259" i="12"/>
  <c r="Y251" i="12"/>
  <c r="AA243" i="12"/>
  <c r="AA215" i="12"/>
  <c r="V198" i="12"/>
  <c r="Z186" i="12"/>
  <c r="S175" i="12"/>
  <c r="U219" i="12"/>
  <c r="Y207" i="12"/>
  <c r="AC195" i="12"/>
  <c r="U167" i="12"/>
  <c r="AB318" i="12"/>
  <c r="Z219" i="12"/>
  <c r="T278" i="12"/>
  <c r="T242" i="12"/>
  <c r="Y226" i="12"/>
  <c r="X214" i="12"/>
  <c r="AB202" i="12"/>
  <c r="Y158" i="12"/>
  <c r="AC146" i="12"/>
  <c r="Z123" i="12"/>
  <c r="U106" i="12"/>
  <c r="S94" i="12" a="1"/>
  <c r="T94" i="12" s="1"/>
  <c r="S71" i="12" a="1"/>
  <c r="V71" i="12" s="1"/>
  <c r="S59" i="12" a="1"/>
  <c r="Z59" i="12" s="1"/>
  <c r="U42" i="12"/>
  <c r="S30" i="12" a="1"/>
  <c r="Y30" i="12" s="1"/>
  <c r="AC18" i="12"/>
  <c r="S7" i="12" a="1"/>
  <c r="V7" i="12" s="1"/>
  <c r="Y159" i="12"/>
  <c r="AC147" i="12"/>
  <c r="T142" i="12"/>
  <c r="X130" i="12"/>
  <c r="AB118" i="12"/>
  <c r="AB362" i="12"/>
  <c r="AA266" i="12"/>
  <c r="X243" i="12"/>
  <c r="V274" i="12"/>
  <c r="W214" i="12"/>
  <c r="T191" i="12"/>
  <c r="AA219" i="12"/>
  <c r="Y215" i="12"/>
  <c r="U171" i="12"/>
  <c r="X222" i="12"/>
  <c r="Y162" i="12"/>
  <c r="V139" i="12"/>
  <c r="S46" i="12" a="1"/>
  <c r="U46" i="12" s="1"/>
  <c r="X171" i="12"/>
  <c r="AB122" i="12"/>
  <c r="Y111" i="12"/>
  <c r="AB70" i="12"/>
  <c r="Y47" i="12"/>
  <c r="X155" i="12"/>
  <c r="S143" i="12" a="1"/>
  <c r="AB143" i="12" s="1"/>
  <c r="S138" i="12"/>
  <c r="W126" i="12"/>
  <c r="Z203" i="12"/>
  <c r="T210" i="12"/>
  <c r="AB186" i="12"/>
  <c r="U259" i="12"/>
  <c r="S98" i="12" a="1"/>
  <c r="U98" i="12" s="1"/>
  <c r="Y86" i="12"/>
  <c r="AC74" i="12"/>
  <c r="S63" i="12" a="1"/>
  <c r="V63" i="12" s="1"/>
  <c r="Z51" i="12"/>
  <c r="V163" i="12"/>
  <c r="AC139" i="12"/>
  <c r="W438" i="12"/>
  <c r="Y386" i="12"/>
  <c r="Y342" i="12"/>
  <c r="W338" i="12"/>
  <c r="W286" i="12"/>
  <c r="AA274" i="12"/>
  <c r="X251" i="12"/>
  <c r="AB239" i="12"/>
  <c r="V326" i="12"/>
  <c r="AA310" i="12"/>
  <c r="V282" i="12"/>
  <c r="Z270" i="12"/>
  <c r="T326" i="12"/>
  <c r="Y270" i="12"/>
  <c r="W222" i="12"/>
  <c r="AA210" i="12"/>
  <c r="T199" i="12"/>
  <c r="X187" i="12"/>
  <c r="AB175" i="12"/>
  <c r="AA259" i="12"/>
  <c r="Y167" i="12"/>
  <c r="Y266" i="12"/>
  <c r="X234" i="12"/>
  <c r="S243" i="12"/>
  <c r="U215" i="12"/>
  <c r="AC191" i="12"/>
  <c r="V254" i="12"/>
  <c r="AB238" i="12"/>
  <c r="Z223" i="12"/>
  <c r="V167" i="12"/>
  <c r="Y154" i="12"/>
  <c r="AC142" i="12"/>
  <c r="V131" i="12"/>
  <c r="Z119" i="12"/>
  <c r="U102" i="12"/>
  <c r="Y90" i="12"/>
  <c r="S78" i="12" a="1"/>
  <c r="AC78" i="12" s="1"/>
  <c r="V67" i="12"/>
  <c r="S55" i="12" a="1"/>
  <c r="Z55" i="12" s="1"/>
  <c r="S38" i="12" a="1"/>
  <c r="U38" i="12" s="1"/>
  <c r="S26" i="12" a="1"/>
  <c r="X26" i="12" s="1"/>
  <c r="Y26" i="12"/>
  <c r="S14" i="12" a="1"/>
  <c r="AC14" i="12" s="1"/>
  <c r="Y155" i="12"/>
  <c r="AC143" i="12"/>
  <c r="T138" i="12"/>
  <c r="X126" i="12"/>
  <c r="T454" i="12"/>
  <c r="AB430" i="12"/>
  <c r="Z438" i="12"/>
  <c r="AA450" i="12"/>
  <c r="Y402" i="12"/>
  <c r="Y358" i="12"/>
  <c r="W398" i="12"/>
  <c r="W370" i="12"/>
  <c r="AA278" i="12"/>
  <c r="X255" i="12"/>
  <c r="AB243" i="12"/>
  <c r="S238" i="12"/>
  <c r="W226" i="12"/>
  <c r="V286" i="12"/>
  <c r="Z274" i="12"/>
  <c r="V290" i="12"/>
  <c r="Y278" i="12"/>
  <c r="AC266" i="12"/>
  <c r="U250" i="12"/>
  <c r="X242" i="12"/>
  <c r="Z234" i="12"/>
  <c r="AC226" i="12"/>
  <c r="AA214" i="12"/>
  <c r="T203" i="12"/>
  <c r="X191" i="12"/>
  <c r="AB179" i="12"/>
  <c r="AA394" i="12"/>
  <c r="T266" i="12"/>
  <c r="T234" i="12"/>
  <c r="V226" i="12"/>
  <c r="V214" i="12"/>
  <c r="Z202" i="12"/>
  <c r="S191" i="12"/>
  <c r="W179" i="12"/>
  <c r="S310" i="12"/>
  <c r="Y171" i="12"/>
  <c r="Y282" i="12"/>
  <c r="U238" i="12"/>
  <c r="U223" i="12"/>
  <c r="Y211" i="12"/>
  <c r="AC199" i="12"/>
  <c r="T230" i="12"/>
  <c r="U182" i="12"/>
  <c r="Z170" i="12"/>
  <c r="AC162" i="12"/>
  <c r="V151" i="12"/>
  <c r="Z139" i="12"/>
  <c r="U122" i="12"/>
  <c r="S110" i="12" a="1"/>
  <c r="U110" i="12" s="1"/>
  <c r="Y110" i="12"/>
  <c r="AC98" i="12"/>
  <c r="S87" i="12" a="1"/>
  <c r="V87" i="12" s="1"/>
  <c r="S75" i="12" a="1"/>
  <c r="Z75" i="12"/>
  <c r="U58" i="12"/>
  <c r="S34" i="12" a="1"/>
  <c r="AC34" i="12" s="1"/>
  <c r="S23" i="12" a="1"/>
  <c r="V23" i="12"/>
  <c r="S11" i="12" a="1"/>
  <c r="Z11" i="12" s="1"/>
  <c r="T158" i="12"/>
  <c r="X146" i="12"/>
  <c r="AB134" i="12"/>
  <c r="U123" i="12"/>
  <c r="U266" i="12"/>
  <c r="U234" i="12"/>
  <c r="Z338" i="12"/>
  <c r="Z190" i="12"/>
  <c r="S370" i="12"/>
  <c r="S259" i="12"/>
  <c r="AC203" i="12"/>
  <c r="Z259" i="12"/>
  <c r="AB270" i="12"/>
  <c r="AB210" i="12"/>
  <c r="T310" i="12"/>
  <c r="Z63" i="12"/>
  <c r="AA163" i="12"/>
  <c r="X98" i="12"/>
  <c r="U75" i="12"/>
  <c r="Y63" i="12"/>
  <c r="AC51" i="12"/>
  <c r="T178" i="12"/>
  <c r="Y166" i="12"/>
  <c r="AB159" i="12"/>
  <c r="S154" i="12"/>
  <c r="W142" i="12"/>
  <c r="AA130" i="12"/>
  <c r="U207" i="12"/>
  <c r="AC183" i="12"/>
  <c r="V255" i="12"/>
  <c r="AA167" i="12"/>
  <c r="AC154" i="12"/>
  <c r="V143" i="12"/>
  <c r="Z131" i="12"/>
  <c r="S50" i="12" a="1"/>
  <c r="U50" i="12" s="1"/>
  <c r="AC26" i="12"/>
  <c r="S15" i="12" a="1"/>
  <c r="V15" i="12" s="1"/>
  <c r="T150" i="12"/>
  <c r="X138" i="12"/>
  <c r="AB126" i="12"/>
  <c r="X422" i="12"/>
  <c r="U290" i="12"/>
  <c r="X342" i="12"/>
  <c r="AB326" i="12"/>
  <c r="S250" i="12"/>
  <c r="W238" i="12"/>
  <c r="AA226" i="12"/>
  <c r="V346" i="12"/>
  <c r="W366" i="12"/>
  <c r="V322" i="12"/>
  <c r="Z250" i="12"/>
  <c r="U235" i="12"/>
  <c r="S186" i="12"/>
  <c r="X278" i="12"/>
  <c r="V242" i="12"/>
  <c r="AB226" i="12"/>
  <c r="Z214" i="12"/>
  <c r="S203" i="12"/>
  <c r="W191" i="12"/>
  <c r="AA179" i="12"/>
  <c r="T182" i="12"/>
  <c r="T166" i="12"/>
  <c r="Y230" i="12"/>
  <c r="U239" i="12"/>
  <c r="S314" i="12"/>
  <c r="X250" i="12"/>
  <c r="AC234" i="12"/>
  <c r="W174" i="12"/>
  <c r="X174" i="12"/>
  <c r="AC158" i="12"/>
  <c r="V147" i="12"/>
  <c r="Z135" i="12"/>
  <c r="U118" i="12"/>
  <c r="Y106" i="12"/>
  <c r="AC94" i="12"/>
  <c r="V83" i="12"/>
  <c r="U54" i="12"/>
  <c r="Y42" i="12"/>
  <c r="AC30" i="12"/>
  <c r="V19" i="12"/>
  <c r="U178" i="12"/>
  <c r="Z166" i="12"/>
  <c r="AC159" i="12"/>
  <c r="T154" i="12"/>
  <c r="X142" i="12"/>
  <c r="AB130" i="12"/>
  <c r="U119" i="12"/>
  <c r="Z394" i="12"/>
  <c r="U306" i="12"/>
  <c r="X358" i="12"/>
  <c r="AA358" i="12"/>
  <c r="AB259" i="12"/>
  <c r="S254" i="12"/>
  <c r="W242" i="12"/>
  <c r="AA251" i="12"/>
  <c r="X198" i="12"/>
  <c r="Z243" i="12"/>
  <c r="Z215" i="12"/>
  <c r="U162" i="12"/>
  <c r="Y150" i="12"/>
  <c r="AC138" i="12"/>
  <c r="V127" i="12"/>
  <c r="Z115" i="12"/>
  <c r="Y22" i="12"/>
  <c r="AC10" i="12"/>
  <c r="S171" i="12"/>
  <c r="T134" i="12"/>
  <c r="X122" i="12"/>
  <c r="T438" i="12"/>
  <c r="S234" i="12"/>
  <c r="X318" i="12"/>
  <c r="Z310" i="12"/>
  <c r="U282" i="12"/>
  <c r="Z370" i="12"/>
  <c r="S294" i="12"/>
  <c r="V210" i="12"/>
  <c r="Z198" i="12"/>
  <c r="S187" i="12"/>
  <c r="W175" i="12"/>
  <c r="Z362" i="12"/>
  <c r="AC219" i="12"/>
  <c r="Y258" i="12"/>
  <c r="Y227" i="12"/>
  <c r="Y203" i="12"/>
  <c r="AA290" i="12"/>
  <c r="T262" i="12"/>
  <c r="Y246" i="12"/>
  <c r="S231" i="12"/>
  <c r="U206" i="12"/>
  <c r="Y194" i="12"/>
  <c r="AC182" i="12"/>
  <c r="T171" i="12"/>
  <c r="W163" i="12"/>
  <c r="Z151" i="12"/>
  <c r="U134" i="12"/>
  <c r="Y122" i="12"/>
  <c r="V99" i="12"/>
  <c r="U70" i="12"/>
  <c r="Y58" i="12"/>
  <c r="V35" i="12"/>
  <c r="Z23" i="12"/>
  <c r="X158" i="12"/>
  <c r="AB146" i="12"/>
  <c r="U135" i="12"/>
  <c r="Y123" i="12"/>
  <c r="X442" i="12"/>
  <c r="V450" i="12"/>
  <c r="T386" i="12"/>
  <c r="U414" i="12"/>
  <c r="AC390" i="12"/>
  <c r="U370" i="12"/>
  <c r="AC346" i="12"/>
  <c r="S270" i="12"/>
  <c r="W258" i="12"/>
  <c r="AA246" i="12"/>
  <c r="T235" i="12"/>
  <c r="V246" i="12"/>
  <c r="AB230" i="12"/>
  <c r="S206" i="12"/>
  <c r="W194" i="12"/>
  <c r="AA182" i="12"/>
  <c r="S223" i="12"/>
  <c r="W211" i="12"/>
  <c r="AA199" i="12"/>
  <c r="X294" i="12"/>
  <c r="T222" i="12"/>
  <c r="AB198" i="12"/>
  <c r="Y175" i="12"/>
  <c r="Y222" i="12"/>
  <c r="V199" i="12"/>
  <c r="X230" i="12"/>
  <c r="AC222" i="12"/>
  <c r="Z199" i="12"/>
  <c r="AA166" i="12"/>
  <c r="U154" i="12"/>
  <c r="Y142" i="12"/>
  <c r="AC130" i="12"/>
  <c r="V119" i="12"/>
  <c r="S107" i="12" a="1"/>
  <c r="U26" i="12"/>
  <c r="Y14" i="12"/>
  <c r="Y182" i="12"/>
  <c r="T126" i="12"/>
  <c r="V422" i="12"/>
  <c r="S226" i="12"/>
  <c r="S179" i="12"/>
  <c r="X326" i="12"/>
  <c r="Y187" i="12"/>
  <c r="Y98" i="12"/>
  <c r="Y95" i="12"/>
  <c r="AC83" i="12"/>
  <c r="AA162" i="12"/>
  <c r="T151" i="12"/>
  <c r="X139" i="12"/>
  <c r="AB127" i="12"/>
  <c r="T119" i="12"/>
  <c r="V154" i="12"/>
  <c r="S131" i="12"/>
  <c r="S110" i="12"/>
  <c r="W98" i="12"/>
  <c r="AA86" i="12"/>
  <c r="T75" i="12"/>
  <c r="X63" i="12"/>
  <c r="AB51" i="12"/>
  <c r="X31" i="12"/>
  <c r="AA23" i="12"/>
  <c r="Z162" i="12"/>
  <c r="W139" i="12"/>
  <c r="Z102" i="12"/>
  <c r="S91" i="12" a="1"/>
  <c r="S91" i="12" s="1"/>
  <c r="W79" i="12"/>
  <c r="AA67" i="12"/>
  <c r="AA18" i="12"/>
  <c r="X107" i="12"/>
  <c r="AB95" i="12"/>
  <c r="S22" i="12"/>
  <c r="V14" i="12"/>
  <c r="S159" i="12"/>
  <c r="AA135" i="12"/>
  <c r="AA230" i="12"/>
  <c r="S378" i="12"/>
  <c r="V354" i="12"/>
  <c r="T314" i="12"/>
  <c r="Z298" i="12"/>
  <c r="S190" i="12"/>
  <c r="W178" i="12"/>
  <c r="X286" i="12"/>
  <c r="Z247" i="12"/>
  <c r="Z218" i="12"/>
  <c r="S207" i="12"/>
  <c r="W195" i="12"/>
  <c r="AA183" i="12"/>
  <c r="T190" i="12"/>
  <c r="T170" i="12"/>
  <c r="S338" i="12"/>
  <c r="U214" i="12"/>
  <c r="AC190" i="12"/>
  <c r="U186" i="12"/>
  <c r="U138" i="12"/>
  <c r="Y126" i="12"/>
  <c r="AC114" i="12"/>
  <c r="V103" i="12"/>
  <c r="U10" i="12"/>
  <c r="S170" i="12"/>
  <c r="T255" i="12"/>
  <c r="X226" i="12"/>
  <c r="X179" i="12"/>
  <c r="Z171" i="12"/>
  <c r="Z127" i="12"/>
  <c r="Y34" i="12"/>
  <c r="X114" i="12"/>
  <c r="AB102" i="12"/>
  <c r="Y79" i="12"/>
  <c r="AC67" i="12"/>
  <c r="W158" i="12"/>
  <c r="AA146" i="12"/>
  <c r="T135" i="12"/>
  <c r="X123" i="12"/>
  <c r="AC178" i="12"/>
  <c r="T107" i="12"/>
  <c r="X95" i="12"/>
  <c r="AB83" i="12"/>
  <c r="S14" i="12"/>
  <c r="W111" i="12"/>
  <c r="AA99" i="12"/>
  <c r="AB167" i="12"/>
  <c r="W143" i="12"/>
  <c r="S58" i="12"/>
  <c r="W46" i="12"/>
  <c r="Y35" i="12"/>
  <c r="S27" i="12" a="1"/>
  <c r="AB27" i="12" s="1"/>
  <c r="V86" i="12"/>
  <c r="Z74" i="12"/>
  <c r="S63" i="12"/>
  <c r="AA39" i="12"/>
  <c r="T31" i="12"/>
  <c r="W23" i="12"/>
  <c r="AB7" i="12"/>
  <c r="Y18" i="12"/>
  <c r="AB82" i="12"/>
  <c r="AC47" i="12"/>
  <c r="AC170" i="12"/>
  <c r="X151" i="12"/>
  <c r="S134" i="12"/>
  <c r="Z126" i="12"/>
  <c r="W103" i="12"/>
  <c r="W71" i="12"/>
  <c r="S139" i="12"/>
  <c r="AA90" i="12"/>
  <c r="W167" i="12"/>
  <c r="Z454" i="12"/>
  <c r="X390" i="12"/>
  <c r="S242" i="12"/>
  <c r="V330" i="12"/>
  <c r="T298" i="12"/>
  <c r="W334" i="12"/>
  <c r="AC274" i="12"/>
  <c r="U247" i="12"/>
  <c r="V218" i="12"/>
  <c r="S195" i="12"/>
  <c r="S398" i="12"/>
  <c r="X274" i="12"/>
  <c r="Y219" i="12"/>
  <c r="U190" i="12"/>
  <c r="Y114" i="12"/>
  <c r="V91" i="12"/>
  <c r="U111" i="12"/>
  <c r="Y99" i="12"/>
  <c r="AC87" i="12"/>
  <c r="T82" i="12"/>
  <c r="X70" i="12"/>
  <c r="AB58" i="12"/>
  <c r="U47" i="12"/>
  <c r="X182" i="12"/>
  <c r="T155" i="12"/>
  <c r="X143" i="12"/>
  <c r="AB131" i="12"/>
  <c r="S126" i="12"/>
  <c r="W114" i="12"/>
  <c r="Z158" i="12"/>
  <c r="W135" i="12"/>
  <c r="S54" i="12"/>
  <c r="W42" i="12"/>
  <c r="AA143" i="12"/>
  <c r="V58" i="12"/>
  <c r="Z46" i="12"/>
  <c r="AA35" i="12"/>
  <c r="AC27" i="12"/>
  <c r="V130" i="12"/>
  <c r="S98" i="12"/>
  <c r="W86" i="12"/>
  <c r="AA74" i="12"/>
  <c r="T63" i="12"/>
  <c r="X51" i="12"/>
  <c r="AB39" i="12"/>
  <c r="U31" i="12"/>
  <c r="X23" i="12"/>
  <c r="AA15" i="12"/>
  <c r="AC7" i="12"/>
  <c r="X163" i="12"/>
  <c r="S103" i="12"/>
  <c r="W91" i="12"/>
  <c r="AA79" i="12"/>
  <c r="X34" i="12"/>
  <c r="S19" i="12"/>
  <c r="U11" i="12"/>
  <c r="W262" i="12"/>
  <c r="V294" i="12"/>
  <c r="AA186" i="12"/>
  <c r="W215" i="12"/>
  <c r="U195" i="12"/>
  <c r="Z111" i="12"/>
  <c r="Y147" i="12"/>
  <c r="Y107" i="12"/>
  <c r="T90" i="12"/>
  <c r="W122" i="12"/>
  <c r="V138" i="12"/>
  <c r="X87" i="12"/>
  <c r="Z374" i="12"/>
  <c r="S330" i="12"/>
  <c r="S298" i="12"/>
  <c r="T254" i="12"/>
  <c r="Y238" i="12"/>
  <c r="X223" i="12"/>
  <c r="AB211" i="12"/>
  <c r="U230" i="12"/>
  <c r="V182" i="12"/>
  <c r="T270" i="12"/>
  <c r="X210" i="12"/>
  <c r="U187" i="12"/>
  <c r="Z326" i="12"/>
  <c r="AC270" i="12"/>
  <c r="AC210" i="12"/>
  <c r="T194" i="12"/>
  <c r="V211" i="12"/>
  <c r="AB178" i="12"/>
  <c r="U90" i="12"/>
  <c r="Y78" i="12"/>
  <c r="AC66" i="12"/>
  <c r="V55" i="12"/>
  <c r="S43" i="12" a="1"/>
  <c r="Z43" i="12" s="1"/>
  <c r="U155" i="12"/>
  <c r="Y143" i="12"/>
  <c r="AC131" i="12"/>
  <c r="V202" i="12"/>
  <c r="U170" i="12"/>
  <c r="V75" i="12"/>
  <c r="AC151" i="12"/>
  <c r="T78" i="12"/>
  <c r="X66" i="12"/>
  <c r="AB54" i="12"/>
  <c r="W170" i="12"/>
  <c r="S122" i="12"/>
  <c r="AC166" i="12"/>
  <c r="Z142" i="12"/>
  <c r="W119" i="12"/>
  <c r="W35" i="12"/>
  <c r="Y27" i="12"/>
  <c r="AB19" i="12"/>
  <c r="S151" i="12"/>
  <c r="AA127" i="12"/>
  <c r="Z38" i="12"/>
  <c r="W30" i="12"/>
  <c r="Z22" i="12"/>
  <c r="AB14" i="12"/>
  <c r="T7" i="12"/>
  <c r="V114" i="12"/>
  <c r="S90" i="12"/>
  <c r="W78" i="12"/>
  <c r="AA66" i="12"/>
  <c r="T55" i="12"/>
  <c r="T18" i="12"/>
  <c r="W10" i="12"/>
  <c r="Y174" i="12"/>
  <c r="W147" i="12"/>
  <c r="Z106" i="12"/>
  <c r="S95" i="12"/>
  <c r="W83" i="12"/>
  <c r="AC134" i="12"/>
  <c r="AC70" i="12"/>
  <c r="AC95" i="12"/>
  <c r="T147" i="12"/>
  <c r="AC186" i="12"/>
  <c r="AA110" i="12"/>
  <c r="AB75" i="12"/>
  <c r="W18" i="12"/>
  <c r="Z146" i="12"/>
  <c r="Z62" i="12"/>
  <c r="AB30" i="12"/>
  <c r="S82" i="12"/>
  <c r="Z18" i="12"/>
  <c r="AA95" i="12"/>
  <c r="Z66" i="12"/>
  <c r="V10" i="12"/>
  <c r="Y418" i="12"/>
  <c r="AA282" i="12"/>
  <c r="X259" i="12"/>
  <c r="W290" i="12"/>
  <c r="T207" i="12"/>
  <c r="AB183" i="12"/>
  <c r="T274" i="12"/>
  <c r="W239" i="12"/>
  <c r="U255" i="12"/>
  <c r="AC163" i="12"/>
  <c r="AA255" i="12"/>
  <c r="AC207" i="12"/>
  <c r="W302" i="12"/>
  <c r="Y178" i="12"/>
  <c r="V155" i="12"/>
  <c r="U62" i="12"/>
  <c r="AC38" i="12"/>
  <c r="Z15" i="12"/>
  <c r="T162" i="12"/>
  <c r="AB138" i="12"/>
  <c r="Y115" i="12"/>
  <c r="AC103" i="12"/>
  <c r="T98" i="12"/>
  <c r="X86" i="12"/>
  <c r="AB74" i="12"/>
  <c r="U63" i="12"/>
  <c r="Y51" i="12"/>
  <c r="AC39" i="12"/>
  <c r="S166" i="12"/>
  <c r="X159" i="12"/>
  <c r="AB147" i="12"/>
  <c r="S142" i="12"/>
  <c r="W130" i="12"/>
  <c r="AA118" i="12"/>
  <c r="S86" i="12"/>
  <c r="W74" i="12"/>
  <c r="AA62" i="12"/>
  <c r="T51" i="12"/>
  <c r="X39" i="12"/>
  <c r="S31" i="12"/>
  <c r="U23" i="12"/>
  <c r="X15" i="12"/>
  <c r="AA7" i="12"/>
  <c r="Z114" i="12"/>
  <c r="V90" i="12"/>
  <c r="Z78" i="12"/>
  <c r="S67" i="12"/>
  <c r="W55" i="12"/>
  <c r="S26" i="12"/>
  <c r="V18" i="12"/>
  <c r="X10" i="12"/>
  <c r="AA147" i="12"/>
  <c r="AA106" i="12"/>
  <c r="T95" i="12"/>
  <c r="X83" i="12"/>
  <c r="AB71" i="12"/>
  <c r="V134" i="12"/>
  <c r="AA111" i="12"/>
  <c r="AA250" i="12"/>
  <c r="T175" i="12"/>
  <c r="AB258" i="12"/>
  <c r="AA203" i="12"/>
  <c r="T286" i="12"/>
  <c r="V207" i="12"/>
  <c r="U158" i="12"/>
  <c r="U94" i="12"/>
  <c r="U30" i="12"/>
  <c r="T130" i="12"/>
  <c r="U103" i="12"/>
  <c r="S174" i="12"/>
  <c r="X119" i="12"/>
  <c r="S115" i="12"/>
  <c r="AB43" i="12"/>
  <c r="Z342" i="12"/>
  <c r="W306" i="12"/>
  <c r="AB290" i="12"/>
  <c r="T219" i="12"/>
  <c r="X207" i="12"/>
  <c r="AB195" i="12"/>
  <c r="W382" i="12"/>
  <c r="V334" i="12"/>
  <c r="AB274" i="12"/>
  <c r="W255" i="12"/>
  <c r="AC239" i="12"/>
  <c r="V302" i="12"/>
  <c r="X178" i="12"/>
  <c r="U202" i="12"/>
  <c r="X266" i="12"/>
  <c r="V234" i="12"/>
  <c r="U226" i="12"/>
  <c r="Y202" i="12"/>
  <c r="V179" i="12"/>
  <c r="Z155" i="12"/>
  <c r="U74" i="12"/>
  <c r="Y62" i="12"/>
  <c r="AC50" i="12"/>
  <c r="V39" i="12"/>
  <c r="Z27" i="12"/>
  <c r="X162" i="12"/>
  <c r="AB150" i="12"/>
  <c r="U139" i="12"/>
  <c r="Y127" i="12"/>
  <c r="AC115" i="12"/>
  <c r="Y310" i="12"/>
  <c r="W278" i="12"/>
  <c r="AB231" i="12"/>
  <c r="AA202" i="12"/>
  <c r="Y243" i="12"/>
  <c r="AA346" i="12"/>
  <c r="U199" i="12"/>
  <c r="AC150" i="12"/>
  <c r="V11" i="12"/>
  <c r="X134" i="12"/>
  <c r="T62" i="12"/>
  <c r="AB38" i="12"/>
  <c r="AA114" i="12"/>
  <c r="S78" i="12"/>
  <c r="W66" i="12"/>
  <c r="AA54" i="12"/>
  <c r="T43" i="12"/>
  <c r="T10" i="12"/>
  <c r="V170" i="12"/>
  <c r="V82" i="12"/>
  <c r="Z70" i="12"/>
  <c r="S59" i="12"/>
  <c r="W47" i="12"/>
  <c r="S155" i="12"/>
  <c r="AA131" i="12"/>
  <c r="W110" i="12"/>
  <c r="AA98" i="12"/>
  <c r="T87" i="12"/>
  <c r="X75" i="12"/>
  <c r="AB63" i="12"/>
  <c r="AA31" i="12"/>
  <c r="AC23" i="12"/>
  <c r="V54" i="12"/>
  <c r="Z187" i="12"/>
  <c r="W138" i="12"/>
  <c r="W58" i="12"/>
  <c r="U19" i="12"/>
  <c r="X99" i="12"/>
  <c r="V30" i="12"/>
  <c r="AB446" i="12"/>
  <c r="S402" i="12"/>
  <c r="AA247" i="12"/>
  <c r="X195" i="12"/>
  <c r="AA318" i="12"/>
  <c r="Z143" i="12"/>
  <c r="V191" i="12"/>
  <c r="U127" i="12"/>
  <c r="AB106" i="12"/>
  <c r="U95" i="12"/>
  <c r="Y83" i="12"/>
  <c r="AC71" i="12"/>
  <c r="W162" i="12"/>
  <c r="AA150" i="12"/>
  <c r="T139" i="12"/>
  <c r="X127" i="12"/>
  <c r="AB115" i="12"/>
  <c r="X103" i="12"/>
  <c r="AB34" i="12"/>
  <c r="W19" i="12"/>
  <c r="V126" i="12"/>
  <c r="W14" i="12"/>
  <c r="W159" i="12"/>
  <c r="S66" i="12"/>
  <c r="AA42" i="12"/>
  <c r="Z82" i="12"/>
  <c r="X227" i="12"/>
  <c r="W198" i="12"/>
  <c r="AA227" i="12"/>
  <c r="X218" i="12"/>
  <c r="X94" i="12"/>
  <c r="T58" i="12"/>
  <c r="AC31" i="12"/>
  <c r="S135" i="12"/>
  <c r="AA91" i="12"/>
  <c r="S27" i="12"/>
  <c r="X67" i="12"/>
  <c r="T34" i="12"/>
  <c r="AA119" i="12"/>
  <c r="V46" i="12"/>
  <c r="S18" i="12"/>
  <c r="S450" i="12"/>
  <c r="T238" i="12"/>
  <c r="X211" i="12"/>
  <c r="V350" i="12"/>
  <c r="AB282" i="12"/>
  <c r="U210" i="12"/>
  <c r="X282" i="12"/>
  <c r="V187" i="12"/>
  <c r="Z159" i="12"/>
  <c r="Y66" i="12"/>
  <c r="V43" i="12"/>
  <c r="Z167" i="12"/>
  <c r="U143" i="12"/>
  <c r="AC119" i="12"/>
  <c r="AB110" i="12"/>
  <c r="U99" i="12"/>
  <c r="Y87" i="12"/>
  <c r="AC75" i="12"/>
  <c r="T70" i="12"/>
  <c r="X58" i="12"/>
  <c r="X167" i="12"/>
  <c r="AA154" i="12"/>
  <c r="T143" i="12"/>
  <c r="X131" i="12"/>
  <c r="AB119" i="12"/>
  <c r="S114" i="12"/>
  <c r="X111" i="12"/>
  <c r="AB99" i="12"/>
  <c r="W166" i="12"/>
  <c r="V142" i="12"/>
  <c r="S119" i="12"/>
  <c r="U35" i="12"/>
  <c r="AC11" i="12"/>
  <c r="W62" i="12"/>
  <c r="X7" i="12"/>
  <c r="Z90" i="12"/>
  <c r="S34" i="12"/>
  <c r="AC218" i="12"/>
  <c r="X118" i="12"/>
  <c r="T163" i="12"/>
  <c r="W43" i="12"/>
  <c r="V118" i="12"/>
  <c r="U27" i="12"/>
  <c r="V123" i="12"/>
  <c r="U159" i="12"/>
  <c r="Y91" i="12"/>
  <c r="S102" i="12"/>
  <c r="AB35" i="12"/>
  <c r="S87" i="12"/>
  <c r="AA27" i="12"/>
  <c r="S454" i="12"/>
  <c r="S178" i="12"/>
  <c r="Z262" i="12"/>
  <c r="Z206" i="12"/>
  <c r="V183" i="12"/>
  <c r="U126" i="12"/>
  <c r="Z79" i="12"/>
  <c r="T114" i="12"/>
  <c r="X102" i="12"/>
  <c r="AB90" i="12"/>
  <c r="U79" i="12"/>
  <c r="Y67" i="12"/>
  <c r="AC55" i="12"/>
  <c r="S158" i="12"/>
  <c r="W146" i="12"/>
  <c r="AA134" i="12"/>
  <c r="T123" i="12"/>
  <c r="AA123" i="12"/>
  <c r="AA94" i="12"/>
  <c r="X71" i="12"/>
  <c r="W155" i="12"/>
  <c r="Z110" i="12"/>
  <c r="W87" i="12"/>
  <c r="AB103" i="12"/>
  <c r="T35" i="12"/>
  <c r="Y19" i="12"/>
  <c r="Z50" i="12"/>
  <c r="Z30" i="12"/>
  <c r="T15" i="12"/>
  <c r="AB378" i="12"/>
  <c r="W358" i="12"/>
  <c r="Y82" i="12"/>
  <c r="AB114" i="12"/>
  <c r="AC79" i="12"/>
  <c r="X46" i="12"/>
  <c r="T115" i="12"/>
  <c r="X14" i="12"/>
  <c r="S83" i="12"/>
  <c r="S51" i="12"/>
  <c r="AA58" i="12"/>
  <c r="W107" i="12"/>
  <c r="T14" i="12"/>
  <c r="U322" i="12"/>
  <c r="S258" i="12"/>
  <c r="AA234" i="12"/>
  <c r="V362" i="12"/>
  <c r="V230" i="12"/>
  <c r="W182" i="12"/>
  <c r="S211" i="12"/>
  <c r="AA187" i="12"/>
  <c r="V374" i="12"/>
  <c r="V251" i="12"/>
  <c r="T198" i="12"/>
  <c r="AC251" i="12"/>
  <c r="Y198" i="12"/>
  <c r="Z294" i="12"/>
  <c r="U222" i="12"/>
  <c r="Z175" i="12"/>
  <c r="Y130" i="12"/>
  <c r="V107" i="12"/>
  <c r="U14" i="12"/>
  <c r="U115" i="12"/>
  <c r="Y103" i="12"/>
  <c r="AC91" i="12"/>
  <c r="T86" i="12"/>
  <c r="X74" i="12"/>
  <c r="AB62" i="12"/>
  <c r="U51" i="12"/>
  <c r="Y39" i="12"/>
  <c r="U175" i="12"/>
  <c r="T159" i="12"/>
  <c r="X147" i="12"/>
  <c r="AB135" i="12"/>
  <c r="S130" i="12"/>
  <c r="W118" i="12"/>
  <c r="W151" i="12"/>
  <c r="S62" i="12"/>
  <c r="W50" i="12"/>
  <c r="AA38" i="12"/>
  <c r="X30" i="12"/>
  <c r="AA22" i="12"/>
  <c r="S15" i="12"/>
  <c r="U7" i="12"/>
  <c r="AA159" i="12"/>
  <c r="V66" i="12"/>
  <c r="Z54" i="12"/>
  <c r="S10" i="12"/>
  <c r="AB171" i="12"/>
  <c r="V146" i="12"/>
  <c r="S123" i="12"/>
  <c r="S106" i="12"/>
  <c r="W94" i="12"/>
  <c r="AA82" i="12"/>
  <c r="T71" i="12"/>
  <c r="X59" i="12"/>
  <c r="AB47" i="12"/>
  <c r="S111" i="12"/>
  <c r="W99" i="12"/>
  <c r="AA87" i="12"/>
  <c r="T402" i="12"/>
  <c r="AC362" i="12"/>
  <c r="AB215" i="12"/>
  <c r="S251" i="12"/>
  <c r="AC262" i="12"/>
  <c r="AB166" i="12"/>
  <c r="Z195" i="12"/>
  <c r="V175" i="12"/>
  <c r="X110" i="12"/>
  <c r="Y75" i="12"/>
  <c r="Y59" i="12"/>
  <c r="U39" i="12"/>
  <c r="AA158" i="12"/>
  <c r="AB139" i="12"/>
  <c r="AB123" i="12"/>
  <c r="T99" i="12"/>
  <c r="AA34" i="12"/>
  <c r="X11" i="12"/>
  <c r="W127" i="12"/>
  <c r="AB87" i="12"/>
  <c r="AB55" i="12"/>
  <c r="V110" i="12"/>
  <c r="W75" i="12"/>
  <c r="X35" i="12"/>
  <c r="AC102" i="12"/>
  <c r="AB11" i="12"/>
  <c r="V62" i="12"/>
  <c r="T239" i="12"/>
  <c r="V243" i="12"/>
  <c r="AB98" i="12"/>
  <c r="X62" i="12"/>
  <c r="V158" i="12"/>
  <c r="AA14" i="12"/>
  <c r="AB23" i="12"/>
  <c r="W246" i="12"/>
  <c r="Z222" i="12"/>
  <c r="AB174" i="12"/>
  <c r="V166" i="12"/>
  <c r="Z95" i="12"/>
  <c r="Y71" i="12"/>
  <c r="AC59" i="12"/>
  <c r="Y190" i="12"/>
  <c r="X115" i="12"/>
  <c r="AA139" i="12"/>
  <c r="AA102" i="12"/>
  <c r="X79" i="12"/>
  <c r="W34" i="12"/>
  <c r="AB18" i="12"/>
  <c r="W95" i="12"/>
  <c r="AB111" i="12"/>
  <c r="S42" i="12"/>
  <c r="Z58" i="12"/>
  <c r="AC35" i="12"/>
  <c r="S346" i="12"/>
  <c r="AB206" i="12"/>
  <c r="AC135" i="12"/>
  <c r="T131" i="12"/>
  <c r="AA46" i="12"/>
  <c r="V162" i="12"/>
  <c r="W70" i="12"/>
  <c r="X27" i="12"/>
  <c r="S23" i="12"/>
  <c r="W115" i="12"/>
  <c r="S79" i="12"/>
  <c r="AA55" i="12"/>
  <c r="AC406" i="12"/>
  <c r="T202" i="12"/>
  <c r="AC63" i="12"/>
  <c r="AB107" i="12"/>
  <c r="W123" i="12"/>
  <c r="W15" i="12"/>
  <c r="Z42" i="12"/>
  <c r="X190" i="12"/>
  <c r="U87" i="12"/>
  <c r="AB155" i="12"/>
  <c r="S30" i="12"/>
  <c r="Z150" i="12"/>
  <c r="S7" i="12"/>
  <c r="V78" i="12"/>
  <c r="Y374" i="12"/>
  <c r="AB247" i="12"/>
  <c r="Z278" i="12"/>
  <c r="Y286" i="12"/>
  <c r="AA218" i="12"/>
  <c r="AC254" i="12"/>
  <c r="V27" i="12"/>
  <c r="X150" i="12"/>
  <c r="T66" i="12"/>
  <c r="X54" i="12"/>
  <c r="AB42" i="12"/>
  <c r="AB91" i="12"/>
  <c r="T27" i="12"/>
  <c r="AA107" i="12"/>
  <c r="T22" i="12"/>
  <c r="W54" i="12"/>
  <c r="V171" i="12"/>
  <c r="Z122" i="12"/>
  <c r="V94" i="12"/>
  <c r="S71" i="12"/>
  <c r="AA47" i="12"/>
  <c r="S274" i="12"/>
  <c r="Z251" i="12"/>
  <c r="AC286" i="12"/>
  <c r="V219" i="12"/>
  <c r="AC111" i="12"/>
  <c r="T42" i="12"/>
  <c r="AA155" i="12"/>
  <c r="Z10" i="12"/>
  <c r="V106" i="12"/>
  <c r="V74" i="12"/>
  <c r="W39" i="12"/>
  <c r="X22" i="12"/>
  <c r="Z154" i="12"/>
  <c r="AC298" i="12"/>
  <c r="Z350" i="12"/>
  <c r="T223" i="12"/>
  <c r="AB199" i="12"/>
  <c r="AA235" i="12"/>
  <c r="X186" i="12"/>
  <c r="U270" i="12"/>
  <c r="Y210" i="12"/>
  <c r="U78" i="12"/>
  <c r="AC54" i="12"/>
  <c r="Z31" i="12"/>
  <c r="AB154" i="12"/>
  <c r="Y131" i="12"/>
  <c r="AC107" i="12"/>
  <c r="T102" i="12"/>
  <c r="X90" i="12"/>
  <c r="AB78" i="12"/>
  <c r="U67" i="12"/>
  <c r="Y55" i="12"/>
  <c r="AC43" i="12"/>
  <c r="T38" i="12"/>
  <c r="W171" i="12"/>
  <c r="Z163" i="12"/>
  <c r="AB151" i="12"/>
  <c r="S146" i="12"/>
  <c r="W134" i="12"/>
  <c r="AA122" i="12"/>
  <c r="AA170" i="12"/>
  <c r="V122" i="12"/>
  <c r="S94" i="12"/>
  <c r="W82" i="12"/>
  <c r="AA70" i="12"/>
  <c r="T59" i="12"/>
  <c r="X47" i="12"/>
  <c r="Z130" i="12"/>
  <c r="V98" i="12"/>
  <c r="Z86" i="12"/>
  <c r="S75" i="12"/>
  <c r="W63" i="12"/>
  <c r="AA51" i="12"/>
  <c r="W31" i="12"/>
  <c r="Y23" i="12"/>
  <c r="AB15" i="12"/>
  <c r="T103" i="12"/>
  <c r="X91" i="12"/>
  <c r="AB79" i="12"/>
  <c r="Z34" i="12"/>
  <c r="AB26" i="12"/>
  <c r="T19" i="12"/>
  <c r="V150" i="12"/>
  <c r="S127" i="12"/>
  <c r="V38" i="12"/>
  <c r="T30" i="12"/>
  <c r="W22" i="12"/>
  <c r="Z14" i="12"/>
  <c r="W259" i="12"/>
  <c r="Y235" i="12"/>
  <c r="V186" i="12"/>
  <c r="AC231" i="12"/>
  <c r="Y146" i="12"/>
  <c r="V59" i="12"/>
  <c r="T106" i="12"/>
  <c r="U71" i="12"/>
  <c r="U55" i="12"/>
  <c r="Y179" i="12"/>
  <c r="W154" i="12"/>
  <c r="X135" i="12"/>
  <c r="S118" i="12"/>
  <c r="W90" i="12"/>
  <c r="X55" i="12"/>
  <c r="V22" i="12"/>
  <c r="AA59" i="12"/>
  <c r="T111" i="12"/>
  <c r="T79" i="12"/>
  <c r="T47" i="12"/>
  <c r="Z98" i="12"/>
  <c r="AA63" i="12"/>
  <c r="Y31" i="12"/>
  <c r="W27" i="12"/>
  <c r="S39" i="12"/>
  <c r="S210" i="12"/>
  <c r="S167" i="12"/>
  <c r="S38" i="12"/>
  <c r="AA115" i="12"/>
  <c r="Z410" i="12"/>
  <c r="X374" i="12"/>
  <c r="W390" i="12"/>
  <c r="S194" i="12"/>
  <c r="W199" i="12"/>
  <c r="AC198" i="12"/>
  <c r="AC118" i="12"/>
  <c r="X106" i="12"/>
  <c r="AB94" i="12"/>
  <c r="U83" i="12"/>
  <c r="T54" i="12"/>
  <c r="X42" i="12"/>
  <c r="S162" i="12"/>
  <c r="W150" i="12"/>
  <c r="AA138" i="12"/>
  <c r="T127" i="12"/>
  <c r="S163" i="12"/>
  <c r="AB67" i="12"/>
  <c r="Z26" i="12"/>
  <c r="T11" i="12"/>
  <c r="S107" i="12"/>
  <c r="AA83" i="12"/>
  <c r="Z134" i="12"/>
  <c r="V70" i="12"/>
  <c r="S47" i="12"/>
  <c r="S302" i="12"/>
  <c r="AC243" i="12"/>
  <c r="Z174" i="12"/>
  <c r="Z207" i="12"/>
  <c r="Z47" i="12"/>
  <c r="AB66" i="12"/>
  <c r="S150" i="12"/>
  <c r="AA78" i="12"/>
  <c r="T23" i="12"/>
  <c r="W102" i="12"/>
  <c r="W38" i="12"/>
  <c r="S143" i="12"/>
  <c r="S55" i="12"/>
  <c r="AA19" i="12"/>
  <c r="S74" i="12"/>
  <c r="T39" i="12"/>
  <c r="U15" i="12"/>
  <c r="Z138" i="12"/>
  <c r="V102" i="12"/>
  <c r="W67" i="12"/>
  <c r="X18" i="12"/>
  <c r="V42" i="12"/>
  <c r="AA103" i="12"/>
  <c r="S35" i="12"/>
  <c r="X19" i="12"/>
  <c r="U446" i="12"/>
  <c r="T74" i="12"/>
  <c r="AA142" i="12"/>
  <c r="T67" i="12"/>
  <c r="W131" i="12"/>
  <c r="W230" i="12"/>
  <c r="Y382" i="12"/>
  <c r="Y255" i="12"/>
  <c r="Z231" i="12"/>
  <c r="W183" i="12"/>
  <c r="Z239" i="12"/>
  <c r="T50" i="12"/>
  <c r="X38" i="12"/>
  <c r="S147" i="12"/>
  <c r="W106" i="12"/>
  <c r="T83" i="12"/>
  <c r="AB59" i="12"/>
  <c r="S99" i="12"/>
  <c r="AA75" i="12"/>
  <c r="AB31" i="12"/>
  <c r="Z118" i="12"/>
  <c r="AA151" i="12"/>
  <c r="AB22" i="12"/>
  <c r="W247" i="12"/>
  <c r="U142" i="12"/>
  <c r="T91" i="12"/>
  <c r="AA30" i="12"/>
  <c r="AA10" i="12"/>
  <c r="Y183" i="12"/>
  <c r="AA126" i="12"/>
  <c r="S70" i="12"/>
  <c r="AB10" i="12"/>
  <c r="AC19" i="12"/>
  <c r="AA43" i="12" l="1"/>
  <c r="Y43" i="12"/>
  <c r="V50" i="12"/>
  <c r="U43" i="12"/>
  <c r="S11" i="12"/>
  <c r="X202" i="12"/>
  <c r="AB50" i="12"/>
  <c r="W11" i="12"/>
  <c r="S50" i="12"/>
  <c r="Y11" i="12"/>
  <c r="V26" i="12"/>
  <c r="W7" i="12"/>
  <c r="W26" i="12"/>
  <c r="AA11" i="12"/>
  <c r="AB46" i="12"/>
  <c r="W59" i="12"/>
  <c r="X50" i="12"/>
  <c r="Z94" i="12"/>
  <c r="X78" i="12"/>
  <c r="AA71" i="12"/>
  <c r="X43" i="12"/>
  <c r="AA26" i="12"/>
  <c r="Y15" i="12"/>
  <c r="W51" i="12"/>
  <c r="AC46" i="12"/>
  <c r="Z7" i="12"/>
  <c r="X82" i="12"/>
  <c r="T146" i="12"/>
  <c r="U166" i="12"/>
  <c r="AC82" i="12"/>
  <c r="U191" i="12"/>
  <c r="AB227" i="12"/>
  <c r="U227" i="12"/>
  <c r="W227" i="12"/>
  <c r="Y163" i="12"/>
  <c r="V227" i="12"/>
  <c r="Z227" i="12"/>
  <c r="S227" i="12"/>
  <c r="AA207" i="12"/>
  <c r="W207" i="12"/>
  <c r="X219" i="12"/>
  <c r="Z346" i="12"/>
  <c r="Z290" i="12"/>
  <c r="W450" i="12"/>
  <c r="T374" i="12"/>
  <c r="Y450" i="12"/>
  <c r="AC450" i="12"/>
  <c r="W346" i="12"/>
  <c r="AB374" i="12"/>
  <c r="S430" i="12"/>
  <c r="T414" i="12"/>
  <c r="AA50" i="12"/>
  <c r="S43" i="12"/>
  <c r="Y50" i="12"/>
  <c r="Y7" i="12"/>
  <c r="S46" i="12"/>
  <c r="T26" i="12"/>
  <c r="Z71" i="12"/>
  <c r="T46" i="12"/>
  <c r="AB86" i="12"/>
  <c r="AC86" i="12"/>
  <c r="Y151" i="12"/>
  <c r="AC99" i="12"/>
  <c r="Y94" i="12"/>
  <c r="V135" i="12"/>
  <c r="Z191" i="12"/>
  <c r="AB191" i="12"/>
  <c r="AB242" i="12"/>
  <c r="Y191" i="12"/>
  <c r="Y242" i="12"/>
  <c r="W202" i="12"/>
  <c r="U163" i="12"/>
  <c r="AC202" i="12"/>
  <c r="AA242" i="12"/>
  <c r="W235" i="12"/>
  <c r="V386" i="12"/>
  <c r="AB386" i="12"/>
  <c r="U374" i="12"/>
  <c r="Y390" i="12"/>
  <c r="AC418" i="12"/>
  <c r="W446" i="12"/>
  <c r="Y446" i="12"/>
  <c r="X330" i="12"/>
  <c r="Z91" i="12"/>
  <c r="U91" i="12"/>
  <c r="Z107" i="12"/>
  <c r="U107" i="12"/>
  <c r="Y38" i="12"/>
  <c r="V34" i="12"/>
  <c r="AC15" i="12"/>
  <c r="Z87" i="12"/>
  <c r="AC110" i="12"/>
  <c r="U34" i="12"/>
  <c r="T110" i="12"/>
  <c r="Y46" i="12"/>
  <c r="U59" i="12"/>
  <c r="U22" i="12"/>
  <c r="AC22" i="12"/>
  <c r="V194" i="12"/>
  <c r="T226" i="12"/>
  <c r="AA194" i="12"/>
  <c r="AC194" i="12"/>
  <c r="Z179" i="12"/>
  <c r="X370" i="12"/>
  <c r="AC175" i="12"/>
  <c r="AB370" i="12"/>
  <c r="T167" i="12"/>
  <c r="AB234" i="12"/>
  <c r="V382" i="12"/>
  <c r="U382" i="12"/>
  <c r="Z318" i="12"/>
  <c r="AC318" i="12"/>
  <c r="V398" i="12"/>
  <c r="AB398" i="12"/>
  <c r="AC398" i="12"/>
  <c r="X290" i="12"/>
  <c r="AC338" i="12"/>
  <c r="AB338" i="12"/>
  <c r="X382" i="12"/>
  <c r="S358" i="12"/>
  <c r="AC310" i="12"/>
  <c r="AB310" i="12"/>
  <c r="AA342" i="12"/>
  <c r="U342" i="12"/>
  <c r="T342" i="12"/>
  <c r="Y350" i="12"/>
  <c r="L17" i="5" l="1"/>
  <c r="L18" i="5" s="1"/>
  <c r="K17" i="5" l="1"/>
  <c r="K18" i="5" s="1"/>
  <c r="J17" i="5" s="1"/>
  <c r="J18" i="5" s="1"/>
  <c r="I17" i="5" s="1"/>
  <c r="I18" i="5" s="1"/>
  <c r="H17" i="5" s="1"/>
  <c r="H18" i="5" s="1"/>
  <c r="G17" i="5" s="1"/>
  <c r="G18" i="5" s="1"/>
  <c r="F17" i="5" s="1"/>
  <c r="F18" i="5" s="1"/>
  <c r="E17" i="5" s="1"/>
  <c r="E18" i="5" s="1"/>
  <c r="D17" i="5" s="1"/>
  <c r="D18" i="5" s="1"/>
  <c r="C17" i="5" s="1"/>
  <c r="C18" i="5" s="1"/>
  <c r="C21" i="5" l="1"/>
  <c r="S6" i="5" a="1"/>
  <c r="B21" i="5"/>
  <c r="S6" i="5" l="1"/>
  <c r="AS6" i="14"/>
  <c r="O13" i="14"/>
  <c r="AS13" i="14" s="1"/>
  <c r="AS9" i="14"/>
  <c r="O15" i="14"/>
  <c r="AS15" i="14" s="1"/>
  <c r="O11" i="14"/>
  <c r="AS11" i="14" s="1"/>
  <c r="AS10" i="14"/>
  <c r="AS7" i="14"/>
  <c r="AS8" i="14"/>
  <c r="AD7" i="5"/>
  <c r="O12" i="14"/>
  <c r="AS12" i="14" s="1"/>
  <c r="O14" i="14"/>
  <c r="AS14" i="14" s="1"/>
  <c r="AD6" i="5"/>
  <c r="G15" i="14" l="1"/>
  <c r="AK15" i="14" s="1"/>
  <c r="G12" i="14"/>
  <c r="AK12" i="14" s="1"/>
  <c r="AK7" i="14"/>
  <c r="AK10" i="14"/>
  <c r="AK6" i="14"/>
  <c r="AK8" i="14"/>
  <c r="G13" i="14"/>
  <c r="AK13" i="14" s="1"/>
  <c r="AK9" i="14"/>
  <c r="G11" i="14"/>
  <c r="AK11" i="14" s="1"/>
  <c r="G14" i="14"/>
  <c r="AK14" i="14" s="1"/>
  <c r="E15" i="14"/>
  <c r="AI15" i="14" s="1"/>
  <c r="E14" i="14"/>
  <c r="AI14" i="14" s="1"/>
  <c r="AI7" i="14"/>
  <c r="AI10" i="14"/>
  <c r="AI8" i="14"/>
  <c r="E12" i="14"/>
  <c r="AI12" i="14" s="1"/>
  <c r="E13" i="14"/>
  <c r="AI13" i="14" s="1"/>
  <c r="E11" i="14"/>
  <c r="AI11" i="14" s="1"/>
  <c r="AI6" i="14"/>
  <c r="AI9" i="14"/>
  <c r="AN9" i="14"/>
  <c r="AN6" i="14"/>
  <c r="J14" i="14"/>
  <c r="AN14" i="14" s="1"/>
  <c r="AN7" i="14"/>
  <c r="J13" i="14"/>
  <c r="AN13" i="14" s="1"/>
  <c r="J12" i="14"/>
  <c r="AN12" i="14" s="1"/>
  <c r="J15" i="14"/>
  <c r="AN15" i="14" s="1"/>
  <c r="AN8" i="14"/>
  <c r="J11" i="14"/>
  <c r="AN11" i="14" s="1"/>
  <c r="AN10" i="14"/>
  <c r="K14" i="14"/>
  <c r="AO14" i="14" s="1"/>
  <c r="AO6" i="14"/>
  <c r="K15" i="14"/>
  <c r="AO15" i="14" s="1"/>
  <c r="AO9" i="14"/>
  <c r="AO10" i="14"/>
  <c r="AO8" i="14"/>
  <c r="K12" i="14"/>
  <c r="AO12" i="14" s="1"/>
  <c r="K13" i="14"/>
  <c r="AO13" i="14" s="1"/>
  <c r="AO7" i="14"/>
  <c r="K11" i="14"/>
  <c r="AO11" i="14" s="1"/>
  <c r="AM8" i="14"/>
  <c r="AM6" i="14"/>
  <c r="AM7" i="14"/>
  <c r="AM10" i="14"/>
  <c r="I15" i="14"/>
  <c r="AM15" i="14" s="1"/>
  <c r="I14" i="14"/>
  <c r="AM14" i="14" s="1"/>
  <c r="I13" i="14"/>
  <c r="AM13" i="14" s="1"/>
  <c r="I11" i="14"/>
  <c r="AM11" i="14" s="1"/>
  <c r="AM9" i="14"/>
  <c r="I12" i="14"/>
  <c r="AM12" i="14" s="1"/>
  <c r="AR6" i="14"/>
  <c r="AR7" i="14"/>
  <c r="N15" i="14"/>
  <c r="AR15" i="14" s="1"/>
  <c r="N14" i="14"/>
  <c r="AR14" i="14" s="1"/>
  <c r="AR8" i="14"/>
  <c r="N11" i="14"/>
  <c r="AR11" i="14" s="1"/>
  <c r="AR10" i="14"/>
  <c r="N12" i="14"/>
  <c r="AR12" i="14" s="1"/>
  <c r="N13" i="14"/>
  <c r="AR13" i="14" s="1"/>
  <c r="AR9" i="14"/>
  <c r="AL9" i="14"/>
  <c r="H14" i="14"/>
  <c r="AL14" i="14" s="1"/>
  <c r="AL7" i="14"/>
  <c r="AL6" i="14"/>
  <c r="H11" i="14"/>
  <c r="AL11" i="14" s="1"/>
  <c r="AL10" i="14"/>
  <c r="AL8" i="14"/>
  <c r="H12" i="14"/>
  <c r="AL12" i="14" s="1"/>
  <c r="H13" i="14"/>
  <c r="AL13" i="14" s="1"/>
  <c r="H15" i="14"/>
  <c r="AL15" i="14" s="1"/>
  <c r="M13" i="14"/>
  <c r="AQ13" i="14" s="1"/>
  <c r="M15" i="14"/>
  <c r="AQ15" i="14" s="1"/>
  <c r="M14" i="14"/>
  <c r="AQ14" i="14" s="1"/>
  <c r="AQ8" i="14"/>
  <c r="M11" i="14"/>
  <c r="AQ11" i="14" s="1"/>
  <c r="M12" i="14"/>
  <c r="AQ12" i="14" s="1"/>
  <c r="AQ9" i="14"/>
  <c r="AQ10" i="14"/>
  <c r="AH7" i="14"/>
  <c r="AH8" i="14"/>
  <c r="D11" i="14"/>
  <c r="AH11" i="14" s="1"/>
  <c r="D12" i="14"/>
  <c r="AH12" i="14" s="1"/>
  <c r="D15" i="14"/>
  <c r="AH15" i="14" s="1"/>
  <c r="AH6" i="14"/>
  <c r="AH10" i="14"/>
  <c r="AH9" i="14"/>
  <c r="D13" i="14"/>
  <c r="AH13" i="14" s="1"/>
  <c r="D14" i="14"/>
  <c r="AH14" i="14" s="1"/>
  <c r="AQ7" i="14"/>
  <c r="L14" i="14"/>
  <c r="AP14" i="14" s="1"/>
  <c r="AP8" i="14"/>
  <c r="L11" i="14"/>
  <c r="AP11" i="14" s="1"/>
  <c r="AP6" i="14"/>
  <c r="AP9" i="14"/>
  <c r="L12" i="14"/>
  <c r="AP12" i="14" s="1"/>
  <c r="AP7" i="14"/>
  <c r="L15" i="14"/>
  <c r="AP15" i="14" s="1"/>
  <c r="AP10" i="14"/>
  <c r="L13" i="14"/>
  <c r="AP13" i="14" s="1"/>
  <c r="F11" i="14"/>
  <c r="AJ11" i="14" s="1"/>
  <c r="F15" i="14"/>
  <c r="AJ15" i="14" s="1"/>
  <c r="AJ7" i="14"/>
  <c r="AJ9" i="14"/>
  <c r="AJ10" i="14"/>
  <c r="AJ6" i="14"/>
  <c r="AJ8" i="14"/>
  <c r="F14" i="14"/>
  <c r="AJ14" i="14" s="1"/>
  <c r="F12" i="14"/>
  <c r="AJ12" i="14" s="1"/>
  <c r="F13" i="14"/>
  <c r="AJ13" i="14" s="1"/>
  <c r="AQ6" i="14"/>
  <c r="AT14" i="14" l="1"/>
  <c r="AT11" i="14"/>
  <c r="AT9" i="14"/>
  <c r="AT12" i="14"/>
  <c r="AT7" i="14"/>
  <c r="AT10" i="14"/>
  <c r="AU10" i="14" s="1"/>
  <c r="AE7" i="5"/>
  <c r="AC8" i="5" s="1"/>
  <c r="AT6" i="14"/>
  <c r="AT13" i="14"/>
  <c r="AT15" i="14"/>
  <c r="AT8" i="14"/>
  <c r="AU8" i="14" s="1"/>
  <c r="T8" i="5" l="1"/>
  <c r="AU13" i="14"/>
  <c r="V8" i="5"/>
  <c r="AU12" i="14"/>
  <c r="AU11" i="14"/>
  <c r="AA8" i="5"/>
  <c r="S8" i="5"/>
  <c r="AU7" i="14"/>
  <c r="AU15" i="14"/>
  <c r="X8" i="5"/>
  <c r="AU9" i="14"/>
  <c r="AU6" i="14"/>
  <c r="Z8" i="5"/>
  <c r="S16" i="5"/>
  <c r="AD8" i="5"/>
  <c r="W8" i="5"/>
  <c r="AU14" i="14"/>
  <c r="AB8" i="5"/>
  <c r="Y8" i="5"/>
  <c r="U8" i="5"/>
  <c r="AE8" i="5" l="1"/>
  <c r="U20" i="5"/>
  <c r="U21" i="5" s="1"/>
  <c r="S21" i="5"/>
  <c r="AA20" i="5"/>
  <c r="AA21" i="5" s="1"/>
  <c r="AB20" i="5"/>
  <c r="AB21" i="5" s="1"/>
  <c r="AC20" i="5"/>
  <c r="AC21" i="5" s="1"/>
  <c r="T20" i="5"/>
  <c r="T21" i="5" s="1"/>
  <c r="X20" i="5"/>
  <c r="X21" i="5" s="1"/>
  <c r="Z20" i="5"/>
  <c r="Z21" i="5" s="1"/>
  <c r="W20" i="5"/>
  <c r="W21" i="5" s="1"/>
  <c r="Y20" i="5"/>
  <c r="Y21" i="5" s="1"/>
  <c r="V20" i="5"/>
  <c r="V21" i="5" s="1"/>
  <c r="AC27" i="5" l="1"/>
  <c r="AC32" i="5" s="1"/>
  <c r="AC29" i="5"/>
  <c r="U27" i="5"/>
  <c r="U32" i="5" s="1"/>
  <c r="U29" i="5"/>
  <c r="AB29" i="5"/>
  <c r="AB27" i="5"/>
  <c r="AB32" i="5" s="1"/>
  <c r="V29" i="5"/>
  <c r="V27" i="5"/>
  <c r="V32" i="5" s="1"/>
  <c r="X29" i="5"/>
  <c r="X27" i="5"/>
  <c r="X32" i="5" s="1"/>
  <c r="AA27" i="5"/>
  <c r="AA32" i="5" s="1"/>
  <c r="AA29" i="5"/>
  <c r="W27" i="5"/>
  <c r="W32" i="5" s="1"/>
  <c r="W29" i="5"/>
  <c r="Z29" i="5"/>
  <c r="Z27" i="5"/>
  <c r="Z32" i="5" s="1"/>
  <c r="Y29" i="5"/>
  <c r="Y27" i="5"/>
  <c r="Y32" i="5" s="1"/>
  <c r="T27" i="5"/>
  <c r="T32" i="5" s="1"/>
  <c r="T29" i="5"/>
  <c r="S29" i="5"/>
  <c r="S27" i="5"/>
  <c r="S32" i="5" s="1"/>
  <c r="AD20" i="5"/>
  <c r="AB30" i="5" l="1"/>
  <c r="X30" i="5"/>
  <c r="S30" i="5"/>
  <c r="AC30" i="5"/>
  <c r="Y30" i="5"/>
  <c r="T30" i="5"/>
  <c r="W30" i="5"/>
  <c r="AA30" i="5"/>
  <c r="U30" i="5"/>
  <c r="U35" i="5"/>
  <c r="U33" i="5"/>
  <c r="U36" i="5"/>
  <c r="Z35" i="5"/>
  <c r="Z33" i="5"/>
  <c r="Z36" i="5"/>
  <c r="V35" i="5"/>
  <c r="V33" i="5"/>
  <c r="V36" i="5"/>
  <c r="T35" i="5"/>
  <c r="T33" i="5"/>
  <c r="T36" i="5"/>
  <c r="Z30" i="5"/>
  <c r="W33" i="5"/>
  <c r="W35" i="5"/>
  <c r="W36" i="5"/>
  <c r="AA35" i="5"/>
  <c r="AA33" i="5"/>
  <c r="AA36" i="5"/>
  <c r="V30" i="5"/>
  <c r="S35" i="5"/>
  <c r="AG33" i="5" a="1"/>
  <c r="AG33" i="5" s="1"/>
  <c r="S33" i="5"/>
  <c r="S36" i="5"/>
  <c r="Y33" i="5"/>
  <c r="Y35" i="5"/>
  <c r="Y36" i="5"/>
  <c r="X35" i="5"/>
  <c r="X33" i="5"/>
  <c r="X36" i="5"/>
  <c r="AB35" i="5"/>
  <c r="AB33" i="5"/>
  <c r="AB36" i="5"/>
  <c r="AC35" i="5"/>
  <c r="AC33" i="5"/>
  <c r="AC36" i="5"/>
  <c r="AE30" i="5" l="1"/>
  <c r="AF30" i="5" s="1"/>
  <c r="S40" i="5"/>
  <c r="AE33" i="5"/>
  <c r="T40" i="5" l="1"/>
  <c r="U40" i="5" s="1"/>
  <c r="V40" i="5" s="1"/>
  <c r="W40" i="5" s="1"/>
  <c r="AF33" i="5"/>
  <c r="AE7" i="7" l="1"/>
  <c r="W8" i="7" s="1"/>
  <c r="AB8" i="7" l="1"/>
  <c r="Z8" i="7"/>
  <c r="V8" i="7"/>
  <c r="Y8" i="7"/>
  <c r="T8" i="7"/>
  <c r="AC8" i="7"/>
  <c r="S8" i="7"/>
  <c r="S16" i="7"/>
  <c r="AD8" i="7"/>
  <c r="AA8" i="7"/>
  <c r="X8" i="7"/>
  <c r="U8" i="7"/>
  <c r="AE8" i="7" l="1"/>
  <c r="AA20" i="7"/>
  <c r="AA21" i="7" s="1"/>
  <c r="V20" i="7"/>
  <c r="V21" i="7" s="1"/>
  <c r="W20" i="7"/>
  <c r="W21" i="7" s="1"/>
  <c r="T20" i="7"/>
  <c r="T21" i="7" s="1"/>
  <c r="Y20" i="7"/>
  <c r="Y21" i="7" s="1"/>
  <c r="X20" i="7"/>
  <c r="X21" i="7" s="1"/>
  <c r="AC20" i="7"/>
  <c r="AC21" i="7" s="1"/>
  <c r="U20" i="7"/>
  <c r="U21" i="7" s="1"/>
  <c r="Z20" i="7"/>
  <c r="Z21" i="7" s="1"/>
  <c r="S20" i="7"/>
  <c r="S21" i="7" s="1"/>
  <c r="AB20" i="7"/>
  <c r="AB21" i="7" s="1"/>
  <c r="AB29" i="7" l="1"/>
  <c r="AB27" i="7"/>
  <c r="AB32" i="7" s="1"/>
  <c r="W27" i="7"/>
  <c r="W32" i="7" s="1"/>
  <c r="W29" i="7"/>
  <c r="Y29" i="7"/>
  <c r="Y27" i="7"/>
  <c r="Y32" i="7" s="1"/>
  <c r="AC27" i="7"/>
  <c r="AC32" i="7" s="1"/>
  <c r="AC29" i="7"/>
  <c r="AC30" i="7" s="1"/>
  <c r="S27" i="7"/>
  <c r="S32" i="7" s="1"/>
  <c r="AD20" i="7"/>
  <c r="S29" i="7"/>
  <c r="X27" i="7"/>
  <c r="X32" i="7" s="1"/>
  <c r="X29" i="7"/>
  <c r="V27" i="7"/>
  <c r="V32" i="7" s="1"/>
  <c r="V29" i="7"/>
  <c r="Z29" i="7"/>
  <c r="Z27" i="7"/>
  <c r="Z32" i="7" s="1"/>
  <c r="AA29" i="7"/>
  <c r="AA27" i="7"/>
  <c r="AA32" i="7" s="1"/>
  <c r="U27" i="7"/>
  <c r="U32" i="7" s="1"/>
  <c r="U29" i="7"/>
  <c r="T27" i="7"/>
  <c r="T32" i="7" s="1"/>
  <c r="T29" i="7"/>
  <c r="U30" i="7" l="1"/>
  <c r="Y30" i="7"/>
  <c r="Z30" i="7"/>
  <c r="S30" i="7"/>
  <c r="AB30" i="7"/>
  <c r="T30" i="7"/>
  <c r="AA30" i="7"/>
  <c r="V30" i="7"/>
  <c r="AA35" i="7"/>
  <c r="AA33" i="7"/>
  <c r="AA36" i="7"/>
  <c r="V33" i="7"/>
  <c r="V35" i="7"/>
  <c r="V36" i="7"/>
  <c r="U35" i="7"/>
  <c r="U33" i="7"/>
  <c r="U36" i="7"/>
  <c r="Z33" i="7"/>
  <c r="Z35" i="7"/>
  <c r="Z36" i="7"/>
  <c r="X30" i="7"/>
  <c r="W30" i="7"/>
  <c r="X33" i="7"/>
  <c r="X35" i="7"/>
  <c r="X36" i="7"/>
  <c r="Y35" i="7"/>
  <c r="Y33" i="7"/>
  <c r="Y36" i="7"/>
  <c r="S36" i="7"/>
  <c r="AG33" i="7" a="1"/>
  <c r="AG33" i="7" s="1"/>
  <c r="S33" i="7"/>
  <c r="S35" i="7"/>
  <c r="AB33" i="7"/>
  <c r="AB35" i="7"/>
  <c r="AB36" i="7"/>
  <c r="T35" i="7"/>
  <c r="T33" i="7"/>
  <c r="T36" i="7"/>
  <c r="AC35" i="7"/>
  <c r="AC33" i="7"/>
  <c r="AC36" i="7"/>
  <c r="W33" i="7"/>
  <c r="W35" i="7"/>
  <c r="W36" i="7"/>
  <c r="AE30" i="7" l="1"/>
  <c r="AF30" i="7" s="1"/>
  <c r="AE33" i="7"/>
  <c r="S40" i="7"/>
  <c r="T40" i="7" l="1"/>
  <c r="U40" i="7" s="1"/>
  <c r="V40" i="7" s="1"/>
  <c r="W40" i="7" s="1"/>
  <c r="AF33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<sst xmlns="http://schemas.openxmlformats.org/spreadsheetml/2006/main" count="440" uniqueCount="81">
  <si>
    <t>USD</t>
  </si>
  <si>
    <t>Date</t>
  </si>
  <si>
    <t>Prezzi</t>
  </si>
  <si>
    <t>Pesi implementati</t>
  </si>
  <si>
    <t>Controvalore da investire</t>
  </si>
  <si>
    <t>Controvalore strumenti</t>
  </si>
  <si>
    <t>costi di transazione</t>
  </si>
  <si>
    <t>prezzo</t>
  </si>
  <si>
    <t>prezzo maggiorato</t>
  </si>
  <si>
    <t>Investito</t>
  </si>
  <si>
    <t>Saldi</t>
  </si>
  <si>
    <t>Controvalore</t>
  </si>
  <si>
    <t>Liquidità</t>
  </si>
  <si>
    <t xml:space="preserve">Situazione al </t>
  </si>
  <si>
    <t>controvalore</t>
  </si>
  <si>
    <t>peso</t>
  </si>
  <si>
    <t>prezzo con costi</t>
  </si>
  <si>
    <t>Controvalore Acquisti/Vendite</t>
  </si>
  <si>
    <t>Quantità Acq/Ven</t>
  </si>
  <si>
    <t>Saldi finali</t>
  </si>
  <si>
    <t>saldo</t>
  </si>
  <si>
    <t>Nuovi pesi</t>
  </si>
  <si>
    <t>Stima approssimata finanziamento costi operazioni</t>
  </si>
  <si>
    <t>Finanziamento costi operazioni</t>
  </si>
  <si>
    <t>Fabbisogno netto</t>
  </si>
  <si>
    <t>Costi</t>
  </si>
  <si>
    <t>Totale</t>
  </si>
  <si>
    <t>check</t>
  </si>
  <si>
    <t>Valorizzazione operazioni</t>
  </si>
  <si>
    <t>INCEPTION</t>
  </si>
  <si>
    <t>BILANCIAMENTO</t>
  </si>
  <si>
    <t>Quantità Acq/Ven rettificata</t>
  </si>
  <si>
    <t>Adj Close</t>
  </si>
  <si>
    <t>GBP/EUR</t>
  </si>
  <si>
    <t>HKD/EUR</t>
  </si>
  <si>
    <t>JPY/EUR</t>
  </si>
  <si>
    <t>USD/EUR</t>
  </si>
  <si>
    <t>0P0000ZZBQ</t>
  </si>
  <si>
    <t>GBP</t>
  </si>
  <si>
    <t>9988.HK</t>
  </si>
  <si>
    <t>HKD</t>
  </si>
  <si>
    <t>6758.T</t>
  </si>
  <si>
    <t>JPY</t>
  </si>
  <si>
    <t>MC.PA</t>
  </si>
  <si>
    <t>EUR</t>
  </si>
  <si>
    <t>BAFWX</t>
  </si>
  <si>
    <t>CWBFX</t>
  </si>
  <si>
    <t>MRNA</t>
  </si>
  <si>
    <t>ENPH</t>
  </si>
  <si>
    <t>ZM</t>
  </si>
  <si>
    <t>MSFT</t>
  </si>
  <si>
    <t>AMAZON</t>
  </si>
  <si>
    <t>AMZN</t>
  </si>
  <si>
    <t>Returns</t>
  </si>
  <si>
    <t>Trade close</t>
  </si>
  <si>
    <t>Prezzo strumenti al 28/10/2020 con costi di transazione</t>
  </si>
  <si>
    <t>Saldo strumenti al 28/10/2020</t>
  </si>
  <si>
    <t xml:space="preserve">Trade close </t>
  </si>
  <si>
    <t>Trade clos</t>
  </si>
  <si>
    <t xml:space="preserve">AMZN </t>
  </si>
  <si>
    <t xml:space="preserve">MSFT </t>
  </si>
  <si>
    <t xml:space="preserve">ZM </t>
  </si>
  <si>
    <t xml:space="preserve">ENPH </t>
  </si>
  <si>
    <t xml:space="preserve">MRNA </t>
  </si>
  <si>
    <t xml:space="preserve">CWBFX </t>
  </si>
  <si>
    <t xml:space="preserve">BAFWX </t>
  </si>
  <si>
    <t xml:space="preserve">6758.T </t>
  </si>
  <si>
    <t xml:space="preserve">9988.HK </t>
  </si>
  <si>
    <t xml:space="preserve">0P0000ZZBQ </t>
  </si>
  <si>
    <t xml:space="preserve">Prices </t>
  </si>
  <si>
    <t>Pesi ottimi (SOLVER)</t>
  </si>
  <si>
    <t xml:space="preserve">Nuovo portafoglio </t>
  </si>
  <si>
    <t xml:space="preserve">Liquidità </t>
  </si>
  <si>
    <t xml:space="preserve">Cedole </t>
  </si>
  <si>
    <t xml:space="preserve">TOT </t>
  </si>
  <si>
    <t xml:space="preserve">Rendimento </t>
  </si>
  <si>
    <t>Prezzo strumenti al 04/11/2020 con costi di transazione</t>
  </si>
  <si>
    <t>Prezzo strumenti al 11/11/2020 con costi di transazione</t>
  </si>
  <si>
    <t>ptf value after changing ptf at the end of 11/11</t>
  </si>
  <si>
    <t>ptf value after changing ptf at the end of 04/11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</si>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</sst>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.00\ _€_-;\-* #,##0.00\ _€_-;_-* &quot;-&quot;??\ _€_-;_-@_-"/>
    <numFmt numFmtId="165" formatCode="0.0%"/>
    <numFmt numFmtId="166" formatCode="_-* #,##0_-;\-* #,##0_-;_-* &quot;-&quot;??_-;_-@_-"/>
    <numFmt numFmtId="167" formatCode="_-* #,##0.000_-;\-* #,##0.000_-;_-* &quot;-&quot;??_-;_-@_-"/>
  </numFmts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Helvetica Neue"/>
      <family val="2"/>
    </font>
    <font>
      <b/>
      <sz val="11"/>
      <color rgb="FF000000"/>
      <name val="Helvetica Neue"/>
      <family val="2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1" fillId="0" borderId="0"/>
  </cellStyleXfs>
  <cellXfs count="226">
    <xf numFmtId="0" fontId="0" fillId="0" borderId="0" xfId="0"/>
    <xf numFmtId="0" fontId="0" fillId="2" borderId="0" xfId="0" applyFill="1"/>
    <xf numFmtId="43" fontId="0" fillId="2" borderId="0" xfId="1" applyFont="1" applyFill="1"/>
    <xf numFmtId="0" fontId="3" fillId="2" borderId="0" xfId="0" applyFont="1" applyFill="1"/>
    <xf numFmtId="166" fontId="0" fillId="2" borderId="0" xfId="1" applyNumberFormat="1" applyFont="1" applyFill="1"/>
    <xf numFmtId="43" fontId="0" fillId="2" borderId="0" xfId="1" applyFont="1" applyFill="1" applyBorder="1"/>
    <xf numFmtId="0" fontId="3" fillId="2" borderId="0" xfId="0" applyFont="1" applyFill="1" applyAlignment="1">
      <alignment horizontal="right"/>
    </xf>
    <xf numFmtId="0" fontId="0" fillId="0" borderId="0" xfId="0" applyFont="1"/>
    <xf numFmtId="0" fontId="3" fillId="0" borderId="0" xfId="0" applyFont="1"/>
    <xf numFmtId="0" fontId="6" fillId="0" borderId="0" xfId="0" applyFont="1" applyFill="1"/>
    <xf numFmtId="0" fontId="0" fillId="4" borderId="5" xfId="0" applyFont="1" applyFill="1" applyBorder="1" applyAlignment="1">
      <alignment horizontal="center"/>
    </xf>
    <xf numFmtId="0" fontId="0" fillId="4" borderId="5" xfId="0" applyFont="1" applyFill="1" applyBorder="1" applyAlignment="1">
      <alignment horizontal="left"/>
    </xf>
    <xf numFmtId="0" fontId="0" fillId="4" borderId="5" xfId="0" applyFont="1" applyFill="1" applyBorder="1"/>
    <xf numFmtId="0" fontId="0" fillId="4" borderId="9" xfId="0" applyFont="1" applyFill="1" applyBorder="1"/>
    <xf numFmtId="0" fontId="0" fillId="4" borderId="10" xfId="0" applyFont="1" applyFill="1" applyBorder="1"/>
    <xf numFmtId="14" fontId="6" fillId="0" borderId="0" xfId="0" applyNumberFormat="1" applyFont="1" applyFill="1"/>
    <xf numFmtId="43" fontId="0" fillId="2" borderId="5" xfId="1" applyFont="1" applyFill="1" applyBorder="1"/>
    <xf numFmtId="10" fontId="0" fillId="2" borderId="10" xfId="2" applyNumberFormat="1" applyFont="1" applyFill="1" applyBorder="1"/>
    <xf numFmtId="10" fontId="0" fillId="2" borderId="5" xfId="2" applyNumberFormat="1" applyFont="1" applyFill="1" applyBorder="1"/>
    <xf numFmtId="166" fontId="0" fillId="2" borderId="5" xfId="1" applyNumberFormat="1" applyFont="1" applyFill="1" applyBorder="1"/>
    <xf numFmtId="43" fontId="4" fillId="0" borderId="5" xfId="1" applyFont="1" applyFill="1" applyBorder="1"/>
    <xf numFmtId="14" fontId="4" fillId="0" borderId="5" xfId="0" applyNumberFormat="1" applyFont="1" applyFill="1" applyBorder="1"/>
    <xf numFmtId="14" fontId="5" fillId="0" borderId="5" xfId="0" applyNumberFormat="1" applyFont="1" applyFill="1" applyBorder="1"/>
    <xf numFmtId="14" fontId="5" fillId="0" borderId="0" xfId="0" applyNumberFormat="1" applyFont="1" applyFill="1" applyBorder="1"/>
    <xf numFmtId="0" fontId="0" fillId="4" borderId="5" xfId="0" applyFont="1" applyFill="1" applyBorder="1" applyAlignment="1">
      <alignment horizontal="right"/>
    </xf>
    <xf numFmtId="165" fontId="4" fillId="0" borderId="5" xfId="2" applyNumberFormat="1" applyFont="1" applyFill="1" applyBorder="1"/>
    <xf numFmtId="10" fontId="4" fillId="0" borderId="5" xfId="0" applyNumberFormat="1" applyFont="1" applyFill="1" applyBorder="1"/>
    <xf numFmtId="43" fontId="0" fillId="2" borderId="5" xfId="1" applyNumberFormat="1" applyFont="1" applyFill="1" applyBorder="1"/>
    <xf numFmtId="0" fontId="0" fillId="2" borderId="0" xfId="0" applyFont="1" applyFill="1"/>
    <xf numFmtId="0" fontId="0" fillId="2" borderId="0" xfId="0" applyFont="1" applyFill="1" applyAlignment="1">
      <alignment horizontal="right"/>
    </xf>
    <xf numFmtId="0" fontId="0" fillId="4" borderId="6" xfId="0" applyFont="1" applyFill="1" applyBorder="1" applyAlignment="1">
      <alignment horizontal="right"/>
    </xf>
    <xf numFmtId="0" fontId="0" fillId="4" borderId="12" xfId="0" applyFont="1" applyFill="1" applyBorder="1" applyAlignment="1">
      <alignment horizontal="right"/>
    </xf>
    <xf numFmtId="0" fontId="6" fillId="0" borderId="1" xfId="0" applyFont="1" applyFill="1" applyBorder="1" applyAlignment="1">
      <alignment horizontal="right"/>
    </xf>
    <xf numFmtId="43" fontId="0" fillId="2" borderId="5" xfId="1" applyFont="1" applyFill="1" applyBorder="1" applyAlignment="1">
      <alignment horizontal="center"/>
    </xf>
    <xf numFmtId="0" fontId="0" fillId="0" borderId="2" xfId="0" applyFont="1" applyFill="1" applyBorder="1"/>
    <xf numFmtId="43" fontId="0" fillId="2" borderId="5" xfId="0" applyNumberFormat="1" applyFont="1" applyFill="1" applyBorder="1"/>
    <xf numFmtId="0" fontId="0" fillId="0" borderId="0" xfId="0" applyFont="1" applyFill="1" applyBorder="1" applyAlignment="1">
      <alignment horizontal="left"/>
    </xf>
    <xf numFmtId="0" fontId="0" fillId="4" borderId="6" xfId="0" applyFont="1" applyFill="1" applyBorder="1" applyAlignment="1">
      <alignment horizontal="center"/>
    </xf>
    <xf numFmtId="0" fontId="0" fillId="4" borderId="8" xfId="0" applyFont="1" applyFill="1" applyBorder="1" applyAlignment="1">
      <alignment horizontal="center"/>
    </xf>
    <xf numFmtId="0" fontId="0" fillId="2" borderId="5" xfId="0" applyFont="1" applyFill="1" applyBorder="1"/>
    <xf numFmtId="43" fontId="4" fillId="2" borderId="5" xfId="1" applyFont="1" applyFill="1" applyBorder="1"/>
    <xf numFmtId="14" fontId="4" fillId="2" borderId="0" xfId="0" applyNumberFormat="1" applyFont="1" applyFill="1" applyAlignment="1">
      <alignment horizontal="right"/>
    </xf>
    <xf numFmtId="14" fontId="4" fillId="2" borderId="5" xfId="0" applyNumberFormat="1" applyFont="1" applyFill="1" applyBorder="1" applyAlignment="1">
      <alignment horizontal="right"/>
    </xf>
    <xf numFmtId="43" fontId="4" fillId="2" borderId="15" xfId="1" applyFont="1" applyFill="1" applyBorder="1"/>
    <xf numFmtId="0" fontId="2" fillId="0" borderId="0" xfId="4" applyFont="1"/>
    <xf numFmtId="0" fontId="2" fillId="7" borderId="13" xfId="4" applyFont="1" applyFill="1" applyBorder="1" applyAlignment="1">
      <alignment horizontal="center"/>
    </xf>
    <xf numFmtId="0" fontId="3" fillId="7" borderId="9" xfId="4" applyFont="1" applyFill="1" applyBorder="1" applyAlignment="1">
      <alignment horizontal="center"/>
    </xf>
    <xf numFmtId="0" fontId="3" fillId="7" borderId="13" xfId="4" applyFont="1" applyFill="1" applyBorder="1" applyAlignment="1">
      <alignment horizontal="center"/>
    </xf>
    <xf numFmtId="0" fontId="3" fillId="7" borderId="11" xfId="4" applyFont="1" applyFill="1" applyBorder="1" applyAlignment="1">
      <alignment horizontal="center"/>
    </xf>
    <xf numFmtId="0" fontId="2" fillId="0" borderId="0" xfId="4" applyFont="1" applyFill="1"/>
    <xf numFmtId="0" fontId="2" fillId="0" borderId="0" xfId="4" applyFont="1" applyAlignment="1">
      <alignment horizontal="center"/>
    </xf>
    <xf numFmtId="0" fontId="8" fillId="5" borderId="9" xfId="4" applyFont="1" applyFill="1" applyBorder="1" applyAlignment="1">
      <alignment horizontal="center"/>
    </xf>
    <xf numFmtId="0" fontId="8" fillId="5" borderId="0" xfId="4" applyFont="1" applyFill="1" applyBorder="1" applyAlignment="1">
      <alignment horizontal="center"/>
    </xf>
    <xf numFmtId="0" fontId="9" fillId="0" borderId="9" xfId="4" applyFont="1" applyBorder="1" applyAlignment="1">
      <alignment horizontal="center"/>
    </xf>
    <xf numFmtId="0" fontId="2" fillId="0" borderId="9" xfId="4" applyFont="1" applyBorder="1" applyAlignment="1">
      <alignment horizontal="center"/>
    </xf>
    <xf numFmtId="0" fontId="10" fillId="0" borderId="0" xfId="4" applyFont="1" applyFill="1"/>
    <xf numFmtId="0" fontId="3" fillId="4" borderId="5" xfId="4" applyFont="1" applyFill="1" applyBorder="1" applyAlignment="1">
      <alignment horizontal="center"/>
    </xf>
    <xf numFmtId="0" fontId="2" fillId="0" borderId="5" xfId="4" applyFont="1" applyBorder="1"/>
    <xf numFmtId="0" fontId="9" fillId="4" borderId="5" xfId="4" applyFont="1" applyFill="1" applyBorder="1" applyAlignment="1">
      <alignment horizontal="left"/>
    </xf>
    <xf numFmtId="0" fontId="2" fillId="3" borderId="5" xfId="4" applyFont="1" applyFill="1" applyBorder="1" applyAlignment="1">
      <alignment horizontal="center"/>
    </xf>
    <xf numFmtId="0" fontId="2" fillId="4" borderId="5" xfId="4" applyFont="1" applyFill="1" applyBorder="1"/>
    <xf numFmtId="14" fontId="11" fillId="0" borderId="2" xfId="4" applyNumberFormat="1" applyFont="1" applyBorder="1"/>
    <xf numFmtId="0" fontId="10" fillId="4" borderId="0" xfId="4" applyFont="1" applyFill="1"/>
    <xf numFmtId="0" fontId="11" fillId="0" borderId="2" xfId="4" applyFont="1" applyBorder="1"/>
    <xf numFmtId="0" fontId="11" fillId="0" borderId="0" xfId="4" applyFont="1" applyBorder="1"/>
    <xf numFmtId="0" fontId="11" fillId="0" borderId="0" xfId="4" applyFont="1" applyFill="1" applyBorder="1"/>
    <xf numFmtId="0" fontId="11" fillId="6" borderId="0" xfId="4" applyFont="1" applyFill="1" applyBorder="1"/>
    <xf numFmtId="0" fontId="11" fillId="0" borderId="4" xfId="4" applyFont="1" applyFill="1" applyBorder="1"/>
    <xf numFmtId="0" fontId="11" fillId="0" borderId="0" xfId="4" applyFont="1"/>
    <xf numFmtId="0" fontId="11" fillId="0" borderId="3" xfId="4" applyFont="1" applyBorder="1"/>
    <xf numFmtId="3" fontId="11" fillId="0" borderId="0" xfId="4" applyNumberFormat="1" applyFont="1"/>
    <xf numFmtId="3" fontId="11" fillId="0" borderId="3" xfId="4" applyNumberFormat="1" applyFont="1" applyBorder="1"/>
    <xf numFmtId="0" fontId="10" fillId="0" borderId="0" xfId="4" applyFont="1"/>
    <xf numFmtId="0" fontId="2" fillId="0" borderId="9" xfId="4" applyFont="1" applyBorder="1"/>
    <xf numFmtId="0" fontId="11" fillId="0" borderId="4" xfId="4" applyFont="1" applyBorder="1"/>
    <xf numFmtId="0" fontId="2" fillId="0" borderId="3" xfId="4" applyFont="1" applyBorder="1"/>
    <xf numFmtId="3" fontId="9" fillId="0" borderId="0" xfId="4" applyNumberFormat="1" applyFont="1" applyBorder="1"/>
    <xf numFmtId="3" fontId="11" fillId="0" borderId="0" xfId="4" applyNumberFormat="1" applyFont="1" applyBorder="1"/>
    <xf numFmtId="3" fontId="9" fillId="0" borderId="0" xfId="4" applyNumberFormat="1" applyFont="1"/>
    <xf numFmtId="3" fontId="9" fillId="0" borderId="3" xfId="4" applyNumberFormat="1" applyFont="1" applyBorder="1"/>
    <xf numFmtId="3" fontId="9" fillId="0" borderId="2" xfId="4" applyNumberFormat="1" applyFont="1" applyBorder="1"/>
    <xf numFmtId="0" fontId="9" fillId="0" borderId="3" xfId="4" applyFont="1" applyBorder="1"/>
    <xf numFmtId="0" fontId="9" fillId="0" borderId="0" xfId="4" applyFont="1" applyFill="1"/>
    <xf numFmtId="0" fontId="2" fillId="0" borderId="2" xfId="4" applyFont="1" applyBorder="1"/>
    <xf numFmtId="0" fontId="2" fillId="0" borderId="0" xfId="4" applyFont="1" applyBorder="1"/>
    <xf numFmtId="0" fontId="2" fillId="0" borderId="4" xfId="4" applyFont="1" applyBorder="1"/>
    <xf numFmtId="3" fontId="2" fillId="0" borderId="3" xfId="4" applyNumberFormat="1" applyFont="1" applyBorder="1"/>
    <xf numFmtId="14" fontId="11" fillId="0" borderId="2" xfId="4" applyNumberFormat="1" applyFont="1" applyFill="1" applyBorder="1"/>
    <xf numFmtId="3" fontId="2" fillId="0" borderId="0" xfId="4" applyNumberFormat="1" applyFont="1"/>
    <xf numFmtId="3" fontId="9" fillId="0" borderId="12" xfId="4" applyNumberFormat="1" applyFont="1" applyBorder="1"/>
    <xf numFmtId="0" fontId="9" fillId="0" borderId="0" xfId="4" applyFont="1"/>
    <xf numFmtId="0" fontId="2" fillId="0" borderId="10" xfId="4" applyFont="1" applyBorder="1"/>
    <xf numFmtId="3" fontId="9" fillId="0" borderId="10" xfId="4" applyNumberFormat="1" applyFont="1" applyBorder="1"/>
    <xf numFmtId="0" fontId="9" fillId="0" borderId="10" xfId="4" applyFont="1" applyBorder="1"/>
    <xf numFmtId="0" fontId="8" fillId="5" borderId="9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8" fillId="5" borderId="5" xfId="4" applyFont="1" applyFill="1" applyBorder="1" applyAlignment="1">
      <alignment horizontal="center"/>
    </xf>
    <xf numFmtId="0" fontId="8" fillId="0" borderId="0" xfId="4" applyFont="1" applyFill="1" applyBorder="1" applyAlignment="1">
      <alignment horizontal="center"/>
    </xf>
    <xf numFmtId="0" fontId="7" fillId="4" borderId="8" xfId="4" applyFont="1" applyFill="1" applyBorder="1" applyAlignment="1">
      <alignment horizontal="center"/>
    </xf>
    <xf numFmtId="0" fontId="7" fillId="4" borderId="5" xfId="4" applyFont="1" applyFill="1" applyBorder="1" applyAlignment="1">
      <alignment horizontal="center"/>
    </xf>
    <xf numFmtId="0" fontId="0" fillId="4" borderId="8" xfId="4" applyFont="1" applyFill="1" applyBorder="1" applyAlignment="1">
      <alignment horizontal="center"/>
    </xf>
    <xf numFmtId="0" fontId="0" fillId="4" borderId="5" xfId="4" applyFont="1" applyFill="1" applyBorder="1" applyAlignment="1">
      <alignment horizontal="center"/>
    </xf>
    <xf numFmtId="0" fontId="0" fillId="0" borderId="0" xfId="4" applyFont="1" applyFill="1" applyBorder="1" applyAlignment="1">
      <alignment horizontal="center"/>
    </xf>
    <xf numFmtId="14" fontId="7" fillId="0" borderId="3" xfId="4" applyNumberFormat="1" applyFont="1" applyBorder="1"/>
    <xf numFmtId="0" fontId="0" fillId="0" borderId="0" xfId="0" applyFont="1" applyAlignment="1"/>
    <xf numFmtId="0" fontId="0" fillId="0" borderId="0" xfId="4" applyFont="1" applyAlignment="1"/>
    <xf numFmtId="0" fontId="0" fillId="0" borderId="0" xfId="4" applyFont="1" applyFill="1" applyAlignment="1"/>
    <xf numFmtId="3" fontId="0" fillId="0" borderId="0" xfId="4" applyNumberFormat="1" applyFont="1" applyFill="1" applyAlignment="1"/>
    <xf numFmtId="0" fontId="0" fillId="0" borderId="4" xfId="4" applyFont="1" applyFill="1" applyBorder="1" applyAlignment="1"/>
    <xf numFmtId="14" fontId="7" fillId="0" borderId="3" xfId="0" applyNumberFormat="1" applyFont="1" applyBorder="1" applyAlignment="1">
      <alignment horizontal="right"/>
    </xf>
    <xf numFmtId="10" fontId="0" fillId="0" borderId="0" xfId="4" applyNumberFormat="1" applyFont="1" applyAlignment="1"/>
    <xf numFmtId="10" fontId="0" fillId="0" borderId="4" xfId="4" applyNumberFormat="1" applyFont="1" applyBorder="1" applyAlignment="1"/>
    <xf numFmtId="10" fontId="0" fillId="0" borderId="0" xfId="4" applyNumberFormat="1" applyFont="1" applyBorder="1" applyAlignment="1"/>
    <xf numFmtId="43" fontId="0" fillId="0" borderId="4" xfId="0" applyNumberFormat="1" applyFont="1" applyBorder="1"/>
    <xf numFmtId="10" fontId="0" fillId="0" borderId="0" xfId="0" applyNumberFormat="1" applyFont="1"/>
    <xf numFmtId="0" fontId="0" fillId="0" borderId="4" xfId="0" applyFont="1" applyBorder="1"/>
    <xf numFmtId="10" fontId="0" fillId="0" borderId="4" xfId="0" applyNumberFormat="1" applyFont="1" applyBorder="1"/>
    <xf numFmtId="3" fontId="0" fillId="0" borderId="0" xfId="0" applyNumberFormat="1" applyFont="1"/>
    <xf numFmtId="10" fontId="0" fillId="0" borderId="0" xfId="0" applyNumberFormat="1" applyFont="1" applyBorder="1"/>
    <xf numFmtId="43" fontId="0" fillId="0" borderId="15" xfId="0" applyNumberFormat="1" applyFont="1" applyBorder="1"/>
    <xf numFmtId="10" fontId="0" fillId="0" borderId="5" xfId="0" applyNumberFormat="1" applyFont="1" applyBorder="1"/>
    <xf numFmtId="0" fontId="0" fillId="4" borderId="0" xfId="0" applyFont="1" applyFill="1"/>
    <xf numFmtId="0" fontId="8" fillId="5" borderId="5" xfId="0" applyFont="1" applyFill="1" applyBorder="1" applyAlignment="1">
      <alignment horizontal="center"/>
    </xf>
    <xf numFmtId="10" fontId="0" fillId="2" borderId="0" xfId="0" applyNumberFormat="1" applyFont="1" applyFill="1"/>
    <xf numFmtId="10" fontId="0" fillId="2" borderId="5" xfId="0" applyNumberFormat="1" applyFont="1" applyFill="1" applyBorder="1"/>
    <xf numFmtId="43" fontId="0" fillId="2" borderId="0" xfId="0" applyNumberFormat="1" applyFont="1" applyFill="1"/>
    <xf numFmtId="165" fontId="0" fillId="2" borderId="0" xfId="0" applyNumberFormat="1" applyFont="1" applyFill="1"/>
    <xf numFmtId="165" fontId="0" fillId="2" borderId="5" xfId="0" applyNumberFormat="1" applyFont="1" applyFill="1" applyBorder="1"/>
    <xf numFmtId="43" fontId="0" fillId="4" borderId="6" xfId="1" applyFont="1" applyFill="1" applyBorder="1" applyAlignment="1">
      <alignment horizontal="right"/>
    </xf>
    <xf numFmtId="166" fontId="0" fillId="2" borderId="5" xfId="0" applyNumberFormat="1" applyFont="1" applyFill="1" applyBorder="1"/>
    <xf numFmtId="167" fontId="0" fillId="2" borderId="5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8" fillId="5" borderId="8" xfId="4" applyFont="1" applyFill="1" applyBorder="1" applyAlignment="1">
      <alignment horizontal="center"/>
    </xf>
    <xf numFmtId="0" fontId="7" fillId="3" borderId="6" xfId="4" applyFont="1" applyFill="1" applyBorder="1" applyAlignment="1">
      <alignment horizontal="center"/>
    </xf>
    <xf numFmtId="0" fontId="7" fillId="3" borderId="7" xfId="4" applyFont="1" applyFill="1" applyBorder="1" applyAlignment="1">
      <alignment horizontal="center"/>
    </xf>
    <xf numFmtId="0" fontId="7" fillId="3" borderId="8" xfId="4" applyFont="1" applyFill="1" applyBorder="1" applyAlignment="1">
      <alignment horizontal="center"/>
    </xf>
    <xf numFmtId="0" fontId="7" fillId="3" borderId="14" xfId="4" applyFont="1" applyFill="1" applyBorder="1" applyAlignment="1">
      <alignment horizontal="center"/>
    </xf>
    <xf numFmtId="43" fontId="0" fillId="0" borderId="0" xfId="0" applyNumberFormat="1" applyFont="1" applyAlignment="1"/>
    <xf numFmtId="43" fontId="0" fillId="0" borderId="0" xfId="0" applyNumberFormat="1" applyFont="1" applyBorder="1" applyAlignment="1"/>
    <xf numFmtId="43" fontId="0" fillId="0" borderId="14" xfId="0" applyNumberFormat="1" applyFont="1" applyBorder="1" applyAlignment="1"/>
    <xf numFmtId="10" fontId="0" fillId="0" borderId="14" xfId="0" applyNumberFormat="1" applyFont="1" applyBorder="1" applyAlignment="1"/>
    <xf numFmtId="43" fontId="0" fillId="0" borderId="4" xfId="0" applyNumberFormat="1" applyFont="1" applyBorder="1" applyAlignment="1"/>
    <xf numFmtId="10" fontId="0" fillId="0" borderId="4" xfId="0" applyNumberFormat="1" applyFont="1" applyBorder="1" applyAlignment="1"/>
    <xf numFmtId="14" fontId="7" fillId="0" borderId="10" xfId="4" applyNumberFormat="1" applyFont="1" applyBorder="1"/>
    <xf numFmtId="43" fontId="0" fillId="0" borderId="12" xfId="0" applyNumberFormat="1" applyFont="1" applyBorder="1" applyAlignment="1"/>
    <xf numFmtId="43" fontId="0" fillId="0" borderId="1" xfId="0" applyNumberFormat="1" applyFont="1" applyBorder="1" applyAlignment="1"/>
    <xf numFmtId="43" fontId="0" fillId="0" borderId="15" xfId="0" applyNumberFormat="1" applyFont="1" applyBorder="1" applyAlignment="1"/>
    <xf numFmtId="10" fontId="0" fillId="0" borderId="15" xfId="0" applyNumberFormat="1" applyFont="1" applyBorder="1" applyAlignment="1"/>
    <xf numFmtId="14" fontId="2" fillId="0" borderId="0" xfId="4" applyNumberFormat="1" applyFont="1"/>
    <xf numFmtId="164" fontId="0" fillId="2" borderId="0" xfId="0" applyNumberFormat="1" applyFont="1" applyFill="1"/>
    <xf numFmtId="0" fontId="6" fillId="0" borderId="0" xfId="0" applyFont="1" applyFill="1" applyBorder="1"/>
    <xf numFmtId="0" fontId="0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3" fillId="0" borderId="0" xfId="4" applyFont="1" applyFill="1" applyBorder="1" applyAlignment="1">
      <alignment horizontal="center"/>
    </xf>
    <xf numFmtId="0" fontId="0" fillId="0" borderId="0" xfId="4" applyFont="1" applyFill="1" applyBorder="1" applyAlignment="1">
      <alignment horizontal="left"/>
    </xf>
    <xf numFmtId="14" fontId="0" fillId="0" borderId="0" xfId="0" applyNumberFormat="1" applyFont="1" applyFill="1" applyBorder="1"/>
    <xf numFmtId="164" fontId="0" fillId="0" borderId="0" xfId="0" applyNumberFormat="1" applyFont="1" applyFill="1" applyBorder="1"/>
    <xf numFmtId="43" fontId="0" fillId="0" borderId="0" xfId="0" applyNumberFormat="1" applyFont="1" applyFill="1" applyBorder="1"/>
    <xf numFmtId="10" fontId="0" fillId="0" borderId="0" xfId="0" applyNumberFormat="1" applyFont="1" applyFill="1" applyBorder="1"/>
    <xf numFmtId="14" fontId="7" fillId="0" borderId="0" xfId="0" applyNumberFormat="1" applyFont="1" applyFill="1" applyBorder="1"/>
    <xf numFmtId="0" fontId="7" fillId="0" borderId="0" xfId="0" applyFont="1" applyFill="1" applyBorder="1"/>
    <xf numFmtId="0" fontId="7" fillId="3" borderId="13" xfId="4" applyFont="1" applyFill="1" applyBorder="1" applyAlignment="1">
      <alignment horizontal="center"/>
    </xf>
    <xf numFmtId="43" fontId="0" fillId="0" borderId="16" xfId="0" applyNumberFormat="1" applyFont="1" applyBorder="1" applyAlignment="1"/>
    <xf numFmtId="0" fontId="3" fillId="7" borderId="6" xfId="4" applyFont="1" applyFill="1" applyBorder="1" applyAlignment="1">
      <alignment horizontal="center"/>
    </xf>
    <xf numFmtId="0" fontId="3" fillId="7" borderId="7" xfId="4" applyFont="1" applyFill="1" applyBorder="1" applyAlignment="1">
      <alignment horizontal="center"/>
    </xf>
    <xf numFmtId="0" fontId="3" fillId="7" borderId="8" xfId="4" applyFont="1" applyFill="1" applyBorder="1" applyAlignment="1">
      <alignment horizontal="center"/>
    </xf>
    <xf numFmtId="0" fontId="0" fillId="7" borderId="5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0" fillId="4" borderId="0" xfId="0" applyFill="1"/>
    <xf numFmtId="0" fontId="0" fillId="7" borderId="5" xfId="0" applyFill="1" applyBorder="1" applyAlignment="1">
      <alignment horizontal="center"/>
    </xf>
    <xf numFmtId="14" fontId="5" fillId="0" borderId="5" xfId="0" applyNumberFormat="1" applyFont="1" applyBorder="1"/>
    <xf numFmtId="0" fontId="0" fillId="2" borderId="0" xfId="0" applyFill="1" applyAlignment="1">
      <alignment horizontal="right"/>
    </xf>
    <xf numFmtId="14" fontId="5" fillId="0" borderId="0" xfId="0" applyNumberFormat="1" applyFont="1"/>
    <xf numFmtId="0" fontId="0" fillId="4" borderId="5" xfId="0" applyFill="1" applyBorder="1"/>
    <xf numFmtId="0" fontId="0" fillId="2" borderId="5" xfId="0" applyFill="1" applyBorder="1"/>
    <xf numFmtId="0" fontId="0" fillId="4" borderId="10" xfId="0" applyFill="1" applyBorder="1"/>
    <xf numFmtId="10" fontId="0" fillId="0" borderId="5" xfId="0" applyNumberFormat="1" applyBorder="1"/>
    <xf numFmtId="10" fontId="0" fillId="2" borderId="0" xfId="0" applyNumberFormat="1" applyFill="1"/>
    <xf numFmtId="0" fontId="0" fillId="4" borderId="5" xfId="0" applyFill="1" applyBorder="1" applyAlignment="1">
      <alignment horizontal="right"/>
    </xf>
    <xf numFmtId="43" fontId="0" fillId="2" borderId="5" xfId="0" applyNumberFormat="1" applyFill="1" applyBorder="1"/>
    <xf numFmtId="10" fontId="0" fillId="2" borderId="5" xfId="0" applyNumberFormat="1" applyFill="1" applyBorder="1"/>
    <xf numFmtId="43" fontId="0" fillId="2" borderId="0" xfId="0" applyNumberFormat="1" applyFill="1"/>
    <xf numFmtId="165" fontId="0" fillId="2" borderId="0" xfId="0" applyNumberFormat="1" applyFill="1"/>
    <xf numFmtId="14" fontId="4" fillId="0" borderId="5" xfId="0" applyNumberFormat="1" applyFont="1" applyBorder="1"/>
    <xf numFmtId="10" fontId="4" fillId="0" borderId="5" xfId="0" applyNumberFormat="1" applyFont="1" applyBorder="1"/>
    <xf numFmtId="165" fontId="0" fillId="2" borderId="5" xfId="0" applyNumberFormat="1" applyFill="1" applyBorder="1"/>
    <xf numFmtId="14" fontId="6" fillId="0" borderId="0" xfId="0" applyNumberFormat="1" applyFont="1"/>
    <xf numFmtId="0" fontId="0" fillId="4" borderId="9" xfId="0" applyFill="1" applyBorder="1"/>
    <xf numFmtId="0" fontId="6" fillId="0" borderId="1" xfId="0" applyFont="1" applyBorder="1" applyAlignment="1">
      <alignment horizontal="right"/>
    </xf>
    <xf numFmtId="0" fontId="0" fillId="4" borderId="5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2" xfId="0" applyFill="1" applyBorder="1" applyAlignment="1">
      <alignment horizontal="right"/>
    </xf>
    <xf numFmtId="0" fontId="0" fillId="4" borderId="6" xfId="0" applyFill="1" applyBorder="1" applyAlignment="1">
      <alignment horizontal="center"/>
    </xf>
    <xf numFmtId="0" fontId="0" fillId="0" borderId="2" xfId="0" applyBorder="1"/>
    <xf numFmtId="0" fontId="0" fillId="4" borderId="6" xfId="0" applyFill="1" applyBorder="1" applyAlignment="1">
      <alignment horizontal="right"/>
    </xf>
    <xf numFmtId="166" fontId="0" fillId="2" borderId="5" xfId="0" applyNumberFormat="1" applyFill="1" applyBorder="1"/>
    <xf numFmtId="164" fontId="0" fillId="2" borderId="0" xfId="0" applyNumberFormat="1" applyFill="1"/>
    <xf numFmtId="0" fontId="0" fillId="0" borderId="0" xfId="0" applyAlignment="1">
      <alignment horizontal="center"/>
    </xf>
    <xf numFmtId="0" fontId="0" fillId="4" borderId="5" xfId="0" applyFill="1" applyBorder="1" applyAlignment="1">
      <alignment horizontal="left"/>
    </xf>
    <xf numFmtId="43" fontId="0" fillId="0" borderId="0" xfId="0" applyNumberFormat="1"/>
    <xf numFmtId="43" fontId="0" fillId="0" borderId="4" xfId="0" applyNumberFormat="1" applyBorder="1"/>
    <xf numFmtId="43" fontId="0" fillId="0" borderId="14" xfId="0" applyNumberFormat="1" applyBorder="1"/>
    <xf numFmtId="43" fontId="0" fillId="0" borderId="15" xfId="0" applyNumberFormat="1" applyBorder="1"/>
    <xf numFmtId="10" fontId="0" fillId="0" borderId="14" xfId="0" applyNumberFormat="1" applyBorder="1"/>
    <xf numFmtId="10" fontId="0" fillId="0" borderId="4" xfId="0" applyNumberFormat="1" applyBorder="1"/>
    <xf numFmtId="43" fontId="0" fillId="0" borderId="12" xfId="0" applyNumberFormat="1" applyBorder="1"/>
    <xf numFmtId="43" fontId="0" fillId="0" borderId="1" xfId="0" applyNumberFormat="1" applyBorder="1"/>
    <xf numFmtId="10" fontId="0" fillId="0" borderId="15" xfId="0" applyNumberFormat="1" applyBorder="1"/>
    <xf numFmtId="14" fontId="7" fillId="0" borderId="2" xfId="4" applyNumberFormat="1" applyFont="1" applyBorder="1"/>
    <xf numFmtId="14" fontId="7" fillId="0" borderId="12" xfId="4" applyNumberFormat="1" applyFont="1" applyBorder="1"/>
    <xf numFmtId="0" fontId="7" fillId="3" borderId="11" xfId="4" applyFont="1" applyFill="1" applyBorder="1" applyAlignment="1">
      <alignment horizontal="center"/>
    </xf>
    <xf numFmtId="43" fontId="0" fillId="0" borderId="0" xfId="0" applyNumberFormat="1" applyBorder="1"/>
    <xf numFmtId="43" fontId="0" fillId="0" borderId="11" xfId="0" applyNumberFormat="1" applyBorder="1"/>
    <xf numFmtId="43" fontId="0" fillId="0" borderId="13" xfId="0" applyNumberFormat="1" applyBorder="1"/>
    <xf numFmtId="43" fontId="0" fillId="0" borderId="2" xfId="0" applyNumberFormat="1" applyBorder="1"/>
    <xf numFmtId="43" fontId="4" fillId="2" borderId="6" xfId="1" applyFont="1" applyFill="1" applyBorder="1"/>
    <xf numFmtId="167" fontId="0" fillId="2" borderId="8" xfId="0" applyNumberFormat="1" applyFill="1" applyBorder="1"/>
    <xf numFmtId="0" fontId="0" fillId="4" borderId="9" xfId="0" applyFill="1" applyBorder="1" applyAlignment="1">
      <alignment horizontal="center"/>
    </xf>
    <xf numFmtId="43" fontId="0" fillId="2" borderId="16" xfId="0" applyNumberFormat="1" applyFill="1" applyBorder="1"/>
    <xf numFmtId="0" fontId="3" fillId="7" borderId="11" xfId="0" applyFont="1" applyFill="1" applyBorder="1" applyAlignment="1">
      <alignment horizontal="center"/>
    </xf>
    <xf numFmtId="0" fontId="3" fillId="7" borderId="13" xfId="0" applyFont="1" applyFill="1" applyBorder="1" applyAlignment="1">
      <alignment horizontal="center"/>
    </xf>
    <xf numFmtId="0" fontId="3" fillId="7" borderId="14" xfId="0" applyFont="1" applyFill="1" applyBorder="1" applyAlignment="1">
      <alignment horizontal="center"/>
    </xf>
    <xf numFmtId="14" fontId="0" fillId="4" borderId="5" xfId="0" applyNumberFormat="1" applyFill="1" applyBorder="1"/>
    <xf numFmtId="43" fontId="0" fillId="0" borderId="5" xfId="0" applyNumberFormat="1" applyBorder="1"/>
    <xf numFmtId="164" fontId="0" fillId="0" borderId="5" xfId="0" applyNumberFormat="1" applyBorder="1"/>
  </cellXfs>
  <cellStyles count="5">
    <cellStyle name="Migliaia" xfId="1" builtinId="3"/>
    <cellStyle name="Normale" xfId="0" builtinId="0"/>
    <cellStyle name="Normale 2" xfId="3" xr:uid="{6B550C32-EF7E-2642-99F2-C98DE504D0EA}"/>
    <cellStyle name="Normale 3" xfId="4" xr:uid="{FF8EDDB2-6A6D-144B-9AA3-FA56605A9E74}"/>
    <cellStyle name="Percentual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1B20AD61-1CC6-4002-BE8D-AAD364F87E1B}" type="doc">
      <dgm:prSet loTypeId="urn:microsoft.com/office/officeart/2005/8/layout/process1" loCatId="process" qsTypeId="urn:microsoft.com/office/officeart/2005/8/quickstyle/simple1" qsCatId="simple" csTypeId="urn:microsoft.com/office/officeart/2005/8/colors/accent1_2" csCatId="accent1" phldr="1"/>
      <dgm:spPr/>
    </dgm:pt>
    <dgm:pt modelId="{FAC41E53-7DDD-4A92-87FE-1CD0D6A5F660}">
      <dgm:prSet phldrT="[Text]"/>
      <dgm:spPr/>
      <dgm:t>
        <a:bodyPr/>
        <a:lstStyle/>
        <a:p>
          <a:r>
            <a:rPr lang="it-IT"/>
            <a:t>Data download</a:t>
          </a:r>
        </a:p>
      </dgm:t>
    </dgm:pt>
    <dgm:pt modelId="{4A0A7231-1733-4F48-AE47-365178776039}" type="parTrans" cxnId="{C149F1BC-F29B-4EFA-A772-1B8BA840F97F}">
      <dgm:prSet/>
      <dgm:spPr/>
      <dgm:t>
        <a:bodyPr/>
        <a:lstStyle/>
        <a:p>
          <a:endParaRPr lang="it-IT"/>
        </a:p>
      </dgm:t>
    </dgm:pt>
    <dgm:pt modelId="{B4098C56-53EA-49B3-BC14-3EDB7F78B35A}" type="sibTrans" cxnId="{C149F1BC-F29B-4EFA-A772-1B8BA840F97F}">
      <dgm:prSet/>
      <dgm:spPr/>
      <dgm:t>
        <a:bodyPr/>
        <a:lstStyle/>
        <a:p>
          <a:endParaRPr lang="it-IT"/>
        </a:p>
      </dgm:t>
    </dgm:pt>
    <dgm:pt modelId="{D4E3DF96-4528-42B7-8347-9C6C065531CA}">
      <dgm:prSet phldrT="[Text]"/>
      <dgm:spPr/>
      <dgm:t>
        <a:bodyPr/>
        <a:lstStyle/>
        <a:p>
          <a:r>
            <a:rPr lang="it-IT"/>
            <a:t>Calcolo prezzi</a:t>
          </a:r>
        </a:p>
      </dgm:t>
    </dgm:pt>
    <dgm:pt modelId="{C8F781D0-4809-4676-9BAC-486D800EB09F}" type="parTrans" cxnId="{D2F00916-42CC-4263-AAD8-3AB9C55F625A}">
      <dgm:prSet/>
      <dgm:spPr/>
      <dgm:t>
        <a:bodyPr/>
        <a:lstStyle/>
        <a:p>
          <a:endParaRPr lang="it-IT"/>
        </a:p>
      </dgm:t>
    </dgm:pt>
    <dgm:pt modelId="{514361B5-814C-4B4E-87BA-0F67EED4089C}" type="sibTrans" cxnId="{D2F00916-42CC-4263-AAD8-3AB9C55F625A}">
      <dgm:prSet/>
      <dgm:spPr/>
      <dgm:t>
        <a:bodyPr/>
        <a:lstStyle/>
        <a:p>
          <a:endParaRPr lang="it-IT"/>
        </a:p>
      </dgm:t>
    </dgm:pt>
    <dgm:pt modelId="{502608BD-F1AD-4CC8-8BC2-DF5DD03BF7AD}" type="pres">
      <dgm:prSet presAssocID="{1B20AD61-1CC6-4002-BE8D-AAD364F87E1B}" presName="Name0" presStyleCnt="0">
        <dgm:presLayoutVars>
          <dgm:dir/>
          <dgm:resizeHandles val="exact"/>
        </dgm:presLayoutVars>
      </dgm:prSet>
      <dgm:spPr/>
    </dgm:pt>
    <dgm:pt modelId="{AC46BAAD-B40E-455D-BA93-7BBFD8FE974F}" type="pres">
      <dgm:prSet presAssocID="{FAC41E53-7DDD-4A92-87FE-1CD0D6A5F660}" presName="node" presStyleLbl="node1" presStyleIdx="0" presStyleCnt="2">
        <dgm:presLayoutVars>
          <dgm:bulletEnabled val="1"/>
        </dgm:presLayoutVars>
      </dgm:prSet>
      <dgm:spPr/>
    </dgm:pt>
    <dgm:pt modelId="{338A102D-D284-4EA3-AC14-CF445A59F9BA}" type="pres">
      <dgm:prSet presAssocID="{B4098C56-53EA-49B3-BC14-3EDB7F78B35A}" presName="sibTrans" presStyleLbl="sibTrans2D1" presStyleIdx="0" presStyleCnt="1"/>
      <dgm:spPr/>
    </dgm:pt>
    <dgm:pt modelId="{FE374265-24D0-4B74-9B74-D3C1FB92F349}" type="pres">
      <dgm:prSet presAssocID="{B4098C56-53EA-49B3-BC14-3EDB7F78B35A}" presName="connectorText" presStyleLbl="sibTrans2D1" presStyleIdx="0" presStyleCnt="1"/>
      <dgm:spPr/>
    </dgm:pt>
    <dgm:pt modelId="{DA56EC72-FBB1-458D-87C7-B8DFC3AE764D}" type="pres">
      <dgm:prSet presAssocID="{D4E3DF96-4528-42B7-8347-9C6C065531CA}" presName="node" presStyleLbl="node1" presStyleIdx="1" presStyleCnt="2">
        <dgm:presLayoutVars>
          <dgm:bulletEnabled val="1"/>
        </dgm:presLayoutVars>
      </dgm:prSet>
      <dgm:spPr/>
    </dgm:pt>
  </dgm:ptLst>
  <dgm:cxnLst>
    <dgm:cxn modelId="{1484F10E-33DF-4D3E-A08C-12E823DC4146}" type="presOf" srcId="{B4098C56-53EA-49B3-BC14-3EDB7F78B35A}" destId="{338A102D-D284-4EA3-AC14-CF445A59F9BA}" srcOrd="0" destOrd="0" presId="urn:microsoft.com/office/officeart/2005/8/layout/process1"/>
    <dgm:cxn modelId="{D2F00916-42CC-4263-AAD8-3AB9C55F625A}" srcId="{1B20AD61-1CC6-4002-BE8D-AAD364F87E1B}" destId="{D4E3DF96-4528-42B7-8347-9C6C065531CA}" srcOrd="1" destOrd="0" parTransId="{C8F781D0-4809-4676-9BAC-486D800EB09F}" sibTransId="{514361B5-814C-4B4E-87BA-0F67EED4089C}"/>
    <dgm:cxn modelId="{9603A641-4A2E-4345-AFF1-5087F8CCC805}" type="presOf" srcId="{1B20AD61-1CC6-4002-BE8D-AAD364F87E1B}" destId="{502608BD-F1AD-4CC8-8BC2-DF5DD03BF7AD}" srcOrd="0" destOrd="0" presId="urn:microsoft.com/office/officeart/2005/8/layout/process1"/>
    <dgm:cxn modelId="{62EBA17D-680E-46EB-8794-4602AC059D44}" type="presOf" srcId="{B4098C56-53EA-49B3-BC14-3EDB7F78B35A}" destId="{FE374265-24D0-4B74-9B74-D3C1FB92F349}" srcOrd="1" destOrd="0" presId="urn:microsoft.com/office/officeart/2005/8/layout/process1"/>
    <dgm:cxn modelId="{C149F1BC-F29B-4EFA-A772-1B8BA840F97F}" srcId="{1B20AD61-1CC6-4002-BE8D-AAD364F87E1B}" destId="{FAC41E53-7DDD-4A92-87FE-1CD0D6A5F660}" srcOrd="0" destOrd="0" parTransId="{4A0A7231-1733-4F48-AE47-365178776039}" sibTransId="{B4098C56-53EA-49B3-BC14-3EDB7F78B35A}"/>
    <dgm:cxn modelId="{8C5671EB-EFE3-4994-A588-0F163496A122}" type="presOf" srcId="{FAC41E53-7DDD-4A92-87FE-1CD0D6A5F660}" destId="{AC46BAAD-B40E-455D-BA93-7BBFD8FE974F}" srcOrd="0" destOrd="0" presId="urn:microsoft.com/office/officeart/2005/8/layout/process1"/>
    <dgm:cxn modelId="{E5142DF3-C7D2-4D4D-99BC-EBB766206CDA}" type="presOf" srcId="{D4E3DF96-4528-42B7-8347-9C6C065531CA}" destId="{DA56EC72-FBB1-458D-87C7-B8DFC3AE764D}" srcOrd="0" destOrd="0" presId="urn:microsoft.com/office/officeart/2005/8/layout/process1"/>
    <dgm:cxn modelId="{E89A77DE-C41D-4363-A1D3-ACC15225F3D4}" type="presParOf" srcId="{502608BD-F1AD-4CC8-8BC2-DF5DD03BF7AD}" destId="{AC46BAAD-B40E-455D-BA93-7BBFD8FE974F}" srcOrd="0" destOrd="0" presId="urn:microsoft.com/office/officeart/2005/8/layout/process1"/>
    <dgm:cxn modelId="{87562071-9E98-4EA0-B009-BBB90C39426D}" type="presParOf" srcId="{502608BD-F1AD-4CC8-8BC2-DF5DD03BF7AD}" destId="{338A102D-D284-4EA3-AC14-CF445A59F9BA}" srcOrd="1" destOrd="0" presId="urn:microsoft.com/office/officeart/2005/8/layout/process1"/>
    <dgm:cxn modelId="{A5B7B555-342A-4889-9F11-78B5C85DC38E}" type="presParOf" srcId="{338A102D-D284-4EA3-AC14-CF445A59F9BA}" destId="{FE374265-24D0-4B74-9B74-D3C1FB92F349}" srcOrd="0" destOrd="0" presId="urn:microsoft.com/office/officeart/2005/8/layout/process1"/>
    <dgm:cxn modelId="{247AE135-FA34-47E4-88DF-A731999C8A2E}" type="presParOf" srcId="{502608BD-F1AD-4CC8-8BC2-DF5DD03BF7AD}" destId="{DA56EC72-FBB1-458D-87C7-B8DFC3AE764D}" srcOrd="2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023EB9A4-F235-427E-B6AF-778D500DA1F9}" type="doc">
      <dgm:prSet loTypeId="urn:microsoft.com/office/officeart/2005/8/layout/process1" loCatId="process" qsTypeId="urn:microsoft.com/office/officeart/2005/8/quickstyle/simple1" qsCatId="simple" csTypeId="urn:microsoft.com/office/officeart/2005/8/colors/accent1_2" csCatId="accent1" phldr="1"/>
      <dgm:spPr/>
    </dgm:pt>
    <dgm:pt modelId="{6FC663B9-A287-41C1-A986-EA55633ADA5C}">
      <dgm:prSet phldrT="[Text]"/>
      <dgm:spPr/>
      <dgm:t>
        <a:bodyPr/>
        <a:lstStyle/>
        <a:p>
          <a:r>
            <a:rPr lang="it-IT"/>
            <a:t>Calcolo rendimenti e aggregazione</a:t>
          </a:r>
        </a:p>
      </dgm:t>
    </dgm:pt>
    <dgm:pt modelId="{6035540F-7915-42DD-8D46-5745727A53E5}" type="parTrans" cxnId="{DBB15E97-BA2A-414C-8A07-5E469D3661FA}">
      <dgm:prSet/>
      <dgm:spPr/>
      <dgm:t>
        <a:bodyPr/>
        <a:lstStyle/>
        <a:p>
          <a:endParaRPr lang="it-IT"/>
        </a:p>
      </dgm:t>
    </dgm:pt>
    <dgm:pt modelId="{FE4A76B7-DD03-4995-8FE1-B64D964AE38B}" type="sibTrans" cxnId="{DBB15E97-BA2A-414C-8A07-5E469D3661FA}">
      <dgm:prSet/>
      <dgm:spPr/>
      <dgm:t>
        <a:bodyPr/>
        <a:lstStyle/>
        <a:p>
          <a:endParaRPr lang="it-IT"/>
        </a:p>
      </dgm:t>
    </dgm:pt>
    <dgm:pt modelId="{5DB7A330-3C53-4A6A-BB1D-DB5605DC8FAD}">
      <dgm:prSet phldrT="[Text]"/>
      <dgm:spPr/>
      <dgm:t>
        <a:bodyPr/>
        <a:lstStyle/>
        <a:p>
          <a:r>
            <a:rPr lang="it-IT"/>
            <a:t>Ottimizzazione</a:t>
          </a:r>
        </a:p>
      </dgm:t>
    </dgm:pt>
    <dgm:pt modelId="{9724131B-0288-4C0F-9300-81F7D5214207}" type="parTrans" cxnId="{52737652-9AA1-4F4A-8BBF-3722278FC44B}">
      <dgm:prSet/>
      <dgm:spPr/>
      <dgm:t>
        <a:bodyPr/>
        <a:lstStyle/>
        <a:p>
          <a:endParaRPr lang="it-IT"/>
        </a:p>
      </dgm:t>
    </dgm:pt>
    <dgm:pt modelId="{AA7989EA-5D9D-40D1-95AB-611858060031}" type="sibTrans" cxnId="{52737652-9AA1-4F4A-8BBF-3722278FC44B}">
      <dgm:prSet/>
      <dgm:spPr/>
      <dgm:t>
        <a:bodyPr/>
        <a:lstStyle/>
        <a:p>
          <a:endParaRPr lang="it-IT"/>
        </a:p>
      </dgm:t>
    </dgm:pt>
    <dgm:pt modelId="{F1D33FAB-AC94-462B-AAE2-CC7947D08186}">
      <dgm:prSet phldrT="[Text]"/>
      <dgm:spPr/>
      <dgm:t>
        <a:bodyPr/>
        <a:lstStyle/>
        <a:p>
          <a:r>
            <a:rPr lang="it-IT"/>
            <a:t>Calcolo operazioni Acq/Ven</a:t>
          </a:r>
        </a:p>
      </dgm:t>
    </dgm:pt>
    <dgm:pt modelId="{CA62A5B2-B2C0-4F1E-8216-A601F8D3CF34}" type="parTrans" cxnId="{A799E8E5-3303-4B39-9327-F8DA0C46EDFC}">
      <dgm:prSet/>
      <dgm:spPr/>
      <dgm:t>
        <a:bodyPr/>
        <a:lstStyle/>
        <a:p>
          <a:endParaRPr lang="it-IT"/>
        </a:p>
      </dgm:t>
    </dgm:pt>
    <dgm:pt modelId="{5028D2AE-F6D2-408B-9C91-673A98282CBC}" type="sibTrans" cxnId="{A799E8E5-3303-4B39-9327-F8DA0C46EDFC}">
      <dgm:prSet/>
      <dgm:spPr/>
      <dgm:t>
        <a:bodyPr/>
        <a:lstStyle/>
        <a:p>
          <a:endParaRPr lang="it-IT"/>
        </a:p>
      </dgm:t>
    </dgm:pt>
    <dgm:pt modelId="{49A92B6F-D24A-460F-A0DA-BB80301D875F}">
      <dgm:prSet phldrT="[Text]"/>
      <dgm:spPr/>
      <dgm:t>
        <a:bodyPr/>
        <a:lstStyle/>
        <a:p>
          <a:r>
            <a:rPr lang="it-IT"/>
            <a:t>Saldi</a:t>
          </a:r>
        </a:p>
      </dgm:t>
    </dgm:pt>
    <dgm:pt modelId="{1139FFC3-FF14-4331-A6EF-CACB4E0FCC4F}" type="parTrans" cxnId="{BE5F6FB9-850E-47C0-B2CF-C71B7C30BF87}">
      <dgm:prSet/>
      <dgm:spPr/>
      <dgm:t>
        <a:bodyPr/>
        <a:lstStyle/>
        <a:p>
          <a:endParaRPr lang="it-IT"/>
        </a:p>
      </dgm:t>
    </dgm:pt>
    <dgm:pt modelId="{DB38990E-6999-48EE-A830-500907D56D1A}" type="sibTrans" cxnId="{BE5F6FB9-850E-47C0-B2CF-C71B7C30BF87}">
      <dgm:prSet/>
      <dgm:spPr/>
      <dgm:t>
        <a:bodyPr/>
        <a:lstStyle/>
        <a:p>
          <a:endParaRPr lang="it-IT"/>
        </a:p>
      </dgm:t>
    </dgm:pt>
    <dgm:pt modelId="{4F3885B5-068E-417B-BC0A-C27826ECC128}" type="pres">
      <dgm:prSet presAssocID="{023EB9A4-F235-427E-B6AF-778D500DA1F9}" presName="Name0" presStyleCnt="0">
        <dgm:presLayoutVars>
          <dgm:dir/>
          <dgm:resizeHandles val="exact"/>
        </dgm:presLayoutVars>
      </dgm:prSet>
      <dgm:spPr/>
    </dgm:pt>
    <dgm:pt modelId="{591FDB16-047B-4161-BDFD-94650C87685F}" type="pres">
      <dgm:prSet presAssocID="{6FC663B9-A287-41C1-A986-EA55633ADA5C}" presName="node" presStyleLbl="node1" presStyleIdx="0" presStyleCnt="4">
        <dgm:presLayoutVars>
          <dgm:bulletEnabled val="1"/>
        </dgm:presLayoutVars>
      </dgm:prSet>
      <dgm:spPr/>
    </dgm:pt>
    <dgm:pt modelId="{FEE317D7-A6EA-4AFA-94F5-B411921AAE2D}" type="pres">
      <dgm:prSet presAssocID="{FE4A76B7-DD03-4995-8FE1-B64D964AE38B}" presName="sibTrans" presStyleLbl="sibTrans2D1" presStyleIdx="0" presStyleCnt="3"/>
      <dgm:spPr/>
    </dgm:pt>
    <dgm:pt modelId="{D0EFD297-E20A-4073-AC4E-E1DE155C3B7D}" type="pres">
      <dgm:prSet presAssocID="{FE4A76B7-DD03-4995-8FE1-B64D964AE38B}" presName="connectorText" presStyleLbl="sibTrans2D1" presStyleIdx="0" presStyleCnt="3"/>
      <dgm:spPr/>
    </dgm:pt>
    <dgm:pt modelId="{807B5676-0E76-4F0E-BDE8-192D082670B4}" type="pres">
      <dgm:prSet presAssocID="{5DB7A330-3C53-4A6A-BB1D-DB5605DC8FAD}" presName="node" presStyleLbl="node1" presStyleIdx="1" presStyleCnt="4">
        <dgm:presLayoutVars>
          <dgm:bulletEnabled val="1"/>
        </dgm:presLayoutVars>
      </dgm:prSet>
      <dgm:spPr/>
    </dgm:pt>
    <dgm:pt modelId="{610F13F3-2C23-45DE-ABCC-10EB6CDB4242}" type="pres">
      <dgm:prSet presAssocID="{AA7989EA-5D9D-40D1-95AB-611858060031}" presName="sibTrans" presStyleLbl="sibTrans2D1" presStyleIdx="1" presStyleCnt="3"/>
      <dgm:spPr/>
    </dgm:pt>
    <dgm:pt modelId="{514D763F-BB52-4C3B-B08C-0B2EFB607698}" type="pres">
      <dgm:prSet presAssocID="{AA7989EA-5D9D-40D1-95AB-611858060031}" presName="connectorText" presStyleLbl="sibTrans2D1" presStyleIdx="1" presStyleCnt="3"/>
      <dgm:spPr/>
    </dgm:pt>
    <dgm:pt modelId="{D1D86F2D-A41A-4085-8480-74D2F1B7D3AC}" type="pres">
      <dgm:prSet presAssocID="{F1D33FAB-AC94-462B-AAE2-CC7947D08186}" presName="node" presStyleLbl="node1" presStyleIdx="2" presStyleCnt="4">
        <dgm:presLayoutVars>
          <dgm:bulletEnabled val="1"/>
        </dgm:presLayoutVars>
      </dgm:prSet>
      <dgm:spPr/>
    </dgm:pt>
    <dgm:pt modelId="{DD1DEAF5-FD7B-406C-9457-1B6165B47BFE}" type="pres">
      <dgm:prSet presAssocID="{5028D2AE-F6D2-408B-9C91-673A98282CBC}" presName="sibTrans" presStyleLbl="sibTrans2D1" presStyleIdx="2" presStyleCnt="3"/>
      <dgm:spPr/>
    </dgm:pt>
    <dgm:pt modelId="{71A4D0F1-4075-4DAD-9A9F-01A09E8CCBF1}" type="pres">
      <dgm:prSet presAssocID="{5028D2AE-F6D2-408B-9C91-673A98282CBC}" presName="connectorText" presStyleLbl="sibTrans2D1" presStyleIdx="2" presStyleCnt="3"/>
      <dgm:spPr/>
    </dgm:pt>
    <dgm:pt modelId="{5EF266E4-4BFE-47C5-B8C1-DEEEA86474AB}" type="pres">
      <dgm:prSet presAssocID="{49A92B6F-D24A-460F-A0DA-BB80301D875F}" presName="node" presStyleLbl="node1" presStyleIdx="3" presStyleCnt="4">
        <dgm:presLayoutVars>
          <dgm:bulletEnabled val="1"/>
        </dgm:presLayoutVars>
      </dgm:prSet>
      <dgm:spPr/>
    </dgm:pt>
  </dgm:ptLst>
  <dgm:cxnLst>
    <dgm:cxn modelId="{1C42BB05-4A1D-4C6A-9EDF-1773D20620F2}" type="presOf" srcId="{5028D2AE-F6D2-408B-9C91-673A98282CBC}" destId="{DD1DEAF5-FD7B-406C-9457-1B6165B47BFE}" srcOrd="0" destOrd="0" presId="urn:microsoft.com/office/officeart/2005/8/layout/process1"/>
    <dgm:cxn modelId="{1318481D-611A-47CC-A6B9-400A4DD19ADD}" type="presOf" srcId="{6FC663B9-A287-41C1-A986-EA55633ADA5C}" destId="{591FDB16-047B-4161-BDFD-94650C87685F}" srcOrd="0" destOrd="0" presId="urn:microsoft.com/office/officeart/2005/8/layout/process1"/>
    <dgm:cxn modelId="{891A2F47-E503-4063-99E5-D0519B9ACD98}" type="presOf" srcId="{5028D2AE-F6D2-408B-9C91-673A98282CBC}" destId="{71A4D0F1-4075-4DAD-9A9F-01A09E8CCBF1}" srcOrd="1" destOrd="0" presId="urn:microsoft.com/office/officeart/2005/8/layout/process1"/>
    <dgm:cxn modelId="{52737652-9AA1-4F4A-8BBF-3722278FC44B}" srcId="{023EB9A4-F235-427E-B6AF-778D500DA1F9}" destId="{5DB7A330-3C53-4A6A-BB1D-DB5605DC8FAD}" srcOrd="1" destOrd="0" parTransId="{9724131B-0288-4C0F-9300-81F7D5214207}" sibTransId="{AA7989EA-5D9D-40D1-95AB-611858060031}"/>
    <dgm:cxn modelId="{B7E92957-60BF-433F-9E19-8FA92A5A2211}" type="presOf" srcId="{FE4A76B7-DD03-4995-8FE1-B64D964AE38B}" destId="{D0EFD297-E20A-4073-AC4E-E1DE155C3B7D}" srcOrd="1" destOrd="0" presId="urn:microsoft.com/office/officeart/2005/8/layout/process1"/>
    <dgm:cxn modelId="{EFE00361-4E5F-4FC9-BF42-42FA02132756}" type="presOf" srcId="{AA7989EA-5D9D-40D1-95AB-611858060031}" destId="{610F13F3-2C23-45DE-ABCC-10EB6CDB4242}" srcOrd="0" destOrd="0" presId="urn:microsoft.com/office/officeart/2005/8/layout/process1"/>
    <dgm:cxn modelId="{A0DEDC80-B814-4617-916B-05EF900069B2}" type="presOf" srcId="{5DB7A330-3C53-4A6A-BB1D-DB5605DC8FAD}" destId="{807B5676-0E76-4F0E-BDE8-192D082670B4}" srcOrd="0" destOrd="0" presId="urn:microsoft.com/office/officeart/2005/8/layout/process1"/>
    <dgm:cxn modelId="{CDE51993-EB4F-4366-AA9F-6CDABC29259C}" type="presOf" srcId="{F1D33FAB-AC94-462B-AAE2-CC7947D08186}" destId="{D1D86F2D-A41A-4085-8480-74D2F1B7D3AC}" srcOrd="0" destOrd="0" presId="urn:microsoft.com/office/officeart/2005/8/layout/process1"/>
    <dgm:cxn modelId="{DBB15E97-BA2A-414C-8A07-5E469D3661FA}" srcId="{023EB9A4-F235-427E-B6AF-778D500DA1F9}" destId="{6FC663B9-A287-41C1-A986-EA55633ADA5C}" srcOrd="0" destOrd="0" parTransId="{6035540F-7915-42DD-8D46-5745727A53E5}" sibTransId="{FE4A76B7-DD03-4995-8FE1-B64D964AE38B}"/>
    <dgm:cxn modelId="{F82A41B5-D7B1-4AB2-BE45-D57534E14504}" type="presOf" srcId="{FE4A76B7-DD03-4995-8FE1-B64D964AE38B}" destId="{FEE317D7-A6EA-4AFA-94F5-B411921AAE2D}" srcOrd="0" destOrd="0" presId="urn:microsoft.com/office/officeart/2005/8/layout/process1"/>
    <dgm:cxn modelId="{BE5F6FB9-850E-47C0-B2CF-C71B7C30BF87}" srcId="{023EB9A4-F235-427E-B6AF-778D500DA1F9}" destId="{49A92B6F-D24A-460F-A0DA-BB80301D875F}" srcOrd="3" destOrd="0" parTransId="{1139FFC3-FF14-4331-A6EF-CACB4E0FCC4F}" sibTransId="{DB38990E-6999-48EE-A830-500907D56D1A}"/>
    <dgm:cxn modelId="{E50EE8BB-B421-424A-8541-8B5E934CDE67}" type="presOf" srcId="{49A92B6F-D24A-460F-A0DA-BB80301D875F}" destId="{5EF266E4-4BFE-47C5-B8C1-DEEEA86474AB}" srcOrd="0" destOrd="0" presId="urn:microsoft.com/office/officeart/2005/8/layout/process1"/>
    <dgm:cxn modelId="{089069DF-402E-4031-91F1-4441E370E4C7}" type="presOf" srcId="{023EB9A4-F235-427E-B6AF-778D500DA1F9}" destId="{4F3885B5-068E-417B-BC0A-C27826ECC128}" srcOrd="0" destOrd="0" presId="urn:microsoft.com/office/officeart/2005/8/layout/process1"/>
    <dgm:cxn modelId="{A799E8E5-3303-4B39-9327-F8DA0C46EDFC}" srcId="{023EB9A4-F235-427E-B6AF-778D500DA1F9}" destId="{F1D33FAB-AC94-462B-AAE2-CC7947D08186}" srcOrd="2" destOrd="0" parTransId="{CA62A5B2-B2C0-4F1E-8216-A601F8D3CF34}" sibTransId="{5028D2AE-F6D2-408B-9C91-673A98282CBC}"/>
    <dgm:cxn modelId="{DECA16EF-CD87-490A-B15D-B22F9E88CF65}" type="presOf" srcId="{AA7989EA-5D9D-40D1-95AB-611858060031}" destId="{514D763F-BB52-4C3B-B08C-0B2EFB607698}" srcOrd="1" destOrd="0" presId="urn:microsoft.com/office/officeart/2005/8/layout/process1"/>
    <dgm:cxn modelId="{E0771068-1A16-4E92-A46E-8E320C1BAD42}" type="presParOf" srcId="{4F3885B5-068E-417B-BC0A-C27826ECC128}" destId="{591FDB16-047B-4161-BDFD-94650C87685F}" srcOrd="0" destOrd="0" presId="urn:microsoft.com/office/officeart/2005/8/layout/process1"/>
    <dgm:cxn modelId="{169DB19E-041B-4722-B83E-9E2183060728}" type="presParOf" srcId="{4F3885B5-068E-417B-BC0A-C27826ECC128}" destId="{FEE317D7-A6EA-4AFA-94F5-B411921AAE2D}" srcOrd="1" destOrd="0" presId="urn:microsoft.com/office/officeart/2005/8/layout/process1"/>
    <dgm:cxn modelId="{EA454771-D2AE-4C96-9B44-2E30F63147EF}" type="presParOf" srcId="{FEE317D7-A6EA-4AFA-94F5-B411921AAE2D}" destId="{D0EFD297-E20A-4073-AC4E-E1DE155C3B7D}" srcOrd="0" destOrd="0" presId="urn:microsoft.com/office/officeart/2005/8/layout/process1"/>
    <dgm:cxn modelId="{98BCF4C0-9681-458B-805C-3F208911C6A9}" type="presParOf" srcId="{4F3885B5-068E-417B-BC0A-C27826ECC128}" destId="{807B5676-0E76-4F0E-BDE8-192D082670B4}" srcOrd="2" destOrd="0" presId="urn:microsoft.com/office/officeart/2005/8/layout/process1"/>
    <dgm:cxn modelId="{2FCD280E-63AB-4B2C-8270-8397B141077B}" type="presParOf" srcId="{4F3885B5-068E-417B-BC0A-C27826ECC128}" destId="{610F13F3-2C23-45DE-ABCC-10EB6CDB4242}" srcOrd="3" destOrd="0" presId="urn:microsoft.com/office/officeart/2005/8/layout/process1"/>
    <dgm:cxn modelId="{27920200-EA93-4E9C-80B8-FE2F2920EBA0}" type="presParOf" srcId="{610F13F3-2C23-45DE-ABCC-10EB6CDB4242}" destId="{514D763F-BB52-4C3B-B08C-0B2EFB607698}" srcOrd="0" destOrd="0" presId="urn:microsoft.com/office/officeart/2005/8/layout/process1"/>
    <dgm:cxn modelId="{2262F746-74E0-43B0-B6E3-C59B9CF1EEE7}" type="presParOf" srcId="{4F3885B5-068E-417B-BC0A-C27826ECC128}" destId="{D1D86F2D-A41A-4085-8480-74D2F1B7D3AC}" srcOrd="4" destOrd="0" presId="urn:microsoft.com/office/officeart/2005/8/layout/process1"/>
    <dgm:cxn modelId="{637B862A-AA27-4468-9A4F-F9BED0B71904}" type="presParOf" srcId="{4F3885B5-068E-417B-BC0A-C27826ECC128}" destId="{DD1DEAF5-FD7B-406C-9457-1B6165B47BFE}" srcOrd="5" destOrd="0" presId="urn:microsoft.com/office/officeart/2005/8/layout/process1"/>
    <dgm:cxn modelId="{FF71732D-6DB4-4417-8981-E795AC998AF1}" type="presParOf" srcId="{DD1DEAF5-FD7B-406C-9457-1B6165B47BFE}" destId="{71A4D0F1-4075-4DAD-9A9F-01A09E8CCBF1}" srcOrd="0" destOrd="0" presId="urn:microsoft.com/office/officeart/2005/8/layout/process1"/>
    <dgm:cxn modelId="{7196B576-3A5B-4C89-8437-1A538C4C9A0E}" type="presParOf" srcId="{4F3885B5-068E-417B-BC0A-C27826ECC128}" destId="{5EF266E4-4BFE-47C5-B8C1-DEEEA86474AB}" srcOrd="6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023EB9A4-F235-427E-B6AF-778D500DA1F9}" type="doc">
      <dgm:prSet loTypeId="urn:microsoft.com/office/officeart/2005/8/layout/process1" loCatId="process" qsTypeId="urn:microsoft.com/office/officeart/2005/8/quickstyle/simple1" qsCatId="simple" csTypeId="urn:microsoft.com/office/officeart/2005/8/colors/accent1_2" csCatId="accent1" phldr="1"/>
      <dgm:spPr/>
    </dgm:pt>
    <dgm:pt modelId="{6FC663B9-A287-41C1-A986-EA55633ADA5C}">
      <dgm:prSet phldrT="[Text]"/>
      <dgm:spPr/>
      <dgm:t>
        <a:bodyPr/>
        <a:lstStyle/>
        <a:p>
          <a:r>
            <a:rPr lang="it-IT"/>
            <a:t>Valorizzazione del portafoglio</a:t>
          </a:r>
        </a:p>
      </dgm:t>
    </dgm:pt>
    <dgm:pt modelId="{6035540F-7915-42DD-8D46-5745727A53E5}" type="parTrans" cxnId="{DBB15E97-BA2A-414C-8A07-5E469D3661FA}">
      <dgm:prSet/>
      <dgm:spPr/>
      <dgm:t>
        <a:bodyPr/>
        <a:lstStyle/>
        <a:p>
          <a:endParaRPr lang="it-IT"/>
        </a:p>
      </dgm:t>
    </dgm:pt>
    <dgm:pt modelId="{FE4A76B7-DD03-4995-8FE1-B64D964AE38B}" type="sibTrans" cxnId="{DBB15E97-BA2A-414C-8A07-5E469D3661FA}">
      <dgm:prSet/>
      <dgm:spPr/>
      <dgm:t>
        <a:bodyPr/>
        <a:lstStyle/>
        <a:p>
          <a:endParaRPr lang="it-IT"/>
        </a:p>
      </dgm:t>
    </dgm:pt>
    <dgm:pt modelId="{5DB7A330-3C53-4A6A-BB1D-DB5605DC8FAD}">
      <dgm:prSet phldrT="[Text]"/>
      <dgm:spPr/>
      <dgm:t>
        <a:bodyPr/>
        <a:lstStyle/>
        <a:p>
          <a:r>
            <a:rPr lang="it-IT"/>
            <a:t>Risultato</a:t>
          </a:r>
        </a:p>
      </dgm:t>
    </dgm:pt>
    <dgm:pt modelId="{9724131B-0288-4C0F-9300-81F7D5214207}" type="parTrans" cxnId="{52737652-9AA1-4F4A-8BBF-3722278FC44B}">
      <dgm:prSet/>
      <dgm:spPr/>
      <dgm:t>
        <a:bodyPr/>
        <a:lstStyle/>
        <a:p>
          <a:endParaRPr lang="it-IT"/>
        </a:p>
      </dgm:t>
    </dgm:pt>
    <dgm:pt modelId="{AA7989EA-5D9D-40D1-95AB-611858060031}" type="sibTrans" cxnId="{52737652-9AA1-4F4A-8BBF-3722278FC44B}">
      <dgm:prSet/>
      <dgm:spPr/>
      <dgm:t>
        <a:bodyPr/>
        <a:lstStyle/>
        <a:p>
          <a:endParaRPr lang="it-IT"/>
        </a:p>
      </dgm:t>
    </dgm:pt>
    <dgm:pt modelId="{F1D33FAB-AC94-462B-AAE2-CC7947D08186}">
      <dgm:prSet phldrT="[Text]"/>
      <dgm:spPr/>
      <dgm:t>
        <a:bodyPr/>
        <a:lstStyle/>
        <a:p>
          <a:r>
            <a:rPr lang="it-IT"/>
            <a:t>Rendimento</a:t>
          </a:r>
        </a:p>
      </dgm:t>
    </dgm:pt>
    <dgm:pt modelId="{CA62A5B2-B2C0-4F1E-8216-A601F8D3CF34}" type="parTrans" cxnId="{A799E8E5-3303-4B39-9327-F8DA0C46EDFC}">
      <dgm:prSet/>
      <dgm:spPr/>
      <dgm:t>
        <a:bodyPr/>
        <a:lstStyle/>
        <a:p>
          <a:endParaRPr lang="it-IT"/>
        </a:p>
      </dgm:t>
    </dgm:pt>
    <dgm:pt modelId="{5028D2AE-F6D2-408B-9C91-673A98282CBC}" type="sibTrans" cxnId="{A799E8E5-3303-4B39-9327-F8DA0C46EDFC}">
      <dgm:prSet/>
      <dgm:spPr/>
      <dgm:t>
        <a:bodyPr/>
        <a:lstStyle/>
        <a:p>
          <a:endParaRPr lang="it-IT"/>
        </a:p>
      </dgm:t>
    </dgm:pt>
    <dgm:pt modelId="{4F3885B5-068E-417B-BC0A-C27826ECC128}" type="pres">
      <dgm:prSet presAssocID="{023EB9A4-F235-427E-B6AF-778D500DA1F9}" presName="Name0" presStyleCnt="0">
        <dgm:presLayoutVars>
          <dgm:dir/>
          <dgm:resizeHandles val="exact"/>
        </dgm:presLayoutVars>
      </dgm:prSet>
      <dgm:spPr/>
    </dgm:pt>
    <dgm:pt modelId="{591FDB16-047B-4161-BDFD-94650C87685F}" type="pres">
      <dgm:prSet presAssocID="{6FC663B9-A287-41C1-A986-EA55633ADA5C}" presName="node" presStyleLbl="node1" presStyleIdx="0" presStyleCnt="3">
        <dgm:presLayoutVars>
          <dgm:bulletEnabled val="1"/>
        </dgm:presLayoutVars>
      </dgm:prSet>
      <dgm:spPr/>
    </dgm:pt>
    <dgm:pt modelId="{FEE317D7-A6EA-4AFA-94F5-B411921AAE2D}" type="pres">
      <dgm:prSet presAssocID="{FE4A76B7-DD03-4995-8FE1-B64D964AE38B}" presName="sibTrans" presStyleLbl="sibTrans2D1" presStyleIdx="0" presStyleCnt="2"/>
      <dgm:spPr/>
    </dgm:pt>
    <dgm:pt modelId="{D0EFD297-E20A-4073-AC4E-E1DE155C3B7D}" type="pres">
      <dgm:prSet presAssocID="{FE4A76B7-DD03-4995-8FE1-B64D964AE38B}" presName="connectorText" presStyleLbl="sibTrans2D1" presStyleIdx="0" presStyleCnt="2"/>
      <dgm:spPr/>
    </dgm:pt>
    <dgm:pt modelId="{807B5676-0E76-4F0E-BDE8-192D082670B4}" type="pres">
      <dgm:prSet presAssocID="{5DB7A330-3C53-4A6A-BB1D-DB5605DC8FAD}" presName="node" presStyleLbl="node1" presStyleIdx="1" presStyleCnt="3">
        <dgm:presLayoutVars>
          <dgm:bulletEnabled val="1"/>
        </dgm:presLayoutVars>
      </dgm:prSet>
      <dgm:spPr/>
    </dgm:pt>
    <dgm:pt modelId="{610F13F3-2C23-45DE-ABCC-10EB6CDB4242}" type="pres">
      <dgm:prSet presAssocID="{AA7989EA-5D9D-40D1-95AB-611858060031}" presName="sibTrans" presStyleLbl="sibTrans2D1" presStyleIdx="1" presStyleCnt="2"/>
      <dgm:spPr/>
    </dgm:pt>
    <dgm:pt modelId="{514D763F-BB52-4C3B-B08C-0B2EFB607698}" type="pres">
      <dgm:prSet presAssocID="{AA7989EA-5D9D-40D1-95AB-611858060031}" presName="connectorText" presStyleLbl="sibTrans2D1" presStyleIdx="1" presStyleCnt="2"/>
      <dgm:spPr/>
    </dgm:pt>
    <dgm:pt modelId="{D1D86F2D-A41A-4085-8480-74D2F1B7D3AC}" type="pres">
      <dgm:prSet presAssocID="{F1D33FAB-AC94-462B-AAE2-CC7947D08186}" presName="node" presStyleLbl="node1" presStyleIdx="2" presStyleCnt="3">
        <dgm:presLayoutVars>
          <dgm:bulletEnabled val="1"/>
        </dgm:presLayoutVars>
      </dgm:prSet>
      <dgm:spPr/>
    </dgm:pt>
  </dgm:ptLst>
  <dgm:cxnLst>
    <dgm:cxn modelId="{F6A4DD06-0E6D-49D7-AB91-52985905B577}" type="presOf" srcId="{6FC663B9-A287-41C1-A986-EA55633ADA5C}" destId="{591FDB16-047B-4161-BDFD-94650C87685F}" srcOrd="0" destOrd="0" presId="urn:microsoft.com/office/officeart/2005/8/layout/process1"/>
    <dgm:cxn modelId="{B489ED24-940B-48C8-B5A7-0445D0AC3CFC}" type="presOf" srcId="{023EB9A4-F235-427E-B6AF-778D500DA1F9}" destId="{4F3885B5-068E-417B-BC0A-C27826ECC128}" srcOrd="0" destOrd="0" presId="urn:microsoft.com/office/officeart/2005/8/layout/process1"/>
    <dgm:cxn modelId="{52737652-9AA1-4F4A-8BBF-3722278FC44B}" srcId="{023EB9A4-F235-427E-B6AF-778D500DA1F9}" destId="{5DB7A330-3C53-4A6A-BB1D-DB5605DC8FAD}" srcOrd="1" destOrd="0" parTransId="{9724131B-0288-4C0F-9300-81F7D5214207}" sibTransId="{AA7989EA-5D9D-40D1-95AB-611858060031}"/>
    <dgm:cxn modelId="{4DD55A7A-56C6-4DF5-8B39-4FD94A080372}" type="presOf" srcId="{AA7989EA-5D9D-40D1-95AB-611858060031}" destId="{610F13F3-2C23-45DE-ABCC-10EB6CDB4242}" srcOrd="0" destOrd="0" presId="urn:microsoft.com/office/officeart/2005/8/layout/process1"/>
    <dgm:cxn modelId="{83DB7E85-C415-4B3D-9536-85E7ABE4AFDB}" type="presOf" srcId="{FE4A76B7-DD03-4995-8FE1-B64D964AE38B}" destId="{FEE317D7-A6EA-4AFA-94F5-B411921AAE2D}" srcOrd="0" destOrd="0" presId="urn:microsoft.com/office/officeart/2005/8/layout/process1"/>
    <dgm:cxn modelId="{88DD8688-26C9-4419-A7CB-453FF5829886}" type="presOf" srcId="{5DB7A330-3C53-4A6A-BB1D-DB5605DC8FAD}" destId="{807B5676-0E76-4F0E-BDE8-192D082670B4}" srcOrd="0" destOrd="0" presId="urn:microsoft.com/office/officeart/2005/8/layout/process1"/>
    <dgm:cxn modelId="{A1662D8B-43AB-4FA0-B557-0788D5281DDA}" type="presOf" srcId="{AA7989EA-5D9D-40D1-95AB-611858060031}" destId="{514D763F-BB52-4C3B-B08C-0B2EFB607698}" srcOrd="1" destOrd="0" presId="urn:microsoft.com/office/officeart/2005/8/layout/process1"/>
    <dgm:cxn modelId="{DBB15E97-BA2A-414C-8A07-5E469D3661FA}" srcId="{023EB9A4-F235-427E-B6AF-778D500DA1F9}" destId="{6FC663B9-A287-41C1-A986-EA55633ADA5C}" srcOrd="0" destOrd="0" parTransId="{6035540F-7915-42DD-8D46-5745727A53E5}" sibTransId="{FE4A76B7-DD03-4995-8FE1-B64D964AE38B}"/>
    <dgm:cxn modelId="{64445A99-DE30-4962-86E6-144D7208BB47}" type="presOf" srcId="{FE4A76B7-DD03-4995-8FE1-B64D964AE38B}" destId="{D0EFD297-E20A-4073-AC4E-E1DE155C3B7D}" srcOrd="1" destOrd="0" presId="urn:microsoft.com/office/officeart/2005/8/layout/process1"/>
    <dgm:cxn modelId="{62F933A1-5BEF-43B5-BA5A-34D918274D0D}" type="presOf" srcId="{F1D33FAB-AC94-462B-AAE2-CC7947D08186}" destId="{D1D86F2D-A41A-4085-8480-74D2F1B7D3AC}" srcOrd="0" destOrd="0" presId="urn:microsoft.com/office/officeart/2005/8/layout/process1"/>
    <dgm:cxn modelId="{A799E8E5-3303-4B39-9327-F8DA0C46EDFC}" srcId="{023EB9A4-F235-427E-B6AF-778D500DA1F9}" destId="{F1D33FAB-AC94-462B-AAE2-CC7947D08186}" srcOrd="2" destOrd="0" parTransId="{CA62A5B2-B2C0-4F1E-8216-A601F8D3CF34}" sibTransId="{5028D2AE-F6D2-408B-9C91-673A98282CBC}"/>
    <dgm:cxn modelId="{628B331B-5A68-422B-B8BE-CE4E3ACF535E}" type="presParOf" srcId="{4F3885B5-068E-417B-BC0A-C27826ECC128}" destId="{591FDB16-047B-4161-BDFD-94650C87685F}" srcOrd="0" destOrd="0" presId="urn:microsoft.com/office/officeart/2005/8/layout/process1"/>
    <dgm:cxn modelId="{EF2C5E23-1FB2-4C0F-B2FA-2808E9E533D5}" type="presParOf" srcId="{4F3885B5-068E-417B-BC0A-C27826ECC128}" destId="{FEE317D7-A6EA-4AFA-94F5-B411921AAE2D}" srcOrd="1" destOrd="0" presId="urn:microsoft.com/office/officeart/2005/8/layout/process1"/>
    <dgm:cxn modelId="{548CAE0B-AA30-4981-B5B6-81C4014F7FEA}" type="presParOf" srcId="{FEE317D7-A6EA-4AFA-94F5-B411921AAE2D}" destId="{D0EFD297-E20A-4073-AC4E-E1DE155C3B7D}" srcOrd="0" destOrd="0" presId="urn:microsoft.com/office/officeart/2005/8/layout/process1"/>
    <dgm:cxn modelId="{BD77F8FF-6822-4922-8A50-3ADB22892631}" type="presParOf" srcId="{4F3885B5-068E-417B-BC0A-C27826ECC128}" destId="{807B5676-0E76-4F0E-BDE8-192D082670B4}" srcOrd="2" destOrd="0" presId="urn:microsoft.com/office/officeart/2005/8/layout/process1"/>
    <dgm:cxn modelId="{787BDF4B-2810-46B3-A0EB-CA15F48DE3CE}" type="presParOf" srcId="{4F3885B5-068E-417B-BC0A-C27826ECC128}" destId="{610F13F3-2C23-45DE-ABCC-10EB6CDB4242}" srcOrd="3" destOrd="0" presId="urn:microsoft.com/office/officeart/2005/8/layout/process1"/>
    <dgm:cxn modelId="{CFA247F7-BAD0-4FC2-985B-C385BE070BF6}" type="presParOf" srcId="{610F13F3-2C23-45DE-ABCC-10EB6CDB4242}" destId="{514D763F-BB52-4C3B-B08C-0B2EFB607698}" srcOrd="0" destOrd="0" presId="urn:microsoft.com/office/officeart/2005/8/layout/process1"/>
    <dgm:cxn modelId="{12862B56-E543-4EBE-A2C9-1475417D835B}" type="presParOf" srcId="{4F3885B5-068E-417B-BC0A-C27826ECC128}" destId="{D1D86F2D-A41A-4085-8480-74D2F1B7D3AC}" srcOrd="4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15" minVer="http://schemas.openxmlformats.org/drawingml/2006/diagram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023EB9A4-F235-427E-B6AF-778D500DA1F9}" type="doc">
      <dgm:prSet loTypeId="urn:microsoft.com/office/officeart/2005/8/layout/process1" loCatId="process" qsTypeId="urn:microsoft.com/office/officeart/2005/8/quickstyle/simple1" qsCatId="simple" csTypeId="urn:microsoft.com/office/officeart/2005/8/colors/accent1_2" csCatId="accent1" phldr="1"/>
      <dgm:spPr/>
    </dgm:pt>
    <dgm:pt modelId="{6FC663B9-A287-41C1-A986-EA55633ADA5C}">
      <dgm:prSet phldrT="[Text]"/>
      <dgm:spPr/>
      <dgm:t>
        <a:bodyPr/>
        <a:lstStyle/>
        <a:p>
          <a:r>
            <a:rPr lang="it-IT"/>
            <a:t>Valorizzazione delle classi</a:t>
          </a:r>
        </a:p>
      </dgm:t>
    </dgm:pt>
    <dgm:pt modelId="{6035540F-7915-42DD-8D46-5745727A53E5}" type="parTrans" cxnId="{DBB15E97-BA2A-414C-8A07-5E469D3661FA}">
      <dgm:prSet/>
      <dgm:spPr/>
      <dgm:t>
        <a:bodyPr/>
        <a:lstStyle/>
        <a:p>
          <a:endParaRPr lang="it-IT"/>
        </a:p>
      </dgm:t>
    </dgm:pt>
    <dgm:pt modelId="{FE4A76B7-DD03-4995-8FE1-B64D964AE38B}" type="sibTrans" cxnId="{DBB15E97-BA2A-414C-8A07-5E469D3661FA}">
      <dgm:prSet/>
      <dgm:spPr/>
      <dgm:t>
        <a:bodyPr/>
        <a:lstStyle/>
        <a:p>
          <a:endParaRPr lang="it-IT"/>
        </a:p>
      </dgm:t>
    </dgm:pt>
    <dgm:pt modelId="{5DB7A330-3C53-4A6A-BB1D-DB5605DC8FAD}">
      <dgm:prSet phldrT="[Text]"/>
      <dgm:spPr/>
      <dgm:t>
        <a:bodyPr/>
        <a:lstStyle/>
        <a:p>
          <a:r>
            <a:rPr lang="it-IT"/>
            <a:t>Risultato</a:t>
          </a:r>
        </a:p>
      </dgm:t>
    </dgm:pt>
    <dgm:pt modelId="{9724131B-0288-4C0F-9300-81F7D5214207}" type="parTrans" cxnId="{52737652-9AA1-4F4A-8BBF-3722278FC44B}">
      <dgm:prSet/>
      <dgm:spPr/>
      <dgm:t>
        <a:bodyPr/>
        <a:lstStyle/>
        <a:p>
          <a:endParaRPr lang="it-IT"/>
        </a:p>
      </dgm:t>
    </dgm:pt>
    <dgm:pt modelId="{AA7989EA-5D9D-40D1-95AB-611858060031}" type="sibTrans" cxnId="{52737652-9AA1-4F4A-8BBF-3722278FC44B}">
      <dgm:prSet/>
      <dgm:spPr/>
      <dgm:t>
        <a:bodyPr/>
        <a:lstStyle/>
        <a:p>
          <a:endParaRPr lang="it-IT"/>
        </a:p>
      </dgm:t>
    </dgm:pt>
    <dgm:pt modelId="{F1D33FAB-AC94-462B-AAE2-CC7947D08186}">
      <dgm:prSet phldrT="[Text]"/>
      <dgm:spPr/>
      <dgm:t>
        <a:bodyPr/>
        <a:lstStyle/>
        <a:p>
          <a:r>
            <a:rPr lang="it-IT"/>
            <a:t>Rendimento</a:t>
          </a:r>
        </a:p>
      </dgm:t>
    </dgm:pt>
    <dgm:pt modelId="{CA62A5B2-B2C0-4F1E-8216-A601F8D3CF34}" type="parTrans" cxnId="{A799E8E5-3303-4B39-9327-F8DA0C46EDFC}">
      <dgm:prSet/>
      <dgm:spPr/>
      <dgm:t>
        <a:bodyPr/>
        <a:lstStyle/>
        <a:p>
          <a:endParaRPr lang="it-IT"/>
        </a:p>
      </dgm:t>
    </dgm:pt>
    <dgm:pt modelId="{5028D2AE-F6D2-408B-9C91-673A98282CBC}" type="sibTrans" cxnId="{A799E8E5-3303-4B39-9327-F8DA0C46EDFC}">
      <dgm:prSet/>
      <dgm:spPr/>
      <dgm:t>
        <a:bodyPr/>
        <a:lstStyle/>
        <a:p>
          <a:endParaRPr lang="it-IT"/>
        </a:p>
      </dgm:t>
    </dgm:pt>
    <dgm:pt modelId="{4F3885B5-068E-417B-BC0A-C27826ECC128}" type="pres">
      <dgm:prSet presAssocID="{023EB9A4-F235-427E-B6AF-778D500DA1F9}" presName="Name0" presStyleCnt="0">
        <dgm:presLayoutVars>
          <dgm:dir/>
          <dgm:resizeHandles val="exact"/>
        </dgm:presLayoutVars>
      </dgm:prSet>
      <dgm:spPr/>
    </dgm:pt>
    <dgm:pt modelId="{591FDB16-047B-4161-BDFD-94650C87685F}" type="pres">
      <dgm:prSet presAssocID="{6FC663B9-A287-41C1-A986-EA55633ADA5C}" presName="node" presStyleLbl="node1" presStyleIdx="0" presStyleCnt="3">
        <dgm:presLayoutVars>
          <dgm:bulletEnabled val="1"/>
        </dgm:presLayoutVars>
      </dgm:prSet>
      <dgm:spPr/>
    </dgm:pt>
    <dgm:pt modelId="{FEE317D7-A6EA-4AFA-94F5-B411921AAE2D}" type="pres">
      <dgm:prSet presAssocID="{FE4A76B7-DD03-4995-8FE1-B64D964AE38B}" presName="sibTrans" presStyleLbl="sibTrans2D1" presStyleIdx="0" presStyleCnt="2"/>
      <dgm:spPr/>
    </dgm:pt>
    <dgm:pt modelId="{D0EFD297-E20A-4073-AC4E-E1DE155C3B7D}" type="pres">
      <dgm:prSet presAssocID="{FE4A76B7-DD03-4995-8FE1-B64D964AE38B}" presName="connectorText" presStyleLbl="sibTrans2D1" presStyleIdx="0" presStyleCnt="2"/>
      <dgm:spPr/>
    </dgm:pt>
    <dgm:pt modelId="{807B5676-0E76-4F0E-BDE8-192D082670B4}" type="pres">
      <dgm:prSet presAssocID="{5DB7A330-3C53-4A6A-BB1D-DB5605DC8FAD}" presName="node" presStyleLbl="node1" presStyleIdx="1" presStyleCnt="3">
        <dgm:presLayoutVars>
          <dgm:bulletEnabled val="1"/>
        </dgm:presLayoutVars>
      </dgm:prSet>
      <dgm:spPr/>
    </dgm:pt>
    <dgm:pt modelId="{610F13F3-2C23-45DE-ABCC-10EB6CDB4242}" type="pres">
      <dgm:prSet presAssocID="{AA7989EA-5D9D-40D1-95AB-611858060031}" presName="sibTrans" presStyleLbl="sibTrans2D1" presStyleIdx="1" presStyleCnt="2"/>
      <dgm:spPr/>
    </dgm:pt>
    <dgm:pt modelId="{514D763F-BB52-4C3B-B08C-0B2EFB607698}" type="pres">
      <dgm:prSet presAssocID="{AA7989EA-5D9D-40D1-95AB-611858060031}" presName="connectorText" presStyleLbl="sibTrans2D1" presStyleIdx="1" presStyleCnt="2"/>
      <dgm:spPr/>
    </dgm:pt>
    <dgm:pt modelId="{D1D86F2D-A41A-4085-8480-74D2F1B7D3AC}" type="pres">
      <dgm:prSet presAssocID="{F1D33FAB-AC94-462B-AAE2-CC7947D08186}" presName="node" presStyleLbl="node1" presStyleIdx="2" presStyleCnt="3">
        <dgm:presLayoutVars>
          <dgm:bulletEnabled val="1"/>
        </dgm:presLayoutVars>
      </dgm:prSet>
      <dgm:spPr/>
    </dgm:pt>
  </dgm:ptLst>
  <dgm:cxnLst>
    <dgm:cxn modelId="{01D4FA4B-901B-4A8F-BDA2-1CF21F2D9D21}" type="presOf" srcId="{F1D33FAB-AC94-462B-AAE2-CC7947D08186}" destId="{D1D86F2D-A41A-4085-8480-74D2F1B7D3AC}" srcOrd="0" destOrd="0" presId="urn:microsoft.com/office/officeart/2005/8/layout/process1"/>
    <dgm:cxn modelId="{52737652-9AA1-4F4A-8BBF-3722278FC44B}" srcId="{023EB9A4-F235-427E-B6AF-778D500DA1F9}" destId="{5DB7A330-3C53-4A6A-BB1D-DB5605DC8FAD}" srcOrd="1" destOrd="0" parTransId="{9724131B-0288-4C0F-9300-81F7D5214207}" sibTransId="{AA7989EA-5D9D-40D1-95AB-611858060031}"/>
    <dgm:cxn modelId="{7B39B465-1BA6-4C44-ACAF-B4D7923FD968}" type="presOf" srcId="{5DB7A330-3C53-4A6A-BB1D-DB5605DC8FAD}" destId="{807B5676-0E76-4F0E-BDE8-192D082670B4}" srcOrd="0" destOrd="0" presId="urn:microsoft.com/office/officeart/2005/8/layout/process1"/>
    <dgm:cxn modelId="{BDB6B969-3E30-44AA-A230-1E55045C2645}" type="presOf" srcId="{AA7989EA-5D9D-40D1-95AB-611858060031}" destId="{514D763F-BB52-4C3B-B08C-0B2EFB607698}" srcOrd="1" destOrd="0" presId="urn:microsoft.com/office/officeart/2005/8/layout/process1"/>
    <dgm:cxn modelId="{DBB15E97-BA2A-414C-8A07-5E469D3661FA}" srcId="{023EB9A4-F235-427E-B6AF-778D500DA1F9}" destId="{6FC663B9-A287-41C1-A986-EA55633ADA5C}" srcOrd="0" destOrd="0" parTransId="{6035540F-7915-42DD-8D46-5745727A53E5}" sibTransId="{FE4A76B7-DD03-4995-8FE1-B64D964AE38B}"/>
    <dgm:cxn modelId="{553677A2-A340-4040-BC9B-6D59AC441DAF}" type="presOf" srcId="{023EB9A4-F235-427E-B6AF-778D500DA1F9}" destId="{4F3885B5-068E-417B-BC0A-C27826ECC128}" srcOrd="0" destOrd="0" presId="urn:microsoft.com/office/officeart/2005/8/layout/process1"/>
    <dgm:cxn modelId="{1F8F95B7-3622-4435-A10A-014953F68CCD}" type="presOf" srcId="{6FC663B9-A287-41C1-A986-EA55633ADA5C}" destId="{591FDB16-047B-4161-BDFD-94650C87685F}" srcOrd="0" destOrd="0" presId="urn:microsoft.com/office/officeart/2005/8/layout/process1"/>
    <dgm:cxn modelId="{2CDDF4BD-D978-4500-B971-ABB6AAAD7914}" type="presOf" srcId="{FE4A76B7-DD03-4995-8FE1-B64D964AE38B}" destId="{FEE317D7-A6EA-4AFA-94F5-B411921AAE2D}" srcOrd="0" destOrd="0" presId="urn:microsoft.com/office/officeart/2005/8/layout/process1"/>
    <dgm:cxn modelId="{E3B4F3C0-034C-4AEA-A588-F6A1728732B8}" type="presOf" srcId="{FE4A76B7-DD03-4995-8FE1-B64D964AE38B}" destId="{D0EFD297-E20A-4073-AC4E-E1DE155C3B7D}" srcOrd="1" destOrd="0" presId="urn:microsoft.com/office/officeart/2005/8/layout/process1"/>
    <dgm:cxn modelId="{6212A9CA-56DD-4997-9F05-8D6BF67D5B6E}" type="presOf" srcId="{AA7989EA-5D9D-40D1-95AB-611858060031}" destId="{610F13F3-2C23-45DE-ABCC-10EB6CDB4242}" srcOrd="0" destOrd="0" presId="urn:microsoft.com/office/officeart/2005/8/layout/process1"/>
    <dgm:cxn modelId="{A799E8E5-3303-4B39-9327-F8DA0C46EDFC}" srcId="{023EB9A4-F235-427E-B6AF-778D500DA1F9}" destId="{F1D33FAB-AC94-462B-AAE2-CC7947D08186}" srcOrd="2" destOrd="0" parTransId="{CA62A5B2-B2C0-4F1E-8216-A601F8D3CF34}" sibTransId="{5028D2AE-F6D2-408B-9C91-673A98282CBC}"/>
    <dgm:cxn modelId="{B006D400-2C6B-4606-979A-99A6A2DBD6E5}" type="presParOf" srcId="{4F3885B5-068E-417B-BC0A-C27826ECC128}" destId="{591FDB16-047B-4161-BDFD-94650C87685F}" srcOrd="0" destOrd="0" presId="urn:microsoft.com/office/officeart/2005/8/layout/process1"/>
    <dgm:cxn modelId="{0FEABDCF-2688-474B-A4ED-66865C039BDF}" type="presParOf" srcId="{4F3885B5-068E-417B-BC0A-C27826ECC128}" destId="{FEE317D7-A6EA-4AFA-94F5-B411921AAE2D}" srcOrd="1" destOrd="0" presId="urn:microsoft.com/office/officeart/2005/8/layout/process1"/>
    <dgm:cxn modelId="{433B8809-E68B-4FF2-9DD8-A8F5D8695AB5}" type="presParOf" srcId="{FEE317D7-A6EA-4AFA-94F5-B411921AAE2D}" destId="{D0EFD297-E20A-4073-AC4E-E1DE155C3B7D}" srcOrd="0" destOrd="0" presId="urn:microsoft.com/office/officeart/2005/8/layout/process1"/>
    <dgm:cxn modelId="{89D72AF1-7E52-488E-A7F2-315CC49847A6}" type="presParOf" srcId="{4F3885B5-068E-417B-BC0A-C27826ECC128}" destId="{807B5676-0E76-4F0E-BDE8-192D082670B4}" srcOrd="2" destOrd="0" presId="urn:microsoft.com/office/officeart/2005/8/layout/process1"/>
    <dgm:cxn modelId="{A5584874-7338-4016-8CDB-85D418FD35F5}" type="presParOf" srcId="{4F3885B5-068E-417B-BC0A-C27826ECC128}" destId="{610F13F3-2C23-45DE-ABCC-10EB6CDB4242}" srcOrd="3" destOrd="0" presId="urn:microsoft.com/office/officeart/2005/8/layout/process1"/>
    <dgm:cxn modelId="{698AD240-4B4D-4AAB-8048-FFDB224D492A}" type="presParOf" srcId="{610F13F3-2C23-45DE-ABCC-10EB6CDB4242}" destId="{514D763F-BB52-4C3B-B08C-0B2EFB607698}" srcOrd="0" destOrd="0" presId="urn:microsoft.com/office/officeart/2005/8/layout/process1"/>
    <dgm:cxn modelId="{E418E803-940F-45F5-B842-0921E178330E}" type="presParOf" srcId="{4F3885B5-068E-417B-BC0A-C27826ECC128}" destId="{D1D86F2D-A41A-4085-8480-74D2F1B7D3AC}" srcOrd="4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2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C46BAAD-B40E-455D-BA93-7BBFD8FE974F}">
      <dsp:nvSpPr>
        <dsp:cNvPr id="0" name=""/>
        <dsp:cNvSpPr/>
      </dsp:nvSpPr>
      <dsp:spPr>
        <a:xfrm>
          <a:off x="663" y="0"/>
          <a:ext cx="1414438" cy="68961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800" kern="1200"/>
            <a:t>Data download</a:t>
          </a:r>
        </a:p>
      </dsp:txBody>
      <dsp:txXfrm>
        <a:off x="20861" y="20198"/>
        <a:ext cx="1374042" cy="649214"/>
      </dsp:txXfrm>
    </dsp:sp>
    <dsp:sp modelId="{338A102D-D284-4EA3-AC14-CF445A59F9BA}">
      <dsp:nvSpPr>
        <dsp:cNvPr id="0" name=""/>
        <dsp:cNvSpPr/>
      </dsp:nvSpPr>
      <dsp:spPr>
        <a:xfrm>
          <a:off x="1556546" y="169414"/>
          <a:ext cx="299861" cy="350780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it-IT" sz="1400" kern="1200"/>
        </a:p>
      </dsp:txBody>
      <dsp:txXfrm>
        <a:off x="1556546" y="239570"/>
        <a:ext cx="209903" cy="210468"/>
      </dsp:txXfrm>
    </dsp:sp>
    <dsp:sp modelId="{DA56EC72-FBB1-458D-87C7-B8DFC3AE764D}">
      <dsp:nvSpPr>
        <dsp:cNvPr id="0" name=""/>
        <dsp:cNvSpPr/>
      </dsp:nvSpPr>
      <dsp:spPr>
        <a:xfrm>
          <a:off x="1980877" y="0"/>
          <a:ext cx="1414438" cy="68961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800" kern="1200"/>
            <a:t>Calcolo prezzi</a:t>
          </a:r>
        </a:p>
      </dsp:txBody>
      <dsp:txXfrm>
        <a:off x="2001075" y="20198"/>
        <a:ext cx="1374042" cy="649214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91FDB16-047B-4161-BDFD-94650C87685F}">
      <dsp:nvSpPr>
        <dsp:cNvPr id="0" name=""/>
        <dsp:cNvSpPr/>
      </dsp:nvSpPr>
      <dsp:spPr>
        <a:xfrm>
          <a:off x="2961" y="1040325"/>
          <a:ext cx="1294749" cy="77684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400" kern="1200"/>
            <a:t>Calcolo rendimenti e aggregazione</a:t>
          </a:r>
        </a:p>
      </dsp:txBody>
      <dsp:txXfrm>
        <a:off x="25714" y="1063078"/>
        <a:ext cx="1249243" cy="731343"/>
      </dsp:txXfrm>
    </dsp:sp>
    <dsp:sp modelId="{FEE317D7-A6EA-4AFA-94F5-B411921AAE2D}">
      <dsp:nvSpPr>
        <dsp:cNvPr id="0" name=""/>
        <dsp:cNvSpPr/>
      </dsp:nvSpPr>
      <dsp:spPr>
        <a:xfrm>
          <a:off x="1427185" y="1268201"/>
          <a:ext cx="274486" cy="321097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it-IT" sz="1100" kern="1200"/>
        </a:p>
      </dsp:txBody>
      <dsp:txXfrm>
        <a:off x="1427185" y="1332420"/>
        <a:ext cx="192140" cy="192659"/>
      </dsp:txXfrm>
    </dsp:sp>
    <dsp:sp modelId="{807B5676-0E76-4F0E-BDE8-192D082670B4}">
      <dsp:nvSpPr>
        <dsp:cNvPr id="0" name=""/>
        <dsp:cNvSpPr/>
      </dsp:nvSpPr>
      <dsp:spPr>
        <a:xfrm>
          <a:off x="1815610" y="1040325"/>
          <a:ext cx="1294749" cy="77684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400" kern="1200"/>
            <a:t>Ottimizzazione</a:t>
          </a:r>
        </a:p>
      </dsp:txBody>
      <dsp:txXfrm>
        <a:off x="1838363" y="1063078"/>
        <a:ext cx="1249243" cy="731343"/>
      </dsp:txXfrm>
    </dsp:sp>
    <dsp:sp modelId="{610F13F3-2C23-45DE-ABCC-10EB6CDB4242}">
      <dsp:nvSpPr>
        <dsp:cNvPr id="0" name=""/>
        <dsp:cNvSpPr/>
      </dsp:nvSpPr>
      <dsp:spPr>
        <a:xfrm>
          <a:off x="3239835" y="1268201"/>
          <a:ext cx="274486" cy="321097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it-IT" sz="1100" kern="1200"/>
        </a:p>
      </dsp:txBody>
      <dsp:txXfrm>
        <a:off x="3239835" y="1332420"/>
        <a:ext cx="192140" cy="192659"/>
      </dsp:txXfrm>
    </dsp:sp>
    <dsp:sp modelId="{D1D86F2D-A41A-4085-8480-74D2F1B7D3AC}">
      <dsp:nvSpPr>
        <dsp:cNvPr id="0" name=""/>
        <dsp:cNvSpPr/>
      </dsp:nvSpPr>
      <dsp:spPr>
        <a:xfrm>
          <a:off x="3628259" y="1040325"/>
          <a:ext cx="1294749" cy="77684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400" kern="1200"/>
            <a:t>Calcolo operazioni Acq/Ven</a:t>
          </a:r>
        </a:p>
      </dsp:txBody>
      <dsp:txXfrm>
        <a:off x="3651012" y="1063078"/>
        <a:ext cx="1249243" cy="731343"/>
      </dsp:txXfrm>
    </dsp:sp>
    <dsp:sp modelId="{DD1DEAF5-FD7B-406C-9457-1B6165B47BFE}">
      <dsp:nvSpPr>
        <dsp:cNvPr id="0" name=""/>
        <dsp:cNvSpPr/>
      </dsp:nvSpPr>
      <dsp:spPr>
        <a:xfrm>
          <a:off x="5052484" y="1268201"/>
          <a:ext cx="274486" cy="321097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it-IT" sz="1100" kern="1200"/>
        </a:p>
      </dsp:txBody>
      <dsp:txXfrm>
        <a:off x="5052484" y="1332420"/>
        <a:ext cx="192140" cy="192659"/>
      </dsp:txXfrm>
    </dsp:sp>
    <dsp:sp modelId="{5EF266E4-4BFE-47C5-B8C1-DEEEA86474AB}">
      <dsp:nvSpPr>
        <dsp:cNvPr id="0" name=""/>
        <dsp:cNvSpPr/>
      </dsp:nvSpPr>
      <dsp:spPr>
        <a:xfrm>
          <a:off x="5440909" y="1040325"/>
          <a:ext cx="1294749" cy="77684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400" kern="1200"/>
            <a:t>Saldi</a:t>
          </a:r>
        </a:p>
      </dsp:txBody>
      <dsp:txXfrm>
        <a:off x="5463662" y="1063078"/>
        <a:ext cx="1249243" cy="731343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91FDB16-047B-4161-BDFD-94650C87685F}">
      <dsp:nvSpPr>
        <dsp:cNvPr id="0" name=""/>
        <dsp:cNvSpPr/>
      </dsp:nvSpPr>
      <dsp:spPr>
        <a:xfrm>
          <a:off x="4585" y="998319"/>
          <a:ext cx="1370523" cy="86086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600" kern="1200"/>
            <a:t>Valorizzazione del portafoglio</a:t>
          </a:r>
        </a:p>
      </dsp:txBody>
      <dsp:txXfrm>
        <a:off x="29799" y="1023533"/>
        <a:ext cx="1320095" cy="810432"/>
      </dsp:txXfrm>
    </dsp:sp>
    <dsp:sp modelId="{FEE317D7-A6EA-4AFA-94F5-B411921AAE2D}">
      <dsp:nvSpPr>
        <dsp:cNvPr id="0" name=""/>
        <dsp:cNvSpPr/>
      </dsp:nvSpPr>
      <dsp:spPr>
        <a:xfrm>
          <a:off x="1512161" y="1258805"/>
          <a:ext cx="290550" cy="339889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it-IT" sz="1300" kern="1200"/>
        </a:p>
      </dsp:txBody>
      <dsp:txXfrm>
        <a:off x="1512161" y="1326783"/>
        <a:ext cx="203385" cy="203933"/>
      </dsp:txXfrm>
    </dsp:sp>
    <dsp:sp modelId="{807B5676-0E76-4F0E-BDE8-192D082670B4}">
      <dsp:nvSpPr>
        <dsp:cNvPr id="0" name=""/>
        <dsp:cNvSpPr/>
      </dsp:nvSpPr>
      <dsp:spPr>
        <a:xfrm>
          <a:off x="1923318" y="998319"/>
          <a:ext cx="1370523" cy="86086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600" kern="1200"/>
            <a:t>Risultato</a:t>
          </a:r>
        </a:p>
      </dsp:txBody>
      <dsp:txXfrm>
        <a:off x="1948532" y="1023533"/>
        <a:ext cx="1320095" cy="810432"/>
      </dsp:txXfrm>
    </dsp:sp>
    <dsp:sp modelId="{610F13F3-2C23-45DE-ABCC-10EB6CDB4242}">
      <dsp:nvSpPr>
        <dsp:cNvPr id="0" name=""/>
        <dsp:cNvSpPr/>
      </dsp:nvSpPr>
      <dsp:spPr>
        <a:xfrm>
          <a:off x="3430894" y="1258805"/>
          <a:ext cx="290550" cy="339889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it-IT" sz="1300" kern="1200"/>
        </a:p>
      </dsp:txBody>
      <dsp:txXfrm>
        <a:off x="3430894" y="1326783"/>
        <a:ext cx="203385" cy="203933"/>
      </dsp:txXfrm>
    </dsp:sp>
    <dsp:sp modelId="{D1D86F2D-A41A-4085-8480-74D2F1B7D3AC}">
      <dsp:nvSpPr>
        <dsp:cNvPr id="0" name=""/>
        <dsp:cNvSpPr/>
      </dsp:nvSpPr>
      <dsp:spPr>
        <a:xfrm>
          <a:off x="3842051" y="998319"/>
          <a:ext cx="1370523" cy="86086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600" kern="1200"/>
            <a:t>Rendimento</a:t>
          </a:r>
        </a:p>
      </dsp:txBody>
      <dsp:txXfrm>
        <a:off x="3867265" y="1023533"/>
        <a:ext cx="1320095" cy="810432"/>
      </dsp:txXfrm>
    </dsp:sp>
  </dsp:spTree>
</dsp:drawing>
</file>

<file path=xl/diagrams/drawing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91FDB16-047B-4161-BDFD-94650C87685F}">
      <dsp:nvSpPr>
        <dsp:cNvPr id="0" name=""/>
        <dsp:cNvSpPr/>
      </dsp:nvSpPr>
      <dsp:spPr>
        <a:xfrm>
          <a:off x="4585" y="1017592"/>
          <a:ext cx="1370523" cy="8223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600" kern="1200"/>
            <a:t>Valorizzazione delle classi</a:t>
          </a:r>
        </a:p>
      </dsp:txBody>
      <dsp:txXfrm>
        <a:off x="28670" y="1041677"/>
        <a:ext cx="1322353" cy="774144"/>
      </dsp:txXfrm>
    </dsp:sp>
    <dsp:sp modelId="{FEE317D7-A6EA-4AFA-94F5-B411921AAE2D}">
      <dsp:nvSpPr>
        <dsp:cNvPr id="0" name=""/>
        <dsp:cNvSpPr/>
      </dsp:nvSpPr>
      <dsp:spPr>
        <a:xfrm>
          <a:off x="1512161" y="1258805"/>
          <a:ext cx="290550" cy="339889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it-IT" sz="1300" kern="1200"/>
        </a:p>
      </dsp:txBody>
      <dsp:txXfrm>
        <a:off x="1512161" y="1326783"/>
        <a:ext cx="203385" cy="203933"/>
      </dsp:txXfrm>
    </dsp:sp>
    <dsp:sp modelId="{807B5676-0E76-4F0E-BDE8-192D082670B4}">
      <dsp:nvSpPr>
        <dsp:cNvPr id="0" name=""/>
        <dsp:cNvSpPr/>
      </dsp:nvSpPr>
      <dsp:spPr>
        <a:xfrm>
          <a:off x="1923318" y="1017592"/>
          <a:ext cx="1370523" cy="8223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600" kern="1200"/>
            <a:t>Risultato</a:t>
          </a:r>
        </a:p>
      </dsp:txBody>
      <dsp:txXfrm>
        <a:off x="1947403" y="1041677"/>
        <a:ext cx="1322353" cy="774144"/>
      </dsp:txXfrm>
    </dsp:sp>
    <dsp:sp modelId="{610F13F3-2C23-45DE-ABCC-10EB6CDB4242}">
      <dsp:nvSpPr>
        <dsp:cNvPr id="0" name=""/>
        <dsp:cNvSpPr/>
      </dsp:nvSpPr>
      <dsp:spPr>
        <a:xfrm>
          <a:off x="3430894" y="1258805"/>
          <a:ext cx="290550" cy="339889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it-IT" sz="1300" kern="1200"/>
        </a:p>
      </dsp:txBody>
      <dsp:txXfrm>
        <a:off x="3430894" y="1326783"/>
        <a:ext cx="203385" cy="203933"/>
      </dsp:txXfrm>
    </dsp:sp>
    <dsp:sp modelId="{D1D86F2D-A41A-4085-8480-74D2F1B7D3AC}">
      <dsp:nvSpPr>
        <dsp:cNvPr id="0" name=""/>
        <dsp:cNvSpPr/>
      </dsp:nvSpPr>
      <dsp:spPr>
        <a:xfrm>
          <a:off x="3842051" y="1017592"/>
          <a:ext cx="1370523" cy="8223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600" kern="1200"/>
            <a:t>Rendimento</a:t>
          </a:r>
        </a:p>
      </dsp:txBody>
      <dsp:txXfrm>
        <a:off x="3866136" y="1041677"/>
        <a:ext cx="1322353" cy="774144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13" Type="http://schemas.openxmlformats.org/officeDocument/2006/relationships/diagramQuickStyle" Target="../diagrams/quickStyle3.xml"/><Relationship Id="rId18" Type="http://schemas.openxmlformats.org/officeDocument/2006/relationships/diagramQuickStyle" Target="../diagrams/quickStyle4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12" Type="http://schemas.openxmlformats.org/officeDocument/2006/relationships/diagramLayout" Target="../diagrams/layout3.xml"/><Relationship Id="rId17" Type="http://schemas.openxmlformats.org/officeDocument/2006/relationships/diagramLayout" Target="../diagrams/layout4.xml"/><Relationship Id="rId2" Type="http://schemas.openxmlformats.org/officeDocument/2006/relationships/diagramLayout" Target="../diagrams/layout1.xml"/><Relationship Id="rId16" Type="http://schemas.openxmlformats.org/officeDocument/2006/relationships/diagramData" Target="../diagrams/data4.xml"/><Relationship Id="rId20" Type="http://schemas.microsoft.com/office/2007/relationships/diagramDrawing" Target="../diagrams/drawing4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11" Type="http://schemas.openxmlformats.org/officeDocument/2006/relationships/diagramData" Target="../diagrams/data3.xml"/><Relationship Id="rId5" Type="http://schemas.microsoft.com/office/2007/relationships/diagramDrawing" Target="../diagrams/drawing1.xml"/><Relationship Id="rId15" Type="http://schemas.microsoft.com/office/2007/relationships/diagramDrawing" Target="../diagrams/drawing3.xml"/><Relationship Id="rId10" Type="http://schemas.microsoft.com/office/2007/relationships/diagramDrawing" Target="../diagrams/drawing2.xml"/><Relationship Id="rId19" Type="http://schemas.openxmlformats.org/officeDocument/2006/relationships/diagramColors" Target="../diagrams/colors4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Relationship Id="rId14" Type="http://schemas.openxmlformats.org/officeDocument/2006/relationships/diagramColors" Target="../diagrams/colors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487680</xdr:colOff>
      <xdr:row>9</xdr:row>
      <xdr:rowOff>148590</xdr:rowOff>
    </xdr:from>
    <xdr:to>
      <xdr:col>8</xdr:col>
      <xdr:colOff>518160</xdr:colOff>
      <xdr:row>13</xdr:row>
      <xdr:rowOff>76200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9</xdr:col>
      <xdr:colOff>15240</xdr:colOff>
      <xdr:row>11</xdr:row>
      <xdr:rowOff>26670</xdr:rowOff>
    </xdr:from>
    <xdr:to>
      <xdr:col>19</xdr:col>
      <xdr:colOff>22860</xdr:colOff>
      <xdr:row>26</xdr:row>
      <xdr:rowOff>26670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19</xdr:col>
      <xdr:colOff>198120</xdr:colOff>
      <xdr:row>19</xdr:row>
      <xdr:rowOff>0</xdr:rowOff>
    </xdr:from>
    <xdr:to>
      <xdr:col>27</xdr:col>
      <xdr:colOff>30480</xdr:colOff>
      <xdr:row>34</xdr:row>
      <xdr:rowOff>0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1" r:lo="rId12" r:qs="rId13" r:cs="rId14"/>
        </a:graphicData>
      </a:graphic>
    </xdr:graphicFrame>
    <xdr:clientData/>
  </xdr:twoCellAnchor>
  <xdr:twoCellAnchor>
    <xdr:from>
      <xdr:col>8</xdr:col>
      <xdr:colOff>41910</xdr:colOff>
      <xdr:row>13</xdr:row>
      <xdr:rowOff>102870</xdr:rowOff>
    </xdr:from>
    <xdr:to>
      <xdr:col>8</xdr:col>
      <xdr:colOff>537210</xdr:colOff>
      <xdr:row>19</xdr:row>
      <xdr:rowOff>68580</xdr:rowOff>
    </xdr:to>
    <xdr:sp macro="" textlink="">
      <xdr:nvSpPr>
        <xdr:cNvPr id="5" name="Bent-Up Arrow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 rot="5400000">
          <a:off x="4634865" y="2764155"/>
          <a:ext cx="1062990" cy="495300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7</xdr:col>
      <xdr:colOff>251460</xdr:colOff>
      <xdr:row>13</xdr:row>
      <xdr:rowOff>99060</xdr:rowOff>
    </xdr:from>
    <xdr:to>
      <xdr:col>18</xdr:col>
      <xdr:colOff>571500</xdr:colOff>
      <xdr:row>28</xdr:row>
      <xdr:rowOff>60960</xdr:rowOff>
    </xdr:to>
    <xdr:sp macro="" textlink="">
      <xdr:nvSpPr>
        <xdr:cNvPr id="6" name="Bent-Up Arrow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 rot="5400000">
          <a:off x="6678930" y="316230"/>
          <a:ext cx="2705100" cy="7025640"/>
        </a:xfrm>
        <a:prstGeom prst="bentUpArrow">
          <a:avLst>
            <a:gd name="adj1" fmla="val 4953"/>
            <a:gd name="adj2" fmla="val 5071"/>
            <a:gd name="adj3" fmla="val 40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18</xdr:col>
      <xdr:colOff>72390</xdr:colOff>
      <xdr:row>20</xdr:row>
      <xdr:rowOff>125730</xdr:rowOff>
    </xdr:from>
    <xdr:to>
      <xdr:col>18</xdr:col>
      <xdr:colOff>567690</xdr:colOff>
      <xdr:row>26</xdr:row>
      <xdr:rowOff>91440</xdr:rowOff>
    </xdr:to>
    <xdr:sp macro="" textlink="">
      <xdr:nvSpPr>
        <xdr:cNvPr id="7" name="Bent-Up Arrow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 rot="5400000">
          <a:off x="10761345" y="4067175"/>
          <a:ext cx="1062990" cy="495300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9</xdr:col>
      <xdr:colOff>563880</xdr:colOff>
      <xdr:row>20</xdr:row>
      <xdr:rowOff>167640</xdr:rowOff>
    </xdr:from>
    <xdr:to>
      <xdr:col>30</xdr:col>
      <xdr:colOff>457200</xdr:colOff>
      <xdr:row>42</xdr:row>
      <xdr:rowOff>22860</xdr:rowOff>
    </xdr:to>
    <xdr:sp macro="" textlink="">
      <xdr:nvSpPr>
        <xdr:cNvPr id="8" name="Bent-Up Arrow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 rot="5400000">
          <a:off x="10458450" y="-582930"/>
          <a:ext cx="3878580" cy="12694920"/>
        </a:xfrm>
        <a:prstGeom prst="bentUpArrow">
          <a:avLst>
            <a:gd name="adj1" fmla="val 3292"/>
            <a:gd name="adj2" fmla="val 2901"/>
            <a:gd name="adj3" fmla="val 306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20</xdr:col>
      <xdr:colOff>80010</xdr:colOff>
      <xdr:row>28</xdr:row>
      <xdr:rowOff>156210</xdr:rowOff>
    </xdr:from>
    <xdr:to>
      <xdr:col>22</xdr:col>
      <xdr:colOff>121920</xdr:colOff>
      <xdr:row>33</xdr:row>
      <xdr:rowOff>45720</xdr:rowOff>
    </xdr:to>
    <xdr:sp macro="" textlink="">
      <xdr:nvSpPr>
        <xdr:cNvPr id="9" name="Bent-Up Arrow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 rot="5400000">
          <a:off x="12500610" y="5048250"/>
          <a:ext cx="803910" cy="1261110"/>
        </a:xfrm>
        <a:prstGeom prst="bentUpArrow">
          <a:avLst>
            <a:gd name="adj1" fmla="val 14247"/>
            <a:gd name="adj2" fmla="val 13172"/>
            <a:gd name="adj3" fmla="val 1138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22</xdr:col>
      <xdr:colOff>243840</xdr:colOff>
      <xdr:row>26</xdr:row>
      <xdr:rowOff>22860</xdr:rowOff>
    </xdr:from>
    <xdr:to>
      <xdr:col>30</xdr:col>
      <xdr:colOff>76200</xdr:colOff>
      <xdr:row>41</xdr:row>
      <xdr:rowOff>22860</xdr:rowOff>
    </xdr:to>
    <xdr:graphicFrame macro="">
      <xdr:nvGraphicFramePr>
        <xdr:cNvPr id="13" name="Diagram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6" r:lo="rId17" r:qs="rId18" r:cs="rId19"/>
        </a:graphicData>
      </a:graphic>
    </xdr:graphicFrame>
    <xdr:clientData/>
  </xdr:twoCellAnchor>
  <xdr:twoCellAnchor>
    <xdr:from>
      <xdr:col>28</xdr:col>
      <xdr:colOff>594360</xdr:colOff>
      <xdr:row>36</xdr:row>
      <xdr:rowOff>0</xdr:rowOff>
    </xdr:from>
    <xdr:to>
      <xdr:col>30</xdr:col>
      <xdr:colOff>426720</xdr:colOff>
      <xdr:row>40</xdr:row>
      <xdr:rowOff>72390</xdr:rowOff>
    </xdr:to>
    <xdr:sp macro="" textlink="">
      <xdr:nvSpPr>
        <xdr:cNvPr id="14" name="Bent-Up Arrow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 rot="5400000">
          <a:off x="17786985" y="6459855"/>
          <a:ext cx="803910" cy="1051560"/>
        </a:xfrm>
        <a:prstGeom prst="bentUpArrow">
          <a:avLst>
            <a:gd name="adj1" fmla="val 14247"/>
            <a:gd name="adj2" fmla="val 13172"/>
            <a:gd name="adj3" fmla="val 1138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30</xdr:col>
      <xdr:colOff>525780</xdr:colOff>
      <xdr:row>38</xdr:row>
      <xdr:rowOff>121920</xdr:rowOff>
    </xdr:from>
    <xdr:to>
      <xdr:col>32</xdr:col>
      <xdr:colOff>543654</xdr:colOff>
      <xdr:row>42</xdr:row>
      <xdr:rowOff>132644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pSpPr/>
      </xdr:nvGrpSpPr>
      <xdr:grpSpPr>
        <a:xfrm>
          <a:off x="20718780" y="7360920"/>
          <a:ext cx="1364074" cy="772724"/>
          <a:chOff x="3467946" y="1000477"/>
          <a:chExt cx="1237074" cy="742244"/>
        </a:xfrm>
      </xdr:grpSpPr>
      <xdr:sp macro="" textlink="">
        <xdr:nvSpPr>
          <xdr:cNvPr id="16" name="Rounded Rectangle 15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3467946" y="1000477"/>
            <a:ext cx="1237074" cy="742244"/>
          </a:xfrm>
          <a:prstGeom prst="roundRect">
            <a:avLst>
              <a:gd name="adj" fmla="val 10000"/>
            </a:avLst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17" name="Rounded Rectangle 4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3489686" y="1022217"/>
            <a:ext cx="1193594" cy="698764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53340" tIns="53340" rIns="53340" bIns="53340" numCol="1" spcCol="1270" anchor="ctr" anchorCtr="0">
            <a:noAutofit/>
          </a:bodyPr>
          <a:lstStyle/>
          <a:p>
            <a:pPr lvl="0" algn="ctr" defTabSz="6223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it-IT" sz="1400" kern="1200"/>
              <a:t>Performance attribution</a:t>
            </a: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eriodicalValuation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flow"/>
      <sheetName val="Traded prices"/>
      <sheetName val="benchmark"/>
      <sheetName val="Prices-Returns EUR"/>
      <sheetName val="Optimization"/>
      <sheetName val="implementazione"/>
      <sheetName val="Valorizzazione"/>
      <sheetName val="Performance"/>
      <sheetName val="Information Ratio"/>
    </sheetNames>
    <sheetDataSet>
      <sheetData sheetId="0"/>
      <sheetData sheetId="1"/>
      <sheetData sheetId="2"/>
      <sheetData sheetId="3"/>
      <sheetData sheetId="4"/>
      <sheetData sheetId="5">
        <row r="21">
          <cell r="C21">
            <v>1921.4379593152553</v>
          </cell>
        </row>
      </sheetData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cols>
    <col min="1" max="16384" width="8.8320312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D5D12-A186-F44A-85E1-A02FD2783A48}">
  <dimension ref="A1:AK464"/>
  <sheetViews>
    <sheetView zoomScale="87" zoomScaleNormal="164" workbookViewId="0">
      <selection activeCell="AK16" sqref="AK16"/>
    </sheetView>
  </sheetViews>
  <sheetFormatPr baseColWidth="10" defaultRowHeight="15" x14ac:dyDescent="0.2"/>
  <cols>
    <col min="1" max="1" width="9.1640625" style="44" customWidth="1"/>
    <col min="2" max="2" width="8.5" style="44" bestFit="1" customWidth="1"/>
    <col min="3" max="3" width="17" style="44" hidden="1" customWidth="1"/>
    <col min="4" max="4" width="13.5" style="44" bestFit="1" customWidth="1"/>
    <col min="5" max="5" width="10.83203125" style="44" hidden="1" customWidth="1"/>
    <col min="6" max="6" width="11" style="44" bestFit="1" customWidth="1"/>
    <col min="7" max="7" width="11.1640625" style="44" hidden="1" customWidth="1"/>
    <col min="8" max="8" width="12.6640625" style="44" bestFit="1" customWidth="1"/>
    <col min="9" max="9" width="10.83203125" style="44" hidden="1" customWidth="1"/>
    <col min="10" max="10" width="10.83203125" style="44"/>
    <col min="11" max="11" width="10.83203125" style="44" hidden="1" customWidth="1"/>
    <col min="12" max="12" width="11" style="44" customWidth="1"/>
    <col min="13" max="13" width="10.83203125" style="44" hidden="1" customWidth="1"/>
    <col min="14" max="14" width="10.83203125" style="44"/>
    <col min="15" max="15" width="10.83203125" style="44" hidden="1" customWidth="1"/>
    <col min="16" max="16" width="10.83203125" style="44"/>
    <col min="17" max="17" width="0.83203125" style="44" hidden="1" customWidth="1"/>
    <col min="18" max="18" width="11.33203125" style="44" bestFit="1" customWidth="1"/>
    <col min="19" max="19" width="13.83203125" style="44" hidden="1" customWidth="1"/>
    <col min="20" max="20" width="10.6640625" style="44" bestFit="1" customWidth="1"/>
    <col min="21" max="21" width="10.83203125" style="44" hidden="1" customWidth="1"/>
    <col min="22" max="22" width="10.83203125" style="44"/>
    <col min="23" max="23" width="12.33203125" style="44" bestFit="1" customWidth="1"/>
    <col min="24" max="24" width="11.6640625" style="49" customWidth="1"/>
    <col min="25" max="25" width="10.83203125" style="44" customWidth="1"/>
    <col min="26" max="26" width="10.83203125" style="44" hidden="1" customWidth="1"/>
    <col min="27" max="27" width="10.83203125" style="44"/>
    <col min="28" max="28" width="10.83203125" style="44" hidden="1" customWidth="1"/>
    <col min="29" max="29" width="10.83203125" style="44"/>
    <col min="30" max="30" width="10.83203125" style="44" hidden="1" customWidth="1"/>
    <col min="31" max="31" width="10.83203125" style="44"/>
    <col min="32" max="32" width="10.83203125" style="44" hidden="1" customWidth="1"/>
    <col min="33" max="33" width="0" style="44" hidden="1" customWidth="1"/>
    <col min="34" max="36" width="10.83203125" style="44"/>
    <col min="37" max="37" width="10.1640625" style="44" customWidth="1"/>
    <col min="38" max="16384" width="10.83203125" style="44"/>
  </cols>
  <sheetData>
    <row r="1" spans="1:37" x14ac:dyDescent="0.2">
      <c r="D1" s="163" t="s">
        <v>0</v>
      </c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5"/>
      <c r="Q1" s="45"/>
      <c r="R1" s="46" t="s">
        <v>44</v>
      </c>
      <c r="S1" s="47"/>
      <c r="T1" s="46" t="s">
        <v>42</v>
      </c>
      <c r="U1" s="47"/>
      <c r="V1" s="48" t="s">
        <v>40</v>
      </c>
      <c r="W1" s="46" t="s">
        <v>38</v>
      </c>
    </row>
    <row r="2" spans="1:37" x14ac:dyDescent="0.2">
      <c r="B2" s="50"/>
      <c r="C2" s="50"/>
      <c r="D2" s="51" t="s">
        <v>52</v>
      </c>
      <c r="E2" s="52" t="s">
        <v>50</v>
      </c>
      <c r="F2" s="51" t="s">
        <v>50</v>
      </c>
      <c r="G2" s="51" t="s">
        <v>49</v>
      </c>
      <c r="H2" s="51" t="s">
        <v>49</v>
      </c>
      <c r="I2" s="51" t="s">
        <v>48</v>
      </c>
      <c r="J2" s="51" t="s">
        <v>48</v>
      </c>
      <c r="K2" s="51" t="s">
        <v>47</v>
      </c>
      <c r="L2" s="51" t="s">
        <v>47</v>
      </c>
      <c r="M2" s="51" t="s">
        <v>46</v>
      </c>
      <c r="N2" s="51" t="s">
        <v>46</v>
      </c>
      <c r="O2" s="51" t="s">
        <v>45</v>
      </c>
      <c r="P2" s="51" t="s">
        <v>45</v>
      </c>
      <c r="Q2" s="50"/>
      <c r="R2" s="51" t="s">
        <v>43</v>
      </c>
      <c r="S2" s="53" t="s">
        <v>41</v>
      </c>
      <c r="T2" s="51" t="s">
        <v>41</v>
      </c>
      <c r="U2" s="54" t="s">
        <v>39</v>
      </c>
      <c r="V2" s="51" t="s">
        <v>39</v>
      </c>
      <c r="W2" s="51" t="s">
        <v>37</v>
      </c>
      <c r="Y2" s="55"/>
      <c r="Z2" s="44" t="s">
        <v>36</v>
      </c>
      <c r="AA2" s="56" t="s">
        <v>36</v>
      </c>
      <c r="AB2" s="57" t="s">
        <v>35</v>
      </c>
      <c r="AC2" s="56" t="s">
        <v>35</v>
      </c>
      <c r="AD2" s="57" t="s">
        <v>34</v>
      </c>
      <c r="AE2" s="56" t="s">
        <v>34</v>
      </c>
      <c r="AF2" s="57" t="s">
        <v>33</v>
      </c>
      <c r="AG2" s="56" t="s">
        <v>33</v>
      </c>
      <c r="AH2" s="56" t="s">
        <v>33</v>
      </c>
    </row>
    <row r="3" spans="1:37" x14ac:dyDescent="0.2">
      <c r="B3" s="58" t="s">
        <v>1</v>
      </c>
      <c r="C3" s="44" t="s">
        <v>51</v>
      </c>
      <c r="D3" s="59" t="s">
        <v>54</v>
      </c>
      <c r="E3" s="59" t="s">
        <v>54</v>
      </c>
      <c r="F3" s="59" t="s">
        <v>54</v>
      </c>
      <c r="G3" s="59" t="s">
        <v>54</v>
      </c>
      <c r="H3" s="59" t="s">
        <v>54</v>
      </c>
      <c r="I3" s="59" t="s">
        <v>54</v>
      </c>
      <c r="J3" s="59" t="s">
        <v>54</v>
      </c>
      <c r="K3" s="59" t="s">
        <v>54</v>
      </c>
      <c r="L3" s="59" t="s">
        <v>54</v>
      </c>
      <c r="M3" s="59" t="s">
        <v>54</v>
      </c>
      <c r="N3" s="59" t="s">
        <v>54</v>
      </c>
      <c r="O3" s="59" t="s">
        <v>54</v>
      </c>
      <c r="P3" s="59" t="s">
        <v>54</v>
      </c>
      <c r="Q3" s="59" t="s">
        <v>54</v>
      </c>
      <c r="R3" s="59" t="s">
        <v>54</v>
      </c>
      <c r="S3" s="59" t="s">
        <v>54</v>
      </c>
      <c r="T3" s="59" t="s">
        <v>54</v>
      </c>
      <c r="U3" s="59" t="s">
        <v>54</v>
      </c>
      <c r="V3" s="59" t="s">
        <v>54</v>
      </c>
      <c r="W3" s="59" t="s">
        <v>54</v>
      </c>
      <c r="Y3" s="60" t="s">
        <v>1</v>
      </c>
      <c r="AA3" s="59" t="s">
        <v>54</v>
      </c>
      <c r="AB3" s="59" t="s">
        <v>54</v>
      </c>
      <c r="AC3" s="59" t="s">
        <v>54</v>
      </c>
      <c r="AD3" s="59" t="s">
        <v>54</v>
      </c>
      <c r="AE3" s="59" t="s">
        <v>54</v>
      </c>
      <c r="AF3" s="59" t="s">
        <v>54</v>
      </c>
      <c r="AG3" s="59" t="s">
        <v>54</v>
      </c>
      <c r="AH3" s="59" t="s">
        <v>54</v>
      </c>
    </row>
    <row r="4" spans="1:37" x14ac:dyDescent="0.2">
      <c r="A4" s="44">
        <v>1</v>
      </c>
      <c r="B4" s="61">
        <v>44146</v>
      </c>
      <c r="C4" s="62" t="s">
        <v>32</v>
      </c>
      <c r="D4" s="63">
        <v>3137.39</v>
      </c>
      <c r="E4" s="64"/>
      <c r="F4" s="64">
        <v>216.55</v>
      </c>
      <c r="G4" s="64"/>
      <c r="H4" s="64">
        <v>413.34</v>
      </c>
      <c r="I4" s="64"/>
      <c r="J4" s="64">
        <v>120.43</v>
      </c>
      <c r="K4" s="64"/>
      <c r="L4" s="64">
        <v>82.44</v>
      </c>
      <c r="M4" s="64"/>
      <c r="N4" s="65">
        <v>21.24</v>
      </c>
      <c r="O4" s="66"/>
      <c r="P4" s="67">
        <v>37.159999999999997</v>
      </c>
      <c r="Q4" s="68"/>
      <c r="R4" s="69">
        <v>487.4</v>
      </c>
      <c r="S4" s="70"/>
      <c r="T4" s="71">
        <v>9040</v>
      </c>
      <c r="U4" s="68"/>
      <c r="V4" s="63">
        <v>248.4</v>
      </c>
      <c r="W4" s="69">
        <v>2.4</v>
      </c>
      <c r="X4" s="55"/>
      <c r="Y4" s="61">
        <v>44146</v>
      </c>
      <c r="Z4" s="72"/>
      <c r="AA4" s="69">
        <v>0.84860000000000002</v>
      </c>
      <c r="AB4" s="68"/>
      <c r="AC4" s="69">
        <v>8.0999999999999996E-3</v>
      </c>
      <c r="AD4" s="68"/>
      <c r="AE4" s="69">
        <v>0.1094</v>
      </c>
      <c r="AF4" s="69">
        <v>1121200</v>
      </c>
      <c r="AG4" s="69">
        <f>1000000/AF4</f>
        <v>0.89190153407063855</v>
      </c>
      <c r="AH4" s="73" cm="1">
        <f t="array" ref="AH4:AH456">1/AG4:AG456</f>
        <v>1.1212</v>
      </c>
      <c r="AJ4" s="148"/>
    </row>
    <row r="5" spans="1:37" x14ac:dyDescent="0.2">
      <c r="A5" s="44">
        <v>2</v>
      </c>
      <c r="B5" s="61">
        <v>44145</v>
      </c>
      <c r="C5" s="72"/>
      <c r="D5" s="63">
        <v>3035.02</v>
      </c>
      <c r="E5" s="64"/>
      <c r="F5" s="64">
        <v>211.01</v>
      </c>
      <c r="G5" s="64"/>
      <c r="H5" s="64">
        <v>376.01</v>
      </c>
      <c r="I5" s="64"/>
      <c r="J5" s="64">
        <v>109.39</v>
      </c>
      <c r="K5" s="64"/>
      <c r="L5" s="64">
        <v>76.05</v>
      </c>
      <c r="M5" s="64"/>
      <c r="N5" s="64">
        <v>21.26</v>
      </c>
      <c r="O5" s="64"/>
      <c r="P5" s="74">
        <v>36.340000000000003</v>
      </c>
      <c r="Q5" s="68"/>
      <c r="R5" s="69">
        <v>474</v>
      </c>
      <c r="S5" s="70"/>
      <c r="T5" s="71">
        <v>8920</v>
      </c>
      <c r="U5" s="68"/>
      <c r="V5" s="63">
        <v>275.39999999999998</v>
      </c>
      <c r="W5" s="69">
        <v>2.38</v>
      </c>
      <c r="X5" s="55"/>
      <c r="Y5" s="61">
        <v>44145</v>
      </c>
      <c r="Z5" s="72"/>
      <c r="AA5" s="69">
        <v>0.84550000000000003</v>
      </c>
      <c r="AB5" s="68"/>
      <c r="AC5" s="69">
        <v>8.0000000000000002E-3</v>
      </c>
      <c r="AD5" s="68"/>
      <c r="AE5" s="69">
        <v>0.1091</v>
      </c>
      <c r="AF5" s="69">
        <v>1113600</v>
      </c>
      <c r="AG5" s="69">
        <f>1000000/AF5</f>
        <v>0.89798850574712641</v>
      </c>
      <c r="AH5" s="75">
        <v>1.1136000000000001</v>
      </c>
      <c r="AJ5" s="148"/>
    </row>
    <row r="6" spans="1:37" x14ac:dyDescent="0.2">
      <c r="A6" s="44">
        <v>3</v>
      </c>
      <c r="B6" s="61">
        <v>44144</v>
      </c>
      <c r="C6" s="72"/>
      <c r="D6" s="63">
        <f t="array" ref="D6:D456">C7:C457/1000000</f>
        <v>3143.73999</v>
      </c>
      <c r="E6" s="76">
        <v>218389999</v>
      </c>
      <c r="F6" s="64">
        <f t="array" ref="F6:F456">E6:E456/1000000</f>
        <v>218.38999899999999</v>
      </c>
      <c r="G6" s="76">
        <v>413239990</v>
      </c>
      <c r="H6" s="64">
        <f t="array" ref="H6:H345">G6:G345/1000000</f>
        <v>413.23998999999998</v>
      </c>
      <c r="I6" s="76">
        <v>117080002</v>
      </c>
      <c r="J6" s="64">
        <f t="array" ref="J6:J456">I6:I456/1000000</f>
        <v>117.08000199999999</v>
      </c>
      <c r="K6" s="77">
        <v>77739998</v>
      </c>
      <c r="L6" s="64">
        <f t="array" ref="L6:L429">K6:K429/1000000</f>
        <v>77.739998</v>
      </c>
      <c r="M6" s="77">
        <v>21290001</v>
      </c>
      <c r="N6" s="64">
        <f t="array" ref="N6:N456">M6:M456/1000000</f>
        <v>21.290001</v>
      </c>
      <c r="O6" s="77">
        <v>37180000</v>
      </c>
      <c r="P6" s="74">
        <f t="array" ref="P6:P456">O6:O456/1000000</f>
        <v>37.18</v>
      </c>
      <c r="Q6" s="70">
        <v>468850006</v>
      </c>
      <c r="R6" s="71">
        <f t="array" ref="R6:R456">Q6:Q456/1000000</f>
        <v>468.85000600000001</v>
      </c>
      <c r="S6" s="78">
        <v>9220000000</v>
      </c>
      <c r="T6" s="79">
        <f t="array" ref="T6:T456">S6:S456/1000000</f>
        <v>9220</v>
      </c>
      <c r="U6" s="78">
        <v>290200012</v>
      </c>
      <c r="V6" s="80">
        <f t="array" ref="V6:V206">U6:U206/1000000</f>
        <v>290.20001200000002</v>
      </c>
      <c r="W6" s="81">
        <v>2.4700000000000002</v>
      </c>
      <c r="X6" s="55"/>
      <c r="Y6" s="61">
        <v>44144</v>
      </c>
      <c r="Z6" s="78">
        <v>1189301</v>
      </c>
      <c r="AA6" s="75" cm="1">
        <f t="array" ref="AA6:AA12">1/(Z6:Z12/1000000)</f>
        <v>0.84083003377614252</v>
      </c>
      <c r="AB6" s="78">
        <v>122791000</v>
      </c>
      <c r="AC6" s="75" cm="1">
        <f t="array" ref="AC6:AC12">1/(AB6:AB12/1000000)</f>
        <v>8.1439193426228306E-3</v>
      </c>
      <c r="AD6" s="78">
        <v>9220150</v>
      </c>
      <c r="AE6" s="75" cm="1">
        <f t="array" ref="AE6:AE12">1/(AD6:AD12/1000000)</f>
        <v>0.10845810534535771</v>
      </c>
      <c r="AF6" s="78">
        <v>1108150</v>
      </c>
      <c r="AG6" s="75" cm="1">
        <f t="array" ref="AG6:AG12">1/(AF6:AF12/1000000)</f>
        <v>0.90240490908270543</v>
      </c>
      <c r="AH6" s="75">
        <v>1.10815</v>
      </c>
      <c r="AJ6" s="148"/>
    </row>
    <row r="7" spans="1:37" x14ac:dyDescent="0.2">
      <c r="A7" s="44">
        <v>4</v>
      </c>
      <c r="B7" s="61">
        <v>44141</v>
      </c>
      <c r="C7" s="78">
        <v>3143739990</v>
      </c>
      <c r="D7" s="63">
        <v>3311.3701169999999</v>
      </c>
      <c r="E7" s="76">
        <v>223720001</v>
      </c>
      <c r="F7" s="64">
        <v>223.720001</v>
      </c>
      <c r="G7" s="76">
        <v>500109985</v>
      </c>
      <c r="H7" s="64">
        <v>500.10998499999999</v>
      </c>
      <c r="I7" s="76">
        <v>122529999</v>
      </c>
      <c r="J7" s="64">
        <v>122.529999</v>
      </c>
      <c r="K7" s="77">
        <v>72449997</v>
      </c>
      <c r="L7" s="64">
        <v>72.449996999999996</v>
      </c>
      <c r="M7" s="77">
        <v>21379999</v>
      </c>
      <c r="N7" s="64">
        <v>21.379999000000002</v>
      </c>
      <c r="O7" s="77">
        <v>38169998</v>
      </c>
      <c r="P7" s="74">
        <v>38.169998</v>
      </c>
      <c r="Q7" s="70">
        <v>435500000</v>
      </c>
      <c r="R7" s="71">
        <v>435.5</v>
      </c>
      <c r="S7" s="78">
        <v>9145000000</v>
      </c>
      <c r="T7" s="79">
        <v>9145</v>
      </c>
      <c r="U7" s="78">
        <v>282000000</v>
      </c>
      <c r="V7" s="80">
        <v>282</v>
      </c>
      <c r="W7" s="81">
        <v>2.37</v>
      </c>
      <c r="X7" s="82"/>
      <c r="Y7" s="61">
        <v>44141</v>
      </c>
      <c r="Z7" s="78">
        <v>1181754</v>
      </c>
      <c r="AA7" s="75">
        <v>0.84619980131228667</v>
      </c>
      <c r="AB7" s="78">
        <v>122425003</v>
      </c>
      <c r="AC7" s="75">
        <v>8.1682660853191896E-3</v>
      </c>
      <c r="AD7" s="78">
        <v>9162250</v>
      </c>
      <c r="AE7" s="75">
        <v>0.10914349641190756</v>
      </c>
      <c r="AF7" s="78">
        <v>1111710</v>
      </c>
      <c r="AG7" s="75">
        <v>0.89951516132804421</v>
      </c>
      <c r="AH7" s="75">
        <v>1.11171</v>
      </c>
      <c r="AJ7" s="148"/>
    </row>
    <row r="8" spans="1:37" x14ac:dyDescent="0.2">
      <c r="A8" s="44">
        <v>5</v>
      </c>
      <c r="B8" s="61">
        <v>44140</v>
      </c>
      <c r="C8" s="78">
        <v>3311370117</v>
      </c>
      <c r="D8" s="63">
        <v>3322</v>
      </c>
      <c r="E8" s="76">
        <v>223289993</v>
      </c>
      <c r="F8" s="64">
        <v>223.28999300000001</v>
      </c>
      <c r="G8" s="76">
        <v>496730011</v>
      </c>
      <c r="H8" s="64">
        <v>496.73001099999999</v>
      </c>
      <c r="I8" s="76">
        <v>120260002</v>
      </c>
      <c r="J8" s="64">
        <v>120.260002</v>
      </c>
      <c r="K8" s="77">
        <v>71480003</v>
      </c>
      <c r="L8" s="64">
        <v>71.480002999999996</v>
      </c>
      <c r="M8" s="77">
        <v>21360001</v>
      </c>
      <c r="N8" s="64">
        <v>21.360001</v>
      </c>
      <c r="O8" s="77">
        <v>37820000</v>
      </c>
      <c r="P8" s="74">
        <v>37.82</v>
      </c>
      <c r="Q8" s="70">
        <v>436750000</v>
      </c>
      <c r="R8" s="71">
        <v>436.75</v>
      </c>
      <c r="S8" s="78">
        <v>9229000000</v>
      </c>
      <c r="T8" s="79">
        <v>9229</v>
      </c>
      <c r="U8" s="78">
        <v>294600006</v>
      </c>
      <c r="V8" s="80">
        <v>294.60000600000001</v>
      </c>
      <c r="W8" s="81">
        <v>2.38</v>
      </c>
      <c r="X8" s="82"/>
      <c r="Y8" s="61">
        <v>44140</v>
      </c>
      <c r="Z8" s="78">
        <v>1173268</v>
      </c>
      <c r="AA8" s="75">
        <v>0.85232018601035742</v>
      </c>
      <c r="AB8" s="78">
        <v>122530998</v>
      </c>
      <c r="AC8" s="75">
        <v>8.1612001560617334E-3</v>
      </c>
      <c r="AD8" s="78">
        <v>9096900</v>
      </c>
      <c r="AE8" s="75">
        <v>0.1099275577394497</v>
      </c>
      <c r="AF8" s="78">
        <v>1104960</v>
      </c>
      <c r="AG8" s="75">
        <v>0.90501013611352454</v>
      </c>
      <c r="AH8" s="75">
        <v>1.1049599999999999</v>
      </c>
      <c r="AJ8" s="148"/>
    </row>
    <row r="9" spans="1:37" x14ac:dyDescent="0.2">
      <c r="A9" s="44">
        <v>6</v>
      </c>
      <c r="B9" s="61">
        <v>44139</v>
      </c>
      <c r="C9" s="78">
        <v>3322000000</v>
      </c>
      <c r="D9" s="63">
        <v>3241.1599120000001</v>
      </c>
      <c r="E9" s="76">
        <v>216389999</v>
      </c>
      <c r="F9" s="64">
        <v>216.38999899999999</v>
      </c>
      <c r="G9" s="76">
        <v>483700012</v>
      </c>
      <c r="H9" s="64">
        <v>483.70001200000002</v>
      </c>
      <c r="I9" s="76">
        <v>106190002</v>
      </c>
      <c r="J9" s="64">
        <v>106.19000200000001</v>
      </c>
      <c r="K9" s="77">
        <v>69809998</v>
      </c>
      <c r="L9" s="77">
        <v>69.809997999999993</v>
      </c>
      <c r="M9" s="77">
        <v>21180000</v>
      </c>
      <c r="N9" s="64">
        <v>21.18</v>
      </c>
      <c r="O9" s="77">
        <v>37029999</v>
      </c>
      <c r="P9" s="74">
        <v>37.029998999999997</v>
      </c>
      <c r="Q9" s="70">
        <v>421799988</v>
      </c>
      <c r="R9" s="71">
        <v>421.79998799999998</v>
      </c>
      <c r="S9" s="78">
        <v>8903000000</v>
      </c>
      <c r="T9" s="79">
        <v>8903</v>
      </c>
      <c r="U9" s="78">
        <v>277200012</v>
      </c>
      <c r="V9" s="80">
        <v>277.20001200000002</v>
      </c>
      <c r="W9" s="81">
        <v>2.29</v>
      </c>
      <c r="X9" s="82"/>
      <c r="Y9" s="61">
        <v>44139</v>
      </c>
      <c r="Z9" s="78">
        <v>1176221</v>
      </c>
      <c r="AA9" s="75">
        <v>0.85018036576459699</v>
      </c>
      <c r="AB9" s="78">
        <v>122960999</v>
      </c>
      <c r="AC9" s="75">
        <v>8.1326600152297063E-3</v>
      </c>
      <c r="AD9" s="78">
        <v>9118660</v>
      </c>
      <c r="AE9" s="75">
        <v>0.10966523590088895</v>
      </c>
      <c r="AF9" s="78">
        <v>1115310</v>
      </c>
      <c r="AG9" s="75">
        <v>0.8966117043691888</v>
      </c>
      <c r="AH9" s="75">
        <v>1.11531</v>
      </c>
      <c r="AJ9" s="148"/>
    </row>
    <row r="10" spans="1:37" x14ac:dyDescent="0.2">
      <c r="A10" s="44">
        <v>7</v>
      </c>
      <c r="B10" s="61">
        <v>44137</v>
      </c>
      <c r="C10" s="78">
        <v>3241159912</v>
      </c>
      <c r="D10" s="63">
        <v>3004.4799800000001</v>
      </c>
      <c r="E10" s="76">
        <v>202330002</v>
      </c>
      <c r="F10" s="64">
        <v>202.33000200000001</v>
      </c>
      <c r="G10" s="76">
        <v>453000000</v>
      </c>
      <c r="H10" s="64">
        <v>453</v>
      </c>
      <c r="I10" s="76">
        <v>103830002</v>
      </c>
      <c r="J10" s="64">
        <v>103.83000199999999</v>
      </c>
      <c r="K10" s="77">
        <v>67110001</v>
      </c>
      <c r="L10" s="64">
        <v>67.110000999999997</v>
      </c>
      <c r="M10" s="77">
        <v>21020000</v>
      </c>
      <c r="N10" s="64">
        <v>21.02</v>
      </c>
      <c r="O10" s="77">
        <v>34930000</v>
      </c>
      <c r="P10" s="74">
        <v>34.93</v>
      </c>
      <c r="Q10" s="70">
        <v>405649994</v>
      </c>
      <c r="R10" s="71">
        <v>405.64999399999999</v>
      </c>
      <c r="S10" s="78">
        <v>8768000000</v>
      </c>
      <c r="T10" s="79">
        <v>8768</v>
      </c>
      <c r="U10" s="78">
        <v>297799988</v>
      </c>
      <c r="V10" s="80">
        <v>297.79998799999998</v>
      </c>
      <c r="W10" s="81">
        <v>2.2200000000000002</v>
      </c>
      <c r="X10" s="82"/>
      <c r="Y10" s="61">
        <v>44137</v>
      </c>
      <c r="Z10" s="78">
        <v>1164212</v>
      </c>
      <c r="AA10" s="75">
        <v>0.858950088128279</v>
      </c>
      <c r="AB10" s="78">
        <v>121744003</v>
      </c>
      <c r="AC10" s="75">
        <v>8.2139569535922032E-3</v>
      </c>
      <c r="AD10" s="78">
        <v>9025020</v>
      </c>
      <c r="AE10" s="75">
        <v>0.11080307855273451</v>
      </c>
      <c r="AF10" s="78">
        <v>1110210</v>
      </c>
      <c r="AG10" s="75">
        <v>0.90073049242936032</v>
      </c>
      <c r="AH10" s="75">
        <v>1.1102099999999999</v>
      </c>
      <c r="AJ10" s="148"/>
    </row>
    <row r="11" spans="1:37" x14ac:dyDescent="0.2">
      <c r="A11" s="44">
        <v>8</v>
      </c>
      <c r="B11" s="61">
        <v>44134</v>
      </c>
      <c r="C11" s="78">
        <v>3004479980</v>
      </c>
      <c r="D11" s="83">
        <v>3036.1499020000001</v>
      </c>
      <c r="E11" s="76">
        <v>202470001</v>
      </c>
      <c r="F11" s="77">
        <v>202.470001</v>
      </c>
      <c r="G11" s="76">
        <v>460910004</v>
      </c>
      <c r="H11" s="64">
        <v>460.91000400000001</v>
      </c>
      <c r="I11" s="76">
        <v>98089996</v>
      </c>
      <c r="J11" s="64">
        <v>98.089995999999999</v>
      </c>
      <c r="K11" s="77">
        <v>67470001</v>
      </c>
      <c r="L11" s="64">
        <v>67.470000999999996</v>
      </c>
      <c r="M11" s="77">
        <v>21000000</v>
      </c>
      <c r="N11" s="64">
        <v>21</v>
      </c>
      <c r="O11" s="77">
        <v>34700001</v>
      </c>
      <c r="P11" s="74">
        <v>34.700001</v>
      </c>
      <c r="Q11" s="70">
        <v>402299988</v>
      </c>
      <c r="R11" s="71">
        <v>402.29998799999998</v>
      </c>
      <c r="S11" s="78">
        <v>8674000000</v>
      </c>
      <c r="T11" s="79">
        <v>8674</v>
      </c>
      <c r="U11" s="78">
        <v>293200012</v>
      </c>
      <c r="V11" s="80">
        <v>293.20001200000002</v>
      </c>
      <c r="W11" s="81">
        <v>2.19</v>
      </c>
      <c r="X11" s="82"/>
      <c r="Y11" s="61">
        <v>44134</v>
      </c>
      <c r="Z11" s="78">
        <v>1167870</v>
      </c>
      <c r="AA11" s="75">
        <v>0.85625968643770289</v>
      </c>
      <c r="AB11" s="78">
        <v>122103996</v>
      </c>
      <c r="AC11" s="75">
        <v>8.1897401621483391E-3</v>
      </c>
      <c r="AD11" s="78">
        <v>9052380</v>
      </c>
      <c r="AE11" s="75">
        <v>0.11046818626703696</v>
      </c>
      <c r="AF11" s="78">
        <v>1107200</v>
      </c>
      <c r="AG11" s="75">
        <v>0.90317919075144515</v>
      </c>
      <c r="AH11" s="75">
        <v>1.1072</v>
      </c>
      <c r="AJ11" s="148"/>
    </row>
    <row r="12" spans="1:37" x14ac:dyDescent="0.2">
      <c r="A12" s="44">
        <v>9</v>
      </c>
      <c r="B12" s="61">
        <v>44133</v>
      </c>
      <c r="C12" s="78">
        <v>3036149902</v>
      </c>
      <c r="D12" s="83">
        <v>3211.01001</v>
      </c>
      <c r="E12" s="76">
        <v>204720001</v>
      </c>
      <c r="F12" s="84">
        <v>204.720001</v>
      </c>
      <c r="G12" s="76">
        <v>489679993</v>
      </c>
      <c r="H12" s="77">
        <v>489.67999300000002</v>
      </c>
      <c r="I12" s="76">
        <v>102510002</v>
      </c>
      <c r="J12" s="77">
        <v>102.510002</v>
      </c>
      <c r="K12" s="77">
        <v>71279999</v>
      </c>
      <c r="L12" s="84">
        <v>71.279999000000004</v>
      </c>
      <c r="M12" s="77">
        <v>21049999</v>
      </c>
      <c r="N12" s="84">
        <v>21.049999</v>
      </c>
      <c r="O12" s="77">
        <v>35180000</v>
      </c>
      <c r="P12" s="85">
        <v>35.18</v>
      </c>
      <c r="Q12" s="70">
        <v>403799988</v>
      </c>
      <c r="R12" s="71">
        <v>403.79998799999998</v>
      </c>
      <c r="S12" s="78">
        <v>8800000000</v>
      </c>
      <c r="T12" s="79">
        <v>8800</v>
      </c>
      <c r="U12" s="78">
        <v>302600006</v>
      </c>
      <c r="V12" s="80">
        <v>302.60000600000001</v>
      </c>
      <c r="W12" s="81">
        <v>2.1800000000000002</v>
      </c>
      <c r="X12" s="82"/>
      <c r="Y12" s="61">
        <v>44133</v>
      </c>
      <c r="Z12" s="78">
        <v>1174867</v>
      </c>
      <c r="AA12" s="75">
        <v>0.8511601738750002</v>
      </c>
      <c r="AB12" s="78">
        <v>122550003</v>
      </c>
      <c r="AC12" s="75">
        <v>8.1599345207686372E-3</v>
      </c>
      <c r="AD12" s="78">
        <v>9102100</v>
      </c>
      <c r="AE12" s="75">
        <v>0.10986475648476725</v>
      </c>
      <c r="AF12" s="78">
        <v>1105540</v>
      </c>
      <c r="AG12" s="75">
        <v>0.90453534019574144</v>
      </c>
      <c r="AH12" s="75">
        <v>1.10554</v>
      </c>
      <c r="AJ12" s="148"/>
    </row>
    <row r="13" spans="1:37" x14ac:dyDescent="0.2">
      <c r="A13" s="44">
        <v>10</v>
      </c>
      <c r="B13" s="61">
        <v>44132</v>
      </c>
      <c r="C13" s="78">
        <v>3211010010</v>
      </c>
      <c r="D13" s="83">
        <v>3162.780029</v>
      </c>
      <c r="E13" s="76">
        <v>202679993</v>
      </c>
      <c r="F13" s="84">
        <v>202.679993</v>
      </c>
      <c r="G13" s="76">
        <v>516010010</v>
      </c>
      <c r="H13" s="77">
        <v>516.01000999999997</v>
      </c>
      <c r="I13" s="76">
        <v>102809998</v>
      </c>
      <c r="J13" s="77">
        <v>102.80999799999999</v>
      </c>
      <c r="K13" s="77">
        <v>65739998</v>
      </c>
      <c r="L13" s="84">
        <v>65.739998</v>
      </c>
      <c r="M13" s="77">
        <v>21110001</v>
      </c>
      <c r="N13" s="84">
        <v>21.110001</v>
      </c>
      <c r="O13" s="77">
        <v>34880001</v>
      </c>
      <c r="P13" s="85">
        <v>34.880001</v>
      </c>
      <c r="Q13" s="70">
        <v>402149994</v>
      </c>
      <c r="R13" s="86">
        <v>402.14999399999999</v>
      </c>
      <c r="S13" s="78">
        <v>8248000000</v>
      </c>
      <c r="T13" s="79">
        <v>8248</v>
      </c>
      <c r="U13" s="78">
        <v>307399994</v>
      </c>
      <c r="V13" s="80">
        <v>307.39999399999999</v>
      </c>
      <c r="W13" s="81">
        <v>2.21</v>
      </c>
      <c r="X13" s="82"/>
      <c r="Y13" s="87">
        <v>44132</v>
      </c>
      <c r="Z13" s="78">
        <v>1178411</v>
      </c>
      <c r="AA13" s="75">
        <v>0.85</v>
      </c>
      <c r="AB13" s="78">
        <v>123169998</v>
      </c>
      <c r="AC13" s="75">
        <v>8.2000000000000007E-3</v>
      </c>
      <c r="AD13" s="78">
        <v>9129900</v>
      </c>
      <c r="AE13" s="75">
        <v>0.11</v>
      </c>
      <c r="AF13" s="78">
        <v>1105900</v>
      </c>
      <c r="AG13" s="75">
        <f>1000000/AF13</f>
        <v>0.90424088977303552</v>
      </c>
      <c r="AH13" s="75">
        <v>1.1059000000000001</v>
      </c>
      <c r="AJ13" s="148"/>
    </row>
    <row r="14" spans="1:37" x14ac:dyDescent="0.2">
      <c r="A14" s="44">
        <v>11</v>
      </c>
      <c r="B14" s="61">
        <v>44131</v>
      </c>
      <c r="C14" s="78">
        <v>3162780029</v>
      </c>
      <c r="D14" s="83">
        <v>3286.330078</v>
      </c>
      <c r="E14" s="76">
        <v>213250000</v>
      </c>
      <c r="F14" s="84">
        <v>213.25</v>
      </c>
      <c r="G14" s="76">
        <v>538989990</v>
      </c>
      <c r="H14" s="77">
        <v>538.98999000000003</v>
      </c>
      <c r="I14" s="76">
        <v>98629997</v>
      </c>
      <c r="J14" s="77">
        <v>98.629997000000003</v>
      </c>
      <c r="K14" s="77">
        <v>70669998</v>
      </c>
      <c r="L14" s="84">
        <v>70.669998000000007</v>
      </c>
      <c r="M14" s="77">
        <v>21180000</v>
      </c>
      <c r="N14" s="84">
        <v>21.18</v>
      </c>
      <c r="O14" s="77">
        <v>36290001</v>
      </c>
      <c r="P14" s="85">
        <v>36.290000999999997</v>
      </c>
      <c r="Q14" s="70">
        <v>418850006</v>
      </c>
      <c r="R14" s="75">
        <v>418.85000600000001</v>
      </c>
      <c r="S14" s="78">
        <v>8100000000</v>
      </c>
      <c r="T14" s="79">
        <v>8100</v>
      </c>
      <c r="U14" s="78">
        <v>300000000</v>
      </c>
      <c r="V14" s="80">
        <v>300</v>
      </c>
      <c r="W14" s="81">
        <v>2.2799999999999998</v>
      </c>
      <c r="X14" s="82"/>
      <c r="Y14" s="61">
        <v>44131</v>
      </c>
      <c r="Z14" s="78">
        <v>1180944</v>
      </c>
      <c r="AA14" s="75" cm="1">
        <f t="array" ref="AA14:AA456">1/(Z14:Z456/1000000)</f>
        <v>0.84678020295627909</v>
      </c>
      <c r="AB14" s="78">
        <v>123796997</v>
      </c>
      <c r="AC14" s="75" cm="1">
        <f t="array" ref="AC14:AC456">1/(AB14:AB456/1000000)</f>
        <v>8.0777403671593098E-3</v>
      </c>
      <c r="AD14" s="78">
        <v>9154800</v>
      </c>
      <c r="AE14" s="75" cm="1">
        <f t="array" ref="AE14:AE456">1/(AD14:AD456/1000000)</f>
        <v>0.10923231528815484</v>
      </c>
      <c r="AF14" s="78">
        <v>1102050</v>
      </c>
      <c r="AG14" s="75" cm="1">
        <f t="array" ref="AG14:AG456">1/(AF14:AF456/1000000)</f>
        <v>0.90739984574202626</v>
      </c>
      <c r="AH14" s="75">
        <v>1.10205</v>
      </c>
      <c r="AJ14" s="148"/>
    </row>
    <row r="15" spans="1:37" x14ac:dyDescent="0.2">
      <c r="A15" s="44">
        <v>12</v>
      </c>
      <c r="B15" s="61">
        <v>44127</v>
      </c>
      <c r="C15" s="78">
        <v>3286330078</v>
      </c>
      <c r="D15" s="83">
        <v>3204.3999020000001</v>
      </c>
      <c r="E15" s="76">
        <v>216229996</v>
      </c>
      <c r="F15" s="84">
        <v>216.229996</v>
      </c>
      <c r="G15" s="76">
        <v>511519989</v>
      </c>
      <c r="H15" s="77">
        <v>511.51998900000001</v>
      </c>
      <c r="I15" s="76">
        <v>103330002</v>
      </c>
      <c r="J15" s="77">
        <v>103.33000199999999</v>
      </c>
      <c r="K15" s="77">
        <v>70529999</v>
      </c>
      <c r="L15" s="84">
        <v>70.529999000000004</v>
      </c>
      <c r="M15" s="77">
        <v>21170000</v>
      </c>
      <c r="N15" s="84">
        <v>21.17</v>
      </c>
      <c r="O15" s="77">
        <v>36730000</v>
      </c>
      <c r="P15" s="85">
        <v>36.729999999999997</v>
      </c>
      <c r="Q15" s="70">
        <v>428000000</v>
      </c>
      <c r="R15" s="75">
        <v>428</v>
      </c>
      <c r="S15" s="78">
        <v>7820000000</v>
      </c>
      <c r="T15" s="79">
        <v>7820</v>
      </c>
      <c r="U15" s="78">
        <v>298000000</v>
      </c>
      <c r="V15" s="80">
        <v>298</v>
      </c>
      <c r="W15" s="81">
        <v>2.3199999999999998</v>
      </c>
      <c r="X15" s="82"/>
      <c r="Y15" s="61">
        <v>44127</v>
      </c>
      <c r="Z15" s="78">
        <v>1181502</v>
      </c>
      <c r="AA15" s="75">
        <v>0.84638028543328747</v>
      </c>
      <c r="AB15" s="78">
        <v>123959999</v>
      </c>
      <c r="AC15" s="75">
        <v>8.0671184903768831E-3</v>
      </c>
      <c r="AD15" s="78">
        <v>9155820</v>
      </c>
      <c r="AE15" s="75">
        <v>0.109220146311308</v>
      </c>
      <c r="AF15" s="78">
        <v>1106750</v>
      </c>
      <c r="AG15" s="75">
        <v>0.90354641969731198</v>
      </c>
      <c r="AH15" s="75">
        <v>1.1067499999999999</v>
      </c>
      <c r="AK15" s="88"/>
    </row>
    <row r="16" spans="1:37" x14ac:dyDescent="0.2">
      <c r="A16" s="44">
        <v>13</v>
      </c>
      <c r="B16" s="61">
        <v>44126</v>
      </c>
      <c r="C16" s="78">
        <v>3204399902</v>
      </c>
      <c r="D16" s="83">
        <v>3176.3999020000001</v>
      </c>
      <c r="E16" s="76">
        <v>214889999</v>
      </c>
      <c r="F16" s="84">
        <v>214.88999899999999</v>
      </c>
      <c r="G16" s="76">
        <v>520539978</v>
      </c>
      <c r="H16" s="77">
        <v>520.53997800000002</v>
      </c>
      <c r="I16" s="76">
        <v>103459999</v>
      </c>
      <c r="J16" s="77">
        <v>103.459999</v>
      </c>
      <c r="K16" s="77">
        <v>70839996</v>
      </c>
      <c r="L16" s="84">
        <v>70.839995999999999</v>
      </c>
      <c r="M16" s="77">
        <v>21139999</v>
      </c>
      <c r="N16" s="84">
        <v>21.139999</v>
      </c>
      <c r="O16" s="77">
        <v>36470001</v>
      </c>
      <c r="P16" s="85">
        <v>36.470001000000003</v>
      </c>
      <c r="Q16" s="70">
        <v>427200012</v>
      </c>
      <c r="R16" s="75">
        <v>427.20001200000002</v>
      </c>
      <c r="S16" s="78">
        <v>7816000000</v>
      </c>
      <c r="T16" s="79">
        <v>7816</v>
      </c>
      <c r="U16" s="78">
        <v>300000000</v>
      </c>
      <c r="V16" s="80">
        <v>300</v>
      </c>
      <c r="W16" s="81">
        <v>2.31</v>
      </c>
      <c r="X16" s="82"/>
      <c r="Y16" s="61">
        <v>44126</v>
      </c>
      <c r="Z16" s="78">
        <v>1185396</v>
      </c>
      <c r="AA16" s="75">
        <v>0.84359994465984367</v>
      </c>
      <c r="AB16" s="78">
        <v>124071999</v>
      </c>
      <c r="AC16" s="75">
        <v>8.0598362890888856E-3</v>
      </c>
      <c r="AD16" s="78">
        <v>9184890</v>
      </c>
      <c r="AE16" s="75">
        <v>0.10887446665120649</v>
      </c>
      <c r="AF16" s="78">
        <v>1107660</v>
      </c>
      <c r="AG16" s="75">
        <v>0.90280410956430668</v>
      </c>
      <c r="AH16" s="75">
        <v>1.1076600000000001</v>
      </c>
    </row>
    <row r="17" spans="1:34" x14ac:dyDescent="0.2">
      <c r="A17" s="44">
        <v>14</v>
      </c>
      <c r="B17" s="61">
        <v>44125</v>
      </c>
      <c r="C17" s="78">
        <v>3176399902</v>
      </c>
      <c r="D17" s="83">
        <v>3184.9399410000001</v>
      </c>
      <c r="E17" s="76">
        <v>214800003</v>
      </c>
      <c r="F17" s="84">
        <v>214.800003</v>
      </c>
      <c r="G17" s="76">
        <v>513190002</v>
      </c>
      <c r="H17" s="77">
        <v>513.19000200000005</v>
      </c>
      <c r="I17" s="76">
        <v>101529999</v>
      </c>
      <c r="J17" s="77">
        <v>101.529999</v>
      </c>
      <c r="K17" s="77">
        <v>68370003</v>
      </c>
      <c r="L17" s="84">
        <v>68.370002999999997</v>
      </c>
      <c r="M17" s="77">
        <v>21200001</v>
      </c>
      <c r="N17" s="84">
        <v>21.200001</v>
      </c>
      <c r="O17" s="77">
        <v>36380001</v>
      </c>
      <c r="P17" s="85">
        <v>36.380001</v>
      </c>
      <c r="Q17" s="70">
        <v>427799988</v>
      </c>
      <c r="R17" s="75">
        <v>427.79998799999998</v>
      </c>
      <c r="S17" s="78">
        <v>7896000000</v>
      </c>
      <c r="T17" s="79">
        <v>7896</v>
      </c>
      <c r="U17" s="78">
        <v>300200012</v>
      </c>
      <c r="V17" s="80">
        <v>300.20001200000002</v>
      </c>
      <c r="W17" s="81">
        <v>2.3199999999999998</v>
      </c>
      <c r="X17" s="82"/>
      <c r="Y17" s="61">
        <v>44125</v>
      </c>
      <c r="Z17" s="78">
        <v>1182984</v>
      </c>
      <c r="AA17" s="75">
        <v>0.84531997051523944</v>
      </c>
      <c r="AB17" s="78">
        <v>124773003</v>
      </c>
      <c r="AC17" s="75">
        <v>8.014554238147174E-3</v>
      </c>
      <c r="AD17" s="78">
        <v>9167330</v>
      </c>
      <c r="AE17" s="75">
        <v>0.10908301544724582</v>
      </c>
      <c r="AF17" s="78">
        <v>1094800</v>
      </c>
      <c r="AG17" s="75">
        <v>0.91340884179758863</v>
      </c>
      <c r="AH17" s="75">
        <v>1.0948</v>
      </c>
    </row>
    <row r="18" spans="1:34" x14ac:dyDescent="0.2">
      <c r="A18" s="44">
        <v>15</v>
      </c>
      <c r="B18" s="61">
        <v>44124</v>
      </c>
      <c r="C18" s="78">
        <v>3184939941</v>
      </c>
      <c r="D18" s="83">
        <v>3217.01001</v>
      </c>
      <c r="E18" s="76">
        <v>214649994</v>
      </c>
      <c r="F18" s="84">
        <v>214.64999399999999</v>
      </c>
      <c r="G18" s="76">
        <v>537020020</v>
      </c>
      <c r="H18" s="77">
        <v>537.02002000000005</v>
      </c>
      <c r="I18" s="76">
        <v>116139999</v>
      </c>
      <c r="J18" s="77">
        <v>116.139999</v>
      </c>
      <c r="K18" s="77">
        <v>71309998</v>
      </c>
      <c r="L18" s="84">
        <v>71.309997999999993</v>
      </c>
      <c r="M18" s="77">
        <v>21170000</v>
      </c>
      <c r="N18" s="84">
        <v>21.17</v>
      </c>
      <c r="O18" s="77">
        <v>36549999</v>
      </c>
      <c r="P18" s="85">
        <v>36.549999</v>
      </c>
      <c r="Q18" s="70">
        <v>430200012</v>
      </c>
      <c r="R18" s="75">
        <v>430.20001200000002</v>
      </c>
      <c r="S18" s="78">
        <v>7900000000</v>
      </c>
      <c r="T18" s="79">
        <v>7900</v>
      </c>
      <c r="U18" s="78">
        <v>299399994</v>
      </c>
      <c r="V18" s="80">
        <v>299.39999399999999</v>
      </c>
      <c r="W18" s="81">
        <v>2.35</v>
      </c>
      <c r="X18" s="82"/>
      <c r="Y18" s="61">
        <v>44124</v>
      </c>
      <c r="Z18" s="78">
        <v>1176886</v>
      </c>
      <c r="AA18" s="75">
        <v>0.84969997094026095</v>
      </c>
      <c r="AB18" s="78">
        <v>124110001</v>
      </c>
      <c r="AC18" s="75">
        <v>8.0573683985386488E-3</v>
      </c>
      <c r="AD18" s="78">
        <v>9118800</v>
      </c>
      <c r="AE18" s="75">
        <v>0.10966355222178356</v>
      </c>
      <c r="AF18" s="78">
        <v>1100180</v>
      </c>
      <c r="AG18" s="75">
        <v>0.90894217309894754</v>
      </c>
      <c r="AH18" s="75">
        <v>1.1001799999999999</v>
      </c>
    </row>
    <row r="19" spans="1:34" x14ac:dyDescent="0.2">
      <c r="A19" s="44">
        <v>16</v>
      </c>
      <c r="B19" s="61">
        <v>44123</v>
      </c>
      <c r="C19" s="78">
        <v>3217010010</v>
      </c>
      <c r="D19" s="83">
        <v>3207.209961</v>
      </c>
      <c r="E19" s="76">
        <v>214220001</v>
      </c>
      <c r="F19" s="84">
        <v>214.220001</v>
      </c>
      <c r="G19" s="76">
        <v>568340027</v>
      </c>
      <c r="H19" s="77">
        <v>568.34002699999996</v>
      </c>
      <c r="I19" s="76">
        <v>114690002</v>
      </c>
      <c r="J19" s="77">
        <v>114.69000200000001</v>
      </c>
      <c r="K19" s="77">
        <v>70959999</v>
      </c>
      <c r="L19" s="84">
        <v>70.959998999999996</v>
      </c>
      <c r="M19" s="77">
        <v>21160000</v>
      </c>
      <c r="N19" s="84">
        <v>21.16</v>
      </c>
      <c r="O19" s="77">
        <v>36419998</v>
      </c>
      <c r="P19" s="85">
        <v>36.419998</v>
      </c>
      <c r="Q19" s="70">
        <v>432299988</v>
      </c>
      <c r="R19" s="75">
        <v>432.29998799999998</v>
      </c>
      <c r="S19" s="78">
        <v>7769000000</v>
      </c>
      <c r="T19" s="79">
        <v>7769</v>
      </c>
      <c r="U19" s="78">
        <v>297200012</v>
      </c>
      <c r="V19" s="80">
        <v>297.20001200000002</v>
      </c>
      <c r="W19" s="81">
        <v>2.34</v>
      </c>
      <c r="X19" s="82"/>
      <c r="Y19" s="61">
        <v>44123</v>
      </c>
      <c r="Z19" s="78">
        <v>1171550</v>
      </c>
      <c r="AA19" s="75">
        <v>0.85357005676240871</v>
      </c>
      <c r="AB19" s="78">
        <v>123507004</v>
      </c>
      <c r="AC19" s="75">
        <v>8.0967068070082887E-3</v>
      </c>
      <c r="AD19" s="78">
        <v>9078600</v>
      </c>
      <c r="AE19" s="75">
        <v>0.1101491419381843</v>
      </c>
      <c r="AF19" s="78">
        <v>1103350</v>
      </c>
      <c r="AG19" s="75">
        <v>0.90633072007975701</v>
      </c>
      <c r="AH19" s="75">
        <v>1.1033500000000001</v>
      </c>
    </row>
    <row r="20" spans="1:34" x14ac:dyDescent="0.2">
      <c r="A20" s="44">
        <v>17</v>
      </c>
      <c r="B20" s="61">
        <v>44120</v>
      </c>
      <c r="C20" s="78">
        <v>3207209961</v>
      </c>
      <c r="D20" s="83">
        <v>3272.709961</v>
      </c>
      <c r="E20" s="76">
        <v>219660004</v>
      </c>
      <c r="F20" s="84">
        <v>219.66000399999999</v>
      </c>
      <c r="G20" s="76">
        <v>559000000</v>
      </c>
      <c r="H20" s="77">
        <v>559</v>
      </c>
      <c r="I20" s="76">
        <v>110839996</v>
      </c>
      <c r="J20" s="77">
        <v>110.839996</v>
      </c>
      <c r="K20" s="77">
        <v>73940002</v>
      </c>
      <c r="L20" s="84">
        <v>73.940002000000007</v>
      </c>
      <c r="M20" s="77">
        <v>21150000</v>
      </c>
      <c r="N20" s="84">
        <v>21.15</v>
      </c>
      <c r="O20" s="77">
        <v>36889999</v>
      </c>
      <c r="P20" s="85">
        <v>36.889999000000003</v>
      </c>
      <c r="Q20" s="70">
        <v>432600006</v>
      </c>
      <c r="R20" s="75">
        <v>432.60000600000001</v>
      </c>
      <c r="S20" s="78">
        <v>7603000000</v>
      </c>
      <c r="T20" s="79">
        <v>7603</v>
      </c>
      <c r="U20" s="78">
        <v>294000000</v>
      </c>
      <c r="V20" s="80">
        <v>294</v>
      </c>
      <c r="W20" s="81">
        <v>2.34</v>
      </c>
      <c r="X20" s="82"/>
      <c r="Y20" s="61">
        <v>44120</v>
      </c>
      <c r="Z20" s="78">
        <v>1170713</v>
      </c>
      <c r="AA20" s="75">
        <v>0.85418031575629561</v>
      </c>
      <c r="AB20" s="78">
        <v>123331001</v>
      </c>
      <c r="AC20" s="75">
        <v>8.1082614419062411E-3</v>
      </c>
      <c r="AD20" s="78">
        <v>9071500</v>
      </c>
      <c r="AE20" s="75">
        <v>0.11023535247753954</v>
      </c>
      <c r="AF20" s="78">
        <v>1101950</v>
      </c>
      <c r="AG20" s="75">
        <v>0.9074821906620083</v>
      </c>
      <c r="AH20" s="75">
        <v>1.10195</v>
      </c>
    </row>
    <row r="21" spans="1:34" x14ac:dyDescent="0.2">
      <c r="A21" s="44">
        <v>18</v>
      </c>
      <c r="B21" s="61">
        <v>44119</v>
      </c>
      <c r="C21" s="78">
        <v>3272709961</v>
      </c>
      <c r="D21" s="83">
        <v>3338.6499020000001</v>
      </c>
      <c r="E21" s="76">
        <v>219660004</v>
      </c>
      <c r="F21" s="84">
        <v>219.66000399999999</v>
      </c>
      <c r="G21" s="76">
        <v>536400024</v>
      </c>
      <c r="H21" s="77">
        <v>536.40002400000003</v>
      </c>
      <c r="I21" s="76">
        <v>110709999</v>
      </c>
      <c r="J21" s="77">
        <v>110.709999</v>
      </c>
      <c r="K21" s="77">
        <v>75580002</v>
      </c>
      <c r="L21" s="84">
        <v>75.580001999999993</v>
      </c>
      <c r="M21" s="77">
        <v>21120001</v>
      </c>
      <c r="N21" s="84">
        <v>21.120000999999998</v>
      </c>
      <c r="O21" s="77">
        <v>36820000</v>
      </c>
      <c r="P21" s="85">
        <v>36.82</v>
      </c>
      <c r="Q21" s="70">
        <v>403000000</v>
      </c>
      <c r="R21" s="75">
        <v>403</v>
      </c>
      <c r="S21" s="78">
        <v>7757000000</v>
      </c>
      <c r="T21" s="79">
        <v>7757</v>
      </c>
      <c r="U21" s="78">
        <v>284799988</v>
      </c>
      <c r="V21" s="80">
        <v>284.79998799999998</v>
      </c>
      <c r="W21" s="81">
        <v>2.29</v>
      </c>
      <c r="X21" s="82"/>
      <c r="Y21" s="61">
        <v>44119</v>
      </c>
      <c r="Z21" s="78">
        <v>1174398</v>
      </c>
      <c r="AA21" s="75">
        <v>0.85150008770450902</v>
      </c>
      <c r="AB21" s="78">
        <v>123477997</v>
      </c>
      <c r="AC21" s="75">
        <v>8.0986088557947703E-3</v>
      </c>
      <c r="AD21" s="78">
        <v>9101190</v>
      </c>
      <c r="AE21" s="75">
        <v>0.10987574152391059</v>
      </c>
      <c r="AF21" s="78">
        <v>1107600</v>
      </c>
      <c r="AG21" s="75">
        <v>0.90285301552907193</v>
      </c>
      <c r="AH21" s="75">
        <v>1.1075999999999999</v>
      </c>
    </row>
    <row r="22" spans="1:34" x14ac:dyDescent="0.2">
      <c r="A22" s="44">
        <v>19</v>
      </c>
      <c r="B22" s="61">
        <v>44118</v>
      </c>
      <c r="C22" s="78">
        <v>3338649902</v>
      </c>
      <c r="D22" s="83">
        <v>3363.709961</v>
      </c>
      <c r="E22" s="76">
        <v>220860001</v>
      </c>
      <c r="F22" s="84">
        <v>220.86000100000001</v>
      </c>
      <c r="G22" s="76">
        <v>509250000</v>
      </c>
      <c r="H22" s="77">
        <v>509.25</v>
      </c>
      <c r="I22" s="76">
        <v>108970001</v>
      </c>
      <c r="J22" s="77">
        <v>108.970001</v>
      </c>
      <c r="K22" s="77">
        <v>76559998</v>
      </c>
      <c r="L22" s="84">
        <v>76.559997999999993</v>
      </c>
      <c r="M22" s="77">
        <v>21170000</v>
      </c>
      <c r="N22" s="84">
        <v>21.17</v>
      </c>
      <c r="O22" s="77">
        <v>36790001</v>
      </c>
      <c r="P22" s="85">
        <v>36.790000999999997</v>
      </c>
      <c r="Q22" s="70">
        <v>412200012</v>
      </c>
      <c r="R22" s="75">
        <v>412.20001200000002</v>
      </c>
      <c r="S22" s="78">
        <v>7811000000</v>
      </c>
      <c r="T22" s="79">
        <v>7811</v>
      </c>
      <c r="U22" s="78">
        <v>297600006</v>
      </c>
      <c r="V22" s="80">
        <v>297.60000600000001</v>
      </c>
      <c r="W22" s="81">
        <v>2.34</v>
      </c>
      <c r="X22" s="82"/>
      <c r="Y22" s="61">
        <v>44118</v>
      </c>
      <c r="Z22" s="78">
        <v>1174219</v>
      </c>
      <c r="AA22" s="75">
        <v>0.85162989186855265</v>
      </c>
      <c r="AB22" s="78">
        <v>123835999</v>
      </c>
      <c r="AC22" s="75">
        <v>8.0751962924771169E-3</v>
      </c>
      <c r="AD22" s="78">
        <v>9099430</v>
      </c>
      <c r="AE22" s="75">
        <v>0.10989699354794751</v>
      </c>
      <c r="AF22" s="78">
        <v>1101490</v>
      </c>
      <c r="AG22" s="75">
        <v>0.90786116986990339</v>
      </c>
      <c r="AH22" s="75">
        <v>1.1014900000000001</v>
      </c>
    </row>
    <row r="23" spans="1:34" x14ac:dyDescent="0.2">
      <c r="A23" s="44">
        <v>20</v>
      </c>
      <c r="B23" s="61">
        <v>44117</v>
      </c>
      <c r="C23" s="78">
        <v>3363709961</v>
      </c>
      <c r="D23" s="83">
        <v>3443.6298830000001</v>
      </c>
      <c r="E23" s="76">
        <v>222860001</v>
      </c>
      <c r="F23" s="84">
        <v>222.86000100000001</v>
      </c>
      <c r="G23" s="76">
        <v>518789978</v>
      </c>
      <c r="H23" s="77">
        <v>518.78997800000002</v>
      </c>
      <c r="I23" s="76">
        <v>106650002</v>
      </c>
      <c r="J23" s="77">
        <v>106.650002</v>
      </c>
      <c r="K23" s="77">
        <v>78290001</v>
      </c>
      <c r="L23" s="84">
        <v>78.290001000000004</v>
      </c>
      <c r="M23" s="77">
        <v>21150000</v>
      </c>
      <c r="N23" s="84">
        <v>21.15</v>
      </c>
      <c r="O23" s="77">
        <v>37110001</v>
      </c>
      <c r="P23" s="85">
        <v>37.110000999999997</v>
      </c>
      <c r="Q23" s="70">
        <v>416750000</v>
      </c>
      <c r="R23" s="75">
        <v>416.75</v>
      </c>
      <c r="S23" s="78">
        <v>7910000000</v>
      </c>
      <c r="T23" s="79">
        <v>7910</v>
      </c>
      <c r="U23" s="78">
        <v>291600006</v>
      </c>
      <c r="V23" s="80">
        <v>291.60000600000001</v>
      </c>
      <c r="W23" s="81">
        <v>2.34</v>
      </c>
      <c r="X23" s="82"/>
      <c r="Y23" s="61">
        <v>44117</v>
      </c>
      <c r="Z23" s="78">
        <v>1181614</v>
      </c>
      <c r="AA23" s="75">
        <v>0.84630006076434439</v>
      </c>
      <c r="AB23" s="78">
        <v>124410004</v>
      </c>
      <c r="AC23" s="75">
        <v>8.0379388139879809E-3</v>
      </c>
      <c r="AD23" s="78">
        <v>9154760</v>
      </c>
      <c r="AE23" s="75">
        <v>0.10923279255818831</v>
      </c>
      <c r="AF23" s="78">
        <v>1105500</v>
      </c>
      <c r="AG23" s="75">
        <v>0.90456806874717333</v>
      </c>
      <c r="AH23" s="75">
        <v>1.1054999999999999</v>
      </c>
    </row>
    <row r="24" spans="1:34" x14ac:dyDescent="0.2">
      <c r="A24" s="44">
        <v>21</v>
      </c>
      <c r="B24" s="61">
        <v>44116</v>
      </c>
      <c r="C24" s="78">
        <v>3443629883</v>
      </c>
      <c r="D24" s="83">
        <v>3442.929932</v>
      </c>
      <c r="E24" s="76">
        <v>221399994</v>
      </c>
      <c r="F24" s="84">
        <v>221.39999399999999</v>
      </c>
      <c r="G24" s="76">
        <v>491540009</v>
      </c>
      <c r="H24" s="77">
        <v>491.540009</v>
      </c>
      <c r="I24" s="76">
        <v>104430000</v>
      </c>
      <c r="J24" s="77">
        <v>104.43</v>
      </c>
      <c r="K24" s="77">
        <v>75309998</v>
      </c>
      <c r="L24" s="84">
        <v>75.309997999999993</v>
      </c>
      <c r="M24" s="77">
        <v>21160000</v>
      </c>
      <c r="N24" s="84">
        <v>21.16</v>
      </c>
      <c r="O24" s="77">
        <v>37090000</v>
      </c>
      <c r="P24" s="85">
        <v>37.090000000000003</v>
      </c>
      <c r="Q24" s="70">
        <v>418250000</v>
      </c>
      <c r="R24" s="75">
        <v>418.25</v>
      </c>
      <c r="S24" s="78">
        <v>7768000000</v>
      </c>
      <c r="T24" s="79">
        <v>7768</v>
      </c>
      <c r="U24" s="78">
        <v>292000000</v>
      </c>
      <c r="V24" s="80">
        <v>292</v>
      </c>
      <c r="W24" s="81">
        <v>2.34</v>
      </c>
      <c r="X24" s="82"/>
      <c r="Y24" s="61">
        <v>44116</v>
      </c>
      <c r="Z24" s="78">
        <v>1181684</v>
      </c>
      <c r="AA24" s="75">
        <v>0.8462499280687561</v>
      </c>
      <c r="AB24" s="78">
        <v>124809998</v>
      </c>
      <c r="AC24" s="75">
        <v>8.0121786397272434E-3</v>
      </c>
      <c r="AD24" s="78">
        <v>9156600</v>
      </c>
      <c r="AE24" s="75">
        <v>0.10921084245243869</v>
      </c>
      <c r="AF24" s="78">
        <v>1102710</v>
      </c>
      <c r="AG24" s="75">
        <v>0.90685674384017545</v>
      </c>
      <c r="AH24" s="75">
        <v>1.1027100000000001</v>
      </c>
    </row>
    <row r="25" spans="1:34" x14ac:dyDescent="0.2">
      <c r="A25" s="44">
        <v>22</v>
      </c>
      <c r="B25" s="61">
        <v>44113</v>
      </c>
      <c r="C25" s="78">
        <v>3442929932</v>
      </c>
      <c r="D25" s="83">
        <v>3286.6499020000001</v>
      </c>
      <c r="E25" s="76">
        <v>215809998</v>
      </c>
      <c r="F25" s="84">
        <v>215.80999800000001</v>
      </c>
      <c r="G25" s="76">
        <v>492410004</v>
      </c>
      <c r="H25" s="77">
        <v>492.41000400000001</v>
      </c>
      <c r="I25" s="76">
        <v>109180000</v>
      </c>
      <c r="J25" s="77">
        <v>109.18</v>
      </c>
      <c r="K25" s="77">
        <v>73000000</v>
      </c>
      <c r="L25" s="84">
        <v>73</v>
      </c>
      <c r="M25" s="77">
        <v>21139999</v>
      </c>
      <c r="N25" s="84">
        <v>21.139999</v>
      </c>
      <c r="O25" s="77">
        <v>36689999</v>
      </c>
      <c r="P25" s="85">
        <v>36.689999</v>
      </c>
      <c r="Q25" s="70">
        <v>411899994</v>
      </c>
      <c r="R25" s="75">
        <v>411.89999399999999</v>
      </c>
      <c r="S25" s="78">
        <v>7862000000</v>
      </c>
      <c r="T25" s="79">
        <v>7862</v>
      </c>
      <c r="U25" s="78">
        <v>286200012</v>
      </c>
      <c r="V25" s="80">
        <v>286.20001200000002</v>
      </c>
      <c r="W25" s="81">
        <v>2.31</v>
      </c>
      <c r="X25" s="82"/>
      <c r="Y25" s="61">
        <v>44113</v>
      </c>
      <c r="Z25" s="78">
        <v>1176700</v>
      </c>
      <c r="AA25" s="75">
        <v>0.84983428231494851</v>
      </c>
      <c r="AB25" s="78">
        <v>124720001</v>
      </c>
      <c r="AC25" s="75">
        <v>8.0179601666295688E-3</v>
      </c>
      <c r="AD25" s="78">
        <v>9118460</v>
      </c>
      <c r="AE25" s="75">
        <v>0.10966764124643853</v>
      </c>
      <c r="AF25" s="78">
        <v>1099620</v>
      </c>
      <c r="AG25" s="75">
        <v>0.90940506720503445</v>
      </c>
      <c r="AH25" s="75">
        <v>1.09962</v>
      </c>
    </row>
    <row r="26" spans="1:34" x14ac:dyDescent="0.2">
      <c r="A26" s="44">
        <v>23</v>
      </c>
      <c r="B26" s="61">
        <v>44112</v>
      </c>
      <c r="C26" s="78">
        <v>3286649902</v>
      </c>
      <c r="D26" s="83">
        <v>3190.5500489999999</v>
      </c>
      <c r="E26" s="76">
        <v>210580002</v>
      </c>
      <c r="F26" s="84">
        <v>210.58000200000001</v>
      </c>
      <c r="G26" s="76">
        <v>478549988</v>
      </c>
      <c r="H26" s="77">
        <v>478.54998799999998</v>
      </c>
      <c r="I26" s="76">
        <v>105500000</v>
      </c>
      <c r="J26" s="77">
        <v>105.5</v>
      </c>
      <c r="K26" s="77">
        <v>72930000</v>
      </c>
      <c r="L26" s="84">
        <v>72.930000000000007</v>
      </c>
      <c r="M26" s="77">
        <v>21049999</v>
      </c>
      <c r="N26" s="84">
        <v>21.049999</v>
      </c>
      <c r="O26" s="77">
        <v>36009998</v>
      </c>
      <c r="P26" s="85">
        <v>36.009998000000003</v>
      </c>
      <c r="Q26" s="70">
        <v>407200012</v>
      </c>
      <c r="R26" s="75">
        <v>407.20001200000002</v>
      </c>
      <c r="S26" s="78">
        <v>7832000000</v>
      </c>
      <c r="T26" s="79">
        <v>7832</v>
      </c>
      <c r="U26" s="78">
        <v>289600006</v>
      </c>
      <c r="V26" s="80">
        <v>289.60000600000001</v>
      </c>
      <c r="W26" s="81">
        <v>2.29</v>
      </c>
      <c r="X26" s="82"/>
      <c r="Y26" s="61">
        <v>44112</v>
      </c>
      <c r="Z26" s="78">
        <v>1176747</v>
      </c>
      <c r="AA26" s="75">
        <v>0.84980033941025557</v>
      </c>
      <c r="AB26" s="78">
        <v>124682999</v>
      </c>
      <c r="AC26" s="75">
        <v>8.0203396455037143E-3</v>
      </c>
      <c r="AD26" s="78">
        <v>9117630</v>
      </c>
      <c r="AE26" s="75">
        <v>0.10967762455813627</v>
      </c>
      <c r="AF26" s="78">
        <v>1097740</v>
      </c>
      <c r="AG26" s="75">
        <v>0.9109625230018038</v>
      </c>
      <c r="AH26" s="75">
        <v>1.0977399999999999</v>
      </c>
    </row>
    <row r="27" spans="1:34" x14ac:dyDescent="0.2">
      <c r="A27" s="44">
        <v>24</v>
      </c>
      <c r="B27" s="61">
        <v>44111</v>
      </c>
      <c r="C27" s="78">
        <v>3190550049</v>
      </c>
      <c r="D27" s="83">
        <v>3195.6899410000001</v>
      </c>
      <c r="E27" s="76">
        <v>209830002</v>
      </c>
      <c r="F27" s="84">
        <v>209.83000200000001</v>
      </c>
      <c r="G27" s="76">
        <v>480609985</v>
      </c>
      <c r="H27" s="77">
        <v>480.60998499999999</v>
      </c>
      <c r="I27" s="76">
        <v>107820000</v>
      </c>
      <c r="J27" s="77">
        <v>107.82</v>
      </c>
      <c r="K27" s="77">
        <v>72370003</v>
      </c>
      <c r="L27" s="84">
        <v>72.370002999999997</v>
      </c>
      <c r="M27" s="77">
        <v>21000000</v>
      </c>
      <c r="N27" s="84">
        <v>21</v>
      </c>
      <c r="O27" s="77">
        <v>35880001</v>
      </c>
      <c r="P27" s="85">
        <v>35.880001</v>
      </c>
      <c r="Q27" s="70">
        <v>410750000</v>
      </c>
      <c r="R27" s="75">
        <v>410.75</v>
      </c>
      <c r="S27" s="78">
        <v>7770000000</v>
      </c>
      <c r="T27" s="79">
        <v>7770</v>
      </c>
      <c r="U27" s="78">
        <v>288200012</v>
      </c>
      <c r="V27" s="80">
        <v>288.20001200000002</v>
      </c>
      <c r="W27" s="81">
        <v>2.29</v>
      </c>
      <c r="X27" s="82"/>
      <c r="Y27" s="61">
        <v>44111</v>
      </c>
      <c r="Z27" s="78">
        <v>1173764</v>
      </c>
      <c r="AA27" s="75">
        <v>0.85196001922021802</v>
      </c>
      <c r="AB27" s="78">
        <v>123988998</v>
      </c>
      <c r="AC27" s="75">
        <v>8.065231723221121E-3</v>
      </c>
      <c r="AD27" s="78">
        <v>9095610</v>
      </c>
      <c r="AE27" s="75">
        <v>0.1099431483979634</v>
      </c>
      <c r="AF27" s="78">
        <v>1097400</v>
      </c>
      <c r="AG27" s="75">
        <v>0.91124476034262814</v>
      </c>
      <c r="AH27" s="75">
        <v>1.0973999999999999</v>
      </c>
    </row>
    <row r="28" spans="1:34" x14ac:dyDescent="0.2">
      <c r="A28" s="44">
        <v>25</v>
      </c>
      <c r="B28" s="61">
        <v>44110</v>
      </c>
      <c r="C28" s="78">
        <v>3195689941</v>
      </c>
      <c r="D28" s="83">
        <v>3099.959961</v>
      </c>
      <c r="E28" s="76">
        <v>205910004</v>
      </c>
      <c r="F28" s="84">
        <v>205.91000399999999</v>
      </c>
      <c r="G28" s="76">
        <v>478250000</v>
      </c>
      <c r="H28" s="77">
        <v>478.25</v>
      </c>
      <c r="I28" s="76">
        <v>98570000</v>
      </c>
      <c r="J28" s="77">
        <v>98.57</v>
      </c>
      <c r="K28" s="77">
        <v>71040001</v>
      </c>
      <c r="L28" s="84">
        <v>71.040001000000004</v>
      </c>
      <c r="M28" s="77">
        <v>21020000</v>
      </c>
      <c r="N28" s="84">
        <v>21.02</v>
      </c>
      <c r="O28" s="77">
        <v>35130001</v>
      </c>
      <c r="P28" s="85">
        <v>35.130001</v>
      </c>
      <c r="Q28" s="70">
        <v>411200012</v>
      </c>
      <c r="R28" s="75">
        <v>411.20001200000002</v>
      </c>
      <c r="S28" s="78">
        <v>7828000000</v>
      </c>
      <c r="T28" s="79">
        <v>7828</v>
      </c>
      <c r="U28" s="78">
        <v>280000000</v>
      </c>
      <c r="V28" s="80">
        <v>280</v>
      </c>
      <c r="W28" s="81">
        <v>2.27</v>
      </c>
      <c r="X28" s="82"/>
      <c r="Y28" s="61">
        <v>44110</v>
      </c>
      <c r="Z28" s="78">
        <v>1179245</v>
      </c>
      <c r="AA28" s="75">
        <v>0.84800020352004879</v>
      </c>
      <c r="AB28" s="78">
        <v>124625000</v>
      </c>
      <c r="AC28" s="75">
        <v>8.0240722166499499E-3</v>
      </c>
      <c r="AD28" s="78">
        <v>9136970</v>
      </c>
      <c r="AE28" s="75">
        <v>0.1094454726238567</v>
      </c>
      <c r="AF28" s="78">
        <v>1101840</v>
      </c>
      <c r="AG28" s="75">
        <v>0.90757278733754454</v>
      </c>
      <c r="AH28" s="75">
        <v>1.1018399999999999</v>
      </c>
    </row>
    <row r="29" spans="1:34" x14ac:dyDescent="0.2">
      <c r="A29" s="44">
        <v>26</v>
      </c>
      <c r="B29" s="61">
        <v>44109</v>
      </c>
      <c r="C29" s="78">
        <v>3099959961</v>
      </c>
      <c r="D29" s="83">
        <v>3199.1999510000001</v>
      </c>
      <c r="E29" s="76">
        <v>210380005</v>
      </c>
      <c r="F29" s="84">
        <v>210.38000500000001</v>
      </c>
      <c r="G29" s="76">
        <v>485369995</v>
      </c>
      <c r="H29" s="77">
        <v>485.36999500000002</v>
      </c>
      <c r="I29" s="76">
        <v>98050003</v>
      </c>
      <c r="J29" s="77">
        <v>98.050003000000004</v>
      </c>
      <c r="K29" s="77">
        <v>71949997</v>
      </c>
      <c r="L29" s="84">
        <v>71.949996999999996</v>
      </c>
      <c r="M29" s="77">
        <v>21020000</v>
      </c>
      <c r="N29" s="84">
        <v>21.02</v>
      </c>
      <c r="O29" s="77">
        <v>35470001</v>
      </c>
      <c r="P29" s="85">
        <v>35.470001000000003</v>
      </c>
      <c r="Q29" s="70">
        <v>412549988</v>
      </c>
      <c r="R29" s="75">
        <v>412.54998799999998</v>
      </c>
      <c r="S29" s="78">
        <v>7892000000</v>
      </c>
      <c r="T29" s="79">
        <v>7892</v>
      </c>
      <c r="U29" s="78">
        <v>282000000</v>
      </c>
      <c r="V29" s="80">
        <v>282</v>
      </c>
      <c r="W29" s="81">
        <v>2.2599999999999998</v>
      </c>
      <c r="X29" s="82"/>
      <c r="Y29" s="61">
        <v>44109</v>
      </c>
      <c r="Z29" s="78">
        <v>1172044</v>
      </c>
      <c r="AA29" s="75">
        <v>0.85321028903351748</v>
      </c>
      <c r="AB29" s="78">
        <v>123650002</v>
      </c>
      <c r="AC29" s="75">
        <v>8.0873431769131719E-3</v>
      </c>
      <c r="AD29" s="78">
        <v>9082630</v>
      </c>
      <c r="AE29" s="75">
        <v>0.11010026831435388</v>
      </c>
      <c r="AF29" s="78">
        <v>1103170</v>
      </c>
      <c r="AG29" s="75">
        <v>0.90647860257258628</v>
      </c>
      <c r="AH29" s="75">
        <v>1.10317</v>
      </c>
    </row>
    <row r="30" spans="1:34" x14ac:dyDescent="0.2">
      <c r="A30" s="44">
        <v>27</v>
      </c>
      <c r="B30" s="61">
        <v>44104</v>
      </c>
      <c r="C30" s="78">
        <v>3199199951</v>
      </c>
      <c r="D30" s="83">
        <v>3148.7299800000001</v>
      </c>
      <c r="E30" s="76">
        <v>210330002</v>
      </c>
      <c r="F30" s="84">
        <v>210.33000200000001</v>
      </c>
      <c r="G30" s="76">
        <v>470109985</v>
      </c>
      <c r="H30" s="77">
        <v>470.10998499999999</v>
      </c>
      <c r="I30" s="76">
        <v>82589996</v>
      </c>
      <c r="J30" s="77">
        <v>82.589995999999999</v>
      </c>
      <c r="K30" s="77">
        <v>70750000</v>
      </c>
      <c r="L30" s="84">
        <v>70.75</v>
      </c>
      <c r="M30" s="77">
        <v>21000000</v>
      </c>
      <c r="N30" s="84">
        <v>21</v>
      </c>
      <c r="O30" s="77">
        <v>34900002</v>
      </c>
      <c r="P30" s="85">
        <v>34.900002000000001</v>
      </c>
      <c r="Q30" s="70">
        <v>399399994</v>
      </c>
      <c r="R30" s="75">
        <v>399.39999399999999</v>
      </c>
      <c r="S30" s="78">
        <v>8032000000</v>
      </c>
      <c r="T30" s="79">
        <v>8032</v>
      </c>
      <c r="U30" s="78">
        <v>275600006</v>
      </c>
      <c r="V30" s="80">
        <v>275.60000600000001</v>
      </c>
      <c r="W30" s="81">
        <v>2.2200000000000002</v>
      </c>
      <c r="X30" s="82"/>
      <c r="Y30" s="61">
        <v>44104</v>
      </c>
      <c r="Z30" s="78">
        <v>1174205</v>
      </c>
      <c r="AA30" s="75">
        <v>0.85164004581823449</v>
      </c>
      <c r="AB30" s="78">
        <v>124050003</v>
      </c>
      <c r="AC30" s="75">
        <v>8.0612654237501302E-3</v>
      </c>
      <c r="AD30" s="78">
        <v>9099080</v>
      </c>
      <c r="AE30" s="75">
        <v>0.10990122078276045</v>
      </c>
      <c r="AF30" s="78">
        <v>1095400</v>
      </c>
      <c r="AG30" s="75">
        <v>0.91290852656563815</v>
      </c>
      <c r="AH30" s="75">
        <v>1.0953999999999999</v>
      </c>
    </row>
    <row r="31" spans="1:34" x14ac:dyDescent="0.2">
      <c r="A31" s="44">
        <v>28</v>
      </c>
      <c r="B31" s="61">
        <v>44103</v>
      </c>
      <c r="C31" s="78">
        <v>3148729980</v>
      </c>
      <c r="D31" s="83">
        <v>3144.8798830000001</v>
      </c>
      <c r="E31" s="76">
        <v>207259995</v>
      </c>
      <c r="F31" s="84">
        <v>207.259995</v>
      </c>
      <c r="G31" s="76">
        <v>465500000</v>
      </c>
      <c r="H31" s="77">
        <v>465.5</v>
      </c>
      <c r="I31" s="76">
        <v>80800003</v>
      </c>
      <c r="J31" s="77">
        <v>80.800003000000004</v>
      </c>
      <c r="K31" s="77">
        <v>70519997</v>
      </c>
      <c r="L31" s="84">
        <v>70.519997000000004</v>
      </c>
      <c r="M31" s="77">
        <v>20990000</v>
      </c>
      <c r="N31" s="84">
        <v>20.99</v>
      </c>
      <c r="O31" s="77">
        <v>34660000</v>
      </c>
      <c r="P31" s="85">
        <v>34.659999999999997</v>
      </c>
      <c r="Q31" s="70">
        <v>409950012</v>
      </c>
      <c r="R31" s="75">
        <v>409.95001200000002</v>
      </c>
      <c r="S31" s="78">
        <v>8200000000</v>
      </c>
      <c r="T31" s="79">
        <v>8200</v>
      </c>
      <c r="U31" s="78">
        <v>265399994</v>
      </c>
      <c r="V31" s="80">
        <v>265.39999399999999</v>
      </c>
      <c r="W31" s="81">
        <v>2.23</v>
      </c>
      <c r="X31" s="82"/>
      <c r="Y31" s="61">
        <v>44103</v>
      </c>
      <c r="Z31" s="78">
        <v>1167883</v>
      </c>
      <c r="AA31" s="75">
        <v>0.85625015519534065</v>
      </c>
      <c r="AB31" s="78">
        <v>123129997</v>
      </c>
      <c r="AC31" s="75">
        <v>8.1214978020343817E-3</v>
      </c>
      <c r="AD31" s="78">
        <v>9050280</v>
      </c>
      <c r="AE31" s="75">
        <v>0.11049381897576649</v>
      </c>
      <c r="AF31" s="78">
        <v>1102170</v>
      </c>
      <c r="AG31" s="75">
        <v>0.90730105156191865</v>
      </c>
      <c r="AH31" s="75">
        <v>1.1021700000000001</v>
      </c>
    </row>
    <row r="32" spans="1:34" x14ac:dyDescent="0.2">
      <c r="A32" s="44">
        <v>29</v>
      </c>
      <c r="B32" s="61">
        <v>44099</v>
      </c>
      <c r="C32" s="78">
        <v>3144879883</v>
      </c>
      <c r="D32" s="83">
        <v>3095.1298830000001</v>
      </c>
      <c r="E32" s="76">
        <v>207820007</v>
      </c>
      <c r="F32" s="84">
        <v>207.820007</v>
      </c>
      <c r="G32" s="76">
        <v>496500000</v>
      </c>
      <c r="H32" s="77">
        <v>496.5</v>
      </c>
      <c r="I32" s="76">
        <v>73620003</v>
      </c>
      <c r="J32" s="77">
        <v>73.620002999999997</v>
      </c>
      <c r="K32" s="77">
        <v>69470001</v>
      </c>
      <c r="L32" s="84">
        <v>69.470000999999996</v>
      </c>
      <c r="M32" s="77">
        <v>20930000</v>
      </c>
      <c r="N32" s="84">
        <v>20.93</v>
      </c>
      <c r="O32" s="77">
        <v>34070000</v>
      </c>
      <c r="P32" s="85">
        <v>34.07</v>
      </c>
      <c r="Q32" s="70">
        <v>400200012</v>
      </c>
      <c r="R32" s="75">
        <v>400.20001200000002</v>
      </c>
      <c r="S32" s="78">
        <v>8075241699</v>
      </c>
      <c r="T32" s="79">
        <v>8075.2416990000002</v>
      </c>
      <c r="U32" s="78">
        <v>258000000</v>
      </c>
      <c r="V32" s="80">
        <v>258</v>
      </c>
      <c r="W32" s="81">
        <v>2.17</v>
      </c>
      <c r="X32" s="82"/>
      <c r="Y32" s="61">
        <v>44099</v>
      </c>
      <c r="Z32" s="78">
        <v>1167324</v>
      </c>
      <c r="AA32" s="75">
        <v>0.8566601903156279</v>
      </c>
      <c r="AB32" s="78">
        <v>123071999</v>
      </c>
      <c r="AC32" s="75">
        <v>8.1253250790214275E-3</v>
      </c>
      <c r="AD32" s="78">
        <v>9045520</v>
      </c>
      <c r="AE32" s="75">
        <v>0.11055196384508574</v>
      </c>
      <c r="AF32" s="78">
        <v>1092700</v>
      </c>
      <c r="AG32" s="75">
        <v>0.9151642719868216</v>
      </c>
      <c r="AH32" s="75">
        <v>1.0927</v>
      </c>
    </row>
    <row r="33" spans="1:34" x14ac:dyDescent="0.2">
      <c r="A33" s="44">
        <v>30</v>
      </c>
      <c r="B33" s="61">
        <v>44098</v>
      </c>
      <c r="C33" s="78">
        <v>3095129883</v>
      </c>
      <c r="D33" s="83">
        <v>3019.790039</v>
      </c>
      <c r="E33" s="76">
        <v>203190002</v>
      </c>
      <c r="F33" s="84">
        <v>203.19000199999999</v>
      </c>
      <c r="G33" s="76">
        <v>464980011</v>
      </c>
      <c r="H33" s="77">
        <v>464.98001099999999</v>
      </c>
      <c r="I33" s="76">
        <v>69410004</v>
      </c>
      <c r="J33" s="77">
        <v>69.410004000000001</v>
      </c>
      <c r="K33" s="77">
        <v>65169998</v>
      </c>
      <c r="L33" s="84">
        <v>65.169998000000007</v>
      </c>
      <c r="M33" s="77">
        <v>20959999</v>
      </c>
      <c r="N33" s="84">
        <v>20.959999</v>
      </c>
      <c r="O33" s="77">
        <v>33380001</v>
      </c>
      <c r="P33" s="85">
        <v>33.380001</v>
      </c>
      <c r="Q33" s="70">
        <v>401799988</v>
      </c>
      <c r="R33" s="75">
        <v>401.79998799999998</v>
      </c>
      <c r="S33" s="78">
        <v>8130073730</v>
      </c>
      <c r="T33" s="79">
        <v>8130.0737300000001</v>
      </c>
      <c r="U33" s="78">
        <v>261000000</v>
      </c>
      <c r="V33" s="80">
        <v>261</v>
      </c>
      <c r="W33" s="81">
        <v>2.2000000000000002</v>
      </c>
      <c r="X33" s="82"/>
      <c r="Y33" s="61">
        <v>44098</v>
      </c>
      <c r="Z33" s="78">
        <v>1165854</v>
      </c>
      <c r="AA33" s="75">
        <v>0.85774033455304011</v>
      </c>
      <c r="AB33" s="78">
        <v>122759003</v>
      </c>
      <c r="AC33" s="75">
        <v>8.1460420463010767E-3</v>
      </c>
      <c r="AD33" s="78">
        <v>9034620</v>
      </c>
      <c r="AE33" s="75">
        <v>0.11068534149748412</v>
      </c>
      <c r="AF33" s="78">
        <v>1090690</v>
      </c>
      <c r="AG33" s="75">
        <v>0.91685080086917459</v>
      </c>
      <c r="AH33" s="75">
        <v>1.0906899999999999</v>
      </c>
    </row>
    <row r="34" spans="1:34" x14ac:dyDescent="0.2">
      <c r="A34" s="44">
        <v>31</v>
      </c>
      <c r="B34" s="61">
        <v>44097</v>
      </c>
      <c r="C34" s="78">
        <v>3019790039</v>
      </c>
      <c r="D34" s="83">
        <v>2999.860107</v>
      </c>
      <c r="E34" s="76">
        <v>200589996</v>
      </c>
      <c r="F34" s="84">
        <v>200.58999600000001</v>
      </c>
      <c r="G34" s="76">
        <v>500529999</v>
      </c>
      <c r="H34" s="77">
        <v>500.52999899999998</v>
      </c>
      <c r="I34" s="76">
        <v>70269997</v>
      </c>
      <c r="J34" s="77">
        <v>70.269997000000004</v>
      </c>
      <c r="K34" s="77">
        <v>67160004</v>
      </c>
      <c r="L34" s="84">
        <v>67.160004000000001</v>
      </c>
      <c r="M34" s="77">
        <v>20980000</v>
      </c>
      <c r="N34" s="84">
        <v>20.98</v>
      </c>
      <c r="O34" s="77">
        <v>33459999</v>
      </c>
      <c r="P34" s="85">
        <v>33.459999000000003</v>
      </c>
      <c r="Q34" s="70">
        <v>400100006</v>
      </c>
      <c r="R34" s="75">
        <v>400.10000600000001</v>
      </c>
      <c r="S34" s="78">
        <v>8178923828</v>
      </c>
      <c r="T34" s="79">
        <v>8178.923828</v>
      </c>
      <c r="U34" s="78">
        <v>267000000</v>
      </c>
      <c r="V34" s="80">
        <v>267</v>
      </c>
      <c r="W34" s="81">
        <v>2.2400000000000002</v>
      </c>
      <c r="X34" s="82"/>
      <c r="Y34" s="61">
        <v>44097</v>
      </c>
      <c r="Z34" s="78">
        <v>1170837</v>
      </c>
      <c r="AA34" s="75">
        <v>0.85408985196060605</v>
      </c>
      <c r="AB34" s="78">
        <v>122972000</v>
      </c>
      <c r="AC34" s="75">
        <v>8.1319324724327489E-3</v>
      </c>
      <c r="AD34" s="78">
        <v>9070760</v>
      </c>
      <c r="AE34" s="75">
        <v>0.11024434556751585</v>
      </c>
      <c r="AF34" s="78">
        <v>1088100</v>
      </c>
      <c r="AG34" s="75">
        <v>0.91903317709769317</v>
      </c>
      <c r="AH34" s="75">
        <v>1.0881000000000001</v>
      </c>
    </row>
    <row r="35" spans="1:34" x14ac:dyDescent="0.2">
      <c r="A35" s="44">
        <v>32</v>
      </c>
      <c r="B35" s="61">
        <v>44091</v>
      </c>
      <c r="C35" s="78">
        <v>2999860107</v>
      </c>
      <c r="D35" s="83">
        <v>3008.7299800000001</v>
      </c>
      <c r="E35" s="76">
        <v>202910004</v>
      </c>
      <c r="F35" s="84">
        <v>202.91000399999999</v>
      </c>
      <c r="G35" s="76">
        <v>413125000</v>
      </c>
      <c r="H35" s="77">
        <v>413.125</v>
      </c>
      <c r="I35" s="76">
        <v>66870003</v>
      </c>
      <c r="J35" s="77">
        <v>66.870002999999997</v>
      </c>
      <c r="K35" s="77">
        <v>67889999</v>
      </c>
      <c r="L35" s="84">
        <v>67.889999000000003</v>
      </c>
      <c r="M35" s="77">
        <v>21219999</v>
      </c>
      <c r="N35" s="84">
        <v>21.219999000000001</v>
      </c>
      <c r="O35" s="77">
        <v>34230000</v>
      </c>
      <c r="P35" s="85">
        <v>34.229999999999997</v>
      </c>
      <c r="Q35" s="70">
        <v>420000000</v>
      </c>
      <c r="R35" s="75">
        <v>420</v>
      </c>
      <c r="S35" s="78">
        <v>8107144043</v>
      </c>
      <c r="T35" s="79">
        <v>8107.1440430000002</v>
      </c>
      <c r="U35" s="78">
        <v>267799988</v>
      </c>
      <c r="V35" s="80">
        <v>267.79998799999998</v>
      </c>
      <c r="W35" s="81">
        <v>2.25</v>
      </c>
      <c r="X35" s="82"/>
      <c r="Y35" s="61">
        <v>44091</v>
      </c>
      <c r="Z35" s="78">
        <v>1180345</v>
      </c>
      <c r="AA35" s="75">
        <v>0.84720992591149202</v>
      </c>
      <c r="AB35" s="78">
        <v>124002998</v>
      </c>
      <c r="AC35" s="75">
        <v>8.0643211545578918E-3</v>
      </c>
      <c r="AD35" s="78">
        <v>9146900</v>
      </c>
      <c r="AE35" s="75">
        <v>0.10932665711880528</v>
      </c>
      <c r="AF35" s="78">
        <v>1097820</v>
      </c>
      <c r="AG35" s="75">
        <v>0.91089613962216032</v>
      </c>
      <c r="AH35" s="75">
        <v>1.09782</v>
      </c>
    </row>
    <row r="36" spans="1:34" x14ac:dyDescent="0.2">
      <c r="A36" s="44">
        <v>33</v>
      </c>
      <c r="B36" s="61">
        <v>44090</v>
      </c>
      <c r="C36" s="78">
        <v>3008729980</v>
      </c>
      <c r="D36" s="83">
        <v>3078.1000979999999</v>
      </c>
      <c r="E36" s="76">
        <v>205050003</v>
      </c>
      <c r="F36" s="84">
        <v>205.050003</v>
      </c>
      <c r="G36" s="76">
        <v>408170013</v>
      </c>
      <c r="H36" s="77">
        <v>408.17001299999998</v>
      </c>
      <c r="I36" s="76">
        <v>72830002</v>
      </c>
      <c r="J36" s="77">
        <v>72.830001999999993</v>
      </c>
      <c r="K36" s="77">
        <v>68839996</v>
      </c>
      <c r="L36" s="84">
        <v>68.839995999999999</v>
      </c>
      <c r="M36" s="77">
        <v>21190142</v>
      </c>
      <c r="N36" s="84">
        <v>21.190142000000002</v>
      </c>
      <c r="O36" s="77">
        <v>34580002</v>
      </c>
      <c r="P36" s="85">
        <v>34.580002</v>
      </c>
      <c r="Q36" s="70">
        <v>426149994</v>
      </c>
      <c r="R36" s="75">
        <v>426.14999399999999</v>
      </c>
      <c r="S36" s="78">
        <v>8184905273</v>
      </c>
      <c r="T36" s="79">
        <v>8184.9052730000003</v>
      </c>
      <c r="U36" s="78">
        <v>273000000</v>
      </c>
      <c r="V36" s="80">
        <v>273</v>
      </c>
      <c r="W36" s="81">
        <v>2.29</v>
      </c>
      <c r="X36" s="82"/>
      <c r="Y36" s="61">
        <v>44090</v>
      </c>
      <c r="Z36" s="78">
        <v>1184441</v>
      </c>
      <c r="AA36" s="75">
        <v>0.84428012876960523</v>
      </c>
      <c r="AB36" s="78">
        <v>124816002</v>
      </c>
      <c r="AC36" s="75">
        <v>8.0117932314479993E-3</v>
      </c>
      <c r="AD36" s="78">
        <v>9178630</v>
      </c>
      <c r="AE36" s="75">
        <v>0.1089487211054373</v>
      </c>
      <c r="AF36" s="78">
        <v>1087300</v>
      </c>
      <c r="AG36" s="75">
        <v>0.9197093718384991</v>
      </c>
      <c r="AH36" s="75">
        <v>1.0872999999999999</v>
      </c>
    </row>
    <row r="37" spans="1:34" x14ac:dyDescent="0.2">
      <c r="A37" s="44">
        <v>34</v>
      </c>
      <c r="B37" s="61">
        <v>44089</v>
      </c>
      <c r="C37" s="78">
        <v>3078100098</v>
      </c>
      <c r="D37" s="83">
        <v>3156.1298830000001</v>
      </c>
      <c r="E37" s="76">
        <v>208779999</v>
      </c>
      <c r="F37" s="84">
        <v>208.779999</v>
      </c>
      <c r="G37" s="76">
        <v>410940002</v>
      </c>
      <c r="H37" s="77">
        <v>410.94000199999999</v>
      </c>
      <c r="I37" s="76">
        <v>72160004</v>
      </c>
      <c r="J37" s="77">
        <v>72.160004000000001</v>
      </c>
      <c r="K37" s="77">
        <v>66879997</v>
      </c>
      <c r="L37" s="84">
        <v>66.879997000000003</v>
      </c>
      <c r="M37" s="77">
        <v>21190142</v>
      </c>
      <c r="N37" s="84">
        <v>21.190142000000002</v>
      </c>
      <c r="O37" s="77">
        <v>35049999</v>
      </c>
      <c r="P37" s="85">
        <v>35.049999</v>
      </c>
      <c r="Q37" s="70">
        <v>424000000</v>
      </c>
      <c r="R37" s="75">
        <v>424</v>
      </c>
      <c r="S37" s="78">
        <v>8033370117</v>
      </c>
      <c r="T37" s="79">
        <v>8033.3701170000004</v>
      </c>
      <c r="U37" s="78">
        <v>267399994</v>
      </c>
      <c r="V37" s="80">
        <v>267.39999399999999</v>
      </c>
      <c r="W37" s="81">
        <v>2.27</v>
      </c>
      <c r="X37" s="82"/>
      <c r="Y37" s="61">
        <v>44089</v>
      </c>
      <c r="Z37" s="78">
        <v>1187000</v>
      </c>
      <c r="AA37" s="75">
        <v>0.84245998315080028</v>
      </c>
      <c r="AB37" s="78">
        <v>125466003</v>
      </c>
      <c r="AC37" s="75">
        <v>7.9702865803416081E-3</v>
      </c>
      <c r="AD37" s="78">
        <v>9197100</v>
      </c>
      <c r="AE37" s="75">
        <v>0.10872992573746071</v>
      </c>
      <c r="AF37" s="78">
        <v>1082300</v>
      </c>
      <c r="AG37" s="75">
        <v>0.92395823708768365</v>
      </c>
      <c r="AH37" s="75">
        <v>1.0823</v>
      </c>
    </row>
    <row r="38" spans="1:34" x14ac:dyDescent="0.2">
      <c r="A38" s="44">
        <v>35</v>
      </c>
      <c r="B38" s="61">
        <v>44085</v>
      </c>
      <c r="C38" s="78">
        <v>3156129883</v>
      </c>
      <c r="D38" s="83">
        <v>3116.219971</v>
      </c>
      <c r="E38" s="76">
        <v>204029999</v>
      </c>
      <c r="F38" s="84">
        <v>204.029999</v>
      </c>
      <c r="G38" s="76">
        <v>383000000</v>
      </c>
      <c r="H38" s="77">
        <v>383</v>
      </c>
      <c r="I38" s="76">
        <v>65099998</v>
      </c>
      <c r="J38" s="77">
        <v>65.099997999999999</v>
      </c>
      <c r="K38" s="77">
        <v>59340000</v>
      </c>
      <c r="L38" s="84">
        <v>59.34</v>
      </c>
      <c r="M38" s="77">
        <v>21130423</v>
      </c>
      <c r="N38" s="84">
        <v>21.130423</v>
      </c>
      <c r="O38" s="77">
        <v>34139999</v>
      </c>
      <c r="P38" s="85">
        <v>34.139999000000003</v>
      </c>
      <c r="Q38" s="70">
        <v>416600006</v>
      </c>
      <c r="R38" s="75">
        <v>416.60000600000001</v>
      </c>
      <c r="S38" s="78">
        <v>8185902344</v>
      </c>
      <c r="T38" s="79">
        <v>8185.9023440000001</v>
      </c>
      <c r="U38" s="78">
        <v>266000000</v>
      </c>
      <c r="V38" s="80">
        <v>266</v>
      </c>
      <c r="W38" s="81">
        <v>2.25</v>
      </c>
      <c r="X38" s="82"/>
      <c r="Y38" s="61">
        <v>44085</v>
      </c>
      <c r="Z38" s="78">
        <v>1182438</v>
      </c>
      <c r="AA38" s="75">
        <v>0.84571030362691313</v>
      </c>
      <c r="AB38" s="78">
        <v>125503998</v>
      </c>
      <c r="AC38" s="75">
        <v>7.9678736608852895E-3</v>
      </c>
      <c r="AD38" s="78">
        <v>9163490</v>
      </c>
      <c r="AE38" s="75">
        <v>0.10912872715526509</v>
      </c>
      <c r="AF38" s="78">
        <v>1083090</v>
      </c>
      <c r="AG38" s="75">
        <v>0.92328430693663488</v>
      </c>
      <c r="AH38" s="75">
        <v>1.0830900000000001</v>
      </c>
    </row>
    <row r="39" spans="1:34" x14ac:dyDescent="0.2">
      <c r="A39" s="44">
        <v>36</v>
      </c>
      <c r="B39" s="61">
        <v>44084</v>
      </c>
      <c r="C39" s="78">
        <v>3116219971</v>
      </c>
      <c r="D39" s="83">
        <v>3175.110107</v>
      </c>
      <c r="E39" s="76">
        <v>205369995</v>
      </c>
      <c r="F39" s="84">
        <v>205.36999499999999</v>
      </c>
      <c r="G39" s="76">
        <v>384480011</v>
      </c>
      <c r="H39" s="77">
        <v>384.48001099999999</v>
      </c>
      <c r="I39" s="76">
        <v>66099998</v>
      </c>
      <c r="J39" s="77">
        <v>66.099997999999999</v>
      </c>
      <c r="K39" s="77">
        <v>57560001</v>
      </c>
      <c r="L39" s="84">
        <v>57.560001</v>
      </c>
      <c r="M39" s="77">
        <v>21100565</v>
      </c>
      <c r="N39" s="84">
        <v>21.100565</v>
      </c>
      <c r="O39" s="77">
        <v>34169998</v>
      </c>
      <c r="P39" s="85">
        <v>34.169998</v>
      </c>
      <c r="Q39" s="70">
        <v>404350006</v>
      </c>
      <c r="R39" s="75">
        <v>404.35000600000001</v>
      </c>
      <c r="S39" s="78">
        <v>8190887207</v>
      </c>
      <c r="T39" s="79">
        <v>8190.8872069999998</v>
      </c>
      <c r="U39" s="78">
        <v>262600006</v>
      </c>
      <c r="V39" s="80">
        <v>262.60000600000001</v>
      </c>
      <c r="W39" s="81">
        <v>2.2000000000000002</v>
      </c>
      <c r="X39" s="82"/>
      <c r="Y39" s="61">
        <v>44084</v>
      </c>
      <c r="Z39" s="78">
        <v>1180638</v>
      </c>
      <c r="AA39" s="75">
        <v>0.84699967305812618</v>
      </c>
      <c r="AB39" s="78">
        <v>125391998</v>
      </c>
      <c r="AC39" s="75">
        <v>7.9749905572124302E-3</v>
      </c>
      <c r="AD39" s="78">
        <v>9147930</v>
      </c>
      <c r="AE39" s="75">
        <v>0.10931434761743913</v>
      </c>
      <c r="AF39" s="78">
        <v>1100900</v>
      </c>
      <c r="AG39" s="75">
        <v>0.90834771550549553</v>
      </c>
      <c r="AH39" s="75">
        <v>1.1009</v>
      </c>
    </row>
    <row r="40" spans="1:34" x14ac:dyDescent="0.2">
      <c r="A40" s="44">
        <v>37</v>
      </c>
      <c r="B40" s="61">
        <v>44083</v>
      </c>
      <c r="C40" s="78">
        <v>3175110107</v>
      </c>
      <c r="D40" s="83">
        <v>3268.610107</v>
      </c>
      <c r="E40" s="76">
        <v>211289993</v>
      </c>
      <c r="F40" s="84">
        <v>211.28999300000001</v>
      </c>
      <c r="G40" s="76">
        <v>389649994</v>
      </c>
      <c r="H40" s="77">
        <v>389.64999399999999</v>
      </c>
      <c r="I40" s="76">
        <v>67709999</v>
      </c>
      <c r="J40" s="77">
        <v>67.709998999999996</v>
      </c>
      <c r="K40" s="77">
        <v>56900002</v>
      </c>
      <c r="L40" s="84">
        <v>56.900002000000001</v>
      </c>
      <c r="M40" s="77">
        <v>21110516</v>
      </c>
      <c r="N40" s="84">
        <v>21.110516000000001</v>
      </c>
      <c r="O40" s="77">
        <v>34570000</v>
      </c>
      <c r="P40" s="85">
        <v>34.57</v>
      </c>
      <c r="Q40" s="70">
        <v>404049988</v>
      </c>
      <c r="R40" s="75">
        <v>404.04998799999998</v>
      </c>
      <c r="S40" s="78">
        <v>8053309082</v>
      </c>
      <c r="T40" s="79">
        <v>8053.3090819999998</v>
      </c>
      <c r="U40" s="78">
        <v>263200012</v>
      </c>
      <c r="V40" s="80">
        <v>263.20001200000002</v>
      </c>
      <c r="W40" s="81">
        <v>2.1800000000000002</v>
      </c>
      <c r="X40" s="82"/>
      <c r="Y40" s="61">
        <v>44083</v>
      </c>
      <c r="Z40" s="78">
        <v>1177024</v>
      </c>
      <c r="AA40" s="75">
        <v>0.84960034799630246</v>
      </c>
      <c r="AB40" s="78">
        <v>124695000</v>
      </c>
      <c r="AC40" s="75">
        <v>8.0195677452985295E-3</v>
      </c>
      <c r="AD40" s="78">
        <v>9117600</v>
      </c>
      <c r="AE40" s="75">
        <v>0.10967798543476354</v>
      </c>
      <c r="AF40" s="78">
        <v>1101870</v>
      </c>
      <c r="AG40" s="75">
        <v>0.90754807735939824</v>
      </c>
      <c r="AH40" s="75">
        <v>1.1018699999999999</v>
      </c>
    </row>
    <row r="41" spans="1:34" x14ac:dyDescent="0.2">
      <c r="A41" s="44">
        <v>38</v>
      </c>
      <c r="B41" s="61">
        <v>44082</v>
      </c>
      <c r="C41" s="78">
        <v>3268610107</v>
      </c>
      <c r="D41" s="83">
        <v>3149.8400879999999</v>
      </c>
      <c r="E41" s="76">
        <v>202660004</v>
      </c>
      <c r="F41" s="84">
        <v>202.66000399999999</v>
      </c>
      <c r="G41" s="76">
        <v>350880005</v>
      </c>
      <c r="H41" s="77">
        <v>350.88000499999998</v>
      </c>
      <c r="I41" s="76">
        <v>65050003</v>
      </c>
      <c r="J41" s="77">
        <v>65.050003000000004</v>
      </c>
      <c r="K41" s="77">
        <v>54340000</v>
      </c>
      <c r="L41" s="84">
        <v>54.34</v>
      </c>
      <c r="M41" s="77">
        <v>21100565</v>
      </c>
      <c r="N41" s="84">
        <v>21.100565</v>
      </c>
      <c r="O41" s="77">
        <v>33669998</v>
      </c>
      <c r="P41" s="85">
        <v>33.669998</v>
      </c>
      <c r="Q41" s="70">
        <v>404399994</v>
      </c>
      <c r="R41" s="75">
        <v>404.39999399999999</v>
      </c>
      <c r="S41" s="78">
        <v>8209829102</v>
      </c>
      <c r="T41" s="79">
        <v>8209.8291019999997</v>
      </c>
      <c r="U41" s="78">
        <v>269600006</v>
      </c>
      <c r="V41" s="80">
        <v>269.60000600000001</v>
      </c>
      <c r="W41" s="81">
        <v>2.15</v>
      </c>
      <c r="X41" s="82"/>
      <c r="Y41" s="61">
        <v>44082</v>
      </c>
      <c r="Z41" s="78">
        <v>1182173</v>
      </c>
      <c r="AA41" s="75">
        <v>0.84589988098188684</v>
      </c>
      <c r="AB41" s="78">
        <v>125643997</v>
      </c>
      <c r="AC41" s="75">
        <v>7.9589954464756481E-3</v>
      </c>
      <c r="AD41" s="78">
        <v>9158980</v>
      </c>
      <c r="AE41" s="75">
        <v>0.10918246354943455</v>
      </c>
      <c r="AF41" s="78">
        <v>1113100</v>
      </c>
      <c r="AG41" s="75">
        <v>0.89839187853741809</v>
      </c>
      <c r="AH41" s="75">
        <v>1.1131</v>
      </c>
    </row>
    <row r="42" spans="1:34" x14ac:dyDescent="0.2">
      <c r="A42" s="44">
        <v>39</v>
      </c>
      <c r="B42" s="61">
        <v>44078</v>
      </c>
      <c r="C42" s="78">
        <v>3149840088</v>
      </c>
      <c r="D42" s="83">
        <v>3294.6201169999999</v>
      </c>
      <c r="E42" s="76">
        <v>214250000</v>
      </c>
      <c r="F42" s="84">
        <v>214.25</v>
      </c>
      <c r="G42" s="76">
        <v>369890015</v>
      </c>
      <c r="H42" s="77">
        <v>369.89001500000001</v>
      </c>
      <c r="I42" s="76">
        <v>66160004</v>
      </c>
      <c r="J42" s="77">
        <v>66.160004000000001</v>
      </c>
      <c r="K42" s="77">
        <v>62599998</v>
      </c>
      <c r="L42" s="84">
        <v>62.599997999999999</v>
      </c>
      <c r="M42" s="77">
        <v>21160282</v>
      </c>
      <c r="N42" s="84">
        <v>21.160281999999999</v>
      </c>
      <c r="O42" s="77">
        <v>34419998</v>
      </c>
      <c r="P42" s="85">
        <v>34.419998</v>
      </c>
      <c r="Q42" s="70">
        <v>402850006</v>
      </c>
      <c r="R42" s="75">
        <v>402.85000600000001</v>
      </c>
      <c r="S42" s="78">
        <v>8262666992</v>
      </c>
      <c r="T42" s="79">
        <v>8262.6669920000004</v>
      </c>
      <c r="U42" s="78">
        <v>274000000</v>
      </c>
      <c r="V42" s="80">
        <v>274</v>
      </c>
      <c r="W42" s="81">
        <v>2.17</v>
      </c>
      <c r="X42" s="82"/>
      <c r="Y42" s="61">
        <v>44078</v>
      </c>
      <c r="Z42" s="78">
        <v>1183978</v>
      </c>
      <c r="AA42" s="75">
        <v>0.84461028836684471</v>
      </c>
      <c r="AB42" s="78">
        <v>125600998</v>
      </c>
      <c r="AC42" s="75">
        <v>7.9617201767775755E-3</v>
      </c>
      <c r="AD42" s="78">
        <v>9175230</v>
      </c>
      <c r="AE42" s="75">
        <v>0.1089890934614173</v>
      </c>
      <c r="AF42" s="78">
        <v>1120020</v>
      </c>
      <c r="AG42" s="75">
        <v>0.89284119926429883</v>
      </c>
      <c r="AH42" s="75">
        <v>1.12002</v>
      </c>
    </row>
    <row r="43" spans="1:34" x14ac:dyDescent="0.2">
      <c r="A43" s="44">
        <v>40</v>
      </c>
      <c r="B43" s="61">
        <v>44077</v>
      </c>
      <c r="C43" s="78">
        <v>3294620117</v>
      </c>
      <c r="D43" s="83">
        <v>3368</v>
      </c>
      <c r="E43" s="76">
        <v>217300003</v>
      </c>
      <c r="F43" s="84">
        <v>217.300003</v>
      </c>
      <c r="G43" s="76">
        <v>381320007</v>
      </c>
      <c r="H43" s="77">
        <v>381.32000699999998</v>
      </c>
      <c r="I43" s="76">
        <v>67800003</v>
      </c>
      <c r="J43" s="77">
        <v>67.800003000000004</v>
      </c>
      <c r="K43" s="77">
        <v>64839996</v>
      </c>
      <c r="L43" s="84">
        <v>64.839995999999999</v>
      </c>
      <c r="M43" s="77">
        <v>21219999</v>
      </c>
      <c r="N43" s="84">
        <v>21.219999000000001</v>
      </c>
      <c r="O43" s="77">
        <v>35080002</v>
      </c>
      <c r="P43" s="85">
        <v>35.080002</v>
      </c>
      <c r="Q43" s="70">
        <v>408399994</v>
      </c>
      <c r="R43" s="75">
        <v>408.39999399999999</v>
      </c>
      <c r="S43" s="78">
        <v>8400245117</v>
      </c>
      <c r="T43" s="79">
        <v>8400.2451170000004</v>
      </c>
      <c r="U43" s="78">
        <v>284200012</v>
      </c>
      <c r="V43" s="80">
        <v>284.20001200000002</v>
      </c>
      <c r="W43" s="81">
        <v>2.2200000000000002</v>
      </c>
      <c r="X43" s="82"/>
      <c r="Y43" s="61">
        <v>44077</v>
      </c>
      <c r="Z43" s="78">
        <v>1184736</v>
      </c>
      <c r="AA43" s="75">
        <v>0.84406990249304481</v>
      </c>
      <c r="AB43" s="78">
        <v>125820999</v>
      </c>
      <c r="AC43" s="75">
        <v>7.9477989202740313E-3</v>
      </c>
      <c r="AD43" s="78">
        <v>9180280</v>
      </c>
      <c r="AE43" s="75">
        <v>0.10892913941622696</v>
      </c>
      <c r="AF43" s="78">
        <v>1126630</v>
      </c>
      <c r="AG43" s="75">
        <v>0.88760285098035729</v>
      </c>
      <c r="AH43" s="75">
        <v>1.12663</v>
      </c>
    </row>
    <row r="44" spans="1:34" x14ac:dyDescent="0.2">
      <c r="A44" s="44">
        <v>41</v>
      </c>
      <c r="B44" s="61">
        <v>44076</v>
      </c>
      <c r="C44" s="78">
        <v>3368000000</v>
      </c>
      <c r="D44" s="83">
        <v>3531.4499510000001</v>
      </c>
      <c r="E44" s="76">
        <v>231649994</v>
      </c>
      <c r="F44" s="84">
        <v>231.64999399999999</v>
      </c>
      <c r="G44" s="76">
        <v>423559998</v>
      </c>
      <c r="H44" s="77">
        <v>423.55999800000001</v>
      </c>
      <c r="I44" s="76">
        <v>77019997</v>
      </c>
      <c r="J44" s="77">
        <v>77.019997000000004</v>
      </c>
      <c r="K44" s="77">
        <v>64720001</v>
      </c>
      <c r="L44" s="84">
        <v>64.720000999999996</v>
      </c>
      <c r="M44" s="77">
        <v>21229954</v>
      </c>
      <c r="N44" s="84">
        <v>21.229953999999999</v>
      </c>
      <c r="O44" s="77">
        <v>36689999</v>
      </c>
      <c r="P44" s="85">
        <v>36.689999</v>
      </c>
      <c r="Q44" s="70">
        <v>407250000</v>
      </c>
      <c r="R44" s="75">
        <v>407.25</v>
      </c>
      <c r="S44" s="78">
        <v>8394263672</v>
      </c>
      <c r="T44" s="79">
        <v>8394.2636719999991</v>
      </c>
      <c r="U44" s="78">
        <v>291200012</v>
      </c>
      <c r="V44" s="80">
        <v>291.20001200000002</v>
      </c>
      <c r="W44" s="81">
        <v>2.2000000000000002</v>
      </c>
      <c r="X44" s="82"/>
      <c r="Y44" s="61">
        <v>44076</v>
      </c>
      <c r="Z44" s="78">
        <v>1192321</v>
      </c>
      <c r="AA44" s="75">
        <v>0.83870031644162946</v>
      </c>
      <c r="AB44" s="78">
        <v>126254997</v>
      </c>
      <c r="AC44" s="75">
        <v>7.9204785850971113E-3</v>
      </c>
      <c r="AD44" s="78">
        <v>9239690</v>
      </c>
      <c r="AE44" s="75">
        <v>0.10822873927588481</v>
      </c>
      <c r="AF44" s="78">
        <v>1123710</v>
      </c>
      <c r="AG44" s="75">
        <v>0.88990931824047126</v>
      </c>
      <c r="AH44" s="75">
        <v>1.12371</v>
      </c>
    </row>
    <row r="45" spans="1:34" x14ac:dyDescent="0.2">
      <c r="A45" s="44">
        <v>42</v>
      </c>
      <c r="B45" s="61">
        <v>44075</v>
      </c>
      <c r="C45" s="78">
        <v>3531449951</v>
      </c>
      <c r="D45" s="83">
        <v>3499.1201169999999</v>
      </c>
      <c r="E45" s="76">
        <v>227270004</v>
      </c>
      <c r="F45" s="84">
        <v>227.270004</v>
      </c>
      <c r="G45" s="76">
        <v>457690002</v>
      </c>
      <c r="H45" s="77">
        <v>457.69000199999999</v>
      </c>
      <c r="I45" s="76">
        <v>78709999</v>
      </c>
      <c r="J45" s="77">
        <v>78.709998999999996</v>
      </c>
      <c r="K45" s="77">
        <v>63320000</v>
      </c>
      <c r="L45" s="84">
        <v>63.32</v>
      </c>
      <c r="M45" s="77">
        <v>21210047</v>
      </c>
      <c r="N45" s="84">
        <v>21.210046999999999</v>
      </c>
      <c r="O45" s="77">
        <v>35930000</v>
      </c>
      <c r="P45" s="85">
        <v>35.93</v>
      </c>
      <c r="Q45" s="70">
        <v>396700012</v>
      </c>
      <c r="R45" s="75">
        <v>396.70001200000002</v>
      </c>
      <c r="S45" s="78">
        <v>8323480469</v>
      </c>
      <c r="T45" s="79">
        <v>8323.4804690000001</v>
      </c>
      <c r="U45" s="78">
        <v>282799988</v>
      </c>
      <c r="V45" s="80">
        <v>282.79998799999998</v>
      </c>
      <c r="W45" s="81">
        <v>2.17</v>
      </c>
      <c r="X45" s="82"/>
      <c r="Y45" s="61">
        <v>44075</v>
      </c>
      <c r="Z45" s="78">
        <v>1193902</v>
      </c>
      <c r="AA45" s="75">
        <v>0.83758968491551233</v>
      </c>
      <c r="AB45" s="78">
        <v>126540001</v>
      </c>
      <c r="AC45" s="75">
        <v>7.9026394191351393E-3</v>
      </c>
      <c r="AD45" s="78">
        <v>9252110</v>
      </c>
      <c r="AE45" s="75">
        <v>0.10808345339603614</v>
      </c>
      <c r="AF45" s="78">
        <v>1119310</v>
      </c>
      <c r="AG45" s="75">
        <v>0.89340754572013115</v>
      </c>
      <c r="AH45" s="75">
        <v>1.11931</v>
      </c>
    </row>
    <row r="46" spans="1:34" x14ac:dyDescent="0.2">
      <c r="A46" s="44">
        <v>43</v>
      </c>
      <c r="B46" s="61">
        <v>44064</v>
      </c>
      <c r="C46" s="78">
        <v>3499120117</v>
      </c>
      <c r="D46" s="83">
        <v>3284.719971</v>
      </c>
      <c r="E46" s="76">
        <v>213020004</v>
      </c>
      <c r="F46" s="84">
        <v>213.020004</v>
      </c>
      <c r="G46" s="76">
        <v>289679993</v>
      </c>
      <c r="H46" s="77">
        <v>289.67999300000002</v>
      </c>
      <c r="I46" s="76">
        <v>73139999</v>
      </c>
      <c r="J46" s="77">
        <v>73.139999000000003</v>
      </c>
      <c r="K46" s="77">
        <v>66449997</v>
      </c>
      <c r="L46" s="84">
        <v>66.449996999999996</v>
      </c>
      <c r="M46" s="77">
        <v>21120468</v>
      </c>
      <c r="N46" s="84">
        <v>21.120467999999999</v>
      </c>
      <c r="O46" s="77">
        <v>34500000</v>
      </c>
      <c r="P46" s="85">
        <v>34.5</v>
      </c>
      <c r="Q46" s="70">
        <v>385450012</v>
      </c>
      <c r="R46" s="75">
        <v>385.45001200000002</v>
      </c>
      <c r="S46" s="78">
        <v>8258679688</v>
      </c>
      <c r="T46" s="79">
        <v>8258.6796880000002</v>
      </c>
      <c r="U46" s="78">
        <v>252800003</v>
      </c>
      <c r="V46" s="80">
        <v>252.800003</v>
      </c>
      <c r="W46" s="81">
        <v>2.13</v>
      </c>
      <c r="X46" s="82"/>
      <c r="Y46" s="61">
        <v>44064</v>
      </c>
      <c r="Z46" s="78">
        <v>1187366</v>
      </c>
      <c r="AA46" s="75">
        <v>0.84220029881266611</v>
      </c>
      <c r="AB46" s="78">
        <v>125422997</v>
      </c>
      <c r="AC46" s="75">
        <v>7.9730194933868466E-3</v>
      </c>
      <c r="AD46" s="78">
        <v>9198790</v>
      </c>
      <c r="AE46" s="75">
        <v>0.10870994989558408</v>
      </c>
      <c r="AF46" s="78">
        <v>1113650</v>
      </c>
      <c r="AG46" s="75">
        <v>0.89794818838952994</v>
      </c>
      <c r="AH46" s="75">
        <v>1.11365</v>
      </c>
    </row>
    <row r="47" spans="1:34" x14ac:dyDescent="0.2">
      <c r="A47" s="44">
        <v>44</v>
      </c>
      <c r="B47" s="61">
        <v>44063</v>
      </c>
      <c r="C47" s="78">
        <v>3284719971</v>
      </c>
      <c r="D47" s="83">
        <v>3297.3701169999999</v>
      </c>
      <c r="E47" s="76">
        <v>214580002</v>
      </c>
      <c r="F47" s="84">
        <v>214.58000200000001</v>
      </c>
      <c r="G47" s="76">
        <v>290690002</v>
      </c>
      <c r="H47" s="77">
        <v>290.69000199999999</v>
      </c>
      <c r="I47" s="76">
        <v>73089996</v>
      </c>
      <c r="J47" s="77">
        <v>73.089995999999999</v>
      </c>
      <c r="K47" s="77">
        <v>67809998</v>
      </c>
      <c r="L47" s="84">
        <v>67.809997999999993</v>
      </c>
      <c r="M47" s="77">
        <v>21150330</v>
      </c>
      <c r="N47" s="84">
        <v>21.15033</v>
      </c>
      <c r="O47" s="77">
        <v>34470001</v>
      </c>
      <c r="P47" s="85">
        <v>34.470001000000003</v>
      </c>
      <c r="Q47" s="70">
        <v>383350006</v>
      </c>
      <c r="R47" s="75">
        <v>383.35000600000001</v>
      </c>
      <c r="S47" s="78">
        <v>8328464844</v>
      </c>
      <c r="T47" s="79">
        <v>8328.4648440000001</v>
      </c>
      <c r="U47" s="78">
        <v>255000000</v>
      </c>
      <c r="V47" s="80">
        <v>255</v>
      </c>
      <c r="W47" s="81">
        <v>2.14</v>
      </c>
      <c r="X47" s="82"/>
      <c r="Y47" s="61">
        <v>44063</v>
      </c>
      <c r="Z47" s="78">
        <v>1184350</v>
      </c>
      <c r="AA47" s="75">
        <v>0.84434499936674123</v>
      </c>
      <c r="AB47" s="78">
        <v>125637001</v>
      </c>
      <c r="AC47" s="75">
        <v>7.9594386370301848E-3</v>
      </c>
      <c r="AD47" s="78">
        <v>9178800</v>
      </c>
      <c r="AE47" s="75">
        <v>0.10894670327275896</v>
      </c>
      <c r="AF47" s="78">
        <v>1106700</v>
      </c>
      <c r="AG47" s="75">
        <v>0.90358724134815216</v>
      </c>
      <c r="AH47" s="75">
        <v>1.1067</v>
      </c>
    </row>
    <row r="48" spans="1:34" x14ac:dyDescent="0.2">
      <c r="A48" s="44">
        <v>45</v>
      </c>
      <c r="B48" s="61">
        <v>44062</v>
      </c>
      <c r="C48" s="78">
        <v>3297370117</v>
      </c>
      <c r="D48" s="83">
        <v>3260.4799800000001</v>
      </c>
      <c r="E48" s="76">
        <v>209699997</v>
      </c>
      <c r="F48" s="84">
        <v>209.699997</v>
      </c>
      <c r="G48" s="76">
        <v>273510010</v>
      </c>
      <c r="H48" s="77">
        <v>273.51001000000002</v>
      </c>
      <c r="I48" s="76">
        <v>75489998</v>
      </c>
      <c r="J48" s="77">
        <v>75.489998</v>
      </c>
      <c r="K48" s="77">
        <v>68000000</v>
      </c>
      <c r="L48" s="84">
        <v>68</v>
      </c>
      <c r="M48" s="77">
        <v>21120468</v>
      </c>
      <c r="N48" s="84">
        <v>21.120467999999999</v>
      </c>
      <c r="O48" s="77">
        <v>34310001</v>
      </c>
      <c r="P48" s="85">
        <v>34.310001</v>
      </c>
      <c r="Q48" s="70">
        <v>387200012</v>
      </c>
      <c r="R48" s="75">
        <v>387.20001200000002</v>
      </c>
      <c r="S48" s="78">
        <v>8499939453</v>
      </c>
      <c r="T48" s="79">
        <v>8499.9394530000009</v>
      </c>
      <c r="U48" s="78">
        <v>255399994</v>
      </c>
      <c r="V48" s="80">
        <v>255.39999399999999</v>
      </c>
      <c r="W48" s="81">
        <v>2.16</v>
      </c>
      <c r="X48" s="82"/>
      <c r="Y48" s="61">
        <v>44062</v>
      </c>
      <c r="Z48" s="78">
        <v>1194786</v>
      </c>
      <c r="AA48" s="75">
        <v>0.83696996784361388</v>
      </c>
      <c r="AB48" s="78">
        <v>125709999</v>
      </c>
      <c r="AC48" s="75">
        <v>7.954816704755523E-3</v>
      </c>
      <c r="AD48" s="78">
        <v>9259190</v>
      </c>
      <c r="AE48" s="75">
        <v>0.10800080784604268</v>
      </c>
      <c r="AF48" s="78">
        <v>1109200</v>
      </c>
      <c r="AG48" s="75">
        <v>0.90155066714749377</v>
      </c>
      <c r="AH48" s="75">
        <v>1.1092</v>
      </c>
    </row>
    <row r="49" spans="1:34" x14ac:dyDescent="0.2">
      <c r="A49" s="44">
        <v>46</v>
      </c>
      <c r="B49" s="61">
        <v>44061</v>
      </c>
      <c r="C49" s="78">
        <v>3260479980</v>
      </c>
      <c r="D49" s="83">
        <v>3312.48999</v>
      </c>
      <c r="E49" s="76">
        <v>210979996</v>
      </c>
      <c r="F49" s="84">
        <v>210.979996</v>
      </c>
      <c r="G49" s="76">
        <v>276799988</v>
      </c>
      <c r="H49" s="77">
        <v>276.79998799999998</v>
      </c>
      <c r="I49" s="76">
        <v>75160004</v>
      </c>
      <c r="J49" s="77">
        <v>75.160004000000001</v>
      </c>
      <c r="K49" s="77">
        <v>67029999</v>
      </c>
      <c r="L49" s="84">
        <v>67.029999000000004</v>
      </c>
      <c r="M49" s="77">
        <v>21190142</v>
      </c>
      <c r="N49" s="84">
        <v>21.190142000000002</v>
      </c>
      <c r="O49" s="77">
        <v>34509998</v>
      </c>
      <c r="P49" s="85">
        <v>34.509998000000003</v>
      </c>
      <c r="Q49" s="70">
        <v>386049988</v>
      </c>
      <c r="R49" s="75">
        <v>386.04998799999998</v>
      </c>
      <c r="S49" s="78">
        <v>8741200195</v>
      </c>
      <c r="T49" s="79">
        <v>8741.2001949999994</v>
      </c>
      <c r="U49" s="78">
        <v>252000000</v>
      </c>
      <c r="V49" s="80">
        <v>252</v>
      </c>
      <c r="W49" s="81">
        <v>2.1800000000000002</v>
      </c>
      <c r="X49" s="82"/>
      <c r="Y49" s="61">
        <v>44061</v>
      </c>
      <c r="Z49" s="78">
        <v>1187648</v>
      </c>
      <c r="AA49" s="75">
        <v>0.84200032332812413</v>
      </c>
      <c r="AB49" s="78">
        <v>125873001</v>
      </c>
      <c r="AC49" s="75">
        <v>7.9445154406066788E-3</v>
      </c>
      <c r="AD49" s="78">
        <v>9203220</v>
      </c>
      <c r="AE49" s="75">
        <v>0.10865762200621087</v>
      </c>
      <c r="AF49" s="78">
        <v>1103530</v>
      </c>
      <c r="AG49" s="75">
        <v>0.90618288583001827</v>
      </c>
      <c r="AH49" s="75">
        <v>1.1035299999999999</v>
      </c>
    </row>
    <row r="50" spans="1:34" x14ac:dyDescent="0.2">
      <c r="A50" s="44">
        <v>47</v>
      </c>
      <c r="B50" s="61">
        <v>44060</v>
      </c>
      <c r="C50" s="78">
        <v>3312489990</v>
      </c>
      <c r="D50" s="83">
        <v>3182.4099120000001</v>
      </c>
      <c r="E50" s="76">
        <v>209772919</v>
      </c>
      <c r="F50" s="84">
        <v>209.772919</v>
      </c>
      <c r="G50" s="76">
        <v>266149994</v>
      </c>
      <c r="H50" s="77">
        <v>266.14999399999999</v>
      </c>
      <c r="I50" s="76">
        <v>75059998</v>
      </c>
      <c r="J50" s="77">
        <v>75.059997999999993</v>
      </c>
      <c r="K50" s="77">
        <v>69760002</v>
      </c>
      <c r="L50" s="84">
        <v>69.760002</v>
      </c>
      <c r="M50" s="77">
        <v>21130423</v>
      </c>
      <c r="N50" s="84">
        <v>21.130423</v>
      </c>
      <c r="O50" s="77">
        <v>34369999</v>
      </c>
      <c r="P50" s="85">
        <v>34.369999</v>
      </c>
      <c r="Q50" s="70">
        <v>387750000</v>
      </c>
      <c r="R50" s="75">
        <v>387.75</v>
      </c>
      <c r="S50" s="78">
        <v>8799022461</v>
      </c>
      <c r="T50" s="79">
        <v>8799.0224610000005</v>
      </c>
      <c r="U50" s="78">
        <v>242800003</v>
      </c>
      <c r="V50" s="80">
        <v>242.800003</v>
      </c>
      <c r="W50" s="81">
        <v>2.16</v>
      </c>
      <c r="X50" s="82"/>
      <c r="Y50" s="61">
        <v>44060</v>
      </c>
      <c r="Z50" s="78">
        <v>1185255</v>
      </c>
      <c r="AA50" s="75">
        <v>0.84370030077915725</v>
      </c>
      <c r="AB50" s="78">
        <v>126269997</v>
      </c>
      <c r="AC50" s="75">
        <v>7.9195376871672839E-3</v>
      </c>
      <c r="AD50" s="78">
        <v>9185500</v>
      </c>
      <c r="AE50" s="75">
        <v>0.10886723640520386</v>
      </c>
      <c r="AF50" s="78">
        <v>1105620</v>
      </c>
      <c r="AG50" s="75">
        <v>0.90446989019735524</v>
      </c>
      <c r="AH50" s="75">
        <v>1.10562</v>
      </c>
    </row>
    <row r="51" spans="1:34" x14ac:dyDescent="0.2">
      <c r="A51" s="44">
        <v>48</v>
      </c>
      <c r="B51" s="61">
        <v>44057</v>
      </c>
      <c r="C51" s="78">
        <v>3182409912</v>
      </c>
      <c r="D51" s="83">
        <v>3148.0200199999999</v>
      </c>
      <c r="E51" s="76">
        <v>208396240</v>
      </c>
      <c r="F51" s="84">
        <v>208.39624000000001</v>
      </c>
      <c r="G51" s="76">
        <v>244910004</v>
      </c>
      <c r="H51" s="77">
        <v>244.91000399999999</v>
      </c>
      <c r="I51" s="76">
        <v>73160004</v>
      </c>
      <c r="J51" s="77">
        <v>73.160004000000001</v>
      </c>
      <c r="K51" s="77">
        <v>69150002</v>
      </c>
      <c r="L51" s="84">
        <v>69.150002000000001</v>
      </c>
      <c r="M51" s="77">
        <v>21080658</v>
      </c>
      <c r="N51" s="84">
        <v>21.080658</v>
      </c>
      <c r="O51" s="77">
        <v>34080002</v>
      </c>
      <c r="P51" s="85">
        <v>34.080002</v>
      </c>
      <c r="Q51" s="70">
        <v>386049988</v>
      </c>
      <c r="R51" s="75">
        <v>386.04998799999998</v>
      </c>
      <c r="S51" s="78">
        <v>8848870117</v>
      </c>
      <c r="T51" s="79">
        <v>8848.8701170000004</v>
      </c>
      <c r="U51" s="78">
        <v>246800003</v>
      </c>
      <c r="V51" s="80">
        <v>246.800003</v>
      </c>
      <c r="W51" s="81">
        <v>2.14</v>
      </c>
      <c r="X51" s="82"/>
      <c r="Y51" s="61">
        <v>44057</v>
      </c>
      <c r="Z51" s="78">
        <v>1181656</v>
      </c>
      <c r="AA51" s="75">
        <v>0.84626998043423807</v>
      </c>
      <c r="AB51" s="78">
        <v>126417000</v>
      </c>
      <c r="AC51" s="75">
        <v>7.9103285159432667E-3</v>
      </c>
      <c r="AD51" s="78">
        <v>9157380</v>
      </c>
      <c r="AE51" s="75">
        <v>0.10920154017852268</v>
      </c>
      <c r="AF51" s="78">
        <v>1106010</v>
      </c>
      <c r="AG51" s="75">
        <v>0.90415095704378812</v>
      </c>
      <c r="AH51" s="75">
        <v>1.1060099999999999</v>
      </c>
    </row>
    <row r="52" spans="1:34" x14ac:dyDescent="0.2">
      <c r="A52" s="44">
        <v>49</v>
      </c>
      <c r="B52" s="61">
        <v>44056</v>
      </c>
      <c r="C52" s="78">
        <v>3148020020</v>
      </c>
      <c r="D52" s="83">
        <v>3161.0200199999999</v>
      </c>
      <c r="E52" s="76">
        <v>208196716</v>
      </c>
      <c r="F52" s="84">
        <v>208.19671600000001</v>
      </c>
      <c r="G52" s="76">
        <v>247250000</v>
      </c>
      <c r="H52" s="77">
        <v>247.25</v>
      </c>
      <c r="I52" s="76">
        <v>74879997</v>
      </c>
      <c r="J52" s="77">
        <v>74.879997000000003</v>
      </c>
      <c r="K52" s="77">
        <v>67830002</v>
      </c>
      <c r="L52" s="84">
        <v>67.830001999999993</v>
      </c>
      <c r="M52" s="77">
        <v>21080658</v>
      </c>
      <c r="N52" s="84">
        <v>21.080658</v>
      </c>
      <c r="O52" s="77">
        <v>34299999</v>
      </c>
      <c r="P52" s="85">
        <v>34.299999</v>
      </c>
      <c r="Q52" s="70">
        <v>391200012</v>
      </c>
      <c r="R52" s="75">
        <v>391.20001200000002</v>
      </c>
      <c r="S52" s="78">
        <v>8673407227</v>
      </c>
      <c r="T52" s="79">
        <v>8673.4072269999997</v>
      </c>
      <c r="U52" s="78">
        <v>248199997</v>
      </c>
      <c r="V52" s="80">
        <v>248.199997</v>
      </c>
      <c r="W52" s="81">
        <v>2.1800000000000002</v>
      </c>
      <c r="X52" s="82"/>
      <c r="Y52" s="61">
        <v>44056</v>
      </c>
      <c r="Z52" s="78">
        <v>1179380</v>
      </c>
      <c r="AA52" s="75">
        <v>0.84790313554579522</v>
      </c>
      <c r="AB52" s="78">
        <v>125990997</v>
      </c>
      <c r="AC52" s="75">
        <v>7.9370750594187304E-3</v>
      </c>
      <c r="AD52" s="78">
        <v>9139400</v>
      </c>
      <c r="AE52" s="75">
        <v>0.10941637306606561</v>
      </c>
      <c r="AF52" s="78">
        <v>1105900</v>
      </c>
      <c r="AG52" s="75">
        <v>0.90424088977303541</v>
      </c>
      <c r="AH52" s="75">
        <v>1.1059000000000001</v>
      </c>
    </row>
    <row r="53" spans="1:34" x14ac:dyDescent="0.2">
      <c r="A53" s="44">
        <v>50</v>
      </c>
      <c r="B53" s="61">
        <v>44055</v>
      </c>
      <c r="C53" s="78">
        <v>3161020020</v>
      </c>
      <c r="D53" s="83">
        <v>3162.23999</v>
      </c>
      <c r="E53" s="76">
        <v>208685547</v>
      </c>
      <c r="F53" s="84">
        <v>208.68554700000001</v>
      </c>
      <c r="G53" s="76">
        <v>236720001</v>
      </c>
      <c r="H53" s="77">
        <v>236.720001</v>
      </c>
      <c r="I53" s="76">
        <v>71190002</v>
      </c>
      <c r="J53" s="77">
        <v>71.190002000000007</v>
      </c>
      <c r="K53" s="77">
        <v>69519997</v>
      </c>
      <c r="L53" s="84">
        <v>69.519997000000004</v>
      </c>
      <c r="M53" s="77">
        <v>21100565</v>
      </c>
      <c r="N53" s="84">
        <v>21.100565</v>
      </c>
      <c r="O53" s="77">
        <v>34139999</v>
      </c>
      <c r="P53" s="85">
        <v>34.139999000000003</v>
      </c>
      <c r="Q53" s="70">
        <v>391200012</v>
      </c>
      <c r="R53" s="75">
        <v>391.20001200000002</v>
      </c>
      <c r="S53" s="78">
        <v>8436134766</v>
      </c>
      <c r="T53" s="79">
        <v>8436.1347659999992</v>
      </c>
      <c r="U53" s="78">
        <v>243399994</v>
      </c>
      <c r="V53" s="80">
        <v>243.39999399999999</v>
      </c>
      <c r="W53" s="81">
        <v>2.16</v>
      </c>
      <c r="X53" s="82"/>
      <c r="Y53" s="61">
        <v>44055</v>
      </c>
      <c r="Z53" s="78">
        <v>1173654</v>
      </c>
      <c r="AA53" s="75">
        <v>0.85203986864953385</v>
      </c>
      <c r="AB53" s="78">
        <v>125014000</v>
      </c>
      <c r="AC53" s="75">
        <v>7.9991041003407617E-3</v>
      </c>
      <c r="AD53" s="78">
        <v>9095210</v>
      </c>
      <c r="AE53" s="75">
        <v>0.10994798360895461</v>
      </c>
      <c r="AF53" s="78">
        <v>1111890</v>
      </c>
      <c r="AG53" s="75">
        <v>0.8993695419510922</v>
      </c>
      <c r="AH53" s="75">
        <v>1.11189</v>
      </c>
    </row>
    <row r="54" spans="1:34" x14ac:dyDescent="0.2">
      <c r="A54" s="44">
        <v>51</v>
      </c>
      <c r="B54" s="61">
        <v>44054</v>
      </c>
      <c r="C54" s="78">
        <v>3162239990</v>
      </c>
      <c r="D54" s="83">
        <v>3080.669922</v>
      </c>
      <c r="E54" s="76">
        <v>202889557</v>
      </c>
      <c r="F54" s="84">
        <v>202.889557</v>
      </c>
      <c r="G54" s="76">
        <v>231039993</v>
      </c>
      <c r="H54" s="77">
        <v>231.03999300000001</v>
      </c>
      <c r="I54" s="76">
        <v>67300003</v>
      </c>
      <c r="J54" s="77">
        <v>67.300003000000004</v>
      </c>
      <c r="K54" s="77">
        <v>68970001</v>
      </c>
      <c r="L54" s="84">
        <v>68.970000999999996</v>
      </c>
      <c r="M54" s="77">
        <v>21110516</v>
      </c>
      <c r="N54" s="84">
        <v>21.110516000000001</v>
      </c>
      <c r="O54" s="77">
        <v>33580002</v>
      </c>
      <c r="P54" s="85">
        <v>33.580002</v>
      </c>
      <c r="Q54" s="70">
        <v>382700012</v>
      </c>
      <c r="R54" s="75">
        <v>382.70001200000002</v>
      </c>
      <c r="S54" s="78">
        <v>8510906250</v>
      </c>
      <c r="T54" s="79">
        <v>8510.90625</v>
      </c>
      <c r="U54" s="78">
        <v>244000000</v>
      </c>
      <c r="V54" s="80">
        <v>244</v>
      </c>
      <c r="W54" s="81">
        <v>2.15</v>
      </c>
      <c r="X54" s="82"/>
      <c r="Y54" s="61">
        <v>44054</v>
      </c>
      <c r="Z54" s="78">
        <v>1173778</v>
      </c>
      <c r="AA54" s="75">
        <v>0.85194985763917874</v>
      </c>
      <c r="AB54" s="78">
        <v>124379997</v>
      </c>
      <c r="AC54" s="75">
        <v>8.0398779877764431E-3</v>
      </c>
      <c r="AD54" s="78">
        <v>9096190</v>
      </c>
      <c r="AE54" s="75">
        <v>0.10993613809737923</v>
      </c>
      <c r="AF54" s="78">
        <v>1113990</v>
      </c>
      <c r="AG54" s="75">
        <v>0.89767412633865651</v>
      </c>
      <c r="AH54" s="75">
        <v>1.11399</v>
      </c>
    </row>
    <row r="55" spans="1:34" x14ac:dyDescent="0.2">
      <c r="A55" s="44">
        <v>52</v>
      </c>
      <c r="B55" s="61">
        <v>44050</v>
      </c>
      <c r="C55" s="78">
        <v>3080669922</v>
      </c>
      <c r="D55" s="83">
        <v>3167.459961</v>
      </c>
      <c r="E55" s="76">
        <v>211967606</v>
      </c>
      <c r="F55" s="84">
        <v>211.96760599999999</v>
      </c>
      <c r="G55" s="76">
        <v>258730011</v>
      </c>
      <c r="H55" s="77">
        <v>258.73001099999999</v>
      </c>
      <c r="I55" s="76">
        <v>72839996</v>
      </c>
      <c r="J55" s="77">
        <v>72.839995999999999</v>
      </c>
      <c r="K55" s="77">
        <v>74099998</v>
      </c>
      <c r="L55" s="84">
        <v>74.099997999999999</v>
      </c>
      <c r="M55" s="77">
        <v>21190142</v>
      </c>
      <c r="N55" s="84">
        <v>21.190142000000002</v>
      </c>
      <c r="O55" s="77">
        <v>34230000</v>
      </c>
      <c r="P55" s="85">
        <v>34.229999999999997</v>
      </c>
      <c r="Q55" s="70">
        <v>374000000</v>
      </c>
      <c r="R55" s="75">
        <v>374</v>
      </c>
      <c r="S55" s="78">
        <v>8498942383</v>
      </c>
      <c r="T55" s="79">
        <v>8498.9423829999996</v>
      </c>
      <c r="U55" s="78">
        <v>249199997</v>
      </c>
      <c r="V55" s="80">
        <v>249.199997</v>
      </c>
      <c r="W55" s="81">
        <v>2.12</v>
      </c>
      <c r="X55" s="82"/>
      <c r="Y55" s="61">
        <v>44050</v>
      </c>
      <c r="Z55" s="78">
        <v>1187648</v>
      </c>
      <c r="AA55" s="75">
        <v>0.84200032332812413</v>
      </c>
      <c r="AB55" s="78">
        <v>125373001</v>
      </c>
      <c r="AC55" s="75">
        <v>7.9761989584982498E-3</v>
      </c>
      <c r="AD55" s="78">
        <v>9203100</v>
      </c>
      <c r="AE55" s="75">
        <v>0.10865903880214277</v>
      </c>
      <c r="AF55" s="78">
        <v>1106000</v>
      </c>
      <c r="AG55" s="75">
        <v>0.90415913200723319</v>
      </c>
      <c r="AH55" s="75">
        <v>1.1060000000000001</v>
      </c>
    </row>
    <row r="56" spans="1:34" x14ac:dyDescent="0.2">
      <c r="A56" s="44">
        <v>53</v>
      </c>
      <c r="B56" s="61">
        <v>44049</v>
      </c>
      <c r="C56" s="78">
        <v>3167459961</v>
      </c>
      <c r="D56" s="83">
        <v>3225</v>
      </c>
      <c r="E56" s="76">
        <v>215828278</v>
      </c>
      <c r="F56" s="84">
        <v>215.82827800000001</v>
      </c>
      <c r="G56" s="76">
        <v>268250000</v>
      </c>
      <c r="H56" s="77">
        <v>268.25</v>
      </c>
      <c r="I56" s="76">
        <v>71370003</v>
      </c>
      <c r="J56" s="77">
        <v>71.370002999999997</v>
      </c>
      <c r="K56" s="77">
        <v>73760002</v>
      </c>
      <c r="L56" s="84">
        <v>73.760002</v>
      </c>
      <c r="M56" s="77">
        <v>21269766</v>
      </c>
      <c r="N56" s="84">
        <v>21.269766000000001</v>
      </c>
      <c r="O56" s="77">
        <v>34459999</v>
      </c>
      <c r="P56" s="85">
        <v>34.459999000000003</v>
      </c>
      <c r="Q56" s="70">
        <v>374000000</v>
      </c>
      <c r="R56" s="75">
        <v>374</v>
      </c>
      <c r="S56" s="78">
        <v>8442117188</v>
      </c>
      <c r="T56" s="79">
        <v>8442.1171880000002</v>
      </c>
      <c r="U56" s="78">
        <v>257000000</v>
      </c>
      <c r="V56" s="80">
        <v>257</v>
      </c>
      <c r="W56" s="81">
        <v>2.1</v>
      </c>
      <c r="X56" s="82"/>
      <c r="Y56" s="61">
        <v>44049</v>
      </c>
      <c r="Z56" s="78">
        <v>1187282</v>
      </c>
      <c r="AA56" s="75">
        <v>0.84225988434087273</v>
      </c>
      <c r="AB56" s="78">
        <v>125314003</v>
      </c>
      <c r="AC56" s="75">
        <v>7.9799541636220821E-3</v>
      </c>
      <c r="AD56" s="78">
        <v>9201090</v>
      </c>
      <c r="AE56" s="75">
        <v>0.10868277562767019</v>
      </c>
      <c r="AF56" s="78">
        <v>1105490</v>
      </c>
      <c r="AG56" s="75">
        <v>0.90457625125509944</v>
      </c>
      <c r="AH56" s="75">
        <v>1.1054900000000001</v>
      </c>
    </row>
    <row r="57" spans="1:34" x14ac:dyDescent="0.2">
      <c r="A57" s="44">
        <v>54</v>
      </c>
      <c r="B57" s="61">
        <v>44048</v>
      </c>
      <c r="C57" s="78">
        <v>3225000000</v>
      </c>
      <c r="D57" s="83">
        <v>3205.030029</v>
      </c>
      <c r="E57" s="76">
        <v>212426498</v>
      </c>
      <c r="F57" s="84">
        <v>212.42649800000001</v>
      </c>
      <c r="G57" s="76">
        <v>272899994</v>
      </c>
      <c r="H57" s="77">
        <v>272.89999399999999</v>
      </c>
      <c r="I57" s="76">
        <v>74989998</v>
      </c>
      <c r="J57" s="77">
        <v>74.989998</v>
      </c>
      <c r="K57" s="77">
        <v>75800003</v>
      </c>
      <c r="L57" s="84">
        <v>75.800003000000004</v>
      </c>
      <c r="M57" s="77">
        <v>21229954</v>
      </c>
      <c r="N57" s="84">
        <v>21.229953999999999</v>
      </c>
      <c r="O57" s="77">
        <v>34400002</v>
      </c>
      <c r="P57" s="85">
        <v>34.400002000000001</v>
      </c>
      <c r="Q57" s="70">
        <v>376100006</v>
      </c>
      <c r="R57" s="75">
        <v>376.10000600000001</v>
      </c>
      <c r="S57" s="78">
        <v>8519877930</v>
      </c>
      <c r="T57" s="79">
        <v>8519.8779300000006</v>
      </c>
      <c r="U57" s="78">
        <v>255800003</v>
      </c>
      <c r="V57" s="80">
        <v>255.800003</v>
      </c>
      <c r="W57" s="81">
        <v>2.11</v>
      </c>
      <c r="X57" s="82"/>
      <c r="Y57" s="61">
        <v>44048</v>
      </c>
      <c r="Z57" s="78">
        <v>1181544</v>
      </c>
      <c r="AA57" s="75">
        <v>0.84635019940010703</v>
      </c>
      <c r="AB57" s="78">
        <v>124780998</v>
      </c>
      <c r="AC57" s="75">
        <v>8.0140407275793701E-3</v>
      </c>
      <c r="AD57" s="78">
        <v>9156250</v>
      </c>
      <c r="AE57" s="75">
        <v>0.10921501706484642</v>
      </c>
      <c r="AF57" s="78">
        <v>1107430</v>
      </c>
      <c r="AG57" s="75">
        <v>0.90299161120793192</v>
      </c>
      <c r="AH57" s="75">
        <v>1.1074299999999999</v>
      </c>
    </row>
    <row r="58" spans="1:34" x14ac:dyDescent="0.2">
      <c r="A58" s="44">
        <v>55</v>
      </c>
      <c r="B58" s="61">
        <v>44047</v>
      </c>
      <c r="C58" s="78">
        <v>3205030029</v>
      </c>
      <c r="D58" s="83">
        <v>3138.830078</v>
      </c>
      <c r="E58" s="76">
        <v>212775650</v>
      </c>
      <c r="F58" s="84">
        <v>212.77565000000001</v>
      </c>
      <c r="G58" s="76">
        <v>267339996</v>
      </c>
      <c r="H58" s="77">
        <v>267.33999599999999</v>
      </c>
      <c r="I58" s="76">
        <v>68949997</v>
      </c>
      <c r="J58" s="77">
        <v>68.949996999999996</v>
      </c>
      <c r="K58" s="77">
        <v>78459999</v>
      </c>
      <c r="L58" s="84">
        <v>78.459998999999996</v>
      </c>
      <c r="M58" s="77">
        <v>21190142</v>
      </c>
      <c r="N58" s="84">
        <v>21.190142000000002</v>
      </c>
      <c r="O58" s="77">
        <v>34160000</v>
      </c>
      <c r="P58" s="85">
        <v>34.159999999999997</v>
      </c>
      <c r="Q58" s="70">
        <v>371649994</v>
      </c>
      <c r="R58" s="75">
        <v>371.64999399999999</v>
      </c>
      <c r="S58" s="78">
        <v>8659450195</v>
      </c>
      <c r="T58" s="79">
        <v>8659.4501949999994</v>
      </c>
      <c r="U58" s="78">
        <v>253800003</v>
      </c>
      <c r="V58" s="80">
        <v>253.800003</v>
      </c>
      <c r="W58" s="81">
        <v>2.09</v>
      </c>
      <c r="X58" s="82"/>
      <c r="Y58" s="61">
        <v>44047</v>
      </c>
      <c r="Z58" s="78">
        <v>1176332</v>
      </c>
      <c r="AA58" s="75">
        <v>0.85010014179670368</v>
      </c>
      <c r="AB58" s="78">
        <v>124702003</v>
      </c>
      <c r="AC58" s="75">
        <v>8.0191173833831682E-3</v>
      </c>
      <c r="AD58" s="78">
        <v>9114300</v>
      </c>
      <c r="AE58" s="75">
        <v>0.10971769636724707</v>
      </c>
      <c r="AF58" s="78">
        <v>1111930</v>
      </c>
      <c r="AG58" s="75">
        <v>0.89933718849208122</v>
      </c>
      <c r="AH58" s="75">
        <v>1.1119300000000001</v>
      </c>
    </row>
    <row r="59" spans="1:34" x14ac:dyDescent="0.2">
      <c r="A59" s="44">
        <v>56</v>
      </c>
      <c r="B59" s="61">
        <v>44046</v>
      </c>
      <c r="C59" s="78">
        <v>3138830078</v>
      </c>
      <c r="D59" s="83">
        <v>3111.889893</v>
      </c>
      <c r="E59" s="76">
        <v>216017807</v>
      </c>
      <c r="F59" s="84">
        <v>216.017807</v>
      </c>
      <c r="G59" s="76">
        <v>268000000</v>
      </c>
      <c r="H59" s="77">
        <v>268</v>
      </c>
      <c r="I59" s="76">
        <v>61209999</v>
      </c>
      <c r="J59" s="77">
        <v>61.209999000000003</v>
      </c>
      <c r="K59" s="77">
        <v>77980003</v>
      </c>
      <c r="L59" s="84">
        <v>77.980002999999996</v>
      </c>
      <c r="M59" s="77">
        <v>21120468</v>
      </c>
      <c r="N59" s="84">
        <v>21.120467999999999</v>
      </c>
      <c r="O59" s="77">
        <v>34130001</v>
      </c>
      <c r="P59" s="85">
        <v>34.130001</v>
      </c>
      <c r="Q59" s="70">
        <v>372299988</v>
      </c>
      <c r="R59" s="75">
        <v>372.29998799999998</v>
      </c>
      <c r="S59" s="78">
        <v>8288587891</v>
      </c>
      <c r="T59" s="79">
        <v>8288.5878909999992</v>
      </c>
      <c r="U59" s="78">
        <v>245600006</v>
      </c>
      <c r="V59" s="80">
        <v>245.60000600000001</v>
      </c>
      <c r="W59" s="81">
        <v>2.09</v>
      </c>
      <c r="X59" s="82"/>
      <c r="Y59" s="61">
        <v>44046</v>
      </c>
      <c r="Z59" s="78">
        <v>1178231</v>
      </c>
      <c r="AA59" s="75">
        <v>0.84873000286022005</v>
      </c>
      <c r="AB59" s="78">
        <v>124725998</v>
      </c>
      <c r="AC59" s="75">
        <v>8.0175746519181995E-3</v>
      </c>
      <c r="AD59" s="78">
        <v>9130530</v>
      </c>
      <c r="AE59" s="75">
        <v>0.10952266735884993</v>
      </c>
      <c r="AF59" s="78">
        <v>1111860</v>
      </c>
      <c r="AG59" s="75">
        <v>0.89939380857302176</v>
      </c>
      <c r="AH59" s="75">
        <v>1.1118600000000001</v>
      </c>
    </row>
    <row r="60" spans="1:34" x14ac:dyDescent="0.2">
      <c r="A60" s="44">
        <v>57</v>
      </c>
      <c r="B60" s="61">
        <v>44043</v>
      </c>
      <c r="C60" s="78">
        <v>3111889893</v>
      </c>
      <c r="D60" s="83">
        <v>3164.679932</v>
      </c>
      <c r="E60" s="76">
        <v>204515610</v>
      </c>
      <c r="F60" s="84">
        <v>204.51561000000001</v>
      </c>
      <c r="G60" s="76">
        <v>253910004</v>
      </c>
      <c r="H60" s="77">
        <v>253.91000399999999</v>
      </c>
      <c r="I60" s="76">
        <v>60360001</v>
      </c>
      <c r="J60" s="77">
        <v>60.360000999999997</v>
      </c>
      <c r="K60" s="77">
        <v>74099998</v>
      </c>
      <c r="L60" s="84">
        <v>74.099997999999999</v>
      </c>
      <c r="M60" s="77">
        <v>21130423</v>
      </c>
      <c r="N60" s="84">
        <v>21.130423</v>
      </c>
      <c r="O60" s="77">
        <v>33849998</v>
      </c>
      <c r="P60" s="85">
        <v>33.849997999999999</v>
      </c>
      <c r="Q60" s="70">
        <v>366750000</v>
      </c>
      <c r="R60" s="75">
        <v>366.75</v>
      </c>
      <c r="S60" s="78">
        <v>8051314941</v>
      </c>
      <c r="T60" s="79">
        <v>8051.3149409999996</v>
      </c>
      <c r="U60" s="78">
        <v>246000000</v>
      </c>
      <c r="V60" s="80">
        <v>246</v>
      </c>
      <c r="W60" s="81">
        <v>2.09</v>
      </c>
      <c r="X60" s="82"/>
      <c r="Y60" s="61">
        <v>44043</v>
      </c>
      <c r="Z60" s="78">
        <v>1187225</v>
      </c>
      <c r="AA60" s="75">
        <v>0.84230032217987327</v>
      </c>
      <c r="AB60" s="78">
        <v>124260002</v>
      </c>
      <c r="AC60" s="75">
        <v>8.0476419113529388E-3</v>
      </c>
      <c r="AD60" s="78">
        <v>9200400</v>
      </c>
      <c r="AE60" s="75">
        <v>0.10869092648145733</v>
      </c>
      <c r="AF60" s="78">
        <v>1104820</v>
      </c>
      <c r="AG60" s="75">
        <v>0.90512481671222467</v>
      </c>
      <c r="AH60" s="75">
        <v>1.1048199999999999</v>
      </c>
    </row>
    <row r="61" spans="1:34" x14ac:dyDescent="0.2">
      <c r="A61" s="44">
        <v>58</v>
      </c>
      <c r="B61" s="61">
        <v>44042</v>
      </c>
      <c r="C61" s="78">
        <v>3164679932</v>
      </c>
      <c r="D61" s="83">
        <v>3051.8798830000001</v>
      </c>
      <c r="E61" s="76">
        <v>203408295</v>
      </c>
      <c r="F61" s="84">
        <v>203.40829500000001</v>
      </c>
      <c r="G61" s="76">
        <v>250000000</v>
      </c>
      <c r="H61" s="77">
        <v>250</v>
      </c>
      <c r="I61" s="76">
        <v>59139999</v>
      </c>
      <c r="J61" s="77">
        <v>59.139999000000003</v>
      </c>
      <c r="K61" s="77">
        <v>77629997</v>
      </c>
      <c r="L61" s="84">
        <v>77.629997000000003</v>
      </c>
      <c r="M61" s="77">
        <v>21180189</v>
      </c>
      <c r="N61" s="84">
        <v>21.180188999999999</v>
      </c>
      <c r="O61" s="77">
        <v>33750000</v>
      </c>
      <c r="P61" s="85">
        <v>33.75</v>
      </c>
      <c r="Q61" s="70">
        <v>373850006</v>
      </c>
      <c r="R61" s="75">
        <v>373.85000600000001</v>
      </c>
      <c r="S61" s="78">
        <v>8158984863</v>
      </c>
      <c r="T61" s="79">
        <v>8158.9848629999997</v>
      </c>
      <c r="U61" s="78">
        <v>244800003</v>
      </c>
      <c r="V61" s="80">
        <v>244.800003</v>
      </c>
      <c r="W61" s="81">
        <v>2.09</v>
      </c>
      <c r="X61" s="82"/>
      <c r="Y61" s="61">
        <v>44042</v>
      </c>
      <c r="Z61" s="78">
        <v>1178287</v>
      </c>
      <c r="AA61" s="75">
        <v>0.84868966559081105</v>
      </c>
      <c r="AB61" s="78">
        <v>123750000</v>
      </c>
      <c r="AC61" s="75">
        <v>8.0808080808080808E-3</v>
      </c>
      <c r="AD61" s="78">
        <v>9130920</v>
      </c>
      <c r="AE61" s="75">
        <v>0.10951798942494294</v>
      </c>
      <c r="AF61" s="78">
        <v>1101690</v>
      </c>
      <c r="AG61" s="75">
        <v>0.9076963574145176</v>
      </c>
      <c r="AH61" s="75">
        <v>1.1016900000000001</v>
      </c>
    </row>
    <row r="62" spans="1:34" x14ac:dyDescent="0.2">
      <c r="A62" s="44">
        <v>59</v>
      </c>
      <c r="B62" s="61">
        <v>44041</v>
      </c>
      <c r="C62" s="78">
        <v>3051879883</v>
      </c>
      <c r="D62" s="83">
        <v>3033.530029</v>
      </c>
      <c r="E62" s="76">
        <v>203567917</v>
      </c>
      <c r="F62" s="84">
        <v>203.56791699999999</v>
      </c>
      <c r="G62" s="76">
        <v>252389999</v>
      </c>
      <c r="H62" s="77">
        <v>252.38999899999999</v>
      </c>
      <c r="I62" s="76">
        <v>59119999</v>
      </c>
      <c r="J62" s="77">
        <v>59.119999</v>
      </c>
      <c r="K62" s="77">
        <v>79510002</v>
      </c>
      <c r="L62" s="84">
        <v>79.510002</v>
      </c>
      <c r="M62" s="77">
        <v>21120468</v>
      </c>
      <c r="N62" s="84">
        <v>21.120467999999999</v>
      </c>
      <c r="O62" s="77">
        <v>33830002</v>
      </c>
      <c r="P62" s="85">
        <v>33.830002</v>
      </c>
      <c r="Q62" s="70">
        <v>387149994</v>
      </c>
      <c r="R62" s="75">
        <v>387.14999399999999</v>
      </c>
      <c r="S62" s="78">
        <v>8143033691</v>
      </c>
      <c r="T62" s="79">
        <v>8143.0336909999996</v>
      </c>
      <c r="U62" s="78">
        <v>243000000</v>
      </c>
      <c r="V62" s="80">
        <v>243</v>
      </c>
      <c r="W62" s="81">
        <v>2.13</v>
      </c>
      <c r="X62" s="82"/>
      <c r="Y62" s="61">
        <v>44041</v>
      </c>
      <c r="Z62" s="78">
        <v>1171880</v>
      </c>
      <c r="AA62" s="75">
        <v>0.85332969245997881</v>
      </c>
      <c r="AB62" s="78">
        <v>123171997</v>
      </c>
      <c r="AC62" s="75">
        <v>8.1187284801430958E-3</v>
      </c>
      <c r="AD62" s="78">
        <v>9080400</v>
      </c>
      <c r="AE62" s="75">
        <v>0.11012730716708516</v>
      </c>
      <c r="AF62" s="78">
        <v>1102750</v>
      </c>
      <c r="AG62" s="75">
        <v>0.90682384946724104</v>
      </c>
      <c r="AH62" s="75">
        <v>1.1027499999999999</v>
      </c>
    </row>
    <row r="63" spans="1:34" x14ac:dyDescent="0.2">
      <c r="A63" s="44">
        <v>60</v>
      </c>
      <c r="B63" s="61">
        <v>44040</v>
      </c>
      <c r="C63" s="78">
        <v>3033530029</v>
      </c>
      <c r="D63" s="83">
        <v>3000.330078</v>
      </c>
      <c r="E63" s="76">
        <v>201532837</v>
      </c>
      <c r="F63" s="84">
        <v>201.532837</v>
      </c>
      <c r="G63" s="76">
        <v>252179993</v>
      </c>
      <c r="H63" s="77">
        <v>252.179993</v>
      </c>
      <c r="I63" s="76">
        <v>57230000</v>
      </c>
      <c r="J63" s="77">
        <v>57.23</v>
      </c>
      <c r="K63" s="77">
        <v>81489998</v>
      </c>
      <c r="L63" s="84">
        <v>81.489998</v>
      </c>
      <c r="M63" s="77">
        <v>21070704</v>
      </c>
      <c r="N63" s="84">
        <v>21.070703999999999</v>
      </c>
      <c r="O63" s="77">
        <v>33279999</v>
      </c>
      <c r="P63" s="85">
        <v>33.279998999999997</v>
      </c>
      <c r="Q63" s="70">
        <v>385049988</v>
      </c>
      <c r="R63" s="75">
        <v>385.04998799999998</v>
      </c>
      <c r="S63" s="78">
        <v>8232758789</v>
      </c>
      <c r="T63" s="79">
        <v>8232.7587889999995</v>
      </c>
      <c r="U63" s="78">
        <v>244600006</v>
      </c>
      <c r="V63" s="80">
        <v>244.60000600000001</v>
      </c>
      <c r="W63" s="81">
        <v>2.13</v>
      </c>
      <c r="X63" s="82"/>
      <c r="Y63" s="61">
        <v>44040</v>
      </c>
      <c r="Z63" s="78">
        <v>1176928</v>
      </c>
      <c r="AA63" s="75">
        <v>0.84966964844068626</v>
      </c>
      <c r="AB63" s="78">
        <v>123890999</v>
      </c>
      <c r="AC63" s="75">
        <v>8.0716114009218697E-3</v>
      </c>
      <c r="AD63" s="78">
        <v>9121200</v>
      </c>
      <c r="AE63" s="75">
        <v>0.10963469718896636</v>
      </c>
      <c r="AF63" s="78">
        <v>1095090</v>
      </c>
      <c r="AG63" s="75">
        <v>0.91316695431425732</v>
      </c>
      <c r="AH63" s="75">
        <v>1.0950899999999999</v>
      </c>
    </row>
    <row r="64" spans="1:34" x14ac:dyDescent="0.2">
      <c r="A64" s="44">
        <v>61</v>
      </c>
      <c r="B64" s="61">
        <v>44039</v>
      </c>
      <c r="C64" s="78">
        <v>3000330078</v>
      </c>
      <c r="D64" s="83">
        <v>3055.209961</v>
      </c>
      <c r="E64" s="76">
        <v>203358429</v>
      </c>
      <c r="F64" s="84">
        <v>203.358429</v>
      </c>
      <c r="G64" s="76">
        <v>252330002</v>
      </c>
      <c r="H64" s="77">
        <v>252.33000200000001</v>
      </c>
      <c r="I64" s="76">
        <v>62220001</v>
      </c>
      <c r="J64" s="77">
        <v>62.220001000000003</v>
      </c>
      <c r="K64" s="77">
        <v>79910004</v>
      </c>
      <c r="L64" s="84">
        <v>79.910004000000001</v>
      </c>
      <c r="M64" s="77">
        <v>21060751</v>
      </c>
      <c r="N64" s="84">
        <v>21.060751</v>
      </c>
      <c r="O64" s="77">
        <v>33680000</v>
      </c>
      <c r="P64" s="85">
        <v>33.68</v>
      </c>
      <c r="Q64" s="70">
        <v>401399994</v>
      </c>
      <c r="R64" s="75">
        <v>401.39999399999999</v>
      </c>
      <c r="S64" s="78">
        <v>8170948242</v>
      </c>
      <c r="T64" s="79">
        <v>8170.9482420000004</v>
      </c>
      <c r="U64" s="78">
        <v>239000000</v>
      </c>
      <c r="V64" s="80">
        <v>239</v>
      </c>
      <c r="W64" s="81">
        <v>2.15</v>
      </c>
      <c r="X64" s="82"/>
      <c r="Y64" s="61">
        <v>44039</v>
      </c>
      <c r="Z64" s="78">
        <v>1165257</v>
      </c>
      <c r="AA64" s="75">
        <v>0.85817978351556778</v>
      </c>
      <c r="AB64" s="78">
        <v>123498001</v>
      </c>
      <c r="AC64" s="75">
        <v>8.0972970566543824E-3</v>
      </c>
      <c r="AD64" s="78">
        <v>9031510</v>
      </c>
      <c r="AE64" s="75">
        <v>0.11072345598908709</v>
      </c>
      <c r="AF64" s="78">
        <v>1097800</v>
      </c>
      <c r="AG64" s="75">
        <v>0.91091273456002908</v>
      </c>
      <c r="AH64" s="75">
        <v>1.0978000000000001</v>
      </c>
    </row>
    <row r="65" spans="1:34" x14ac:dyDescent="0.2">
      <c r="A65" s="44">
        <v>62</v>
      </c>
      <c r="B65" s="61">
        <v>44034</v>
      </c>
      <c r="C65" s="78">
        <v>3055209961</v>
      </c>
      <c r="D65" s="83">
        <v>3099.9099120000001</v>
      </c>
      <c r="E65" s="76">
        <v>211239365</v>
      </c>
      <c r="F65" s="84">
        <v>211.23936499999999</v>
      </c>
      <c r="G65" s="76">
        <v>261179993</v>
      </c>
      <c r="H65" s="77">
        <v>261.17999300000002</v>
      </c>
      <c r="I65" s="76">
        <v>62080002</v>
      </c>
      <c r="J65" s="77">
        <v>62.080002</v>
      </c>
      <c r="K65" s="77">
        <v>83224998</v>
      </c>
      <c r="L65" s="84">
        <v>83.224997999999999</v>
      </c>
      <c r="M65" s="77">
        <v>20911455</v>
      </c>
      <c r="N65" s="84">
        <v>20.911455</v>
      </c>
      <c r="O65" s="77">
        <v>33750000</v>
      </c>
      <c r="P65" s="85">
        <v>33.75</v>
      </c>
      <c r="Q65" s="70">
        <v>404000000</v>
      </c>
      <c r="R65" s="75">
        <v>404</v>
      </c>
      <c r="S65" s="78">
        <v>8234752930</v>
      </c>
      <c r="T65" s="79">
        <v>8234.7529300000006</v>
      </c>
      <c r="U65" s="78">
        <v>248000000</v>
      </c>
      <c r="V65" s="80">
        <v>248</v>
      </c>
      <c r="W65" s="81">
        <v>2.1800000000000002</v>
      </c>
      <c r="X65" s="82"/>
      <c r="Y65" s="61">
        <v>44034</v>
      </c>
      <c r="Z65" s="78">
        <v>1153403</v>
      </c>
      <c r="AA65" s="75">
        <v>0.86699965233313947</v>
      </c>
      <c r="AB65" s="78">
        <v>123212997</v>
      </c>
      <c r="AC65" s="75">
        <v>8.1160269155696289E-3</v>
      </c>
      <c r="AD65" s="78">
        <v>8939200</v>
      </c>
      <c r="AE65" s="75">
        <v>0.11186683372113836</v>
      </c>
      <c r="AF65" s="78">
        <v>1103650</v>
      </c>
      <c r="AG65" s="75">
        <v>0.90608435645358576</v>
      </c>
      <c r="AH65" s="75">
        <v>1.10365</v>
      </c>
    </row>
    <row r="66" spans="1:34" x14ac:dyDescent="0.2">
      <c r="A66" s="44">
        <v>63</v>
      </c>
      <c r="B66" s="61">
        <v>44033</v>
      </c>
      <c r="C66" s="78">
        <v>3099909912</v>
      </c>
      <c r="D66" s="83">
        <v>3138.290039</v>
      </c>
      <c r="E66" s="76">
        <v>208246597</v>
      </c>
      <c r="F66" s="84">
        <v>208.24659700000001</v>
      </c>
      <c r="G66" s="76">
        <v>260440002</v>
      </c>
      <c r="H66" s="77">
        <v>260.44000199999999</v>
      </c>
      <c r="I66" s="76">
        <v>61099998</v>
      </c>
      <c r="J66" s="77">
        <v>61.099997999999999</v>
      </c>
      <c r="K66" s="77">
        <v>80860001</v>
      </c>
      <c r="L66" s="84">
        <v>80.860000999999997</v>
      </c>
      <c r="M66" s="77">
        <v>20861689</v>
      </c>
      <c r="N66" s="84">
        <v>20.861688999999998</v>
      </c>
      <c r="O66" s="77">
        <v>33590000</v>
      </c>
      <c r="P66" s="85">
        <v>33.590000000000003</v>
      </c>
      <c r="Q66" s="70">
        <v>409950012</v>
      </c>
      <c r="R66" s="75">
        <v>409.95001200000002</v>
      </c>
      <c r="S66" s="78">
        <v>8353388672</v>
      </c>
      <c r="T66" s="79">
        <v>8353.3886719999991</v>
      </c>
      <c r="U66" s="78">
        <v>257000000</v>
      </c>
      <c r="V66" s="80">
        <v>257</v>
      </c>
      <c r="W66" s="81">
        <v>2.2000000000000002</v>
      </c>
      <c r="X66" s="82"/>
      <c r="Y66" s="61">
        <v>44033</v>
      </c>
      <c r="Z66" s="78">
        <v>1145869</v>
      </c>
      <c r="AA66" s="75">
        <v>0.87270010795300335</v>
      </c>
      <c r="AB66" s="78">
        <v>122823997</v>
      </c>
      <c r="AC66" s="75">
        <v>8.1417314565980121E-3</v>
      </c>
      <c r="AD66" s="78">
        <v>8880840</v>
      </c>
      <c r="AE66" s="75">
        <v>0.11260196107575411</v>
      </c>
      <c r="AF66" s="78">
        <v>1105030</v>
      </c>
      <c r="AG66" s="75">
        <v>0.9049528067111301</v>
      </c>
      <c r="AH66" s="75">
        <v>1.10503</v>
      </c>
    </row>
    <row r="67" spans="1:34" x14ac:dyDescent="0.2">
      <c r="A67" s="44">
        <v>64</v>
      </c>
      <c r="B67" s="61">
        <v>44029</v>
      </c>
      <c r="C67" s="78">
        <v>3138290039</v>
      </c>
      <c r="D67" s="83">
        <v>2961.969971</v>
      </c>
      <c r="E67" s="76">
        <v>202390762</v>
      </c>
      <c r="F67" s="84">
        <v>202.390762</v>
      </c>
      <c r="G67" s="76">
        <v>246539993</v>
      </c>
      <c r="H67" s="77">
        <v>246.53999300000001</v>
      </c>
      <c r="I67" s="76">
        <v>59310001</v>
      </c>
      <c r="J67" s="77">
        <v>59.310001</v>
      </c>
      <c r="K67" s="77">
        <v>94849998</v>
      </c>
      <c r="L67" s="84">
        <v>94.849997999999999</v>
      </c>
      <c r="M67" s="77">
        <v>20702438</v>
      </c>
      <c r="N67" s="84">
        <v>20.702438000000001</v>
      </c>
      <c r="O67" s="77">
        <v>33049999</v>
      </c>
      <c r="P67" s="85">
        <v>33.049999</v>
      </c>
      <c r="Q67" s="70">
        <v>410250000</v>
      </c>
      <c r="R67" s="75">
        <v>410.25</v>
      </c>
      <c r="S67" s="78">
        <v>8090195801</v>
      </c>
      <c r="T67" s="79">
        <v>8090.1958009999998</v>
      </c>
      <c r="U67" s="78">
        <v>238800003</v>
      </c>
      <c r="V67" s="80">
        <v>238.800003</v>
      </c>
      <c r="W67" s="81">
        <v>2.16</v>
      </c>
      <c r="X67" s="82"/>
      <c r="Y67" s="61">
        <v>44029</v>
      </c>
      <c r="Z67" s="78">
        <v>1139212</v>
      </c>
      <c r="AA67" s="75">
        <v>0.87779974227799573</v>
      </c>
      <c r="AB67" s="78">
        <v>122166000</v>
      </c>
      <c r="AC67" s="75">
        <v>8.1855835502512974E-3</v>
      </c>
      <c r="AD67" s="78">
        <v>8829970</v>
      </c>
      <c r="AE67" s="75">
        <v>0.11325066789581392</v>
      </c>
      <c r="AF67" s="78">
        <v>1102660</v>
      </c>
      <c r="AG67" s="75">
        <v>0.90689786516242543</v>
      </c>
      <c r="AH67" s="75">
        <v>1.10266</v>
      </c>
    </row>
    <row r="68" spans="1:34" x14ac:dyDescent="0.2">
      <c r="A68" s="44">
        <v>65</v>
      </c>
      <c r="B68" s="61">
        <v>44028</v>
      </c>
      <c r="C68" s="78">
        <v>2961969971</v>
      </c>
      <c r="D68" s="83">
        <v>2999.8999020000001</v>
      </c>
      <c r="E68" s="76">
        <v>203428253</v>
      </c>
      <c r="F68" s="84">
        <v>203.42825300000001</v>
      </c>
      <c r="G68" s="76">
        <v>248539993</v>
      </c>
      <c r="H68" s="77">
        <v>248.53999300000001</v>
      </c>
      <c r="I68" s="76">
        <v>57740002</v>
      </c>
      <c r="J68" s="77">
        <v>57.740001999999997</v>
      </c>
      <c r="K68" s="77">
        <v>81809998</v>
      </c>
      <c r="L68" s="84">
        <v>81.809997999999993</v>
      </c>
      <c r="M68" s="77">
        <v>20652674</v>
      </c>
      <c r="N68" s="84">
        <v>20.652674000000001</v>
      </c>
      <c r="O68" s="77">
        <v>32779999</v>
      </c>
      <c r="P68" s="85">
        <v>32.779998999999997</v>
      </c>
      <c r="Q68" s="70">
        <v>408149994</v>
      </c>
      <c r="R68" s="75">
        <v>408.14999399999999</v>
      </c>
      <c r="S68" s="78">
        <v>8151009277</v>
      </c>
      <c r="T68" s="79">
        <v>8151.0092770000001</v>
      </c>
      <c r="U68" s="78">
        <v>233199997</v>
      </c>
      <c r="V68" s="80">
        <v>233.199997</v>
      </c>
      <c r="W68" s="81">
        <v>2.16</v>
      </c>
      <c r="X68" s="82"/>
      <c r="Y68" s="61">
        <v>44028</v>
      </c>
      <c r="Z68" s="78">
        <v>1141719</v>
      </c>
      <c r="AA68" s="75">
        <v>0.8758722592862167</v>
      </c>
      <c r="AB68" s="78">
        <v>122019997</v>
      </c>
      <c r="AC68" s="75">
        <v>8.1953780084095557E-3</v>
      </c>
      <c r="AD68" s="78">
        <v>8847900</v>
      </c>
      <c r="AE68" s="75">
        <v>0.11302116886492841</v>
      </c>
      <c r="AF68" s="78">
        <v>1102800</v>
      </c>
      <c r="AG68" s="75">
        <v>0.90678273485672833</v>
      </c>
      <c r="AH68" s="75">
        <v>1.1028</v>
      </c>
    </row>
    <row r="69" spans="1:34" x14ac:dyDescent="0.2">
      <c r="A69" s="44">
        <v>66</v>
      </c>
      <c r="B69" s="61">
        <v>44027</v>
      </c>
      <c r="C69" s="78">
        <v>2999899902</v>
      </c>
      <c r="D69" s="83">
        <v>3008.8701169999999</v>
      </c>
      <c r="E69" s="76">
        <v>207538315</v>
      </c>
      <c r="F69" s="84">
        <v>207.53831500000001</v>
      </c>
      <c r="G69" s="76">
        <v>256220001</v>
      </c>
      <c r="H69" s="77">
        <v>256.22000100000002</v>
      </c>
      <c r="I69" s="76">
        <v>57950001</v>
      </c>
      <c r="J69" s="77">
        <v>57.950001</v>
      </c>
      <c r="K69" s="77">
        <v>80220001</v>
      </c>
      <c r="L69" s="84">
        <v>80.220000999999996</v>
      </c>
      <c r="M69" s="77">
        <v>20662628</v>
      </c>
      <c r="N69" s="84">
        <v>20.662628000000002</v>
      </c>
      <c r="O69" s="77">
        <v>32950001</v>
      </c>
      <c r="P69" s="85">
        <v>32.950001</v>
      </c>
      <c r="Q69" s="70">
        <v>412049988</v>
      </c>
      <c r="R69" s="75">
        <v>412.04998799999998</v>
      </c>
      <c r="S69" s="78">
        <v>8101162109</v>
      </c>
      <c r="T69" s="79">
        <v>8101.1621089999999</v>
      </c>
      <c r="U69" s="78">
        <v>243399994</v>
      </c>
      <c r="V69" s="80">
        <v>243.39999399999999</v>
      </c>
      <c r="W69" s="81">
        <v>2.17</v>
      </c>
      <c r="X69" s="82"/>
      <c r="Y69" s="61">
        <v>44027</v>
      </c>
      <c r="Z69" s="78">
        <v>1141070</v>
      </c>
      <c r="AA69" s="75">
        <v>0.87637042425092238</v>
      </c>
      <c r="AB69" s="78">
        <v>122369003</v>
      </c>
      <c r="AC69" s="75">
        <v>8.1720041471613526E-3</v>
      </c>
      <c r="AD69" s="78">
        <v>8843810</v>
      </c>
      <c r="AE69" s="75">
        <v>0.11307343780565164</v>
      </c>
      <c r="AF69" s="78">
        <v>1101430</v>
      </c>
      <c r="AG69" s="75">
        <v>0.90791062527804767</v>
      </c>
      <c r="AH69" s="75">
        <v>1.1014299999999999</v>
      </c>
    </row>
    <row r="70" spans="1:34" x14ac:dyDescent="0.2">
      <c r="A70" s="44">
        <v>67</v>
      </c>
      <c r="B70" s="61">
        <v>44026</v>
      </c>
      <c r="C70" s="78">
        <v>3008870117</v>
      </c>
      <c r="D70" s="83">
        <v>3084</v>
      </c>
      <c r="E70" s="76">
        <v>207847580</v>
      </c>
      <c r="F70" s="84">
        <v>207.84757999999999</v>
      </c>
      <c r="G70" s="76">
        <v>260010010</v>
      </c>
      <c r="H70" s="77">
        <v>260.01001000000002</v>
      </c>
      <c r="I70" s="76">
        <v>55880001</v>
      </c>
      <c r="J70" s="77">
        <v>55.880001</v>
      </c>
      <c r="K70" s="77">
        <v>75040001</v>
      </c>
      <c r="L70" s="84">
        <v>75.040001000000004</v>
      </c>
      <c r="M70" s="77">
        <v>20602909</v>
      </c>
      <c r="N70" s="84">
        <v>20.602909</v>
      </c>
      <c r="O70" s="77">
        <v>32750000</v>
      </c>
      <c r="P70" s="85">
        <v>32.75</v>
      </c>
      <c r="Q70" s="70">
        <v>404649994</v>
      </c>
      <c r="R70" s="75">
        <v>404.64999399999999</v>
      </c>
      <c r="S70" s="78">
        <v>7915730469</v>
      </c>
      <c r="T70" s="79">
        <v>7915.7304690000001</v>
      </c>
      <c r="U70" s="78">
        <v>240399994</v>
      </c>
      <c r="V70" s="80">
        <v>240.39999399999999</v>
      </c>
      <c r="W70" s="81">
        <v>2.12</v>
      </c>
      <c r="X70" s="82"/>
      <c r="Y70" s="61">
        <v>44026</v>
      </c>
      <c r="Z70" s="78">
        <v>1134550</v>
      </c>
      <c r="AA70" s="75">
        <v>0.88140672513331286</v>
      </c>
      <c r="AB70" s="78">
        <v>121705002</v>
      </c>
      <c r="AC70" s="75">
        <v>8.2165891587594742E-3</v>
      </c>
      <c r="AD70" s="78">
        <v>8792000</v>
      </c>
      <c r="AE70" s="75">
        <v>0.11373976342129209</v>
      </c>
      <c r="AF70" s="78">
        <v>1106220</v>
      </c>
      <c r="AG70" s="75">
        <v>0.90397931695322808</v>
      </c>
      <c r="AH70" s="75">
        <v>1.10622</v>
      </c>
    </row>
    <row r="71" spans="1:34" x14ac:dyDescent="0.2">
      <c r="A71" s="44">
        <v>68</v>
      </c>
      <c r="B71" s="61">
        <v>44025</v>
      </c>
      <c r="C71" s="78">
        <v>3084000000</v>
      </c>
      <c r="D71" s="83">
        <v>3104</v>
      </c>
      <c r="E71" s="76">
        <v>206570663</v>
      </c>
      <c r="F71" s="84">
        <v>206.570663</v>
      </c>
      <c r="G71" s="76">
        <v>260299988</v>
      </c>
      <c r="H71" s="77">
        <v>260.29998799999998</v>
      </c>
      <c r="I71" s="76">
        <v>52320000</v>
      </c>
      <c r="J71" s="77">
        <v>52.32</v>
      </c>
      <c r="K71" s="77">
        <v>71779999</v>
      </c>
      <c r="L71" s="84">
        <v>71.779999000000004</v>
      </c>
      <c r="M71" s="77">
        <v>20583002</v>
      </c>
      <c r="N71" s="84">
        <v>20.583002</v>
      </c>
      <c r="O71" s="77">
        <v>32360001</v>
      </c>
      <c r="P71" s="85">
        <v>32.360000999999997</v>
      </c>
      <c r="Q71" s="70">
        <v>408350006</v>
      </c>
      <c r="R71" s="75">
        <v>408.35000600000001</v>
      </c>
      <c r="S71" s="78">
        <v>8075241699</v>
      </c>
      <c r="T71" s="79">
        <v>8075.2416990000002</v>
      </c>
      <c r="U71" s="78">
        <v>254399994</v>
      </c>
      <c r="V71" s="80">
        <v>254.39999399999999</v>
      </c>
      <c r="W71" s="81">
        <v>2.13</v>
      </c>
      <c r="X71" s="82"/>
      <c r="Y71" s="61">
        <v>44025</v>
      </c>
      <c r="Z71" s="78">
        <v>1131004</v>
      </c>
      <c r="AA71" s="75">
        <v>0.8841701709277775</v>
      </c>
      <c r="AB71" s="78">
        <v>120912003</v>
      </c>
      <c r="AC71" s="75">
        <v>8.2704774975897143E-3</v>
      </c>
      <c r="AD71" s="78">
        <v>8764800</v>
      </c>
      <c r="AE71" s="75">
        <v>0.11409273457466229</v>
      </c>
      <c r="AF71" s="78">
        <v>1116370</v>
      </c>
      <c r="AG71" s="75">
        <v>0.89576036618683763</v>
      </c>
      <c r="AH71" s="75">
        <v>1.1163700000000001</v>
      </c>
    </row>
    <row r="72" spans="1:34" x14ac:dyDescent="0.2">
      <c r="A72" s="44">
        <v>69</v>
      </c>
      <c r="B72" s="61">
        <v>44022</v>
      </c>
      <c r="C72" s="78">
        <v>3104000000</v>
      </c>
      <c r="D72" s="83">
        <v>3200</v>
      </c>
      <c r="E72" s="76">
        <v>213154739</v>
      </c>
      <c r="F72" s="84">
        <v>213.15473900000001</v>
      </c>
      <c r="G72" s="76">
        <v>275869995</v>
      </c>
      <c r="H72" s="77">
        <v>275.86999500000002</v>
      </c>
      <c r="I72" s="76">
        <v>55430000</v>
      </c>
      <c r="J72" s="77">
        <v>55.43</v>
      </c>
      <c r="K72" s="77">
        <v>62610001</v>
      </c>
      <c r="L72" s="84">
        <v>62.610000999999997</v>
      </c>
      <c r="M72" s="77">
        <v>20583002</v>
      </c>
      <c r="N72" s="84">
        <v>20.583002</v>
      </c>
      <c r="O72" s="77">
        <v>33070000</v>
      </c>
      <c r="P72" s="85">
        <v>33.07</v>
      </c>
      <c r="Q72" s="70">
        <v>400700012</v>
      </c>
      <c r="R72" s="75">
        <v>400.70001200000002</v>
      </c>
      <c r="S72" s="78">
        <v>7756219727</v>
      </c>
      <c r="T72" s="79">
        <v>7756.2197269999997</v>
      </c>
      <c r="U72" s="78">
        <v>255399994</v>
      </c>
      <c r="V72" s="80">
        <v>255.39999399999999</v>
      </c>
      <c r="W72" s="81">
        <v>2.1</v>
      </c>
      <c r="X72" s="82"/>
      <c r="Y72" s="61">
        <v>44022</v>
      </c>
      <c r="Z72" s="78">
        <v>1128796</v>
      </c>
      <c r="AA72" s="75">
        <v>0.88589966654736563</v>
      </c>
      <c r="AB72" s="78">
        <v>121043999</v>
      </c>
      <c r="AC72" s="75">
        <v>8.2614587113897311E-3</v>
      </c>
      <c r="AD72" s="78">
        <v>8746000</v>
      </c>
      <c r="AE72" s="75">
        <v>0.1143379830779785</v>
      </c>
      <c r="AF72" s="78">
        <v>1116580</v>
      </c>
      <c r="AG72" s="75">
        <v>0.89559189668451888</v>
      </c>
      <c r="AH72" s="75">
        <v>1.1165799999999999</v>
      </c>
    </row>
    <row r="73" spans="1:34" x14ac:dyDescent="0.2">
      <c r="A73" s="44">
        <v>70</v>
      </c>
      <c r="B73" s="61">
        <v>44021</v>
      </c>
      <c r="C73" s="78">
        <v>3200000000</v>
      </c>
      <c r="D73" s="83">
        <v>3182.6298830000001</v>
      </c>
      <c r="E73" s="76">
        <v>213803177</v>
      </c>
      <c r="F73" s="84">
        <v>213.80317700000001</v>
      </c>
      <c r="G73" s="76">
        <v>269519989</v>
      </c>
      <c r="H73" s="77">
        <v>269.51998900000001</v>
      </c>
      <c r="I73" s="76">
        <v>55790001</v>
      </c>
      <c r="J73" s="77">
        <v>55.790000999999997</v>
      </c>
      <c r="K73" s="77">
        <v>64959999</v>
      </c>
      <c r="L73" s="84">
        <v>64.959998999999996</v>
      </c>
      <c r="M73" s="77">
        <v>20583002</v>
      </c>
      <c r="N73" s="84">
        <v>20.583002</v>
      </c>
      <c r="O73" s="77">
        <v>33099998</v>
      </c>
      <c r="P73" s="85">
        <v>33.099997999999999</v>
      </c>
      <c r="Q73" s="70">
        <v>400950012</v>
      </c>
      <c r="R73" s="75">
        <v>400.95001200000002</v>
      </c>
      <c r="S73" s="78">
        <v>7649546875</v>
      </c>
      <c r="T73" s="79">
        <v>7649.546875</v>
      </c>
      <c r="U73" s="78">
        <v>261600006</v>
      </c>
      <c r="V73" s="80">
        <v>261.60000600000001</v>
      </c>
      <c r="W73" s="81">
        <v>2.1</v>
      </c>
      <c r="X73" s="82"/>
      <c r="Y73" s="61">
        <v>44021</v>
      </c>
      <c r="Z73" s="78">
        <v>1133915</v>
      </c>
      <c r="AA73" s="75">
        <v>0.88190031880696529</v>
      </c>
      <c r="AB73" s="78">
        <v>121610001</v>
      </c>
      <c r="AC73" s="75">
        <v>8.2230079086998784E-3</v>
      </c>
      <c r="AD73" s="78">
        <v>8786130</v>
      </c>
      <c r="AE73" s="75">
        <v>0.11381575278307969</v>
      </c>
      <c r="AF73" s="78">
        <v>1112420</v>
      </c>
      <c r="AG73" s="75">
        <v>0.89894104744610848</v>
      </c>
      <c r="AH73" s="75">
        <v>1.11242</v>
      </c>
    </row>
    <row r="74" spans="1:34" x14ac:dyDescent="0.2">
      <c r="A74" s="44">
        <v>71</v>
      </c>
      <c r="B74" s="61">
        <v>44020</v>
      </c>
      <c r="C74" s="78">
        <v>3182629883</v>
      </c>
      <c r="D74" s="83">
        <v>3081.110107</v>
      </c>
      <c r="E74" s="76">
        <v>212316772</v>
      </c>
      <c r="F74" s="84">
        <v>212.31677199999999</v>
      </c>
      <c r="G74" s="76">
        <v>266320007</v>
      </c>
      <c r="H74" s="77">
        <v>266.32000699999998</v>
      </c>
      <c r="I74" s="76">
        <v>54930000</v>
      </c>
      <c r="J74" s="77">
        <v>54.93</v>
      </c>
      <c r="K74" s="77">
        <v>61580002</v>
      </c>
      <c r="L74" s="84">
        <v>61.580002</v>
      </c>
      <c r="M74" s="77">
        <v>20583002</v>
      </c>
      <c r="N74" s="84">
        <v>20.583002</v>
      </c>
      <c r="O74" s="77">
        <v>32959999</v>
      </c>
      <c r="P74" s="85">
        <v>32.959999000000003</v>
      </c>
      <c r="Q74" s="70">
        <v>399799988</v>
      </c>
      <c r="R74" s="75">
        <v>399.79998799999998</v>
      </c>
      <c r="S74" s="78">
        <v>7407289551</v>
      </c>
      <c r="T74" s="79">
        <v>7407.2895509999998</v>
      </c>
      <c r="U74" s="78">
        <v>237800003</v>
      </c>
      <c r="V74" s="80">
        <v>237.800003</v>
      </c>
      <c r="W74" s="81">
        <v>2.1</v>
      </c>
      <c r="X74" s="82"/>
      <c r="Y74" s="61">
        <v>44020</v>
      </c>
      <c r="Z74" s="78">
        <v>1127523</v>
      </c>
      <c r="AA74" s="75">
        <v>0.8868998681179896</v>
      </c>
      <c r="AB74" s="78">
        <v>121293999</v>
      </c>
      <c r="AC74" s="75">
        <v>8.2444309549065155E-3</v>
      </c>
      <c r="AD74" s="78">
        <v>8737400</v>
      </c>
      <c r="AE74" s="75">
        <v>0.11445052303889029</v>
      </c>
      <c r="AF74" s="78">
        <v>1112270</v>
      </c>
      <c r="AG74" s="75">
        <v>0.89906227804400007</v>
      </c>
      <c r="AH74" s="75">
        <v>1.1122700000000001</v>
      </c>
    </row>
    <row r="75" spans="1:34" x14ac:dyDescent="0.2">
      <c r="A75" s="44">
        <v>72</v>
      </c>
      <c r="B75" s="61">
        <v>44019</v>
      </c>
      <c r="C75" s="78">
        <v>3081110107</v>
      </c>
      <c r="D75" s="83">
        <v>3000.1201169999999</v>
      </c>
      <c r="E75" s="76">
        <v>207747803</v>
      </c>
      <c r="F75" s="84">
        <v>207.747803</v>
      </c>
      <c r="G75" s="76">
        <v>262100006</v>
      </c>
      <c r="H75" s="77">
        <v>262.10000600000001</v>
      </c>
      <c r="I75" s="76">
        <v>50639999</v>
      </c>
      <c r="J75" s="77">
        <v>50.639999000000003</v>
      </c>
      <c r="K75" s="77">
        <v>61090000</v>
      </c>
      <c r="L75" s="84">
        <v>61.09</v>
      </c>
      <c r="M75" s="77">
        <v>20543190</v>
      </c>
      <c r="N75" s="84">
        <v>20.543189999999999</v>
      </c>
      <c r="O75" s="77">
        <v>32650002</v>
      </c>
      <c r="P75" s="85">
        <v>32.650002000000001</v>
      </c>
      <c r="Q75" s="70">
        <v>402649994</v>
      </c>
      <c r="R75" s="75">
        <v>402.64999399999999</v>
      </c>
      <c r="S75" s="78">
        <v>7479069336</v>
      </c>
      <c r="T75" s="79">
        <v>7479.0693359999996</v>
      </c>
      <c r="U75" s="78">
        <v>232399994</v>
      </c>
      <c r="V75" s="80">
        <v>232.39999399999999</v>
      </c>
      <c r="W75" s="81">
        <v>2.11</v>
      </c>
      <c r="X75" s="82"/>
      <c r="Y75" s="61">
        <v>44019</v>
      </c>
      <c r="Z75" s="78">
        <v>1131286</v>
      </c>
      <c r="AA75" s="75">
        <v>0.88394977043824463</v>
      </c>
      <c r="AB75" s="78">
        <v>121454002</v>
      </c>
      <c r="AC75" s="75">
        <v>8.2335697756587712E-3</v>
      </c>
      <c r="AD75" s="78">
        <v>8766740</v>
      </c>
      <c r="AE75" s="75">
        <v>0.11406748688794238</v>
      </c>
      <c r="AF75" s="78">
        <v>1104430</v>
      </c>
      <c r="AG75" s="75">
        <v>0.90544443740209879</v>
      </c>
      <c r="AH75" s="75">
        <v>1.10443</v>
      </c>
    </row>
    <row r="76" spans="1:34" x14ac:dyDescent="0.2">
      <c r="A76" s="44">
        <v>73</v>
      </c>
      <c r="B76" s="61">
        <v>44018</v>
      </c>
      <c r="C76" s="78">
        <v>3000120117</v>
      </c>
      <c r="D76" s="83">
        <v>3057.040039</v>
      </c>
      <c r="E76" s="76">
        <v>210191895</v>
      </c>
      <c r="F76" s="84">
        <v>210.19189499999999</v>
      </c>
      <c r="G76" s="76">
        <v>261000000</v>
      </c>
      <c r="H76" s="77">
        <v>261</v>
      </c>
      <c r="I76" s="76">
        <v>50160000</v>
      </c>
      <c r="J76" s="77">
        <v>50.16</v>
      </c>
      <c r="K76" s="77">
        <v>59150002</v>
      </c>
      <c r="L76" s="84">
        <v>59.150002000000001</v>
      </c>
      <c r="M76" s="77">
        <v>20543190</v>
      </c>
      <c r="N76" s="84">
        <v>20.543189999999999</v>
      </c>
      <c r="O76" s="77">
        <v>32970001</v>
      </c>
      <c r="P76" s="85">
        <v>32.970001000000003</v>
      </c>
      <c r="Q76" s="70">
        <v>401399994</v>
      </c>
      <c r="R76" s="75">
        <v>401.39999399999999</v>
      </c>
      <c r="S76" s="78">
        <v>7556831055</v>
      </c>
      <c r="T76" s="79">
        <v>7556.8310549999997</v>
      </c>
      <c r="U76" s="78">
        <v>225399994</v>
      </c>
      <c r="V76" s="80">
        <v>225.39999399999999</v>
      </c>
      <c r="W76" s="81">
        <v>2.12</v>
      </c>
      <c r="X76" s="82"/>
      <c r="Y76" s="61">
        <v>44018</v>
      </c>
      <c r="Z76" s="78">
        <v>1124720</v>
      </c>
      <c r="AA76" s="75">
        <v>0.88911017853332386</v>
      </c>
      <c r="AB76" s="78">
        <v>120989998</v>
      </c>
      <c r="AC76" s="75">
        <v>8.2651460164500541E-3</v>
      </c>
      <c r="AD76" s="78">
        <v>8715100</v>
      </c>
      <c r="AE76" s="75">
        <v>0.11474337643859508</v>
      </c>
      <c r="AF76" s="78">
        <v>1108800</v>
      </c>
      <c r="AG76" s="75">
        <v>0.90187590187590183</v>
      </c>
      <c r="AH76" s="75">
        <v>1.1088</v>
      </c>
    </row>
    <row r="77" spans="1:34" x14ac:dyDescent="0.2">
      <c r="A77" s="44">
        <v>74</v>
      </c>
      <c r="B77" s="61">
        <v>44014</v>
      </c>
      <c r="C77" s="78">
        <v>3057040039</v>
      </c>
      <c r="D77" s="83">
        <v>2890.3000489999999</v>
      </c>
      <c r="E77" s="76">
        <v>205762604</v>
      </c>
      <c r="F77" s="84">
        <v>205.76260400000001</v>
      </c>
      <c r="G77" s="76">
        <v>261739990</v>
      </c>
      <c r="H77" s="77">
        <v>261.73998999999998</v>
      </c>
      <c r="I77" s="76">
        <v>48860001</v>
      </c>
      <c r="J77" s="77">
        <v>48.860000999999997</v>
      </c>
      <c r="K77" s="77">
        <v>58570000</v>
      </c>
      <c r="L77" s="84">
        <v>58.57</v>
      </c>
      <c r="M77" s="77">
        <v>20483471</v>
      </c>
      <c r="N77" s="84">
        <v>20.483471000000002</v>
      </c>
      <c r="O77" s="77">
        <v>32410000</v>
      </c>
      <c r="P77" s="85">
        <v>32.409999999999997</v>
      </c>
      <c r="Q77" s="70">
        <v>399263855</v>
      </c>
      <c r="R77" s="75">
        <v>399.26385499999998</v>
      </c>
      <c r="S77" s="78">
        <v>7477075684</v>
      </c>
      <c r="T77" s="79">
        <v>7477.0756840000004</v>
      </c>
      <c r="U77" s="78">
        <v>214399994</v>
      </c>
      <c r="V77" s="80">
        <v>214.39999399999999</v>
      </c>
      <c r="W77" s="81">
        <v>2.0699999999999998</v>
      </c>
      <c r="X77" s="82"/>
      <c r="Y77" s="61">
        <v>44014</v>
      </c>
      <c r="Z77" s="78">
        <v>1125138</v>
      </c>
      <c r="AA77" s="75">
        <v>0.88877986522542129</v>
      </c>
      <c r="AB77" s="78">
        <v>120801003</v>
      </c>
      <c r="AC77" s="75">
        <v>8.2780769626556831E-3</v>
      </c>
      <c r="AD77" s="78">
        <v>8718900</v>
      </c>
      <c r="AE77" s="75">
        <v>0.11469336728257006</v>
      </c>
      <c r="AF77" s="78">
        <v>1107690</v>
      </c>
      <c r="AG77" s="75">
        <v>0.9027796585687331</v>
      </c>
      <c r="AH77" s="75">
        <v>1.1076900000000001</v>
      </c>
    </row>
    <row r="78" spans="1:34" x14ac:dyDescent="0.2">
      <c r="A78" s="44">
        <v>75</v>
      </c>
      <c r="B78" s="61">
        <v>44012</v>
      </c>
      <c r="C78" s="78">
        <v>2890300049</v>
      </c>
      <c r="D78" s="83">
        <v>2758.820068</v>
      </c>
      <c r="E78" s="76">
        <v>203019226</v>
      </c>
      <c r="F78" s="84">
        <v>203.019226</v>
      </c>
      <c r="G78" s="76">
        <v>253539993</v>
      </c>
      <c r="H78" s="77">
        <v>253.53999300000001</v>
      </c>
      <c r="I78" s="76">
        <v>47570000</v>
      </c>
      <c r="J78" s="77">
        <v>47.57</v>
      </c>
      <c r="K78" s="77">
        <v>64209999</v>
      </c>
      <c r="L78" s="84">
        <v>64.209998999999996</v>
      </c>
      <c r="M78" s="77">
        <v>20403847</v>
      </c>
      <c r="N78" s="84">
        <v>20.403846999999999</v>
      </c>
      <c r="O78" s="77">
        <v>31959999</v>
      </c>
      <c r="P78" s="85">
        <v>31.959999</v>
      </c>
      <c r="Q78" s="70">
        <v>387986877</v>
      </c>
      <c r="R78" s="75">
        <v>387.98687699999999</v>
      </c>
      <c r="S78" s="78">
        <v>7361430176</v>
      </c>
      <c r="T78" s="79">
        <v>7361.4301759999998</v>
      </c>
      <c r="U78" s="78">
        <v>209600006</v>
      </c>
      <c r="V78" s="80">
        <v>209.60000600000001</v>
      </c>
      <c r="W78" s="81">
        <v>2.0699999999999998</v>
      </c>
      <c r="X78" s="82"/>
      <c r="Y78" s="61">
        <v>44012</v>
      </c>
      <c r="Z78" s="78">
        <v>1124720</v>
      </c>
      <c r="AA78" s="75">
        <v>0.88911017853332386</v>
      </c>
      <c r="AB78" s="78">
        <v>121003998</v>
      </c>
      <c r="AC78" s="75">
        <v>8.2641897501601561E-3</v>
      </c>
      <c r="AD78" s="78">
        <v>8716180</v>
      </c>
      <c r="AE78" s="75">
        <v>0.11472915887464463</v>
      </c>
      <c r="AF78" s="78">
        <v>1094420</v>
      </c>
      <c r="AG78" s="75">
        <v>0.91372599184956416</v>
      </c>
      <c r="AH78" s="75">
        <v>1.0944199999999999</v>
      </c>
    </row>
    <row r="79" spans="1:34" x14ac:dyDescent="0.2">
      <c r="A79" s="44">
        <v>76</v>
      </c>
      <c r="B79" s="61">
        <v>44011</v>
      </c>
      <c r="C79" s="78">
        <v>2758820068</v>
      </c>
      <c r="D79" s="83">
        <v>2680.3798830000001</v>
      </c>
      <c r="E79" s="76">
        <v>197961472</v>
      </c>
      <c r="F79" s="84">
        <v>197.96147199999999</v>
      </c>
      <c r="G79" s="76">
        <v>248559998</v>
      </c>
      <c r="H79" s="77">
        <v>248.55999800000001</v>
      </c>
      <c r="I79" s="76">
        <v>47450001</v>
      </c>
      <c r="J79" s="77">
        <v>47.450001</v>
      </c>
      <c r="K79" s="77">
        <v>62080002</v>
      </c>
      <c r="L79" s="84">
        <v>62.080002</v>
      </c>
      <c r="M79" s="77">
        <v>20403847</v>
      </c>
      <c r="N79" s="84">
        <v>20.403846999999999</v>
      </c>
      <c r="O79" s="77">
        <v>31260000</v>
      </c>
      <c r="P79" s="85">
        <v>31.26</v>
      </c>
      <c r="Q79" s="70">
        <v>386993317</v>
      </c>
      <c r="R79" s="75">
        <v>386.99331699999999</v>
      </c>
      <c r="S79" s="78">
        <v>7290646973</v>
      </c>
      <c r="T79" s="79">
        <v>7290.6469729999999</v>
      </c>
      <c r="U79" s="78">
        <v>209399994</v>
      </c>
      <c r="V79" s="80">
        <v>209.39999399999999</v>
      </c>
      <c r="W79" s="81">
        <v>2.0699999999999998</v>
      </c>
      <c r="X79" s="82"/>
      <c r="Y79" s="61">
        <v>44011</v>
      </c>
      <c r="Z79" s="78">
        <v>1122586</v>
      </c>
      <c r="AA79" s="75">
        <v>0.89080034848109624</v>
      </c>
      <c r="AB79" s="78">
        <v>120328003</v>
      </c>
      <c r="AC79" s="75">
        <v>8.310617437904292E-3</v>
      </c>
      <c r="AD79" s="78">
        <v>8695800</v>
      </c>
      <c r="AE79" s="75">
        <v>0.11499804503323444</v>
      </c>
      <c r="AF79" s="78">
        <v>1099570</v>
      </c>
      <c r="AG79" s="75">
        <v>0.90944641996416786</v>
      </c>
      <c r="AH79" s="75">
        <v>1.0995699999999999</v>
      </c>
    </row>
    <row r="80" spans="1:34" x14ac:dyDescent="0.2">
      <c r="A80" s="44">
        <v>77</v>
      </c>
      <c r="B80" s="61">
        <v>44008</v>
      </c>
      <c r="C80" s="78">
        <v>2680379883</v>
      </c>
      <c r="D80" s="83">
        <v>2692.8701169999999</v>
      </c>
      <c r="E80" s="76">
        <v>195856552</v>
      </c>
      <c r="F80" s="84">
        <v>195.85655199999999</v>
      </c>
      <c r="G80" s="76">
        <v>256799988</v>
      </c>
      <c r="H80" s="77">
        <v>256.79998799999998</v>
      </c>
      <c r="I80" s="76">
        <v>45299999</v>
      </c>
      <c r="J80" s="77">
        <v>45.299999</v>
      </c>
      <c r="K80" s="77">
        <v>61279999</v>
      </c>
      <c r="L80" s="84">
        <v>61.279998999999997</v>
      </c>
      <c r="M80" s="77">
        <v>20413799</v>
      </c>
      <c r="N80" s="84">
        <v>20.413799000000001</v>
      </c>
      <c r="O80" s="77">
        <v>30980000</v>
      </c>
      <c r="P80" s="85">
        <v>30.98</v>
      </c>
      <c r="Q80" s="70">
        <v>385204926</v>
      </c>
      <c r="R80" s="75">
        <v>385.204926</v>
      </c>
      <c r="S80" s="78">
        <v>7496017578</v>
      </c>
      <c r="T80" s="79">
        <v>7496.017578</v>
      </c>
      <c r="U80" s="78">
        <v>214600006</v>
      </c>
      <c r="V80" s="80">
        <v>214.60000600000001</v>
      </c>
      <c r="W80" s="81">
        <v>2.06</v>
      </c>
      <c r="X80" s="82"/>
      <c r="Y80" s="61">
        <v>44008</v>
      </c>
      <c r="Z80" s="78">
        <v>1122208</v>
      </c>
      <c r="AA80" s="75">
        <v>0.89110040206450136</v>
      </c>
      <c r="AB80" s="78">
        <v>120199997</v>
      </c>
      <c r="AC80" s="75">
        <v>8.3194677617171656E-3</v>
      </c>
      <c r="AD80" s="78">
        <v>8692300</v>
      </c>
      <c r="AE80" s="75">
        <v>0.11504434959676957</v>
      </c>
      <c r="AF80" s="78">
        <v>1107200</v>
      </c>
      <c r="AG80" s="75">
        <v>0.90317919075144515</v>
      </c>
      <c r="AH80" s="75">
        <v>1.1072</v>
      </c>
    </row>
    <row r="81" spans="1:34" x14ac:dyDescent="0.2">
      <c r="A81" s="44">
        <v>78</v>
      </c>
      <c r="B81" s="61">
        <v>44006</v>
      </c>
      <c r="C81" s="78">
        <v>2692870117</v>
      </c>
      <c r="D81" s="83">
        <v>2734.3999020000001</v>
      </c>
      <c r="E81" s="76">
        <v>197362915</v>
      </c>
      <c r="F81" s="84">
        <v>197.36291499999999</v>
      </c>
      <c r="G81" s="76">
        <v>255899994</v>
      </c>
      <c r="H81" s="77">
        <v>255.89999399999999</v>
      </c>
      <c r="I81" s="76">
        <v>46680000</v>
      </c>
      <c r="J81" s="77">
        <v>46.68</v>
      </c>
      <c r="K81" s="77">
        <v>64839996</v>
      </c>
      <c r="L81" s="84">
        <v>64.839995999999999</v>
      </c>
      <c r="M81" s="77">
        <v>20423754</v>
      </c>
      <c r="N81" s="84">
        <v>20.423753999999999</v>
      </c>
      <c r="O81" s="77">
        <v>31190001</v>
      </c>
      <c r="P81" s="85">
        <v>31.190000999999999</v>
      </c>
      <c r="Q81" s="70">
        <v>378895782</v>
      </c>
      <c r="R81" s="75">
        <v>378.895782</v>
      </c>
      <c r="S81" s="78">
        <v>7626617188</v>
      </c>
      <c r="T81" s="79">
        <v>7626.6171880000002</v>
      </c>
      <c r="U81" s="78">
        <v>221399994</v>
      </c>
      <c r="V81" s="80">
        <v>221.39999399999999</v>
      </c>
      <c r="W81" s="81">
        <v>2.0299999999999998</v>
      </c>
      <c r="X81" s="82"/>
      <c r="Y81" s="61">
        <v>44006</v>
      </c>
      <c r="Z81" s="78">
        <v>1131235</v>
      </c>
      <c r="AA81" s="75">
        <v>0.88398962196183817</v>
      </c>
      <c r="AB81" s="78">
        <v>120401001</v>
      </c>
      <c r="AC81" s="75">
        <v>8.3055787883358212E-3</v>
      </c>
      <c r="AD81" s="78">
        <v>8766410</v>
      </c>
      <c r="AE81" s="75">
        <v>0.11407178080879174</v>
      </c>
      <c r="AF81" s="78">
        <v>1107040</v>
      </c>
      <c r="AG81" s="75">
        <v>0.90330972683913857</v>
      </c>
      <c r="AH81" s="75">
        <v>1.10704</v>
      </c>
    </row>
    <row r="82" spans="1:34" x14ac:dyDescent="0.2">
      <c r="A82" s="44">
        <v>79</v>
      </c>
      <c r="B82" s="61">
        <v>44005</v>
      </c>
      <c r="C82" s="78">
        <v>2734399902</v>
      </c>
      <c r="D82" s="83">
        <v>2764.4099120000001</v>
      </c>
      <c r="E82" s="76">
        <v>201423096</v>
      </c>
      <c r="F82" s="84">
        <v>201.42309599999999</v>
      </c>
      <c r="G82" s="76">
        <v>252809998</v>
      </c>
      <c r="H82" s="77">
        <v>252.80999800000001</v>
      </c>
      <c r="I82" s="76">
        <v>45490002</v>
      </c>
      <c r="J82" s="77">
        <v>45.490001999999997</v>
      </c>
      <c r="K82" s="77">
        <v>62939999</v>
      </c>
      <c r="L82" s="84">
        <v>62.939999</v>
      </c>
      <c r="M82" s="77">
        <v>20493425</v>
      </c>
      <c r="N82" s="84">
        <v>20.493424999999998</v>
      </c>
      <c r="O82" s="77">
        <v>31950001</v>
      </c>
      <c r="P82" s="85">
        <v>31.950001</v>
      </c>
      <c r="Q82" s="70">
        <v>388135925</v>
      </c>
      <c r="R82" s="75">
        <v>388.13592499999999</v>
      </c>
      <c r="S82" s="78">
        <v>7616647461</v>
      </c>
      <c r="T82" s="79">
        <v>7616.6474609999996</v>
      </c>
      <c r="U82" s="78">
        <v>220000000</v>
      </c>
      <c r="V82" s="80">
        <v>220</v>
      </c>
      <c r="W82" s="81">
        <v>2.08</v>
      </c>
      <c r="X82" s="82"/>
      <c r="Y82" s="61">
        <v>44005</v>
      </c>
      <c r="Z82" s="78">
        <v>1127968</v>
      </c>
      <c r="AA82" s="75">
        <v>0.88654997304888072</v>
      </c>
      <c r="AB82" s="78">
        <v>120583000</v>
      </c>
      <c r="AC82" s="75">
        <v>8.293042966255609E-3</v>
      </c>
      <c r="AD82" s="78">
        <v>8741900</v>
      </c>
      <c r="AE82" s="75">
        <v>0.11439160823162013</v>
      </c>
      <c r="AF82" s="78">
        <v>1108180</v>
      </c>
      <c r="AG82" s="75">
        <v>0.90238047970546309</v>
      </c>
      <c r="AH82" s="75">
        <v>1.1081799999999999</v>
      </c>
    </row>
    <row r="83" spans="1:34" x14ac:dyDescent="0.2">
      <c r="A83" s="44">
        <v>80</v>
      </c>
      <c r="B83" s="61">
        <v>44004</v>
      </c>
      <c r="C83" s="78">
        <v>2764409912</v>
      </c>
      <c r="D83" s="83">
        <v>2713.820068</v>
      </c>
      <c r="E83" s="76">
        <v>200086334</v>
      </c>
      <c r="F83" s="84">
        <v>200.08633399999999</v>
      </c>
      <c r="G83" s="76">
        <v>251270004</v>
      </c>
      <c r="H83" s="77">
        <v>251.270004</v>
      </c>
      <c r="I83" s="76">
        <v>45560001</v>
      </c>
      <c r="J83" s="77">
        <v>45.560001</v>
      </c>
      <c r="K83" s="77">
        <v>64750000</v>
      </c>
      <c r="L83" s="84">
        <v>64.75</v>
      </c>
      <c r="M83" s="77">
        <v>20453611</v>
      </c>
      <c r="N83" s="84">
        <v>20.453610999999999</v>
      </c>
      <c r="O83" s="77">
        <v>31780001</v>
      </c>
      <c r="P83" s="85">
        <v>31.780000999999999</v>
      </c>
      <c r="Q83" s="70">
        <v>376461548</v>
      </c>
      <c r="R83" s="75">
        <v>376.46154799999999</v>
      </c>
      <c r="S83" s="78">
        <v>7583748535</v>
      </c>
      <c r="T83" s="79">
        <v>7583.7485349999997</v>
      </c>
      <c r="U83" s="78">
        <v>213000000</v>
      </c>
      <c r="V83" s="80">
        <v>213</v>
      </c>
      <c r="W83" s="81">
        <v>2.04</v>
      </c>
      <c r="X83" s="82"/>
      <c r="Y83" s="61">
        <v>44004</v>
      </c>
      <c r="Z83" s="78">
        <v>1117756</v>
      </c>
      <c r="AA83" s="75">
        <v>0.89464963730903702</v>
      </c>
      <c r="AB83" s="78">
        <v>119403999</v>
      </c>
      <c r="AC83" s="75">
        <v>8.3749288832445212E-3</v>
      </c>
      <c r="AD83" s="78">
        <v>8661700</v>
      </c>
      <c r="AE83" s="75">
        <v>0.11545077756098687</v>
      </c>
      <c r="AF83" s="78">
        <v>1104580</v>
      </c>
      <c r="AG83" s="75">
        <v>0.90532147965742649</v>
      </c>
      <c r="AH83" s="75">
        <v>1.1045799999999999</v>
      </c>
    </row>
    <row r="84" spans="1:34" x14ac:dyDescent="0.2">
      <c r="A84" s="44">
        <v>81</v>
      </c>
      <c r="B84" s="61">
        <v>44001</v>
      </c>
      <c r="C84" s="78">
        <v>2713820068</v>
      </c>
      <c r="D84" s="83">
        <v>2675.01001</v>
      </c>
      <c r="E84" s="76">
        <v>194679398</v>
      </c>
      <c r="F84" s="84">
        <v>194.67939799999999</v>
      </c>
      <c r="G84" s="76">
        <v>243479996</v>
      </c>
      <c r="H84" s="77">
        <v>243.479996</v>
      </c>
      <c r="I84" s="76">
        <v>46720001</v>
      </c>
      <c r="J84" s="77">
        <v>46.720001000000003</v>
      </c>
      <c r="K84" s="77">
        <v>66349998</v>
      </c>
      <c r="L84" s="84">
        <v>66.349997999999999</v>
      </c>
      <c r="M84" s="77">
        <v>20403847</v>
      </c>
      <c r="N84" s="84">
        <v>20.403846999999999</v>
      </c>
      <c r="O84" s="77">
        <v>31410000</v>
      </c>
      <c r="P84" s="85">
        <v>31.41</v>
      </c>
      <c r="Q84" s="70">
        <v>377604126</v>
      </c>
      <c r="R84" s="75">
        <v>377.60412600000001</v>
      </c>
      <c r="S84" s="78">
        <v>7588733398</v>
      </c>
      <c r="T84" s="79">
        <v>7588.7333980000003</v>
      </c>
      <c r="U84" s="78">
        <v>219000000</v>
      </c>
      <c r="V84" s="80">
        <v>219</v>
      </c>
      <c r="W84" s="81">
        <v>2.06</v>
      </c>
      <c r="X84" s="82"/>
      <c r="Y84" s="61">
        <v>44001</v>
      </c>
      <c r="Z84" s="78">
        <v>1121100</v>
      </c>
      <c r="AA84" s="75">
        <v>0.89198109000089199</v>
      </c>
      <c r="AB84" s="78">
        <v>119914001</v>
      </c>
      <c r="AC84" s="75">
        <v>8.3393097691736601E-3</v>
      </c>
      <c r="AD84" s="78">
        <v>8684100</v>
      </c>
      <c r="AE84" s="75">
        <v>0.11515298073490632</v>
      </c>
      <c r="AF84" s="78">
        <v>1108510</v>
      </c>
      <c r="AG84" s="75">
        <v>0.90211184382639753</v>
      </c>
      <c r="AH84" s="75">
        <v>1.1085100000000001</v>
      </c>
    </row>
    <row r="85" spans="1:34" x14ac:dyDescent="0.2">
      <c r="A85" s="44">
        <v>82</v>
      </c>
      <c r="B85" s="61">
        <v>44000</v>
      </c>
      <c r="C85" s="78">
        <v>2675010010</v>
      </c>
      <c r="D85" s="83">
        <v>2653.9799800000001</v>
      </c>
      <c r="E85" s="76">
        <v>195846588</v>
      </c>
      <c r="F85" s="84">
        <v>195.846588</v>
      </c>
      <c r="G85" s="76">
        <v>241570007</v>
      </c>
      <c r="H85" s="77">
        <v>241.570007</v>
      </c>
      <c r="I85" s="76">
        <v>45720001</v>
      </c>
      <c r="J85" s="77">
        <v>45.720001000000003</v>
      </c>
      <c r="K85" s="77">
        <v>64949997</v>
      </c>
      <c r="L85" s="84">
        <v>64.949996999999996</v>
      </c>
      <c r="M85" s="77">
        <v>20392899</v>
      </c>
      <c r="N85" s="84">
        <v>20.392899</v>
      </c>
      <c r="O85" s="77">
        <v>31459999</v>
      </c>
      <c r="P85" s="85">
        <v>31.459999</v>
      </c>
      <c r="Q85" s="70">
        <v>374871826</v>
      </c>
      <c r="R85" s="75">
        <v>374.871826</v>
      </c>
      <c r="S85" s="78">
        <v>7641571289</v>
      </c>
      <c r="T85" s="79">
        <v>7641.5712890000004</v>
      </c>
      <c r="U85" s="78">
        <v>217800003</v>
      </c>
      <c r="V85" s="80">
        <v>217.800003</v>
      </c>
      <c r="W85" s="81">
        <v>2.0299999999999998</v>
      </c>
      <c r="X85" s="82"/>
      <c r="Y85" s="61">
        <v>44000</v>
      </c>
      <c r="Z85" s="78">
        <v>1124290</v>
      </c>
      <c r="AA85" s="75">
        <v>0.88945023081233487</v>
      </c>
      <c r="AB85" s="78">
        <v>120176003</v>
      </c>
      <c r="AC85" s="75">
        <v>8.3211288030606255E-3</v>
      </c>
      <c r="AD85" s="78">
        <v>8712720</v>
      </c>
      <c r="AE85" s="75">
        <v>0.11477472017923221</v>
      </c>
      <c r="AF85" s="78">
        <v>1116340</v>
      </c>
      <c r="AG85" s="75">
        <v>0.89578443843273547</v>
      </c>
      <c r="AH85" s="75">
        <v>1.1163400000000001</v>
      </c>
    </row>
    <row r="86" spans="1:34" x14ac:dyDescent="0.2">
      <c r="A86" s="44">
        <v>83</v>
      </c>
      <c r="B86" s="61">
        <v>43999</v>
      </c>
      <c r="C86" s="78">
        <v>2653979980</v>
      </c>
      <c r="D86" s="83">
        <v>2640.9799800000001</v>
      </c>
      <c r="E86" s="76">
        <v>193771591</v>
      </c>
      <c r="F86" s="84">
        <v>193.771591</v>
      </c>
      <c r="G86" s="76">
        <v>236759995</v>
      </c>
      <c r="H86" s="77">
        <v>236.759995</v>
      </c>
      <c r="I86" s="76">
        <v>39040001</v>
      </c>
      <c r="J86" s="77">
        <v>39.040000999999997</v>
      </c>
      <c r="K86" s="77">
        <v>63310001</v>
      </c>
      <c r="L86" s="84">
        <v>63.310001</v>
      </c>
      <c r="M86" s="77">
        <v>20422594</v>
      </c>
      <c r="N86" s="84">
        <v>20.422594</v>
      </c>
      <c r="O86" s="77">
        <v>31490000</v>
      </c>
      <c r="P86" s="85">
        <v>31.49</v>
      </c>
      <c r="Q86" s="70">
        <v>376709930</v>
      </c>
      <c r="R86" s="75">
        <v>376.70992999999999</v>
      </c>
      <c r="S86" s="78">
        <v>7645559082</v>
      </c>
      <c r="T86" s="79">
        <v>7645.5590819999998</v>
      </c>
      <c r="U86" s="78">
        <v>217800003</v>
      </c>
      <c r="V86" s="80">
        <v>217.800003</v>
      </c>
      <c r="W86" s="81">
        <v>2.02</v>
      </c>
      <c r="X86" s="82"/>
      <c r="Y86" s="61">
        <v>43999</v>
      </c>
      <c r="Z86" s="78">
        <v>1126570</v>
      </c>
      <c r="AA86" s="75">
        <v>0.88765012382719222</v>
      </c>
      <c r="AB86" s="78">
        <v>121000999</v>
      </c>
      <c r="AC86" s="75">
        <v>8.2643945774365062E-3</v>
      </c>
      <c r="AD86" s="78">
        <v>8729300</v>
      </c>
      <c r="AE86" s="75">
        <v>0.11455672276127524</v>
      </c>
      <c r="AF86" s="78">
        <v>1116930</v>
      </c>
      <c r="AG86" s="75">
        <v>0.89531125495778607</v>
      </c>
      <c r="AH86" s="75">
        <v>1.11693</v>
      </c>
    </row>
    <row r="87" spans="1:34" x14ac:dyDescent="0.2">
      <c r="A87" s="44">
        <v>84</v>
      </c>
      <c r="B87" s="61">
        <v>43998</v>
      </c>
      <c r="C87" s="78">
        <v>2640979980</v>
      </c>
      <c r="D87" s="83">
        <v>2615.2700199999999</v>
      </c>
      <c r="E87" s="76">
        <v>193103210</v>
      </c>
      <c r="F87" s="84">
        <v>193.10320999999999</v>
      </c>
      <c r="G87" s="76">
        <v>242559998</v>
      </c>
      <c r="H87" s="77">
        <v>242.55999800000001</v>
      </c>
      <c r="I87" s="76">
        <v>52759998</v>
      </c>
      <c r="J87" s="77">
        <v>52.759998000000003</v>
      </c>
      <c r="K87" s="77">
        <v>64339996</v>
      </c>
      <c r="L87" s="84">
        <v>64.339995999999999</v>
      </c>
      <c r="M87" s="77">
        <v>20442394</v>
      </c>
      <c r="N87" s="84">
        <v>20.442394</v>
      </c>
      <c r="O87" s="77">
        <v>31469999</v>
      </c>
      <c r="P87" s="85">
        <v>31.469999000000001</v>
      </c>
      <c r="Q87" s="70">
        <v>374375031</v>
      </c>
      <c r="R87" s="75">
        <v>374.37503099999998</v>
      </c>
      <c r="S87" s="78">
        <v>7457136719</v>
      </c>
      <c r="T87" s="79">
        <v>7457.1367190000001</v>
      </c>
      <c r="U87" s="78">
        <v>213199997</v>
      </c>
      <c r="V87" s="80">
        <v>213.199997</v>
      </c>
      <c r="W87" s="81">
        <v>1.99</v>
      </c>
      <c r="X87" s="82"/>
      <c r="Y87" s="61">
        <v>43998</v>
      </c>
      <c r="Z87" s="78">
        <v>1133774</v>
      </c>
      <c r="AA87" s="75">
        <v>0.88200999493726262</v>
      </c>
      <c r="AB87" s="78">
        <v>121820000</v>
      </c>
      <c r="AC87" s="75">
        <v>8.2088327039894927E-3</v>
      </c>
      <c r="AD87" s="78">
        <v>8786260</v>
      </c>
      <c r="AE87" s="75">
        <v>0.11381406878467061</v>
      </c>
      <c r="AF87" s="78">
        <v>1114520</v>
      </c>
      <c r="AG87" s="75">
        <v>0.89724724545095647</v>
      </c>
      <c r="AH87" s="75">
        <v>1.11452</v>
      </c>
    </row>
    <row r="88" spans="1:34" x14ac:dyDescent="0.2">
      <c r="A88" s="44">
        <v>85</v>
      </c>
      <c r="B88" s="61">
        <v>43997</v>
      </c>
      <c r="C88" s="78">
        <v>2615270020</v>
      </c>
      <c r="D88" s="83">
        <v>2572.679932</v>
      </c>
      <c r="E88" s="76">
        <v>188484375</v>
      </c>
      <c r="F88" s="84">
        <v>188.484375</v>
      </c>
      <c r="G88" s="76">
        <v>239020004</v>
      </c>
      <c r="H88" s="77">
        <v>239.020004</v>
      </c>
      <c r="I88" s="76">
        <v>50450001</v>
      </c>
      <c r="J88" s="77">
        <v>50.450001</v>
      </c>
      <c r="K88" s="77">
        <v>66570000</v>
      </c>
      <c r="L88" s="84">
        <v>66.569999999999993</v>
      </c>
      <c r="M88" s="77">
        <v>20392899</v>
      </c>
      <c r="N88" s="84">
        <v>20.392899</v>
      </c>
      <c r="O88" s="77">
        <v>30870001</v>
      </c>
      <c r="P88" s="85">
        <v>30.870000999999998</v>
      </c>
      <c r="Q88" s="70">
        <v>369059509</v>
      </c>
      <c r="R88" s="75">
        <v>369.05950899999999</v>
      </c>
      <c r="S88" s="78">
        <v>7294634766</v>
      </c>
      <c r="T88" s="79">
        <v>7294.6347660000001</v>
      </c>
      <c r="U88" s="78">
        <v>206800003</v>
      </c>
      <c r="V88" s="80">
        <v>206.800003</v>
      </c>
      <c r="W88" s="81">
        <v>1.93</v>
      </c>
      <c r="X88" s="82"/>
      <c r="Y88" s="61">
        <v>43997</v>
      </c>
      <c r="Z88" s="78">
        <v>1125201</v>
      </c>
      <c r="AA88" s="75">
        <v>0.88873010244391903</v>
      </c>
      <c r="AB88" s="78">
        <v>120737000</v>
      </c>
      <c r="AC88" s="75">
        <v>8.2824651929400278E-3</v>
      </c>
      <c r="AD88" s="78">
        <v>8719770</v>
      </c>
      <c r="AE88" s="75">
        <v>0.11468192394982894</v>
      </c>
      <c r="AF88" s="78">
        <v>1111570</v>
      </c>
      <c r="AG88" s="75">
        <v>0.89962845344872577</v>
      </c>
      <c r="AH88" s="75">
        <v>1.1115699999999999</v>
      </c>
    </row>
    <row r="89" spans="1:34" x14ac:dyDescent="0.2">
      <c r="A89" s="44">
        <v>86</v>
      </c>
      <c r="B89" s="61">
        <v>43994</v>
      </c>
      <c r="C89" s="78">
        <v>2572679932</v>
      </c>
      <c r="D89" s="83">
        <v>2545.0200199999999</v>
      </c>
      <c r="E89" s="76">
        <v>187287277</v>
      </c>
      <c r="F89" s="84">
        <v>187.28727699999999</v>
      </c>
      <c r="G89" s="76">
        <v>219520004</v>
      </c>
      <c r="H89" s="77">
        <v>219.520004</v>
      </c>
      <c r="I89" s="76">
        <v>48630001</v>
      </c>
      <c r="J89" s="77">
        <v>48.630001</v>
      </c>
      <c r="K89" s="77">
        <v>62000000</v>
      </c>
      <c r="L89" s="84">
        <v>62</v>
      </c>
      <c r="M89" s="77">
        <v>20363199</v>
      </c>
      <c r="N89" s="84">
        <v>20.363199000000002</v>
      </c>
      <c r="O89" s="77">
        <v>30549999</v>
      </c>
      <c r="P89" s="85">
        <v>30.549999</v>
      </c>
      <c r="Q89" s="70">
        <v>376709930</v>
      </c>
      <c r="R89" s="75">
        <v>376.70992999999999</v>
      </c>
      <c r="S89" s="78">
        <v>7381369141</v>
      </c>
      <c r="T89" s="79">
        <v>7381.3691410000001</v>
      </c>
      <c r="U89" s="78">
        <v>212000000</v>
      </c>
      <c r="V89" s="80">
        <v>212</v>
      </c>
      <c r="W89" s="81">
        <v>1.96</v>
      </c>
      <c r="X89" s="82"/>
      <c r="Y89" s="61">
        <v>43994</v>
      </c>
      <c r="Z89" s="78">
        <v>1128808</v>
      </c>
      <c r="AA89" s="75">
        <v>0.88589024882885303</v>
      </c>
      <c r="AB89" s="78">
        <v>120558998</v>
      </c>
      <c r="AC89" s="75">
        <v>8.2946940219260946E-3</v>
      </c>
      <c r="AD89" s="78">
        <v>8748040</v>
      </c>
      <c r="AE89" s="75">
        <v>0.11431132002139908</v>
      </c>
      <c r="AF89" s="78">
        <v>1113600</v>
      </c>
      <c r="AG89" s="75">
        <v>0.89798850574712652</v>
      </c>
      <c r="AH89" s="75">
        <v>1.1135999999999999</v>
      </c>
    </row>
    <row r="90" spans="1:34" x14ac:dyDescent="0.2">
      <c r="A90" s="44">
        <v>87</v>
      </c>
      <c r="B90" s="61">
        <v>43993</v>
      </c>
      <c r="C90" s="78">
        <v>2545020020</v>
      </c>
      <c r="D90" s="83">
        <v>2557.959961</v>
      </c>
      <c r="E90" s="76">
        <v>185820816</v>
      </c>
      <c r="F90" s="84">
        <v>185.82081600000001</v>
      </c>
      <c r="G90" s="76">
        <v>222070007</v>
      </c>
      <c r="H90" s="77">
        <v>222.070007</v>
      </c>
      <c r="I90" s="76">
        <v>47660000</v>
      </c>
      <c r="J90" s="77">
        <v>47.66</v>
      </c>
      <c r="K90" s="77">
        <v>60200001</v>
      </c>
      <c r="L90" s="84">
        <v>60.200001</v>
      </c>
      <c r="M90" s="77">
        <v>20382999</v>
      </c>
      <c r="N90" s="84">
        <v>20.382999000000002</v>
      </c>
      <c r="O90" s="77">
        <v>30200001</v>
      </c>
      <c r="P90" s="85">
        <v>30.200001</v>
      </c>
      <c r="Q90" s="70">
        <v>372686005</v>
      </c>
      <c r="R90" s="75">
        <v>372.68600500000002</v>
      </c>
      <c r="S90" s="78">
        <v>7472090820</v>
      </c>
      <c r="T90" s="79">
        <v>7472.0908200000003</v>
      </c>
      <c r="U90" s="78">
        <v>213000000</v>
      </c>
      <c r="V90" s="80">
        <v>213</v>
      </c>
      <c r="W90" s="81">
        <v>1.97</v>
      </c>
      <c r="X90" s="82"/>
      <c r="Y90" s="61">
        <v>43993</v>
      </c>
      <c r="Z90" s="78">
        <v>1136544</v>
      </c>
      <c r="AA90" s="75">
        <v>0.87986034856547568</v>
      </c>
      <c r="AB90" s="78">
        <v>121584000</v>
      </c>
      <c r="AC90" s="75">
        <v>8.2247664166337671E-3</v>
      </c>
      <c r="AD90" s="78">
        <v>8807500</v>
      </c>
      <c r="AE90" s="75">
        <v>0.11353959693443089</v>
      </c>
      <c r="AF90" s="78">
        <v>1118190</v>
      </c>
      <c r="AG90" s="75">
        <v>0.89430239941333767</v>
      </c>
      <c r="AH90" s="75">
        <v>1.11819</v>
      </c>
    </row>
    <row r="91" spans="1:34" x14ac:dyDescent="0.2">
      <c r="A91" s="44">
        <v>88</v>
      </c>
      <c r="B91" s="61">
        <v>43992</v>
      </c>
      <c r="C91" s="78">
        <v>2557959961</v>
      </c>
      <c r="D91" s="83">
        <v>2647.4499510000001</v>
      </c>
      <c r="E91" s="76">
        <v>196365326</v>
      </c>
      <c r="F91" s="84">
        <v>196.36532600000001</v>
      </c>
      <c r="G91" s="76">
        <v>221020004</v>
      </c>
      <c r="H91" s="77">
        <v>221.020004</v>
      </c>
      <c r="I91" s="76">
        <v>49349998</v>
      </c>
      <c r="J91" s="77">
        <v>49.349997999999999</v>
      </c>
      <c r="K91" s="77">
        <v>60070000</v>
      </c>
      <c r="L91" s="84">
        <v>60.07</v>
      </c>
      <c r="M91" s="77">
        <v>20501791</v>
      </c>
      <c r="N91" s="84">
        <v>20.501791000000001</v>
      </c>
      <c r="O91" s="77">
        <v>32000000</v>
      </c>
      <c r="P91" s="85">
        <v>32</v>
      </c>
      <c r="Q91" s="70">
        <v>395836029</v>
      </c>
      <c r="R91" s="75">
        <v>395.836029</v>
      </c>
      <c r="S91" s="78">
        <v>7473087891</v>
      </c>
      <c r="T91" s="79">
        <v>7473.0878910000001</v>
      </c>
      <c r="U91" s="78">
        <v>215600006</v>
      </c>
      <c r="V91" s="80">
        <v>215.60000600000001</v>
      </c>
      <c r="W91" s="81">
        <v>1.99</v>
      </c>
      <c r="X91" s="82"/>
      <c r="Y91" s="61">
        <v>43992</v>
      </c>
      <c r="Z91" s="78">
        <v>1133222</v>
      </c>
      <c r="AA91" s="75">
        <v>0.88243962789285779</v>
      </c>
      <c r="AB91" s="78">
        <v>122144997</v>
      </c>
      <c r="AC91" s="75">
        <v>8.1869910725856417E-3</v>
      </c>
      <c r="AD91" s="78">
        <v>8781800</v>
      </c>
      <c r="AE91" s="75">
        <v>0.1138718713703341</v>
      </c>
      <c r="AF91" s="78">
        <v>1121560</v>
      </c>
      <c r="AG91" s="75">
        <v>0.89161525018723931</v>
      </c>
      <c r="AH91" s="75">
        <v>1.1215599999999999</v>
      </c>
    </row>
    <row r="92" spans="1:34" x14ac:dyDescent="0.2">
      <c r="A92" s="44">
        <v>89</v>
      </c>
      <c r="B92" s="61">
        <v>43991</v>
      </c>
      <c r="C92" s="78">
        <v>2647449951</v>
      </c>
      <c r="D92" s="83">
        <v>2600.860107</v>
      </c>
      <c r="E92" s="76">
        <v>189342300</v>
      </c>
      <c r="F92" s="84">
        <v>189.34229999999999</v>
      </c>
      <c r="G92" s="76">
        <v>205429993</v>
      </c>
      <c r="H92" s="77">
        <v>205.429993</v>
      </c>
      <c r="I92" s="76">
        <v>51580002</v>
      </c>
      <c r="J92" s="77">
        <v>51.580002</v>
      </c>
      <c r="K92" s="77">
        <v>58230000</v>
      </c>
      <c r="L92" s="84">
        <v>58.23</v>
      </c>
      <c r="M92" s="77">
        <v>20412697</v>
      </c>
      <c r="N92" s="84">
        <v>20.412697000000001</v>
      </c>
      <c r="O92" s="77">
        <v>31740000</v>
      </c>
      <c r="P92" s="85">
        <v>31.74</v>
      </c>
      <c r="Q92" s="70">
        <v>392755981</v>
      </c>
      <c r="R92" s="75">
        <v>392.75598100000002</v>
      </c>
      <c r="S92" s="78">
        <v>7379375000</v>
      </c>
      <c r="T92" s="79">
        <v>7379.375</v>
      </c>
      <c r="U92" s="78">
        <v>212399994</v>
      </c>
      <c r="V92" s="80">
        <v>212.39999399999999</v>
      </c>
      <c r="W92" s="81">
        <v>1.99</v>
      </c>
      <c r="X92" s="82"/>
      <c r="Y92" s="61">
        <v>43991</v>
      </c>
      <c r="Z92" s="78">
        <v>1130557</v>
      </c>
      <c r="AA92" s="75">
        <v>0.88451975442193531</v>
      </c>
      <c r="AB92" s="78">
        <v>122556000</v>
      </c>
      <c r="AC92" s="75">
        <v>8.1595352328731365E-3</v>
      </c>
      <c r="AD92" s="78">
        <v>8762700</v>
      </c>
      <c r="AE92" s="75">
        <v>0.11412007714517214</v>
      </c>
      <c r="AF92" s="78">
        <v>1126360</v>
      </c>
      <c r="AG92" s="75">
        <v>0.88781561845235979</v>
      </c>
      <c r="AH92" s="75">
        <v>1.12636</v>
      </c>
    </row>
    <row r="93" spans="1:34" x14ac:dyDescent="0.2">
      <c r="A93" s="44">
        <v>90</v>
      </c>
      <c r="B93" s="61">
        <v>43990</v>
      </c>
      <c r="C93" s="78">
        <v>2600860107</v>
      </c>
      <c r="D93" s="83">
        <v>2524.0600589999999</v>
      </c>
      <c r="E93" s="76">
        <v>187905777</v>
      </c>
      <c r="F93" s="84">
        <v>187.905777</v>
      </c>
      <c r="G93" s="76">
        <v>209830002</v>
      </c>
      <c r="H93" s="77">
        <v>209.83000200000001</v>
      </c>
      <c r="I93" s="76">
        <v>52900002</v>
      </c>
      <c r="J93" s="77">
        <v>52.900002000000001</v>
      </c>
      <c r="K93" s="77">
        <v>59099998</v>
      </c>
      <c r="L93" s="84">
        <v>59.099997999999999</v>
      </c>
      <c r="M93" s="77">
        <v>20402798</v>
      </c>
      <c r="N93" s="84">
        <v>20.402798000000001</v>
      </c>
      <c r="O93" s="77">
        <v>31870001</v>
      </c>
      <c r="P93" s="85">
        <v>31.870000999999998</v>
      </c>
      <c r="Q93" s="70">
        <v>393550842</v>
      </c>
      <c r="R93" s="75">
        <v>393.55084199999999</v>
      </c>
      <c r="S93" s="78">
        <v>7373393555</v>
      </c>
      <c r="T93" s="79">
        <v>7373.3935549999997</v>
      </c>
      <c r="U93" s="78">
        <v>212399994</v>
      </c>
      <c r="V93" s="80">
        <v>212.39999399999999</v>
      </c>
      <c r="W93" s="81">
        <v>2.02</v>
      </c>
      <c r="X93" s="82"/>
      <c r="Y93" s="61">
        <v>43990</v>
      </c>
      <c r="Z93" s="78">
        <v>1131952</v>
      </c>
      <c r="AA93" s="75">
        <v>0.88342968606442673</v>
      </c>
      <c r="AB93" s="78">
        <v>124103996</v>
      </c>
      <c r="AC93" s="75">
        <v>8.0577582691213259E-3</v>
      </c>
      <c r="AD93" s="78">
        <v>8769900</v>
      </c>
      <c r="AE93" s="75">
        <v>0.11402638570565229</v>
      </c>
      <c r="AF93" s="78">
        <v>1124080</v>
      </c>
      <c r="AG93" s="75">
        <v>0.8896163974094371</v>
      </c>
      <c r="AH93" s="75">
        <v>1.12408</v>
      </c>
    </row>
    <row r="94" spans="1:34" x14ac:dyDescent="0.2">
      <c r="A94" s="44">
        <v>91</v>
      </c>
      <c r="B94" s="61">
        <v>43987</v>
      </c>
      <c r="C94" s="78">
        <v>2524060059</v>
      </c>
      <c r="D94" s="83">
        <v>2483</v>
      </c>
      <c r="E94" s="76">
        <v>186748566</v>
      </c>
      <c r="F94" s="84">
        <v>186.74856600000001</v>
      </c>
      <c r="G94" s="76">
        <v>207600006</v>
      </c>
      <c r="H94" s="77">
        <v>207.60000600000001</v>
      </c>
      <c r="I94" s="76">
        <v>54590000</v>
      </c>
      <c r="J94" s="77">
        <v>54.59</v>
      </c>
      <c r="K94" s="77">
        <v>58189999</v>
      </c>
      <c r="L94" s="84">
        <v>58.189999</v>
      </c>
      <c r="M94" s="77">
        <v>20303802</v>
      </c>
      <c r="N94" s="84">
        <v>20.303802000000001</v>
      </c>
      <c r="O94" s="77">
        <v>31780001</v>
      </c>
      <c r="P94" s="85">
        <v>31.780000999999999</v>
      </c>
      <c r="Q94" s="70">
        <v>401648407</v>
      </c>
      <c r="R94" s="75">
        <v>401.64840700000002</v>
      </c>
      <c r="S94" s="78">
        <v>7257748047</v>
      </c>
      <c r="T94" s="79">
        <v>7257.748047</v>
      </c>
      <c r="U94" s="78">
        <v>212199997</v>
      </c>
      <c r="V94" s="80">
        <v>212.199997</v>
      </c>
      <c r="W94" s="81">
        <v>2.0299999999999998</v>
      </c>
      <c r="X94" s="82"/>
      <c r="Y94" s="61">
        <v>43987</v>
      </c>
      <c r="Z94" s="78">
        <v>1133787</v>
      </c>
      <c r="AA94" s="75">
        <v>0.88199988181201572</v>
      </c>
      <c r="AB94" s="78">
        <v>123732002</v>
      </c>
      <c r="AC94" s="75">
        <v>8.0819835114281924E-3</v>
      </c>
      <c r="AD94" s="78">
        <v>8785350</v>
      </c>
      <c r="AE94" s="75">
        <v>0.113825857820121</v>
      </c>
      <c r="AF94" s="78">
        <v>1112080</v>
      </c>
      <c r="AG94" s="75">
        <v>0.89921588374937056</v>
      </c>
      <c r="AH94" s="75">
        <v>1.11208</v>
      </c>
    </row>
    <row r="95" spans="1:34" x14ac:dyDescent="0.2">
      <c r="A95" s="44">
        <v>92</v>
      </c>
      <c r="B95" s="61">
        <v>43986</v>
      </c>
      <c r="C95" s="78">
        <v>2483000000</v>
      </c>
      <c r="D95" s="83">
        <v>2460.6000979999999</v>
      </c>
      <c r="E95" s="76">
        <v>182478882</v>
      </c>
      <c r="F95" s="84">
        <v>182.478882</v>
      </c>
      <c r="G95" s="76">
        <v>210350006</v>
      </c>
      <c r="H95" s="77">
        <v>210.35000600000001</v>
      </c>
      <c r="I95" s="76">
        <v>51639999</v>
      </c>
      <c r="J95" s="77">
        <v>51.639999000000003</v>
      </c>
      <c r="K95" s="77">
        <v>60590000</v>
      </c>
      <c r="L95" s="84">
        <v>60.59</v>
      </c>
      <c r="M95" s="77">
        <v>20274103</v>
      </c>
      <c r="N95" s="84">
        <v>20.274103</v>
      </c>
      <c r="O95" s="77">
        <v>31219999</v>
      </c>
      <c r="P95" s="85">
        <v>31.219999000000001</v>
      </c>
      <c r="Q95" s="70">
        <v>387539764</v>
      </c>
      <c r="R95" s="75">
        <v>387.53976399999999</v>
      </c>
      <c r="S95" s="78">
        <v>7244787598</v>
      </c>
      <c r="T95" s="79">
        <v>7244.7875979999999</v>
      </c>
      <c r="U95" s="78">
        <v>211000000</v>
      </c>
      <c r="V95" s="80">
        <v>211</v>
      </c>
      <c r="W95" s="81">
        <v>2</v>
      </c>
      <c r="X95" s="82"/>
      <c r="Y95" s="61">
        <v>43986</v>
      </c>
      <c r="Z95" s="78">
        <v>1123595</v>
      </c>
      <c r="AA95" s="75">
        <v>0.89000040050018026</v>
      </c>
      <c r="AB95" s="78">
        <v>122462997</v>
      </c>
      <c r="AC95" s="75">
        <v>8.1657318904256437E-3</v>
      </c>
      <c r="AD95" s="78">
        <v>8706220</v>
      </c>
      <c r="AE95" s="75">
        <v>0.11486041014355254</v>
      </c>
      <c r="AF95" s="78">
        <v>1119000</v>
      </c>
      <c r="AG95" s="75">
        <v>0.89365504915102767</v>
      </c>
      <c r="AH95" s="75">
        <v>1.119</v>
      </c>
    </row>
    <row r="96" spans="1:34" x14ac:dyDescent="0.2">
      <c r="A96" s="44">
        <v>93</v>
      </c>
      <c r="B96" s="61">
        <v>43985</v>
      </c>
      <c r="C96" s="78">
        <v>2460600098</v>
      </c>
      <c r="D96" s="83">
        <v>2478.3999020000001</v>
      </c>
      <c r="E96" s="76">
        <v>184913010</v>
      </c>
      <c r="F96" s="84">
        <v>184.91301000000001</v>
      </c>
      <c r="G96" s="76">
        <v>223869995</v>
      </c>
      <c r="H96" s="77">
        <v>223.86999499999999</v>
      </c>
      <c r="I96" s="76">
        <v>53320000</v>
      </c>
      <c r="J96" s="77">
        <v>53.32</v>
      </c>
      <c r="K96" s="77">
        <v>59889999</v>
      </c>
      <c r="L96" s="84">
        <v>59.889999000000003</v>
      </c>
      <c r="M96" s="77">
        <v>20264204</v>
      </c>
      <c r="N96" s="84">
        <v>20.264203999999999</v>
      </c>
      <c r="O96" s="77">
        <v>31620001</v>
      </c>
      <c r="P96" s="85">
        <v>31.620000999999998</v>
      </c>
      <c r="Q96" s="70">
        <v>390917908</v>
      </c>
      <c r="R96" s="75">
        <v>390.91790800000001</v>
      </c>
      <c r="S96" s="78">
        <v>7129142578</v>
      </c>
      <c r="T96" s="79">
        <v>7129.142578</v>
      </c>
      <c r="U96" s="78">
        <v>209600006</v>
      </c>
      <c r="V96" s="80">
        <v>209.60000600000001</v>
      </c>
      <c r="W96" s="81">
        <v>1.97</v>
      </c>
      <c r="X96" s="82"/>
      <c r="Y96" s="61">
        <v>43985</v>
      </c>
      <c r="Z96" s="78">
        <v>1118944</v>
      </c>
      <c r="AA96" s="75">
        <v>0.89369977407269718</v>
      </c>
      <c r="AB96" s="78">
        <v>121718002</v>
      </c>
      <c r="AC96" s="75">
        <v>8.2157115921110829E-3</v>
      </c>
      <c r="AD96" s="78">
        <v>8667500</v>
      </c>
      <c r="AE96" s="75">
        <v>0.11537352177675222</v>
      </c>
      <c r="AF96" s="78">
        <v>1124530</v>
      </c>
      <c r="AG96" s="75">
        <v>0.88926040212355384</v>
      </c>
      <c r="AH96" s="75">
        <v>1.12453</v>
      </c>
    </row>
    <row r="97" spans="1:34" x14ac:dyDescent="0.2">
      <c r="A97" s="44">
        <v>94</v>
      </c>
      <c r="B97" s="61">
        <v>43984</v>
      </c>
      <c r="C97" s="78">
        <v>2478399902</v>
      </c>
      <c r="D97" s="83">
        <v>2472.4099120000001</v>
      </c>
      <c r="E97" s="76">
        <v>184464096</v>
      </c>
      <c r="F97" s="84">
        <v>184.46409600000001</v>
      </c>
      <c r="G97" s="76">
        <v>208080002</v>
      </c>
      <c r="H97" s="77">
        <v>208.08000200000001</v>
      </c>
      <c r="I97" s="76">
        <v>56950001</v>
      </c>
      <c r="J97" s="77">
        <v>56.950001</v>
      </c>
      <c r="K97" s="77">
        <v>59869999</v>
      </c>
      <c r="L97" s="84">
        <v>59.869999</v>
      </c>
      <c r="M97" s="77">
        <v>20214708</v>
      </c>
      <c r="N97" s="84">
        <v>20.214708000000002</v>
      </c>
      <c r="O97" s="77">
        <v>31360001</v>
      </c>
      <c r="P97" s="85">
        <v>31.360001</v>
      </c>
      <c r="Q97" s="70">
        <v>382472626</v>
      </c>
      <c r="R97" s="75">
        <v>382.47262599999999</v>
      </c>
      <c r="S97" s="78">
        <v>7111197266</v>
      </c>
      <c r="T97" s="79">
        <v>7111.1972660000001</v>
      </c>
      <c r="U97" s="78">
        <v>200000000</v>
      </c>
      <c r="V97" s="80">
        <v>200</v>
      </c>
      <c r="W97" s="81">
        <v>1.95</v>
      </c>
      <c r="X97" s="82"/>
      <c r="Y97" s="61">
        <v>43984</v>
      </c>
      <c r="Z97" s="78">
        <v>1112595</v>
      </c>
      <c r="AA97" s="75">
        <v>0.89879965306333387</v>
      </c>
      <c r="AB97" s="78">
        <v>119629997</v>
      </c>
      <c r="AC97" s="75">
        <v>8.3591074569700097E-3</v>
      </c>
      <c r="AD97" s="78">
        <v>8623200</v>
      </c>
      <c r="AE97" s="75">
        <v>0.11596623063363948</v>
      </c>
      <c r="AF97" s="78">
        <v>1122190</v>
      </c>
      <c r="AG97" s="75">
        <v>0.89111469537244137</v>
      </c>
      <c r="AH97" s="75">
        <v>1.12219</v>
      </c>
    </row>
    <row r="98" spans="1:34" x14ac:dyDescent="0.2">
      <c r="A98" s="44">
        <v>95</v>
      </c>
      <c r="B98" s="61">
        <v>43983</v>
      </c>
      <c r="C98" s="78">
        <v>2472409912</v>
      </c>
      <c r="D98" s="83">
        <v>2471.040039</v>
      </c>
      <c r="E98" s="76">
        <v>182389114</v>
      </c>
      <c r="F98" s="84">
        <v>182.38911400000001</v>
      </c>
      <c r="G98" s="76">
        <v>204149994</v>
      </c>
      <c r="H98" s="77">
        <v>204.14999399999999</v>
      </c>
      <c r="I98" s="76">
        <v>59680000</v>
      </c>
      <c r="J98" s="77">
        <v>59.68</v>
      </c>
      <c r="K98" s="77">
        <v>62180000</v>
      </c>
      <c r="L98" s="84">
        <v>62.18</v>
      </c>
      <c r="M98" s="77">
        <v>20194908</v>
      </c>
      <c r="N98" s="84">
        <v>20.194908000000002</v>
      </c>
      <c r="O98" s="77">
        <v>31059999</v>
      </c>
      <c r="P98" s="85">
        <v>31.059999000000001</v>
      </c>
      <c r="Q98" s="70">
        <v>376461548</v>
      </c>
      <c r="R98" s="75">
        <v>376.46154799999999</v>
      </c>
      <c r="S98" s="78">
        <v>6951686523</v>
      </c>
      <c r="T98" s="79">
        <v>6951.6865230000003</v>
      </c>
      <c r="U98" s="78">
        <v>202800003</v>
      </c>
      <c r="V98" s="80">
        <v>202.800003</v>
      </c>
      <c r="W98" s="81">
        <v>1.93</v>
      </c>
      <c r="X98" s="82"/>
      <c r="Y98" s="61">
        <v>43983</v>
      </c>
      <c r="Z98" s="78">
        <v>1111852</v>
      </c>
      <c r="AA98" s="75">
        <v>0.89940027989336702</v>
      </c>
      <c r="AB98" s="78">
        <v>119742996</v>
      </c>
      <c r="AC98" s="75">
        <v>8.3512191393641088E-3</v>
      </c>
      <c r="AD98" s="78">
        <v>8619050</v>
      </c>
      <c r="AE98" s="75">
        <v>0.11602206739721896</v>
      </c>
      <c r="AF98" s="78">
        <v>1110430</v>
      </c>
      <c r="AG98" s="75">
        <v>0.9005520383995389</v>
      </c>
      <c r="AH98" s="75">
        <v>1.11043</v>
      </c>
    </row>
    <row r="99" spans="1:34" x14ac:dyDescent="0.2">
      <c r="A99" s="44">
        <v>96</v>
      </c>
      <c r="B99" s="61">
        <v>43980</v>
      </c>
      <c r="C99" s="78">
        <v>2471040039</v>
      </c>
      <c r="D99" s="83">
        <v>2442.3701169999999</v>
      </c>
      <c r="E99" s="76">
        <v>182808090</v>
      </c>
      <c r="F99" s="84">
        <v>182.80808999999999</v>
      </c>
      <c r="G99" s="76">
        <v>179479996</v>
      </c>
      <c r="H99" s="77">
        <v>179.479996</v>
      </c>
      <c r="I99" s="76">
        <v>58189999</v>
      </c>
      <c r="J99" s="77">
        <v>58.189999</v>
      </c>
      <c r="K99" s="77">
        <v>61500000</v>
      </c>
      <c r="L99" s="84">
        <v>61.5</v>
      </c>
      <c r="M99" s="77">
        <v>20125612</v>
      </c>
      <c r="N99" s="84">
        <v>20.125612</v>
      </c>
      <c r="O99" s="77">
        <v>30990000</v>
      </c>
      <c r="P99" s="85">
        <v>30.99</v>
      </c>
      <c r="Q99" s="70">
        <v>372586639</v>
      </c>
      <c r="R99" s="75">
        <v>372.58663899999999</v>
      </c>
      <c r="S99" s="78">
        <v>6852989258</v>
      </c>
      <c r="T99" s="79">
        <v>6852.9892579999996</v>
      </c>
      <c r="U99" s="78">
        <v>194300003</v>
      </c>
      <c r="V99" s="80">
        <v>194.300003</v>
      </c>
      <c r="W99" s="81">
        <v>1.94</v>
      </c>
      <c r="X99" s="82"/>
      <c r="Y99" s="61">
        <v>43980</v>
      </c>
      <c r="Z99" s="78">
        <v>1107911</v>
      </c>
      <c r="AA99" s="75">
        <v>0.90259957704183813</v>
      </c>
      <c r="AB99" s="78">
        <v>119220001</v>
      </c>
      <c r="AC99" s="75">
        <v>8.3878543164917444E-3</v>
      </c>
      <c r="AD99" s="78">
        <v>8588700</v>
      </c>
      <c r="AE99" s="75">
        <v>0.11643205607367821</v>
      </c>
      <c r="AF99" s="78">
        <v>1111980</v>
      </c>
      <c r="AG99" s="75">
        <v>0.89929674994154574</v>
      </c>
      <c r="AH99" s="75">
        <v>1.11198</v>
      </c>
    </row>
    <row r="100" spans="1:34" x14ac:dyDescent="0.2">
      <c r="A100" s="44">
        <v>97</v>
      </c>
      <c r="B100" s="61">
        <v>43979</v>
      </c>
      <c r="C100" s="78">
        <v>2442370117</v>
      </c>
      <c r="D100" s="83">
        <v>2401.1000979999999</v>
      </c>
      <c r="E100" s="76">
        <v>180962555</v>
      </c>
      <c r="F100" s="84">
        <v>180.96255500000001</v>
      </c>
      <c r="G100" s="76">
        <v>163550003</v>
      </c>
      <c r="H100" s="77">
        <v>163.550003</v>
      </c>
      <c r="I100" s="76">
        <v>55799999</v>
      </c>
      <c r="J100" s="77">
        <v>55.799999</v>
      </c>
      <c r="K100" s="77">
        <v>55540001</v>
      </c>
      <c r="L100" s="84">
        <v>55.540000999999997</v>
      </c>
      <c r="M100" s="77">
        <v>20086014</v>
      </c>
      <c r="N100" s="84">
        <v>20.086013999999999</v>
      </c>
      <c r="O100" s="77">
        <v>30520000</v>
      </c>
      <c r="P100" s="85">
        <v>30.52</v>
      </c>
      <c r="Q100" s="70">
        <v>384310699</v>
      </c>
      <c r="R100" s="75">
        <v>384.310699</v>
      </c>
      <c r="S100" s="78">
        <v>6862958496</v>
      </c>
      <c r="T100" s="79">
        <v>6862.9584960000002</v>
      </c>
      <c r="U100" s="78">
        <v>193500000</v>
      </c>
      <c r="V100" s="80">
        <v>193.5</v>
      </c>
      <c r="W100" s="81">
        <v>1.93</v>
      </c>
      <c r="X100" s="82"/>
      <c r="Y100" s="61">
        <v>43979</v>
      </c>
      <c r="Z100" s="78">
        <v>1101686</v>
      </c>
      <c r="AA100" s="75">
        <v>0.90769965307719269</v>
      </c>
      <c r="AB100" s="78">
        <v>118752998</v>
      </c>
      <c r="AC100" s="75">
        <v>8.4208400363921763E-3</v>
      </c>
      <c r="AD100" s="78">
        <v>8541320</v>
      </c>
      <c r="AE100" s="75">
        <v>0.11707792238202057</v>
      </c>
      <c r="AF100" s="78">
        <v>1113140</v>
      </c>
      <c r="AG100" s="75">
        <v>0.89835959537883825</v>
      </c>
      <c r="AH100" s="75">
        <v>1.11314</v>
      </c>
    </row>
    <row r="101" spans="1:34" x14ac:dyDescent="0.2">
      <c r="A101" s="44">
        <v>98</v>
      </c>
      <c r="B101" s="61">
        <v>43978</v>
      </c>
      <c r="C101" s="78">
        <v>2401100098</v>
      </c>
      <c r="D101" s="83">
        <v>2410.389893</v>
      </c>
      <c r="E101" s="76">
        <v>181371567</v>
      </c>
      <c r="F101" s="84">
        <v>181.371567</v>
      </c>
      <c r="G101" s="76">
        <v>161970001</v>
      </c>
      <c r="H101" s="77">
        <v>161.970001</v>
      </c>
      <c r="I101" s="76">
        <v>57860001</v>
      </c>
      <c r="J101" s="77">
        <v>57.860000999999997</v>
      </c>
      <c r="K101" s="77">
        <v>52180000</v>
      </c>
      <c r="L101" s="84">
        <v>52.18</v>
      </c>
      <c r="M101" s="77">
        <v>20016716</v>
      </c>
      <c r="N101" s="84">
        <v>20.016715999999999</v>
      </c>
      <c r="O101" s="77">
        <v>30290001</v>
      </c>
      <c r="P101" s="85">
        <v>30.290001</v>
      </c>
      <c r="Q101" s="70">
        <v>371444031</v>
      </c>
      <c r="R101" s="75">
        <v>371.444031</v>
      </c>
      <c r="S101" s="78">
        <v>6729368164</v>
      </c>
      <c r="T101" s="79">
        <v>6729.3681640000004</v>
      </c>
      <c r="U101" s="78">
        <v>197300003</v>
      </c>
      <c r="V101" s="80">
        <v>197.300003</v>
      </c>
      <c r="W101" s="81">
        <v>1.9</v>
      </c>
      <c r="X101" s="82"/>
      <c r="Y101" s="61">
        <v>43978</v>
      </c>
      <c r="Z101" s="78">
        <v>1098177</v>
      </c>
      <c r="AA101" s="75">
        <v>0.9106000216722806</v>
      </c>
      <c r="AB101" s="78">
        <v>118010002</v>
      </c>
      <c r="AC101" s="75">
        <v>8.4738580040020668E-3</v>
      </c>
      <c r="AD101" s="78">
        <v>8511600</v>
      </c>
      <c r="AE101" s="75">
        <v>0.11748672400018799</v>
      </c>
      <c r="AF101" s="78">
        <v>1123000</v>
      </c>
      <c r="AG101" s="75">
        <v>0.89047195013357083</v>
      </c>
      <c r="AH101" s="75">
        <v>1.123</v>
      </c>
    </row>
    <row r="102" spans="1:34" x14ac:dyDescent="0.2">
      <c r="A102" s="44">
        <v>99</v>
      </c>
      <c r="B102" s="61">
        <v>43977</v>
      </c>
      <c r="C102" s="78">
        <v>2410389893</v>
      </c>
      <c r="D102" s="83">
        <v>2421.860107</v>
      </c>
      <c r="E102" s="76">
        <v>181132156</v>
      </c>
      <c r="F102" s="84">
        <v>181.13215600000001</v>
      </c>
      <c r="G102" s="76">
        <v>164000000</v>
      </c>
      <c r="H102" s="77">
        <v>164</v>
      </c>
      <c r="I102" s="76">
        <v>58430000</v>
      </c>
      <c r="J102" s="77">
        <v>58.43</v>
      </c>
      <c r="K102" s="77">
        <v>57709999</v>
      </c>
      <c r="L102" s="84">
        <v>57.709999000000003</v>
      </c>
      <c r="M102" s="77">
        <v>19996920</v>
      </c>
      <c r="N102" s="84">
        <v>19.996919999999999</v>
      </c>
      <c r="O102" s="77">
        <v>29990000</v>
      </c>
      <c r="P102" s="85">
        <v>29.99</v>
      </c>
      <c r="Q102" s="70">
        <v>363048401</v>
      </c>
      <c r="R102" s="75">
        <v>363.04840100000001</v>
      </c>
      <c r="S102" s="78">
        <v>6716407715</v>
      </c>
      <c r="T102" s="79">
        <v>6716.4077150000003</v>
      </c>
      <c r="U102" s="78">
        <v>201000000</v>
      </c>
      <c r="V102" s="80">
        <v>201</v>
      </c>
      <c r="W102" s="81">
        <v>1.9</v>
      </c>
      <c r="X102" s="82"/>
      <c r="Y102" s="61">
        <v>43977</v>
      </c>
      <c r="Z102" s="78">
        <v>1090300</v>
      </c>
      <c r="AA102" s="75">
        <v>0.91717875813996141</v>
      </c>
      <c r="AB102" s="78">
        <v>117386002</v>
      </c>
      <c r="AC102" s="75">
        <v>8.5189033016049055E-3</v>
      </c>
      <c r="AD102" s="78">
        <v>8451500</v>
      </c>
      <c r="AE102" s="75">
        <v>0.11832219132698338</v>
      </c>
      <c r="AF102" s="78">
        <v>1119200</v>
      </c>
      <c r="AG102" s="75">
        <v>0.89349535382416012</v>
      </c>
      <c r="AH102" s="75">
        <v>1.1192</v>
      </c>
    </row>
    <row r="103" spans="1:34" x14ac:dyDescent="0.2">
      <c r="A103" s="44">
        <v>100</v>
      </c>
      <c r="B103" s="61">
        <v>43973</v>
      </c>
      <c r="C103" s="78">
        <v>2421860107</v>
      </c>
      <c r="D103" s="83">
        <v>2436.8798830000001</v>
      </c>
      <c r="E103" s="76">
        <v>183067459</v>
      </c>
      <c r="F103" s="84">
        <v>183.06745900000001</v>
      </c>
      <c r="G103" s="76">
        <v>171059998</v>
      </c>
      <c r="H103" s="77">
        <v>171.05999800000001</v>
      </c>
      <c r="I103" s="76">
        <v>56419998</v>
      </c>
      <c r="J103" s="77">
        <v>56.419998</v>
      </c>
      <c r="K103" s="77">
        <v>69000000</v>
      </c>
      <c r="L103" s="84">
        <v>69</v>
      </c>
      <c r="M103" s="77">
        <v>19907824</v>
      </c>
      <c r="N103" s="84">
        <v>19.907824000000002</v>
      </c>
      <c r="O103" s="77">
        <v>29900000</v>
      </c>
      <c r="P103" s="85">
        <v>29.9</v>
      </c>
      <c r="Q103" s="70">
        <v>353013397</v>
      </c>
      <c r="R103" s="75">
        <v>353.013397</v>
      </c>
      <c r="S103" s="78">
        <v>6752297852</v>
      </c>
      <c r="T103" s="79">
        <v>6752.2978519999997</v>
      </c>
      <c r="U103" s="78">
        <v>198199997</v>
      </c>
      <c r="V103" s="80">
        <v>198.199997</v>
      </c>
      <c r="W103" s="81">
        <v>1.85</v>
      </c>
      <c r="X103" s="82"/>
      <c r="Y103" s="61">
        <v>43973</v>
      </c>
      <c r="Z103" s="78">
        <v>1095290</v>
      </c>
      <c r="AA103" s="75">
        <v>0.91300020999004816</v>
      </c>
      <c r="AB103" s="78">
        <v>117830002</v>
      </c>
      <c r="AC103" s="75">
        <v>8.4868028772502272E-3</v>
      </c>
      <c r="AD103" s="78">
        <v>8489600</v>
      </c>
      <c r="AE103" s="75">
        <v>0.11779117979645685</v>
      </c>
      <c r="AF103" s="78">
        <v>1116000</v>
      </c>
      <c r="AG103" s="75">
        <v>0.8960573476702508</v>
      </c>
      <c r="AH103" s="75">
        <v>1.1160000000000001</v>
      </c>
    </row>
    <row r="104" spans="1:34" x14ac:dyDescent="0.2">
      <c r="A104" s="44">
        <v>101</v>
      </c>
      <c r="B104" s="61">
        <v>43972</v>
      </c>
      <c r="C104" s="78">
        <v>2436879883</v>
      </c>
      <c r="D104" s="83">
        <v>2446.73999</v>
      </c>
      <c r="E104" s="76">
        <v>182987656</v>
      </c>
      <c r="F104" s="84">
        <v>182.98765599999999</v>
      </c>
      <c r="G104" s="76">
        <v>172029999</v>
      </c>
      <c r="H104" s="77">
        <v>172.029999</v>
      </c>
      <c r="I104" s="76">
        <v>59930000</v>
      </c>
      <c r="J104" s="77">
        <v>59.93</v>
      </c>
      <c r="K104" s="77">
        <v>67050003</v>
      </c>
      <c r="L104" s="84">
        <v>67.050003000000004</v>
      </c>
      <c r="M104" s="77">
        <v>19927622</v>
      </c>
      <c r="N104" s="84">
        <v>19.927622</v>
      </c>
      <c r="O104" s="77">
        <v>29690001</v>
      </c>
      <c r="P104" s="85">
        <v>29.690000999999999</v>
      </c>
      <c r="Q104" s="70">
        <v>357534149</v>
      </c>
      <c r="R104" s="75">
        <v>357.53414900000001</v>
      </c>
      <c r="S104" s="78">
        <v>6774230469</v>
      </c>
      <c r="T104" s="79">
        <v>6774.2304690000001</v>
      </c>
      <c r="U104" s="78">
        <v>206199997</v>
      </c>
      <c r="V104" s="80">
        <v>206.199997</v>
      </c>
      <c r="W104" s="81">
        <v>1.86</v>
      </c>
      <c r="X104" s="82"/>
      <c r="Y104" s="61">
        <v>43972</v>
      </c>
      <c r="Z104" s="78">
        <v>1098298</v>
      </c>
      <c r="AA104" s="75">
        <v>0.91049970044559858</v>
      </c>
      <c r="AB104" s="78">
        <v>118140999</v>
      </c>
      <c r="AC104" s="75">
        <v>8.4644620281228537E-3</v>
      </c>
      <c r="AD104" s="78">
        <v>8507000</v>
      </c>
      <c r="AE104" s="75">
        <v>0.11755025273304338</v>
      </c>
      <c r="AF104" s="78">
        <v>1114330</v>
      </c>
      <c r="AG104" s="75">
        <v>0.89740023152925974</v>
      </c>
      <c r="AH104" s="75">
        <v>1.11433</v>
      </c>
    </row>
    <row r="105" spans="1:34" x14ac:dyDescent="0.2">
      <c r="A105" s="44">
        <v>102</v>
      </c>
      <c r="B105" s="61">
        <v>43971</v>
      </c>
      <c r="C105" s="78">
        <v>2446739990</v>
      </c>
      <c r="D105" s="83">
        <v>2497.9399410000001</v>
      </c>
      <c r="E105" s="76">
        <v>185212280</v>
      </c>
      <c r="F105" s="84">
        <v>185.21227999999999</v>
      </c>
      <c r="G105" s="76">
        <v>175479996</v>
      </c>
      <c r="H105" s="77">
        <v>175.479996</v>
      </c>
      <c r="I105" s="76">
        <v>64169998</v>
      </c>
      <c r="J105" s="77">
        <v>64.169998000000007</v>
      </c>
      <c r="K105" s="77">
        <v>73470001</v>
      </c>
      <c r="L105" s="84">
        <v>73.470000999999996</v>
      </c>
      <c r="M105" s="77">
        <v>19907824</v>
      </c>
      <c r="N105" s="84">
        <v>19.907824000000002</v>
      </c>
      <c r="O105" s="77">
        <v>29930000</v>
      </c>
      <c r="P105" s="85">
        <v>29.93</v>
      </c>
      <c r="Q105" s="70">
        <v>359421906</v>
      </c>
      <c r="R105" s="75">
        <v>359.42190599999998</v>
      </c>
      <c r="S105" s="78">
        <v>6726377441</v>
      </c>
      <c r="T105" s="79">
        <v>6726.3774409999996</v>
      </c>
      <c r="U105" s="78">
        <v>211000000</v>
      </c>
      <c r="V105" s="80">
        <v>211</v>
      </c>
      <c r="W105" s="81">
        <v>1.84</v>
      </c>
      <c r="X105" s="82"/>
      <c r="Y105" s="61">
        <v>43971</v>
      </c>
      <c r="Z105" s="78">
        <v>1092777</v>
      </c>
      <c r="AA105" s="75">
        <v>0.91509978705627948</v>
      </c>
      <c r="AB105" s="78">
        <v>117796997</v>
      </c>
      <c r="AC105" s="75">
        <v>8.4891807556010945E-3</v>
      </c>
      <c r="AD105" s="78">
        <v>8468700</v>
      </c>
      <c r="AE105" s="75">
        <v>0.1180818779741873</v>
      </c>
      <c r="AF105" s="78">
        <v>1121500</v>
      </c>
      <c r="AG105" s="75">
        <v>0.89166295140436924</v>
      </c>
      <c r="AH105" s="75">
        <v>1.1214999999999999</v>
      </c>
    </row>
    <row r="106" spans="1:34" x14ac:dyDescent="0.2">
      <c r="A106" s="44">
        <v>103</v>
      </c>
      <c r="B106" s="61">
        <v>43970</v>
      </c>
      <c r="C106" s="78">
        <v>2497939941</v>
      </c>
      <c r="D106" s="83">
        <v>2449.330078</v>
      </c>
      <c r="E106" s="76">
        <v>182678406</v>
      </c>
      <c r="F106" s="84">
        <v>182.678406</v>
      </c>
      <c r="G106" s="76">
        <v>173679993</v>
      </c>
      <c r="H106" s="77">
        <v>173.679993</v>
      </c>
      <c r="I106" s="76">
        <v>67040001</v>
      </c>
      <c r="J106" s="77">
        <v>67.040001000000004</v>
      </c>
      <c r="K106" s="77">
        <v>71669998</v>
      </c>
      <c r="L106" s="84">
        <v>71.669998000000007</v>
      </c>
      <c r="M106" s="77">
        <v>19798931</v>
      </c>
      <c r="N106" s="84">
        <v>19.798931</v>
      </c>
      <c r="O106" s="77">
        <v>29500000</v>
      </c>
      <c r="P106" s="85">
        <v>29.5</v>
      </c>
      <c r="Q106" s="70">
        <v>355199249</v>
      </c>
      <c r="R106" s="75">
        <v>355.19924900000001</v>
      </c>
      <c r="S106" s="78">
        <v>6880903320</v>
      </c>
      <c r="T106" s="79">
        <v>6880.9033200000003</v>
      </c>
      <c r="U106" s="78">
        <v>209800003</v>
      </c>
      <c r="V106" s="80">
        <v>209.800003</v>
      </c>
      <c r="W106" s="81">
        <v>1.82</v>
      </c>
      <c r="X106" s="82"/>
      <c r="Y106" s="61">
        <v>43970</v>
      </c>
      <c r="Z106" s="78">
        <v>1091512</v>
      </c>
      <c r="AA106" s="75">
        <v>0.91616033538797559</v>
      </c>
      <c r="AB106" s="78">
        <v>117203003</v>
      </c>
      <c r="AC106" s="75">
        <v>8.5322045886486383E-3</v>
      </c>
      <c r="AD106" s="78">
        <v>8459540</v>
      </c>
      <c r="AE106" s="75">
        <v>0.11820973717247037</v>
      </c>
      <c r="AF106" s="78">
        <v>1117610</v>
      </c>
      <c r="AG106" s="75">
        <v>0.89476651067903834</v>
      </c>
      <c r="AH106" s="75">
        <v>1.11761</v>
      </c>
    </row>
    <row r="107" spans="1:34" x14ac:dyDescent="0.2">
      <c r="A107" s="44">
        <v>104</v>
      </c>
      <c r="B107" s="61">
        <v>43969</v>
      </c>
      <c r="C107" s="78">
        <v>2449330078</v>
      </c>
      <c r="D107" s="83">
        <v>2426.26001</v>
      </c>
      <c r="E107" s="76">
        <v>183951767</v>
      </c>
      <c r="F107" s="84">
        <v>183.95176699999999</v>
      </c>
      <c r="G107" s="76">
        <v>164690002</v>
      </c>
      <c r="H107" s="77">
        <v>164.69000199999999</v>
      </c>
      <c r="I107" s="76">
        <v>64419998</v>
      </c>
      <c r="J107" s="77">
        <v>64.419998000000007</v>
      </c>
      <c r="K107" s="77">
        <v>80000000</v>
      </c>
      <c r="L107" s="84">
        <v>80</v>
      </c>
      <c r="M107" s="77">
        <v>19759331</v>
      </c>
      <c r="N107" s="84">
        <v>19.759331</v>
      </c>
      <c r="O107" s="77">
        <v>29709999</v>
      </c>
      <c r="P107" s="85">
        <v>29.709999</v>
      </c>
      <c r="Q107" s="70">
        <v>347797180</v>
      </c>
      <c r="R107" s="75">
        <v>347.79718000000003</v>
      </c>
      <c r="S107" s="78">
        <v>6664566895</v>
      </c>
      <c r="T107" s="79">
        <v>6664.5668949999999</v>
      </c>
      <c r="U107" s="78">
        <v>203000000</v>
      </c>
      <c r="V107" s="80">
        <v>203</v>
      </c>
      <c r="W107" s="81">
        <v>1.79</v>
      </c>
      <c r="X107" s="82"/>
      <c r="Y107" s="61">
        <v>43969</v>
      </c>
      <c r="Z107" s="78">
        <v>1082134</v>
      </c>
      <c r="AA107" s="75">
        <v>0.92409997283146084</v>
      </c>
      <c r="AB107" s="78">
        <v>115985001</v>
      </c>
      <c r="AC107" s="75">
        <v>8.6218044693554818E-3</v>
      </c>
      <c r="AD107" s="78">
        <v>8384000</v>
      </c>
      <c r="AE107" s="75">
        <v>0.11927480916030533</v>
      </c>
      <c r="AF107" s="78">
        <v>1116900</v>
      </c>
      <c r="AG107" s="75">
        <v>0.89533530307100007</v>
      </c>
      <c r="AH107" s="75">
        <v>1.1169</v>
      </c>
    </row>
    <row r="108" spans="1:34" x14ac:dyDescent="0.2">
      <c r="A108" s="44">
        <v>105</v>
      </c>
      <c r="B108" s="61">
        <v>43966</v>
      </c>
      <c r="C108" s="78">
        <v>2426260010</v>
      </c>
      <c r="D108" s="83">
        <v>2409.780029</v>
      </c>
      <c r="E108" s="76">
        <v>182210846</v>
      </c>
      <c r="F108" s="84">
        <v>182.210846</v>
      </c>
      <c r="G108" s="76">
        <v>174830002</v>
      </c>
      <c r="H108" s="77">
        <v>174.83000200000001</v>
      </c>
      <c r="I108" s="76">
        <v>58380001</v>
      </c>
      <c r="J108" s="77">
        <v>58.380001</v>
      </c>
      <c r="K108" s="77">
        <v>66690002</v>
      </c>
      <c r="L108" s="84">
        <v>66.690002000000007</v>
      </c>
      <c r="M108" s="77">
        <v>19660337</v>
      </c>
      <c r="N108" s="84">
        <v>19.660336999999998</v>
      </c>
      <c r="O108" s="77">
        <v>29059999</v>
      </c>
      <c r="P108" s="85">
        <v>29.059999000000001</v>
      </c>
      <c r="Q108" s="70">
        <v>328124634</v>
      </c>
      <c r="R108" s="75">
        <v>328.12463400000001</v>
      </c>
      <c r="S108" s="78">
        <v>6844016602</v>
      </c>
      <c r="T108" s="79">
        <v>6844.0166019999997</v>
      </c>
      <c r="U108" s="78">
        <v>196899994</v>
      </c>
      <c r="V108" s="80">
        <v>196.89999399999999</v>
      </c>
      <c r="W108" s="81">
        <v>1.75</v>
      </c>
      <c r="X108" s="82"/>
      <c r="Y108" s="61">
        <v>43966</v>
      </c>
      <c r="Z108" s="78">
        <v>1080696</v>
      </c>
      <c r="AA108" s="75">
        <v>0.92532960240437634</v>
      </c>
      <c r="AB108" s="78">
        <v>116030998</v>
      </c>
      <c r="AC108" s="75">
        <v>8.618386614239068E-3</v>
      </c>
      <c r="AD108" s="78">
        <v>8375300</v>
      </c>
      <c r="AE108" s="75">
        <v>0.1193987081059783</v>
      </c>
      <c r="AF108" s="78">
        <v>1131800</v>
      </c>
      <c r="AG108" s="75">
        <v>0.88354833009365619</v>
      </c>
      <c r="AH108" s="75">
        <v>1.1317999999999999</v>
      </c>
    </row>
    <row r="109" spans="1:34" x14ac:dyDescent="0.2">
      <c r="A109" s="44">
        <v>106</v>
      </c>
      <c r="B109" s="61">
        <v>43965</v>
      </c>
      <c r="C109" s="78">
        <v>2409780029</v>
      </c>
      <c r="D109" s="83">
        <v>2388.8500979999999</v>
      </c>
      <c r="E109" s="76">
        <v>179594467</v>
      </c>
      <c r="F109" s="84">
        <v>179.59446700000001</v>
      </c>
      <c r="G109" s="76">
        <v>167910004</v>
      </c>
      <c r="H109" s="77">
        <v>167.91000399999999</v>
      </c>
      <c r="I109" s="76">
        <v>56980000</v>
      </c>
      <c r="J109" s="77">
        <v>56.98</v>
      </c>
      <c r="K109" s="77">
        <v>64559998</v>
      </c>
      <c r="L109" s="84">
        <v>64.559997999999993</v>
      </c>
      <c r="M109" s="77">
        <v>19660337</v>
      </c>
      <c r="N109" s="84">
        <v>19.660336999999998</v>
      </c>
      <c r="O109" s="77">
        <v>28760000</v>
      </c>
      <c r="P109" s="85">
        <v>28.76</v>
      </c>
      <c r="Q109" s="70">
        <v>328869812</v>
      </c>
      <c r="R109" s="75">
        <v>328.86981200000002</v>
      </c>
      <c r="S109" s="78">
        <v>6773233398</v>
      </c>
      <c r="T109" s="79">
        <v>6773.2333980000003</v>
      </c>
      <c r="U109" s="78">
        <v>194500000</v>
      </c>
      <c r="V109" s="80">
        <v>194.5</v>
      </c>
      <c r="W109" s="81">
        <v>1.74</v>
      </c>
      <c r="X109" s="82"/>
      <c r="Y109" s="61">
        <v>43965</v>
      </c>
      <c r="Z109" s="78">
        <v>1082368</v>
      </c>
      <c r="AA109" s="75">
        <v>0.9239001892147588</v>
      </c>
      <c r="AB109" s="78">
        <v>115708000</v>
      </c>
      <c r="AC109" s="75">
        <v>8.6424447747778885E-3</v>
      </c>
      <c r="AD109" s="78">
        <v>8386600</v>
      </c>
      <c r="AE109" s="75">
        <v>0.11923783177926693</v>
      </c>
      <c r="AF109" s="78">
        <v>1131020</v>
      </c>
      <c r="AG109" s="75">
        <v>0.88415766299446519</v>
      </c>
      <c r="AH109" s="75">
        <v>1.1310199999999999</v>
      </c>
    </row>
    <row r="110" spans="1:34" x14ac:dyDescent="0.2">
      <c r="A110" s="44">
        <v>107</v>
      </c>
      <c r="B110" s="61">
        <v>43964</v>
      </c>
      <c r="C110" s="78">
        <v>2388850098</v>
      </c>
      <c r="D110" s="83">
        <v>2367.919922</v>
      </c>
      <c r="E110" s="76">
        <v>178818512</v>
      </c>
      <c r="F110" s="84">
        <v>178.818512</v>
      </c>
      <c r="G110" s="76">
        <v>167139999</v>
      </c>
      <c r="H110" s="77">
        <v>167.13999899999999</v>
      </c>
      <c r="I110" s="76">
        <v>57470001</v>
      </c>
      <c r="J110" s="77">
        <v>57.470001000000003</v>
      </c>
      <c r="K110" s="77">
        <v>65180000</v>
      </c>
      <c r="L110" s="84">
        <v>65.180000000000007</v>
      </c>
      <c r="M110" s="77">
        <v>19680136</v>
      </c>
      <c r="N110" s="84">
        <v>19.680136000000001</v>
      </c>
      <c r="O110" s="77">
        <v>28450001</v>
      </c>
      <c r="P110" s="85">
        <v>28.450001</v>
      </c>
      <c r="Q110" s="70">
        <v>332893738</v>
      </c>
      <c r="R110" s="75">
        <v>332.89373799999998</v>
      </c>
      <c r="S110" s="78">
        <v>7047393066</v>
      </c>
      <c r="T110" s="79">
        <v>7047.3930659999996</v>
      </c>
      <c r="U110" s="78">
        <v>196300003</v>
      </c>
      <c r="V110" s="80">
        <v>196.300003</v>
      </c>
      <c r="W110" s="81">
        <v>1.77</v>
      </c>
      <c r="X110" s="82"/>
      <c r="Y110" s="61">
        <v>43964</v>
      </c>
      <c r="Z110" s="78">
        <v>1084681</v>
      </c>
      <c r="AA110" s="75">
        <v>0.92193004210454499</v>
      </c>
      <c r="AB110" s="78">
        <v>116209000</v>
      </c>
      <c r="AC110" s="75">
        <v>8.605185484773124E-3</v>
      </c>
      <c r="AD110" s="78">
        <v>8406530</v>
      </c>
      <c r="AE110" s="75">
        <v>0.11895514558325491</v>
      </c>
      <c r="AF110" s="78">
        <v>1129630</v>
      </c>
      <c r="AG110" s="75">
        <v>0.88524561139488156</v>
      </c>
      <c r="AH110" s="75">
        <v>1.1296299999999999</v>
      </c>
    </row>
    <row r="111" spans="1:34" x14ac:dyDescent="0.2">
      <c r="A111" s="44">
        <v>108</v>
      </c>
      <c r="B111" s="61">
        <v>43963</v>
      </c>
      <c r="C111" s="78">
        <v>2367919922</v>
      </c>
      <c r="D111" s="83">
        <v>2356.9499510000001</v>
      </c>
      <c r="E111" s="76">
        <v>181564194</v>
      </c>
      <c r="F111" s="84">
        <v>181.56419399999999</v>
      </c>
      <c r="G111" s="76">
        <v>161039993</v>
      </c>
      <c r="H111" s="77">
        <v>161.03999300000001</v>
      </c>
      <c r="I111" s="76">
        <v>59270000</v>
      </c>
      <c r="J111" s="77">
        <v>59.27</v>
      </c>
      <c r="K111" s="77">
        <v>62349998</v>
      </c>
      <c r="L111" s="84">
        <v>62.349997999999999</v>
      </c>
      <c r="M111" s="77">
        <v>19699934</v>
      </c>
      <c r="N111" s="84">
        <v>19.699933999999999</v>
      </c>
      <c r="O111" s="77">
        <v>28830000</v>
      </c>
      <c r="P111" s="85">
        <v>28.83</v>
      </c>
      <c r="Q111" s="70">
        <v>344617798</v>
      </c>
      <c r="R111" s="75">
        <v>344.61779799999999</v>
      </c>
      <c r="S111" s="78">
        <v>7049386719</v>
      </c>
      <c r="T111" s="79">
        <v>7049.3867190000001</v>
      </c>
      <c r="U111" s="78">
        <v>199699997</v>
      </c>
      <c r="V111" s="80">
        <v>199.699997</v>
      </c>
      <c r="W111" s="81">
        <v>1.78</v>
      </c>
      <c r="X111" s="82"/>
      <c r="Y111" s="61">
        <v>43963</v>
      </c>
      <c r="Z111" s="78">
        <v>1080941</v>
      </c>
      <c r="AA111" s="75">
        <v>0.92511987240746729</v>
      </c>
      <c r="AB111" s="78">
        <v>116265999</v>
      </c>
      <c r="AC111" s="75">
        <v>8.6009668226391806E-3</v>
      </c>
      <c r="AD111" s="78">
        <v>8375800</v>
      </c>
      <c r="AE111" s="75">
        <v>0.11939158050574274</v>
      </c>
      <c r="AF111" s="78">
        <v>1140700</v>
      </c>
      <c r="AG111" s="75">
        <v>0.87665468571929517</v>
      </c>
      <c r="AH111" s="75">
        <v>1.1407</v>
      </c>
    </row>
    <row r="112" spans="1:34" x14ac:dyDescent="0.2">
      <c r="A112" s="44">
        <v>109</v>
      </c>
      <c r="B112" s="61">
        <v>43962</v>
      </c>
      <c r="C112" s="78">
        <v>2356949951</v>
      </c>
      <c r="D112" s="83">
        <v>2409</v>
      </c>
      <c r="E112" s="76">
        <v>185772293</v>
      </c>
      <c r="F112" s="84">
        <v>185.77229299999999</v>
      </c>
      <c r="G112" s="76">
        <v>166479996</v>
      </c>
      <c r="H112" s="77">
        <v>166.479996</v>
      </c>
      <c r="I112" s="76">
        <v>59580002</v>
      </c>
      <c r="J112" s="77">
        <v>59.580002</v>
      </c>
      <c r="K112" s="77">
        <v>66900002</v>
      </c>
      <c r="L112" s="84">
        <v>66.900002000000001</v>
      </c>
      <c r="M112" s="77">
        <v>19640539</v>
      </c>
      <c r="N112" s="84">
        <v>19.640539</v>
      </c>
      <c r="O112" s="77">
        <v>29430000</v>
      </c>
      <c r="P112" s="85">
        <v>29.43</v>
      </c>
      <c r="Q112" s="70">
        <v>346654602</v>
      </c>
      <c r="R112" s="75">
        <v>346.65460200000001</v>
      </c>
      <c r="S112" s="78">
        <v>7037423340</v>
      </c>
      <c r="T112" s="79">
        <v>7037.4233400000003</v>
      </c>
      <c r="U112" s="78">
        <v>198699997</v>
      </c>
      <c r="V112" s="80">
        <v>198.699997</v>
      </c>
      <c r="W112" s="81">
        <v>1.78</v>
      </c>
      <c r="X112" s="82"/>
      <c r="Y112" s="61">
        <v>43962</v>
      </c>
      <c r="Z112" s="78">
        <v>1083952</v>
      </c>
      <c r="AA112" s="75">
        <v>0.92255007601812622</v>
      </c>
      <c r="AB112" s="78">
        <v>115887001</v>
      </c>
      <c r="AC112" s="75">
        <v>8.6290955100305003E-3</v>
      </c>
      <c r="AD112" s="78">
        <v>8401150</v>
      </c>
      <c r="AE112" s="75">
        <v>0.11903132309267185</v>
      </c>
      <c r="AF112" s="78">
        <v>1145100</v>
      </c>
      <c r="AG112" s="75">
        <v>0.87328617587983581</v>
      </c>
      <c r="AH112" s="75">
        <v>1.1451</v>
      </c>
    </row>
    <row r="113" spans="1:34" x14ac:dyDescent="0.2">
      <c r="A113" s="44">
        <v>110</v>
      </c>
      <c r="B113" s="61">
        <v>43958</v>
      </c>
      <c r="C113" s="78">
        <v>2409000000</v>
      </c>
      <c r="D113" s="83">
        <v>2367.610107</v>
      </c>
      <c r="E113" s="76">
        <v>182648575</v>
      </c>
      <c r="F113" s="84">
        <v>182.64857499999999</v>
      </c>
      <c r="G113" s="76">
        <v>157800003</v>
      </c>
      <c r="H113" s="77">
        <v>157.800003</v>
      </c>
      <c r="I113" s="76">
        <v>54490002</v>
      </c>
      <c r="J113" s="77">
        <v>54.490001999999997</v>
      </c>
      <c r="K113" s="77">
        <v>53189999</v>
      </c>
      <c r="L113" s="84">
        <v>53.189999</v>
      </c>
      <c r="M113" s="77">
        <v>19709835</v>
      </c>
      <c r="N113" s="84">
        <v>19.709835000000002</v>
      </c>
      <c r="O113" s="77">
        <v>29010000</v>
      </c>
      <c r="P113" s="85">
        <v>29.01</v>
      </c>
      <c r="Q113" s="70">
        <v>343326141</v>
      </c>
      <c r="R113" s="75">
        <v>343.32614100000001</v>
      </c>
      <c r="S113" s="78">
        <v>6771239746</v>
      </c>
      <c r="T113" s="79">
        <v>6771.2397460000002</v>
      </c>
      <c r="U113" s="78">
        <v>190500000</v>
      </c>
      <c r="V113" s="80">
        <v>190.5</v>
      </c>
      <c r="W113" s="81">
        <v>1.75</v>
      </c>
      <c r="X113" s="82"/>
      <c r="Y113" s="61">
        <v>43958</v>
      </c>
      <c r="Z113" s="78">
        <v>1079855</v>
      </c>
      <c r="AA113" s="75">
        <v>0.92605025674743369</v>
      </c>
      <c r="AB113" s="78">
        <v>114675003</v>
      </c>
      <c r="AC113" s="75">
        <v>8.7202962619499554E-3</v>
      </c>
      <c r="AD113" s="78">
        <v>8369760</v>
      </c>
      <c r="AE113" s="75">
        <v>0.11947773890768673</v>
      </c>
      <c r="AF113" s="78">
        <v>1141140</v>
      </c>
      <c r="AG113" s="75">
        <v>0.87631666579034995</v>
      </c>
      <c r="AH113" s="75">
        <v>1.14114</v>
      </c>
    </row>
    <row r="114" spans="1:34" x14ac:dyDescent="0.2">
      <c r="A114" s="44">
        <v>111</v>
      </c>
      <c r="B114" s="61">
        <v>43949</v>
      </c>
      <c r="C114" s="78">
        <v>2367610107</v>
      </c>
      <c r="D114" s="83">
        <v>2314.080078</v>
      </c>
      <c r="E114" s="76">
        <v>168930023</v>
      </c>
      <c r="F114" s="84">
        <v>168.93002300000001</v>
      </c>
      <c r="G114" s="76">
        <v>156720001</v>
      </c>
      <c r="H114" s="77">
        <v>156.720001</v>
      </c>
      <c r="I114" s="76">
        <v>43000000</v>
      </c>
      <c r="J114" s="77">
        <v>43</v>
      </c>
      <c r="K114" s="77">
        <v>47880001</v>
      </c>
      <c r="L114" s="84">
        <v>47.880001</v>
      </c>
      <c r="M114" s="77">
        <v>19670237</v>
      </c>
      <c r="N114" s="84">
        <v>19.670237</v>
      </c>
      <c r="O114" s="77">
        <v>28090000</v>
      </c>
      <c r="P114" s="85">
        <v>28.09</v>
      </c>
      <c r="Q114" s="70">
        <v>354702484</v>
      </c>
      <c r="R114" s="75">
        <v>354.70248400000003</v>
      </c>
      <c r="S114" s="78">
        <v>6742328125</v>
      </c>
      <c r="T114" s="79">
        <v>6742.328125</v>
      </c>
      <c r="U114" s="78">
        <v>199000000</v>
      </c>
      <c r="V114" s="80">
        <v>199</v>
      </c>
      <c r="W114" s="81">
        <v>1.76</v>
      </c>
      <c r="X114" s="82"/>
      <c r="Y114" s="61">
        <v>43949</v>
      </c>
      <c r="Z114" s="78">
        <v>1082485</v>
      </c>
      <c r="AA114" s="75">
        <v>0.92380032979671778</v>
      </c>
      <c r="AB114" s="78">
        <v>116135002</v>
      </c>
      <c r="AC114" s="75">
        <v>8.610668470130995E-3</v>
      </c>
      <c r="AD114" s="78">
        <v>8388000</v>
      </c>
      <c r="AE114" s="75">
        <v>0.11921793037672866</v>
      </c>
      <c r="AF114" s="78">
        <v>1147460</v>
      </c>
      <c r="AG114" s="75">
        <v>0.87149007372806031</v>
      </c>
      <c r="AH114" s="75">
        <v>1.1474599999999999</v>
      </c>
    </row>
    <row r="115" spans="1:34" x14ac:dyDescent="0.2">
      <c r="A115" s="44">
        <v>112</v>
      </c>
      <c r="B115" s="61">
        <v>43948</v>
      </c>
      <c r="C115" s="78">
        <v>2314080078</v>
      </c>
      <c r="D115" s="83">
        <v>2376</v>
      </c>
      <c r="E115" s="76">
        <v>173148056</v>
      </c>
      <c r="F115" s="84">
        <v>173.148056</v>
      </c>
      <c r="G115" s="76">
        <v>164600006</v>
      </c>
      <c r="H115" s="77">
        <v>164.60000600000001</v>
      </c>
      <c r="I115" s="76">
        <v>37209999</v>
      </c>
      <c r="J115" s="77">
        <v>37.209999000000003</v>
      </c>
      <c r="K115" s="77">
        <v>48049999</v>
      </c>
      <c r="L115" s="84">
        <v>48.049999</v>
      </c>
      <c r="M115" s="77">
        <v>19600939</v>
      </c>
      <c r="N115" s="84">
        <v>19.600939</v>
      </c>
      <c r="O115" s="77">
        <v>28549999</v>
      </c>
      <c r="P115" s="85">
        <v>28.549999</v>
      </c>
      <c r="Q115" s="70">
        <v>348691437</v>
      </c>
      <c r="R115" s="75">
        <v>348.69143700000001</v>
      </c>
      <c r="S115" s="78">
        <v>6758279297</v>
      </c>
      <c r="T115" s="79">
        <v>6758.279297</v>
      </c>
      <c r="U115" s="78">
        <v>200600006</v>
      </c>
      <c r="V115" s="80">
        <v>200.60000600000001</v>
      </c>
      <c r="W115" s="81">
        <v>1.74</v>
      </c>
      <c r="X115" s="82"/>
      <c r="Y115" s="61">
        <v>43948</v>
      </c>
      <c r="Z115" s="78">
        <v>1082368</v>
      </c>
      <c r="AA115" s="75">
        <v>0.9239001892147588</v>
      </c>
      <c r="AB115" s="78">
        <v>116320000</v>
      </c>
      <c r="AC115" s="75">
        <v>8.5969738651994511E-3</v>
      </c>
      <c r="AD115" s="78">
        <v>8386200</v>
      </c>
      <c r="AE115" s="75">
        <v>0.1192435191147361</v>
      </c>
      <c r="AF115" s="78">
        <v>1142640</v>
      </c>
      <c r="AG115" s="75">
        <v>0.87516628159350274</v>
      </c>
      <c r="AH115" s="75">
        <v>1.1426400000000001</v>
      </c>
    </row>
    <row r="116" spans="1:34" x14ac:dyDescent="0.2">
      <c r="A116" s="44">
        <v>113</v>
      </c>
      <c r="B116" s="61">
        <v>43945</v>
      </c>
      <c r="C116" s="78">
        <v>2376000000</v>
      </c>
      <c r="D116" s="83">
        <v>2410.219971</v>
      </c>
      <c r="E116" s="76">
        <v>173645462</v>
      </c>
      <c r="F116" s="84">
        <v>173.64546200000001</v>
      </c>
      <c r="G116" s="76">
        <v>158800003</v>
      </c>
      <c r="H116" s="77">
        <v>158.800003</v>
      </c>
      <c r="I116" s="76">
        <v>37730000</v>
      </c>
      <c r="J116" s="77">
        <v>37.729999999999997</v>
      </c>
      <c r="K116" s="77">
        <v>50500000</v>
      </c>
      <c r="L116" s="84">
        <v>50.5</v>
      </c>
      <c r="M116" s="77">
        <v>19581142</v>
      </c>
      <c r="N116" s="84">
        <v>19.581142</v>
      </c>
      <c r="O116" s="77">
        <v>28010000</v>
      </c>
      <c r="P116" s="85">
        <v>28.01</v>
      </c>
      <c r="Q116" s="70">
        <v>338656433</v>
      </c>
      <c r="R116" s="75">
        <v>338.65643299999999</v>
      </c>
      <c r="S116" s="78">
        <v>6685502441</v>
      </c>
      <c r="T116" s="79">
        <v>6685.5024409999996</v>
      </c>
      <c r="U116" s="78">
        <v>198000000</v>
      </c>
      <c r="V116" s="80">
        <v>198</v>
      </c>
      <c r="W116" s="81">
        <v>1.73</v>
      </c>
      <c r="X116" s="82"/>
      <c r="Y116" s="61">
        <v>43945</v>
      </c>
      <c r="Z116" s="78">
        <v>1077702</v>
      </c>
      <c r="AA116" s="75">
        <v>0.92790029154627163</v>
      </c>
      <c r="AB116" s="78">
        <v>116000999</v>
      </c>
      <c r="AC116" s="75">
        <v>8.6206154138379447E-3</v>
      </c>
      <c r="AD116" s="78">
        <v>8349900</v>
      </c>
      <c r="AE116" s="75">
        <v>0.11976191331632714</v>
      </c>
      <c r="AF116" s="78">
        <v>1146100</v>
      </c>
      <c r="AG116" s="75">
        <v>0.87252421254689827</v>
      </c>
      <c r="AH116" s="75">
        <v>1.1460999999999999</v>
      </c>
    </row>
    <row r="117" spans="1:34" x14ac:dyDescent="0.2">
      <c r="A117" s="44">
        <v>114</v>
      </c>
      <c r="B117" s="61">
        <v>43944</v>
      </c>
      <c r="C117" s="78">
        <v>2410219971</v>
      </c>
      <c r="D117" s="83">
        <v>2399.4499510000001</v>
      </c>
      <c r="E117" s="76">
        <v>170531677</v>
      </c>
      <c r="F117" s="84">
        <v>170.531677</v>
      </c>
      <c r="G117" s="76">
        <v>169089996</v>
      </c>
      <c r="H117" s="77">
        <v>169.08999600000001</v>
      </c>
      <c r="I117" s="76">
        <v>39480000</v>
      </c>
      <c r="J117" s="77">
        <v>39.479999999999997</v>
      </c>
      <c r="K117" s="77">
        <v>47439999</v>
      </c>
      <c r="L117" s="84">
        <v>47.439999</v>
      </c>
      <c r="M117" s="77">
        <v>19541544</v>
      </c>
      <c r="N117" s="84">
        <v>19.541543999999998</v>
      </c>
      <c r="O117" s="77">
        <v>27600000</v>
      </c>
      <c r="P117" s="85">
        <v>27.6</v>
      </c>
      <c r="Q117" s="70">
        <v>346406219</v>
      </c>
      <c r="R117" s="75">
        <v>346.40621900000002</v>
      </c>
      <c r="S117" s="78">
        <v>6740334473</v>
      </c>
      <c r="T117" s="79">
        <v>6740.3344729999999</v>
      </c>
      <c r="U117" s="78">
        <v>204399994</v>
      </c>
      <c r="V117" s="80">
        <v>204.39999399999999</v>
      </c>
      <c r="W117" s="81">
        <v>1.71</v>
      </c>
      <c r="X117" s="82"/>
      <c r="Y117" s="61">
        <v>43944</v>
      </c>
      <c r="Z117" s="78">
        <v>1080964</v>
      </c>
      <c r="AA117" s="75">
        <v>0.92510018835039831</v>
      </c>
      <c r="AB117" s="78">
        <v>116480003</v>
      </c>
      <c r="AC117" s="75">
        <v>8.585164614049675E-3</v>
      </c>
      <c r="AD117" s="78">
        <v>8372900</v>
      </c>
      <c r="AE117" s="75">
        <v>0.11943293243679012</v>
      </c>
      <c r="AF117" s="78">
        <v>1140110</v>
      </c>
      <c r="AG117" s="75">
        <v>0.87710834919437597</v>
      </c>
      <c r="AH117" s="75">
        <v>1.14011</v>
      </c>
    </row>
    <row r="118" spans="1:34" x14ac:dyDescent="0.2">
      <c r="A118" s="44">
        <v>115</v>
      </c>
      <c r="B118" s="61">
        <v>43943</v>
      </c>
      <c r="C118" s="78">
        <v>2399449951</v>
      </c>
      <c r="D118" s="83">
        <v>2363.48999</v>
      </c>
      <c r="E118" s="76">
        <v>172620804</v>
      </c>
      <c r="F118" s="84">
        <v>172.62080399999999</v>
      </c>
      <c r="G118" s="76">
        <v>150250000</v>
      </c>
      <c r="H118" s="77">
        <v>150.25</v>
      </c>
      <c r="I118" s="76">
        <v>38240002</v>
      </c>
      <c r="J118" s="77">
        <v>38.240001999999997</v>
      </c>
      <c r="K118" s="77">
        <v>51200001</v>
      </c>
      <c r="L118" s="84">
        <v>51.200001</v>
      </c>
      <c r="M118" s="77">
        <v>19492046</v>
      </c>
      <c r="N118" s="84">
        <v>19.492045999999998</v>
      </c>
      <c r="O118" s="77">
        <v>27629999</v>
      </c>
      <c r="P118" s="85">
        <v>27.629999000000002</v>
      </c>
      <c r="Q118" s="70">
        <v>351175323</v>
      </c>
      <c r="R118" s="75">
        <v>351.17532299999999</v>
      </c>
      <c r="S118" s="78">
        <v>6722389648</v>
      </c>
      <c r="T118" s="79">
        <v>6722.3896480000003</v>
      </c>
      <c r="U118" s="78">
        <v>205600006</v>
      </c>
      <c r="V118" s="80">
        <v>205.60000600000001</v>
      </c>
      <c r="W118" s="81">
        <v>1.71</v>
      </c>
      <c r="X118" s="82"/>
      <c r="Y118" s="61">
        <v>43943</v>
      </c>
      <c r="Z118" s="78">
        <v>1085647</v>
      </c>
      <c r="AA118" s="75">
        <v>0.92110971614161874</v>
      </c>
      <c r="AB118" s="78">
        <v>116931999</v>
      </c>
      <c r="AC118" s="75">
        <v>8.5519790010602659E-3</v>
      </c>
      <c r="AD118" s="78">
        <v>8411200</v>
      </c>
      <c r="AE118" s="75">
        <v>0.11888910024728934</v>
      </c>
      <c r="AF118" s="78">
        <v>1132600</v>
      </c>
      <c r="AG118" s="75">
        <v>0.88292424509977041</v>
      </c>
      <c r="AH118" s="75">
        <v>1.1326000000000001</v>
      </c>
    </row>
    <row r="119" spans="1:34" x14ac:dyDescent="0.2">
      <c r="A119" s="44">
        <v>116</v>
      </c>
      <c r="B119" s="61">
        <v>43942</v>
      </c>
      <c r="C119" s="78">
        <v>2363489990</v>
      </c>
      <c r="D119" s="83">
        <v>2328.1201169999999</v>
      </c>
      <c r="E119" s="76">
        <v>166950348</v>
      </c>
      <c r="F119" s="84">
        <v>166.95034799999999</v>
      </c>
      <c r="G119" s="76">
        <v>143270004</v>
      </c>
      <c r="H119" s="77">
        <v>143.270004</v>
      </c>
      <c r="I119" s="76">
        <v>35509998</v>
      </c>
      <c r="J119" s="77">
        <v>35.509998000000003</v>
      </c>
      <c r="K119" s="77">
        <v>49259998</v>
      </c>
      <c r="L119" s="84">
        <v>49.259998000000003</v>
      </c>
      <c r="M119" s="77">
        <v>19501945</v>
      </c>
      <c r="N119" s="84">
        <v>19.501944999999999</v>
      </c>
      <c r="O119" s="77">
        <v>26790001</v>
      </c>
      <c r="P119" s="85">
        <v>26.790001</v>
      </c>
      <c r="Q119" s="70">
        <v>347747528</v>
      </c>
      <c r="R119" s="75">
        <v>347.74752799999999</v>
      </c>
      <c r="S119" s="78">
        <v>6701453613</v>
      </c>
      <c r="T119" s="79">
        <v>6701.4536129999997</v>
      </c>
      <c r="U119" s="78">
        <v>204199997</v>
      </c>
      <c r="V119" s="80">
        <v>204.199997</v>
      </c>
      <c r="W119" s="81">
        <v>1.72</v>
      </c>
      <c r="X119" s="82"/>
      <c r="Y119" s="61">
        <v>43942</v>
      </c>
      <c r="Z119" s="78">
        <v>1086484</v>
      </c>
      <c r="AA119" s="75">
        <v>0.92040011633857466</v>
      </c>
      <c r="AB119" s="78">
        <v>116949997</v>
      </c>
      <c r="AC119" s="75">
        <v>8.5506628956989201E-3</v>
      </c>
      <c r="AD119" s="78">
        <v>8419730</v>
      </c>
      <c r="AE119" s="75">
        <v>0.11876865410173486</v>
      </c>
      <c r="AF119" s="78">
        <v>1145040</v>
      </c>
      <c r="AG119" s="75">
        <v>0.87333193600223569</v>
      </c>
      <c r="AH119" s="75">
        <v>1.1450400000000001</v>
      </c>
    </row>
    <row r="120" spans="1:34" x14ac:dyDescent="0.2">
      <c r="A120" s="44">
        <v>117</v>
      </c>
      <c r="B120" s="61">
        <v>43941</v>
      </c>
      <c r="C120" s="78">
        <v>2328120117</v>
      </c>
      <c r="D120" s="83">
        <v>2393.610107</v>
      </c>
      <c r="E120" s="76">
        <v>174152817</v>
      </c>
      <c r="F120" s="84">
        <v>174.152817</v>
      </c>
      <c r="G120" s="76">
        <v>148990005</v>
      </c>
      <c r="H120" s="77">
        <v>148.990005</v>
      </c>
      <c r="I120" s="76">
        <v>39009998</v>
      </c>
      <c r="J120" s="77">
        <v>39.009998000000003</v>
      </c>
      <c r="K120" s="77">
        <v>51689999</v>
      </c>
      <c r="L120" s="84">
        <v>51.689999</v>
      </c>
      <c r="M120" s="77">
        <v>19571241</v>
      </c>
      <c r="N120" s="84">
        <v>19.571241000000001</v>
      </c>
      <c r="O120" s="77">
        <v>27690001</v>
      </c>
      <c r="P120" s="85">
        <v>27.690000999999999</v>
      </c>
      <c r="Q120" s="70">
        <v>353559875</v>
      </c>
      <c r="R120" s="75">
        <v>353.55987499999998</v>
      </c>
      <c r="S120" s="78">
        <v>6856976563</v>
      </c>
      <c r="T120" s="79">
        <v>6856.9765630000002</v>
      </c>
      <c r="U120" s="78">
        <v>205800003</v>
      </c>
      <c r="V120" s="80">
        <v>205.800003</v>
      </c>
      <c r="W120" s="81">
        <v>1.72</v>
      </c>
      <c r="X120" s="82"/>
      <c r="Y120" s="61">
        <v>43941</v>
      </c>
      <c r="Z120" s="78">
        <v>1086697</v>
      </c>
      <c r="AA120" s="75">
        <v>0.92021971165835548</v>
      </c>
      <c r="AB120" s="78">
        <v>116999001</v>
      </c>
      <c r="AC120" s="75">
        <v>8.5470815259354217E-3</v>
      </c>
      <c r="AD120" s="78">
        <v>8421960</v>
      </c>
      <c r="AE120" s="75">
        <v>0.11873720606604637</v>
      </c>
      <c r="AF120" s="78">
        <v>1148880</v>
      </c>
      <c r="AG120" s="75">
        <v>0.87041292389109404</v>
      </c>
      <c r="AH120" s="75">
        <v>1.1488799999999999</v>
      </c>
    </row>
    <row r="121" spans="1:34" x14ac:dyDescent="0.2">
      <c r="A121" s="44">
        <v>118</v>
      </c>
      <c r="B121" s="61">
        <v>43938</v>
      </c>
      <c r="C121" s="78">
        <v>2393610107</v>
      </c>
      <c r="D121" s="83">
        <v>2375</v>
      </c>
      <c r="E121" s="76">
        <v>177674484</v>
      </c>
      <c r="F121" s="84">
        <v>177.67448400000001</v>
      </c>
      <c r="G121" s="76">
        <v>150059998</v>
      </c>
      <c r="H121" s="77">
        <v>150.05999800000001</v>
      </c>
      <c r="I121" s="76">
        <v>38959999</v>
      </c>
      <c r="J121" s="77">
        <v>38.959999000000003</v>
      </c>
      <c r="K121" s="77">
        <v>46849998</v>
      </c>
      <c r="L121" s="84">
        <v>46.849997999999999</v>
      </c>
      <c r="M121" s="77">
        <v>19640539</v>
      </c>
      <c r="N121" s="84">
        <v>19.640539</v>
      </c>
      <c r="O121" s="77">
        <v>28010000</v>
      </c>
      <c r="P121" s="85">
        <v>28.01</v>
      </c>
      <c r="Q121" s="70">
        <v>351156708</v>
      </c>
      <c r="R121" s="75">
        <v>351.15670799999998</v>
      </c>
      <c r="S121" s="78">
        <v>6947698730</v>
      </c>
      <c r="T121" s="79">
        <v>6947.6987300000001</v>
      </c>
      <c r="U121" s="78">
        <v>207600006</v>
      </c>
      <c r="V121" s="80">
        <v>207.60000600000001</v>
      </c>
      <c r="W121" s="81">
        <v>1.74</v>
      </c>
      <c r="X121" s="82"/>
      <c r="Y121" s="61">
        <v>43938</v>
      </c>
      <c r="Z121" s="78">
        <v>1085847</v>
      </c>
      <c r="AA121" s="75">
        <v>0.92094005877439455</v>
      </c>
      <c r="AB121" s="78">
        <v>117199997</v>
      </c>
      <c r="AC121" s="75">
        <v>8.5324234265978689E-3</v>
      </c>
      <c r="AD121" s="78">
        <v>8415230</v>
      </c>
      <c r="AE121" s="75">
        <v>0.11883216501509763</v>
      </c>
      <c r="AF121" s="78">
        <v>1149800</v>
      </c>
      <c r="AG121" s="75">
        <v>0.86971647242998784</v>
      </c>
      <c r="AH121" s="75">
        <v>1.1497999999999999</v>
      </c>
    </row>
    <row r="122" spans="1:34" x14ac:dyDescent="0.2">
      <c r="A122" s="44">
        <v>119</v>
      </c>
      <c r="B122" s="61">
        <v>43937</v>
      </c>
      <c r="C122" s="78">
        <v>2375000000</v>
      </c>
      <c r="D122" s="83">
        <v>2408.1899410000001</v>
      </c>
      <c r="E122" s="76">
        <v>176122543</v>
      </c>
      <c r="F122" s="84">
        <v>176.12254300000001</v>
      </c>
      <c r="G122" s="76">
        <v>150259995</v>
      </c>
      <c r="H122" s="77">
        <v>150.259995</v>
      </c>
      <c r="I122" s="76">
        <v>38790001</v>
      </c>
      <c r="J122" s="77">
        <v>38.790000999999997</v>
      </c>
      <c r="K122" s="77">
        <v>40599998</v>
      </c>
      <c r="L122" s="84">
        <v>40.599997999999999</v>
      </c>
      <c r="M122" s="77">
        <v>19600939</v>
      </c>
      <c r="N122" s="84">
        <v>19.600939</v>
      </c>
      <c r="O122" s="77">
        <v>27420000</v>
      </c>
      <c r="P122" s="85">
        <v>27.42</v>
      </c>
      <c r="Q122" s="70">
        <v>336247253</v>
      </c>
      <c r="R122" s="75">
        <v>336.247253</v>
      </c>
      <c r="S122" s="78">
        <v>6679520996</v>
      </c>
      <c r="T122" s="79">
        <v>6679.5209960000002</v>
      </c>
      <c r="U122" s="78">
        <v>202800003</v>
      </c>
      <c r="V122" s="80">
        <v>202.800003</v>
      </c>
      <c r="W122" s="81">
        <v>1.69</v>
      </c>
      <c r="X122" s="82"/>
      <c r="Y122" s="61">
        <v>43937</v>
      </c>
      <c r="Z122" s="78">
        <v>1090510</v>
      </c>
      <c r="AA122" s="75">
        <v>0.9170021366149782</v>
      </c>
      <c r="AB122" s="78">
        <v>117336998</v>
      </c>
      <c r="AC122" s="75">
        <v>8.5224610910874E-3</v>
      </c>
      <c r="AD122" s="78">
        <v>8451090</v>
      </c>
      <c r="AE122" s="75">
        <v>0.11832793166325289</v>
      </c>
      <c r="AF122" s="78">
        <v>1148000</v>
      </c>
      <c r="AG122" s="75">
        <v>0.87108013937282236</v>
      </c>
      <c r="AH122" s="75">
        <v>1.1479999999999999</v>
      </c>
    </row>
    <row r="123" spans="1:34" x14ac:dyDescent="0.2">
      <c r="A123" s="44">
        <v>120</v>
      </c>
      <c r="B123" s="61">
        <v>43936</v>
      </c>
      <c r="C123" s="78">
        <v>2408189941</v>
      </c>
      <c r="D123" s="83">
        <v>2307.679932</v>
      </c>
      <c r="E123" s="76">
        <v>170989304</v>
      </c>
      <c r="F123" s="84">
        <v>170.989304</v>
      </c>
      <c r="G123" s="76">
        <v>151559998</v>
      </c>
      <c r="H123" s="77">
        <v>151.55999800000001</v>
      </c>
      <c r="I123" s="76">
        <v>39610001</v>
      </c>
      <c r="J123" s="77">
        <v>39.610000999999997</v>
      </c>
      <c r="K123" s="77">
        <v>37250000</v>
      </c>
      <c r="L123" s="84">
        <v>37.25</v>
      </c>
      <c r="M123" s="77">
        <v>19640539</v>
      </c>
      <c r="N123" s="84">
        <v>19.640539</v>
      </c>
      <c r="O123" s="77">
        <v>27020000</v>
      </c>
      <c r="P123" s="85">
        <v>27.02</v>
      </c>
      <c r="Q123" s="70">
        <v>335462555</v>
      </c>
      <c r="R123" s="75">
        <v>335.46255500000001</v>
      </c>
      <c r="S123" s="78">
        <v>6746315918</v>
      </c>
      <c r="T123" s="79">
        <v>6746.3159180000002</v>
      </c>
      <c r="U123" s="78">
        <v>197899994</v>
      </c>
      <c r="V123" s="80">
        <v>197.89999399999999</v>
      </c>
      <c r="W123" s="81">
        <v>1.69</v>
      </c>
      <c r="X123" s="82"/>
      <c r="Y123" s="61">
        <v>43936</v>
      </c>
      <c r="Z123" s="78">
        <v>1098539</v>
      </c>
      <c r="AA123" s="75">
        <v>0.91029995293749244</v>
      </c>
      <c r="AB123" s="78">
        <v>117650002</v>
      </c>
      <c r="AC123" s="75">
        <v>8.4997873608195947E-3</v>
      </c>
      <c r="AD123" s="78">
        <v>8512800</v>
      </c>
      <c r="AE123" s="75">
        <v>0.117470162578705</v>
      </c>
      <c r="AF123" s="78">
        <v>1149200</v>
      </c>
      <c r="AG123" s="75">
        <v>0.87017055342847194</v>
      </c>
      <c r="AH123" s="75">
        <v>1.1492</v>
      </c>
    </row>
    <row r="124" spans="1:34" x14ac:dyDescent="0.2">
      <c r="A124" s="44">
        <v>121</v>
      </c>
      <c r="B124" s="61">
        <v>43935</v>
      </c>
      <c r="C124" s="78">
        <v>2307679932</v>
      </c>
      <c r="D124" s="83">
        <v>2283.320068</v>
      </c>
      <c r="E124" s="76">
        <v>172799866</v>
      </c>
      <c r="F124" s="84">
        <v>172.79986600000001</v>
      </c>
      <c r="G124" s="76">
        <v>141889999</v>
      </c>
      <c r="H124" s="77">
        <v>141.88999899999999</v>
      </c>
      <c r="I124" s="76">
        <v>41400002</v>
      </c>
      <c r="J124" s="77">
        <v>41.400002000000001</v>
      </c>
      <c r="K124" s="77">
        <v>34660000</v>
      </c>
      <c r="L124" s="84">
        <v>34.659999999999997</v>
      </c>
      <c r="M124" s="77">
        <v>19729635</v>
      </c>
      <c r="N124" s="84">
        <v>19.729634999999998</v>
      </c>
      <c r="O124" s="77">
        <v>27480000</v>
      </c>
      <c r="P124" s="85">
        <v>27.48</v>
      </c>
      <c r="Q124" s="70">
        <v>345271393</v>
      </c>
      <c r="R124" s="75">
        <v>345.27139299999999</v>
      </c>
      <c r="S124" s="78">
        <v>6595777832</v>
      </c>
      <c r="T124" s="79">
        <v>6595.7778319999998</v>
      </c>
      <c r="U124" s="78">
        <v>197000000</v>
      </c>
      <c r="V124" s="80">
        <v>197</v>
      </c>
      <c r="W124" s="81">
        <v>1.72</v>
      </c>
      <c r="X124" s="82"/>
      <c r="Y124" s="61">
        <v>43935</v>
      </c>
      <c r="Z124" s="78">
        <v>1092299</v>
      </c>
      <c r="AA124" s="75">
        <v>0.91550024306531463</v>
      </c>
      <c r="AB124" s="78">
        <v>117537003</v>
      </c>
      <c r="AC124" s="75">
        <v>8.5079589786715929E-3</v>
      </c>
      <c r="AD124" s="78">
        <v>8465100</v>
      </c>
      <c r="AE124" s="75">
        <v>0.11813209530897451</v>
      </c>
      <c r="AF124" s="78">
        <v>1146550</v>
      </c>
      <c r="AG124" s="75">
        <v>0.87218176267934244</v>
      </c>
      <c r="AH124" s="75">
        <v>1.14655</v>
      </c>
    </row>
    <row r="125" spans="1:34" x14ac:dyDescent="0.2">
      <c r="A125" s="44">
        <v>122</v>
      </c>
      <c r="B125" s="61">
        <v>43930</v>
      </c>
      <c r="C125" s="78">
        <v>2283320068</v>
      </c>
      <c r="D125" s="83">
        <v>2042.76001</v>
      </c>
      <c r="E125" s="76">
        <v>164284225</v>
      </c>
      <c r="F125" s="84">
        <v>164.28422499999999</v>
      </c>
      <c r="G125" s="76">
        <v>124510002</v>
      </c>
      <c r="H125" s="77">
        <v>124.510002</v>
      </c>
      <c r="I125" s="76">
        <v>38060001</v>
      </c>
      <c r="J125" s="77">
        <v>38.060001</v>
      </c>
      <c r="K125" s="77">
        <v>31860001</v>
      </c>
      <c r="L125" s="84">
        <v>31.860001</v>
      </c>
      <c r="M125" s="77">
        <v>19571241</v>
      </c>
      <c r="N125" s="84">
        <v>19.571241000000001</v>
      </c>
      <c r="O125" s="77">
        <v>26660000</v>
      </c>
      <c r="P125" s="85">
        <v>26.66</v>
      </c>
      <c r="Q125" s="70">
        <v>340759308</v>
      </c>
      <c r="R125" s="75">
        <v>340.75930799999998</v>
      </c>
      <c r="S125" s="78">
        <v>6690487305</v>
      </c>
      <c r="T125" s="79">
        <v>6690.4873049999997</v>
      </c>
      <c r="U125" s="78">
        <v>191699997</v>
      </c>
      <c r="V125" s="80">
        <v>191.699997</v>
      </c>
      <c r="W125" s="81">
        <v>1.68</v>
      </c>
      <c r="X125" s="82"/>
      <c r="Y125" s="61">
        <v>43930</v>
      </c>
      <c r="Z125" s="78">
        <v>1086366</v>
      </c>
      <c r="AA125" s="75">
        <v>0.92050008928850868</v>
      </c>
      <c r="AB125" s="78">
        <v>118296997</v>
      </c>
      <c r="AC125" s="75">
        <v>8.4532999599305127E-3</v>
      </c>
      <c r="AD125" s="78">
        <v>8417900</v>
      </c>
      <c r="AE125" s="75">
        <v>0.11879447368108437</v>
      </c>
      <c r="AF125" s="78">
        <v>1140600</v>
      </c>
      <c r="AG125" s="75">
        <v>0.87673154480098192</v>
      </c>
      <c r="AH125" s="75">
        <v>1.1406000000000001</v>
      </c>
    </row>
    <row r="126" spans="1:34" x14ac:dyDescent="0.2">
      <c r="A126" s="44">
        <v>123</v>
      </c>
      <c r="B126" s="61">
        <v>43929</v>
      </c>
      <c r="C126" s="78">
        <v>2042760010</v>
      </c>
      <c r="D126" s="83">
        <v>2043</v>
      </c>
      <c r="E126" s="76">
        <v>164274277</v>
      </c>
      <c r="F126" s="84">
        <v>164.27427700000001</v>
      </c>
      <c r="G126" s="76">
        <v>117809998</v>
      </c>
      <c r="H126" s="77">
        <v>117.80999799999999</v>
      </c>
      <c r="I126" s="76">
        <v>37930000</v>
      </c>
      <c r="J126" s="77">
        <v>37.93</v>
      </c>
      <c r="K126" s="77">
        <v>32419998</v>
      </c>
      <c r="L126" s="84">
        <v>32.419998</v>
      </c>
      <c r="M126" s="77">
        <v>19343555</v>
      </c>
      <c r="N126" s="84">
        <v>19.343554999999999</v>
      </c>
      <c r="O126" s="77">
        <v>26379999</v>
      </c>
      <c r="P126" s="85">
        <v>26.379999000000002</v>
      </c>
      <c r="Q126" s="70">
        <v>336639618</v>
      </c>
      <c r="R126" s="75">
        <v>336.63961799999998</v>
      </c>
      <c r="S126" s="78">
        <v>6681514648</v>
      </c>
      <c r="T126" s="79">
        <v>6681.5146480000003</v>
      </c>
      <c r="U126" s="78">
        <v>190100006</v>
      </c>
      <c r="V126" s="80">
        <v>190.10000600000001</v>
      </c>
      <c r="W126" s="81">
        <v>1.66</v>
      </c>
      <c r="X126" s="82"/>
      <c r="Y126" s="61">
        <v>43929</v>
      </c>
      <c r="Z126" s="78">
        <v>1089514</v>
      </c>
      <c r="AA126" s="75">
        <v>0.9178404316052845</v>
      </c>
      <c r="AB126" s="78">
        <v>118366997</v>
      </c>
      <c r="AC126" s="75">
        <v>8.4483008384507712E-3</v>
      </c>
      <c r="AD126" s="78">
        <v>8445150</v>
      </c>
      <c r="AE126" s="75">
        <v>0.11841115906763053</v>
      </c>
      <c r="AF126" s="78">
        <v>1132260</v>
      </c>
      <c r="AG126" s="75">
        <v>0.88318937346545845</v>
      </c>
      <c r="AH126" s="75">
        <v>1.13226</v>
      </c>
    </row>
    <row r="127" spans="1:34" x14ac:dyDescent="0.2">
      <c r="A127" s="44">
        <v>124</v>
      </c>
      <c r="B127" s="61">
        <v>43928</v>
      </c>
      <c r="C127" s="78">
        <v>2043000000</v>
      </c>
      <c r="D127" s="83">
        <v>2011.599976</v>
      </c>
      <c r="E127" s="76">
        <v>162642776</v>
      </c>
      <c r="F127" s="84">
        <v>162.642776</v>
      </c>
      <c r="G127" s="76">
        <v>113750000</v>
      </c>
      <c r="H127" s="77">
        <v>113.75</v>
      </c>
      <c r="I127" s="76">
        <v>35040001</v>
      </c>
      <c r="J127" s="77">
        <v>35.040000999999997</v>
      </c>
      <c r="K127" s="77">
        <v>32020000</v>
      </c>
      <c r="L127" s="84">
        <v>32.020000000000003</v>
      </c>
      <c r="M127" s="77">
        <v>19343555</v>
      </c>
      <c r="N127" s="84">
        <v>19.343554999999999</v>
      </c>
      <c r="O127" s="77">
        <v>25379999</v>
      </c>
      <c r="P127" s="85">
        <v>25.379999000000002</v>
      </c>
      <c r="Q127" s="70">
        <v>337914764</v>
      </c>
      <c r="R127" s="75">
        <v>337.91476399999999</v>
      </c>
      <c r="S127" s="78">
        <v>6669551270</v>
      </c>
      <c r="T127" s="79">
        <v>6669.5512699999999</v>
      </c>
      <c r="U127" s="78">
        <v>191500000</v>
      </c>
      <c r="V127" s="80">
        <v>191.5</v>
      </c>
      <c r="W127" s="81">
        <v>1.69</v>
      </c>
      <c r="X127" s="82"/>
      <c r="Y127" s="61">
        <v>43928</v>
      </c>
      <c r="Z127" s="78">
        <v>1080380</v>
      </c>
      <c r="AA127" s="75">
        <v>0.92560025176326854</v>
      </c>
      <c r="AB127" s="78">
        <v>117858002</v>
      </c>
      <c r="AC127" s="75">
        <v>8.4847866333250758E-3</v>
      </c>
      <c r="AD127" s="78">
        <v>8371400</v>
      </c>
      <c r="AE127" s="75">
        <v>0.11945433260864373</v>
      </c>
      <c r="AF127" s="78">
        <v>1132970</v>
      </c>
      <c r="AG127" s="75">
        <v>0.88263590386329738</v>
      </c>
      <c r="AH127" s="75">
        <v>1.13297</v>
      </c>
    </row>
    <row r="128" spans="1:34" x14ac:dyDescent="0.2">
      <c r="A128" s="44">
        <v>125</v>
      </c>
      <c r="B128" s="61">
        <v>43927</v>
      </c>
      <c r="C128" s="78">
        <v>2011599976</v>
      </c>
      <c r="D128" s="83">
        <v>1997.589966</v>
      </c>
      <c r="E128" s="76">
        <v>164413544</v>
      </c>
      <c r="F128" s="84">
        <v>164.413544</v>
      </c>
      <c r="G128" s="76">
        <v>122940002</v>
      </c>
      <c r="H128" s="77">
        <v>122.94000200000001</v>
      </c>
      <c r="I128" s="76">
        <v>34049999</v>
      </c>
      <c r="J128" s="77">
        <v>34.049999</v>
      </c>
      <c r="K128" s="77">
        <v>34639999</v>
      </c>
      <c r="L128" s="84">
        <v>34.639999000000003</v>
      </c>
      <c r="M128" s="77">
        <v>19234659</v>
      </c>
      <c r="N128" s="84">
        <v>19.234659000000001</v>
      </c>
      <c r="O128" s="77">
        <v>25580000</v>
      </c>
      <c r="P128" s="85">
        <v>25.58</v>
      </c>
      <c r="Q128" s="70">
        <v>333255585</v>
      </c>
      <c r="R128" s="75">
        <v>333.255585</v>
      </c>
      <c r="S128" s="78">
        <v>6529979492</v>
      </c>
      <c r="T128" s="79">
        <v>6529.9794920000004</v>
      </c>
      <c r="U128" s="78">
        <v>188600006</v>
      </c>
      <c r="V128" s="80">
        <v>188.60000600000001</v>
      </c>
      <c r="W128" s="81">
        <v>1.6</v>
      </c>
      <c r="X128" s="82"/>
      <c r="Y128" s="61">
        <v>43927</v>
      </c>
      <c r="Z128" s="78">
        <v>1080696</v>
      </c>
      <c r="AA128" s="75">
        <v>0.92532960240437634</v>
      </c>
      <c r="AB128" s="78">
        <v>117447998</v>
      </c>
      <c r="AC128" s="75">
        <v>8.5144065205777289E-3</v>
      </c>
      <c r="AD128" s="78">
        <v>8377870</v>
      </c>
      <c r="AE128" s="75">
        <v>0.11936208129273909</v>
      </c>
      <c r="AF128" s="78">
        <v>1130420</v>
      </c>
      <c r="AG128" s="75">
        <v>0.88462695281399839</v>
      </c>
      <c r="AH128" s="75">
        <v>1.13042</v>
      </c>
    </row>
    <row r="129" spans="1:34" x14ac:dyDescent="0.2">
      <c r="A129" s="44">
        <v>126</v>
      </c>
      <c r="B129" s="61">
        <v>43924</v>
      </c>
      <c r="C129" s="78">
        <v>1997589966</v>
      </c>
      <c r="D129" s="83">
        <v>1906.589966</v>
      </c>
      <c r="E129" s="76">
        <v>153032837</v>
      </c>
      <c r="F129" s="84">
        <v>153.032837</v>
      </c>
      <c r="G129" s="76">
        <v>128199997</v>
      </c>
      <c r="H129" s="77">
        <v>128.199997</v>
      </c>
      <c r="I129" s="76">
        <v>28690001</v>
      </c>
      <c r="J129" s="77">
        <v>28.690000999999999</v>
      </c>
      <c r="K129" s="77">
        <v>34840000</v>
      </c>
      <c r="L129" s="84">
        <v>34.840000000000003</v>
      </c>
      <c r="M129" s="77">
        <v>19224762</v>
      </c>
      <c r="N129" s="84">
        <v>19.224761999999998</v>
      </c>
      <c r="O129" s="77">
        <v>23850000</v>
      </c>
      <c r="P129" s="85">
        <v>23.85</v>
      </c>
      <c r="Q129" s="70">
        <v>318836548</v>
      </c>
      <c r="R129" s="75">
        <v>318.83654799999999</v>
      </c>
      <c r="S129" s="78">
        <v>6240865723</v>
      </c>
      <c r="T129" s="79">
        <v>6240.8657229999999</v>
      </c>
      <c r="U129" s="78">
        <v>183699997</v>
      </c>
      <c r="V129" s="80">
        <v>183.699997</v>
      </c>
      <c r="W129" s="81">
        <v>1.57</v>
      </c>
      <c r="X129" s="82"/>
      <c r="Y129" s="61">
        <v>43924</v>
      </c>
      <c r="Z129" s="78">
        <v>1084740</v>
      </c>
      <c r="AA129" s="75">
        <v>0.92187989748695531</v>
      </c>
      <c r="AB129" s="78">
        <v>117139999</v>
      </c>
      <c r="AC129" s="75">
        <v>8.5367936532080718E-3</v>
      </c>
      <c r="AD129" s="78">
        <v>8407130</v>
      </c>
      <c r="AE129" s="75">
        <v>0.11894665599318673</v>
      </c>
      <c r="AF129" s="78">
        <v>1142400</v>
      </c>
      <c r="AG129" s="75">
        <v>0.8753501400560223</v>
      </c>
      <c r="AH129" s="75">
        <v>1.1424000000000001</v>
      </c>
    </row>
    <row r="130" spans="1:34" x14ac:dyDescent="0.2">
      <c r="A130" s="44">
        <v>127</v>
      </c>
      <c r="B130" s="61">
        <v>43923</v>
      </c>
      <c r="C130" s="78">
        <v>1906589966</v>
      </c>
      <c r="D130" s="83">
        <v>1918.829956</v>
      </c>
      <c r="E130" s="76">
        <v>154455414</v>
      </c>
      <c r="F130" s="84">
        <v>154.45541399999999</v>
      </c>
      <c r="G130" s="76">
        <v>121930000</v>
      </c>
      <c r="H130" s="77">
        <v>121.93</v>
      </c>
      <c r="I130" s="76">
        <v>29920000</v>
      </c>
      <c r="J130" s="77">
        <v>29.92</v>
      </c>
      <c r="K130" s="77">
        <v>33200001</v>
      </c>
      <c r="L130" s="84">
        <v>33.200001</v>
      </c>
      <c r="M130" s="77">
        <v>19284157</v>
      </c>
      <c r="N130" s="84">
        <v>19.284157</v>
      </c>
      <c r="O130" s="77">
        <v>24240000</v>
      </c>
      <c r="P130" s="85">
        <v>24.24</v>
      </c>
      <c r="Q130" s="70">
        <v>319130829</v>
      </c>
      <c r="R130" s="75">
        <v>319.13082900000001</v>
      </c>
      <c r="S130" s="78">
        <v>6302676270</v>
      </c>
      <c r="T130" s="79">
        <v>6302.6762699999999</v>
      </c>
      <c r="U130" s="78">
        <v>186000000</v>
      </c>
      <c r="V130" s="80">
        <v>186</v>
      </c>
      <c r="W130" s="81">
        <v>1.59</v>
      </c>
      <c r="X130" s="82"/>
      <c r="Y130" s="61">
        <v>43923</v>
      </c>
      <c r="Z130" s="78">
        <v>1095362</v>
      </c>
      <c r="AA130" s="75">
        <v>0.91294019693945938</v>
      </c>
      <c r="AB130" s="78">
        <v>117489998</v>
      </c>
      <c r="AC130" s="75">
        <v>8.5113628140499244E-3</v>
      </c>
      <c r="AD130" s="78">
        <v>8490200</v>
      </c>
      <c r="AE130" s="75">
        <v>0.11778285552754941</v>
      </c>
      <c r="AF130" s="78">
        <v>1130260</v>
      </c>
      <c r="AG130" s="75">
        <v>0.88475218091412589</v>
      </c>
      <c r="AH130" s="75">
        <v>1.13026</v>
      </c>
    </row>
    <row r="131" spans="1:34" x14ac:dyDescent="0.2">
      <c r="A131" s="44">
        <v>128</v>
      </c>
      <c r="B131" s="61">
        <v>43922</v>
      </c>
      <c r="C131" s="78">
        <v>1918829956</v>
      </c>
      <c r="D131" s="83">
        <v>1907.6999510000001</v>
      </c>
      <c r="E131" s="76">
        <v>151321747</v>
      </c>
      <c r="F131" s="84">
        <v>151.32174699999999</v>
      </c>
      <c r="G131" s="76">
        <v>137000000</v>
      </c>
      <c r="H131" s="77">
        <v>137</v>
      </c>
      <c r="I131" s="76">
        <v>29770000</v>
      </c>
      <c r="J131" s="77">
        <v>29.77</v>
      </c>
      <c r="K131" s="77">
        <v>29670000</v>
      </c>
      <c r="L131" s="84">
        <v>29.67</v>
      </c>
      <c r="M131" s="77">
        <v>19333654</v>
      </c>
      <c r="N131" s="84">
        <v>19.333653999999999</v>
      </c>
      <c r="O131" s="77">
        <v>23709999</v>
      </c>
      <c r="P131" s="85">
        <v>23.709999</v>
      </c>
      <c r="Q131" s="70">
        <v>318444214</v>
      </c>
      <c r="R131" s="75">
        <v>318.44421399999999</v>
      </c>
      <c r="S131" s="78">
        <v>6208963379</v>
      </c>
      <c r="T131" s="79">
        <v>6208.9633789999998</v>
      </c>
      <c r="U131" s="78">
        <v>184000000</v>
      </c>
      <c r="V131" s="80">
        <v>184</v>
      </c>
      <c r="W131" s="81">
        <v>1.59</v>
      </c>
      <c r="X131" s="82"/>
      <c r="Y131" s="61">
        <v>43922</v>
      </c>
      <c r="Z131" s="78">
        <v>1102657</v>
      </c>
      <c r="AA131" s="75">
        <v>0.90690033256035196</v>
      </c>
      <c r="AB131" s="78">
        <v>118543999</v>
      </c>
      <c r="AC131" s="75">
        <v>8.4356863986004057E-3</v>
      </c>
      <c r="AD131" s="78">
        <v>8546850</v>
      </c>
      <c r="AE131" s="75">
        <v>0.11700217039026076</v>
      </c>
      <c r="AF131" s="78">
        <v>1125000</v>
      </c>
      <c r="AG131" s="75">
        <v>0.88888888888888884</v>
      </c>
      <c r="AH131" s="75">
        <v>1.125</v>
      </c>
    </row>
    <row r="132" spans="1:34" x14ac:dyDescent="0.2">
      <c r="A132" s="44">
        <v>129</v>
      </c>
      <c r="B132" s="61">
        <v>43921</v>
      </c>
      <c r="C132" s="78">
        <v>1907699951</v>
      </c>
      <c r="D132" s="83">
        <v>1949.719971</v>
      </c>
      <c r="E132" s="76">
        <v>156892731</v>
      </c>
      <c r="F132" s="84">
        <v>156.892731</v>
      </c>
      <c r="G132" s="76">
        <v>146119995</v>
      </c>
      <c r="H132" s="77">
        <v>146.11999499999999</v>
      </c>
      <c r="I132" s="76">
        <v>32290001</v>
      </c>
      <c r="J132" s="77">
        <v>32.290000999999997</v>
      </c>
      <c r="K132" s="77">
        <v>29950001</v>
      </c>
      <c r="L132" s="84">
        <v>29.950001</v>
      </c>
      <c r="M132" s="77">
        <v>19412851</v>
      </c>
      <c r="N132" s="84">
        <v>19.412851</v>
      </c>
      <c r="O132" s="77">
        <v>24809999</v>
      </c>
      <c r="P132" s="85">
        <v>24.809999000000001</v>
      </c>
      <c r="Q132" s="70">
        <v>331980438</v>
      </c>
      <c r="R132" s="75">
        <v>331.98043799999999</v>
      </c>
      <c r="S132" s="78">
        <v>6401373535</v>
      </c>
      <c r="T132" s="79">
        <v>6401.3735349999997</v>
      </c>
      <c r="U132" s="78">
        <v>183399994</v>
      </c>
      <c r="V132" s="80">
        <v>183.39999399999999</v>
      </c>
      <c r="W132" s="81">
        <v>1.65</v>
      </c>
      <c r="X132" s="82"/>
      <c r="Y132" s="61">
        <v>43921</v>
      </c>
      <c r="Z132" s="78">
        <v>1103047</v>
      </c>
      <c r="AA132" s="75">
        <v>0.90657968336797967</v>
      </c>
      <c r="AB132" s="78">
        <v>119150002</v>
      </c>
      <c r="AC132" s="75">
        <v>8.3927820664241367E-3</v>
      </c>
      <c r="AD132" s="78">
        <v>8551400</v>
      </c>
      <c r="AE132" s="75">
        <v>0.11693991627101996</v>
      </c>
      <c r="AF132" s="78">
        <v>1121410</v>
      </c>
      <c r="AG132" s="75">
        <v>0.89173451280084892</v>
      </c>
      <c r="AH132" s="75">
        <v>1.12141</v>
      </c>
    </row>
    <row r="133" spans="1:34" x14ac:dyDescent="0.2">
      <c r="A133" s="44">
        <v>130</v>
      </c>
      <c r="B133" s="61">
        <v>43920</v>
      </c>
      <c r="C133" s="78">
        <v>1949719971</v>
      </c>
      <c r="D133" s="83">
        <v>1963.9499510000001</v>
      </c>
      <c r="E133" s="76">
        <v>159399673</v>
      </c>
      <c r="F133" s="84">
        <v>159.39967300000001</v>
      </c>
      <c r="G133" s="76">
        <v>150880005</v>
      </c>
      <c r="H133" s="77">
        <v>150.88000500000001</v>
      </c>
      <c r="I133" s="76">
        <v>32000000</v>
      </c>
      <c r="J133" s="77">
        <v>32</v>
      </c>
      <c r="K133" s="77">
        <v>30480000</v>
      </c>
      <c r="L133" s="84">
        <v>30.48</v>
      </c>
      <c r="M133" s="77">
        <v>19373253</v>
      </c>
      <c r="N133" s="84">
        <v>19.373252999999998</v>
      </c>
      <c r="O133" s="77">
        <v>25180000</v>
      </c>
      <c r="P133" s="85">
        <v>25.18</v>
      </c>
      <c r="Q133" s="70">
        <v>343309631</v>
      </c>
      <c r="R133" s="75">
        <v>343.30963100000002</v>
      </c>
      <c r="S133" s="78">
        <v>6414333984</v>
      </c>
      <c r="T133" s="79">
        <v>6414.3339839999999</v>
      </c>
      <c r="U133" s="78">
        <v>180300003</v>
      </c>
      <c r="V133" s="80">
        <v>180.300003</v>
      </c>
      <c r="W133" s="81">
        <v>1.63</v>
      </c>
      <c r="X133" s="82"/>
      <c r="Y133" s="61">
        <v>43920</v>
      </c>
      <c r="Z133" s="78">
        <v>1113908</v>
      </c>
      <c r="AA133" s="75">
        <v>0.89774020834754764</v>
      </c>
      <c r="AB133" s="78">
        <v>119630997</v>
      </c>
      <c r="AC133" s="75">
        <v>8.3590375828766182E-3</v>
      </c>
      <c r="AD133" s="78">
        <v>8634040</v>
      </c>
      <c r="AE133" s="75">
        <v>0.11582063553099128</v>
      </c>
      <c r="AF133" s="78">
        <v>1117680</v>
      </c>
      <c r="AG133" s="75">
        <v>0.89471047169136064</v>
      </c>
      <c r="AH133" s="75">
        <v>1.11768</v>
      </c>
    </row>
    <row r="134" spans="1:34" x14ac:dyDescent="0.2">
      <c r="A134" s="44">
        <v>131</v>
      </c>
      <c r="B134" s="61">
        <v>43917</v>
      </c>
      <c r="C134" s="78">
        <v>1963949951</v>
      </c>
      <c r="D134" s="83">
        <v>1900.099976</v>
      </c>
      <c r="E134" s="76">
        <v>148924225</v>
      </c>
      <c r="F134" s="84">
        <v>148.92422500000001</v>
      </c>
      <c r="G134" s="76">
        <v>151699997</v>
      </c>
      <c r="H134" s="77">
        <v>151.699997</v>
      </c>
      <c r="I134" s="76">
        <v>32380001</v>
      </c>
      <c r="J134" s="77">
        <v>32.380001</v>
      </c>
      <c r="K134" s="77">
        <v>30049999</v>
      </c>
      <c r="L134" s="84">
        <v>30.049999</v>
      </c>
      <c r="M134" s="77">
        <v>19442549</v>
      </c>
      <c r="N134" s="84">
        <v>19.442549</v>
      </c>
      <c r="O134" s="77">
        <v>24230000</v>
      </c>
      <c r="P134" s="85">
        <v>24.23</v>
      </c>
      <c r="Q134" s="70">
        <v>335119232</v>
      </c>
      <c r="R134" s="75">
        <v>335.11923200000001</v>
      </c>
      <c r="S134" s="78">
        <v>6642633789</v>
      </c>
      <c r="T134" s="79">
        <v>6642.6337890000004</v>
      </c>
      <c r="U134" s="78">
        <v>183899994</v>
      </c>
      <c r="V134" s="80">
        <v>183.89999399999999</v>
      </c>
      <c r="W134" s="81">
        <v>1.65</v>
      </c>
      <c r="X134" s="82"/>
      <c r="Y134" s="61">
        <v>43917</v>
      </c>
      <c r="Z134" s="78">
        <v>1104826</v>
      </c>
      <c r="AA134" s="75">
        <v>0.90511990123331632</v>
      </c>
      <c r="AB134" s="78">
        <v>120533997</v>
      </c>
      <c r="AC134" s="75">
        <v>8.2964144962354488E-3</v>
      </c>
      <c r="AD134" s="78">
        <v>8564090</v>
      </c>
      <c r="AE134" s="75">
        <v>0.11676663837021796</v>
      </c>
      <c r="AF134" s="78">
        <v>1103880</v>
      </c>
      <c r="AG134" s="75">
        <v>0.90589556835887963</v>
      </c>
      <c r="AH134" s="75">
        <v>1.10388</v>
      </c>
    </row>
    <row r="135" spans="1:34" x14ac:dyDescent="0.2">
      <c r="A135" s="44">
        <v>132</v>
      </c>
      <c r="B135" s="61">
        <v>43916</v>
      </c>
      <c r="C135" s="78">
        <v>1900099976</v>
      </c>
      <c r="D135" s="83">
        <v>1955.48999</v>
      </c>
      <c r="E135" s="76">
        <v>155301025</v>
      </c>
      <c r="F135" s="84">
        <v>155.30102500000001</v>
      </c>
      <c r="G135" s="76">
        <v>141149994</v>
      </c>
      <c r="H135" s="77">
        <v>141.14999399999999</v>
      </c>
      <c r="I135" s="76">
        <v>36130001</v>
      </c>
      <c r="J135" s="77">
        <v>36.130001</v>
      </c>
      <c r="K135" s="77">
        <v>27940001</v>
      </c>
      <c r="L135" s="84">
        <v>27.940000999999999</v>
      </c>
      <c r="M135" s="77">
        <v>19284157</v>
      </c>
      <c r="N135" s="84">
        <v>19.284157</v>
      </c>
      <c r="O135" s="77">
        <v>25139999</v>
      </c>
      <c r="P135" s="85">
        <v>25.139999</v>
      </c>
      <c r="Q135" s="70">
        <v>356747772</v>
      </c>
      <c r="R135" s="75">
        <v>356.747772</v>
      </c>
      <c r="S135" s="78">
        <v>6356587402</v>
      </c>
      <c r="T135" s="79">
        <v>6356.5874020000001</v>
      </c>
      <c r="U135" s="78">
        <v>180899994</v>
      </c>
      <c r="V135" s="80">
        <v>180.89999399999999</v>
      </c>
      <c r="W135" s="81">
        <v>1.65</v>
      </c>
      <c r="X135" s="82"/>
      <c r="Y135" s="61">
        <v>43916</v>
      </c>
      <c r="Z135" s="78">
        <v>1088957</v>
      </c>
      <c r="AA135" s="75">
        <v>0.91830990571712201</v>
      </c>
      <c r="AB135" s="78">
        <v>120722000</v>
      </c>
      <c r="AC135" s="75">
        <v>8.2834943092394107E-3</v>
      </c>
      <c r="AD135" s="78">
        <v>8441500</v>
      </c>
      <c r="AE135" s="75">
        <v>0.11846235858555944</v>
      </c>
      <c r="AF135" s="78">
        <v>1088070</v>
      </c>
      <c r="AG135" s="75">
        <v>0.91905851645574266</v>
      </c>
      <c r="AH135" s="75">
        <v>1.0880700000000001</v>
      </c>
    </row>
    <row r="136" spans="1:34" x14ac:dyDescent="0.2">
      <c r="A136" s="44">
        <v>133</v>
      </c>
      <c r="B136" s="61">
        <v>43915</v>
      </c>
      <c r="C136" s="78">
        <v>1955489990</v>
      </c>
      <c r="D136" s="83">
        <v>1885.839966</v>
      </c>
      <c r="E136" s="76">
        <v>146158630</v>
      </c>
      <c r="F136" s="84">
        <v>146.15862999999999</v>
      </c>
      <c r="G136" s="76">
        <v>138110001</v>
      </c>
      <c r="H136" s="77">
        <v>138.11000100000001</v>
      </c>
      <c r="I136" s="76">
        <v>36810001</v>
      </c>
      <c r="J136" s="77">
        <v>36.810001</v>
      </c>
      <c r="K136" s="77">
        <v>27129999</v>
      </c>
      <c r="L136" s="84">
        <v>27.129999000000002</v>
      </c>
      <c r="M136" s="77">
        <v>18927778</v>
      </c>
      <c r="N136" s="84">
        <v>18.927778</v>
      </c>
      <c r="O136" s="77">
        <v>23559999</v>
      </c>
      <c r="P136" s="85">
        <v>23.559999000000001</v>
      </c>
      <c r="Q136" s="70">
        <v>356551575</v>
      </c>
      <c r="R136" s="75">
        <v>356.55157500000001</v>
      </c>
      <c r="S136" s="78">
        <v>6455909180</v>
      </c>
      <c r="T136" s="79">
        <v>6455.9091799999997</v>
      </c>
      <c r="U136" s="78">
        <v>179699997</v>
      </c>
      <c r="V136" s="80">
        <v>179.699997</v>
      </c>
      <c r="W136" s="81">
        <v>1.63</v>
      </c>
      <c r="X136" s="82"/>
      <c r="Y136" s="61">
        <v>43915</v>
      </c>
      <c r="Z136" s="78">
        <v>1080264</v>
      </c>
      <c r="AA136" s="75">
        <v>0.92569964379077718</v>
      </c>
      <c r="AB136" s="78">
        <v>120036003</v>
      </c>
      <c r="AC136" s="75">
        <v>8.3308338749000163E-3</v>
      </c>
      <c r="AD136" s="78">
        <v>8374680</v>
      </c>
      <c r="AE136" s="75">
        <v>0.11940754751226317</v>
      </c>
      <c r="AF136" s="78">
        <v>1091370</v>
      </c>
      <c r="AG136" s="75">
        <v>0.91627953856162447</v>
      </c>
      <c r="AH136" s="75">
        <v>1.09137</v>
      </c>
    </row>
    <row r="137" spans="1:34" x14ac:dyDescent="0.2">
      <c r="A137" s="44">
        <v>134</v>
      </c>
      <c r="B137" s="61">
        <v>43914</v>
      </c>
      <c r="C137" s="78">
        <v>1885839966</v>
      </c>
      <c r="D137" s="83">
        <v>1940.099976</v>
      </c>
      <c r="E137" s="76">
        <v>147571289</v>
      </c>
      <c r="F137" s="84">
        <v>147.57128900000001</v>
      </c>
      <c r="G137" s="76">
        <v>135179993</v>
      </c>
      <c r="H137" s="77">
        <v>135.179993</v>
      </c>
      <c r="I137" s="76">
        <v>34340000</v>
      </c>
      <c r="J137" s="77">
        <v>34.340000000000003</v>
      </c>
      <c r="K137" s="77">
        <v>25820000</v>
      </c>
      <c r="L137" s="84">
        <v>25.82</v>
      </c>
      <c r="M137" s="77">
        <v>18719889</v>
      </c>
      <c r="N137" s="84">
        <v>18.719888999999998</v>
      </c>
      <c r="O137" s="77">
        <v>23500000</v>
      </c>
      <c r="P137" s="85">
        <v>23.5</v>
      </c>
      <c r="Q137" s="70">
        <v>332667023</v>
      </c>
      <c r="R137" s="75">
        <v>332.66702299999997</v>
      </c>
      <c r="S137" s="78">
        <v>6155957520</v>
      </c>
      <c r="T137" s="79">
        <v>6155.9575199999999</v>
      </c>
      <c r="U137" s="78">
        <v>174500000</v>
      </c>
      <c r="V137" s="80">
        <v>174.5</v>
      </c>
      <c r="W137" s="81">
        <v>1.58</v>
      </c>
      <c r="X137" s="82"/>
      <c r="Y137" s="61">
        <v>43914</v>
      </c>
      <c r="Z137" s="78">
        <v>1076461</v>
      </c>
      <c r="AA137" s="75">
        <v>0.92897002306632581</v>
      </c>
      <c r="AB137" s="78">
        <v>119292000</v>
      </c>
      <c r="AC137" s="75">
        <v>8.3827918049827321E-3</v>
      </c>
      <c r="AD137" s="78">
        <v>8348190</v>
      </c>
      <c r="AE137" s="75">
        <v>0.11978644472634187</v>
      </c>
      <c r="AF137" s="78">
        <v>1076840</v>
      </c>
      <c r="AG137" s="75">
        <v>0.92864306675086361</v>
      </c>
      <c r="AH137" s="75">
        <v>1.07684</v>
      </c>
    </row>
    <row r="138" spans="1:34" x14ac:dyDescent="0.2">
      <c r="A138" s="44">
        <v>135</v>
      </c>
      <c r="B138" s="61">
        <v>43913</v>
      </c>
      <c r="C138" s="78">
        <v>1940099976</v>
      </c>
      <c r="D138" s="83">
        <v>1902.829956</v>
      </c>
      <c r="E138" s="76">
        <v>135275345</v>
      </c>
      <c r="F138" s="84">
        <v>135.27534499999999</v>
      </c>
      <c r="G138" s="76">
        <v>159559998</v>
      </c>
      <c r="H138" s="77">
        <v>159.55999800000001</v>
      </c>
      <c r="I138" s="76">
        <v>27510000</v>
      </c>
      <c r="J138" s="77">
        <v>27.51</v>
      </c>
      <c r="K138" s="77">
        <v>26570000</v>
      </c>
      <c r="L138" s="84">
        <v>26.57</v>
      </c>
      <c r="M138" s="77">
        <v>18610992</v>
      </c>
      <c r="N138" s="84">
        <v>18.610992</v>
      </c>
      <c r="O138" s="77">
        <v>21370001</v>
      </c>
      <c r="P138" s="85">
        <v>21.370000999999998</v>
      </c>
      <c r="Q138" s="70">
        <v>305447479</v>
      </c>
      <c r="R138" s="75">
        <v>305.44747899999999</v>
      </c>
      <c r="S138" s="78">
        <v>5826209473</v>
      </c>
      <c r="T138" s="79">
        <v>5826.2094729999999</v>
      </c>
      <c r="U138" s="78">
        <v>170000000</v>
      </c>
      <c r="V138" s="80">
        <v>170</v>
      </c>
      <c r="W138" s="81">
        <v>1.5</v>
      </c>
      <c r="X138" s="82"/>
      <c r="Y138" s="61">
        <v>43913</v>
      </c>
      <c r="Z138" s="78">
        <v>1069439</v>
      </c>
      <c r="AA138" s="75">
        <v>0.93506969541974805</v>
      </c>
      <c r="AB138" s="78">
        <v>118109001</v>
      </c>
      <c r="AC138" s="75">
        <v>8.4667552136860422E-3</v>
      </c>
      <c r="AD138" s="78">
        <v>8296280</v>
      </c>
      <c r="AE138" s="75">
        <v>0.12053595105276101</v>
      </c>
      <c r="AF138" s="78">
        <v>1086490</v>
      </c>
      <c r="AG138" s="75">
        <v>0.92039503354839902</v>
      </c>
      <c r="AH138" s="75">
        <v>1.08649</v>
      </c>
    </row>
    <row r="139" spans="1:34" x14ac:dyDescent="0.2">
      <c r="A139" s="44">
        <v>136</v>
      </c>
      <c r="B139" s="61">
        <v>43909</v>
      </c>
      <c r="C139" s="78">
        <v>1902829956</v>
      </c>
      <c r="D139" s="83">
        <v>1880.9300539999999</v>
      </c>
      <c r="E139" s="76">
        <v>141970474</v>
      </c>
      <c r="F139" s="84">
        <v>141.970474</v>
      </c>
      <c r="G139" s="76">
        <v>123769997</v>
      </c>
      <c r="H139" s="77">
        <v>123.769997</v>
      </c>
      <c r="I139" s="76">
        <v>26250000</v>
      </c>
      <c r="J139" s="77">
        <v>26.25</v>
      </c>
      <c r="K139" s="77">
        <v>28270000</v>
      </c>
      <c r="L139" s="84">
        <v>28.27</v>
      </c>
      <c r="M139" s="77">
        <v>18333809</v>
      </c>
      <c r="N139" s="84">
        <v>18.333808999999999</v>
      </c>
      <c r="O139" s="77">
        <v>22940001</v>
      </c>
      <c r="P139" s="85">
        <v>22.940000999999999</v>
      </c>
      <c r="Q139" s="70">
        <v>289311951</v>
      </c>
      <c r="R139" s="75">
        <v>289.31195100000002</v>
      </c>
      <c r="S139" s="78">
        <v>5888782227</v>
      </c>
      <c r="T139" s="79">
        <v>5888.7822269999997</v>
      </c>
      <c r="U139" s="78">
        <v>174000000</v>
      </c>
      <c r="V139" s="80">
        <v>174</v>
      </c>
      <c r="W139" s="81">
        <v>1.46</v>
      </c>
      <c r="X139" s="82"/>
      <c r="Y139" s="61">
        <v>43909</v>
      </c>
      <c r="Z139" s="78">
        <v>1096155</v>
      </c>
      <c r="AA139" s="75">
        <v>0.9122797414599213</v>
      </c>
      <c r="AB139" s="78">
        <v>118767998</v>
      </c>
      <c r="AC139" s="75">
        <v>8.4197765125248632E-3</v>
      </c>
      <c r="AD139" s="78">
        <v>8509490</v>
      </c>
      <c r="AE139" s="75">
        <v>0.11751585582684744</v>
      </c>
      <c r="AF139" s="78">
        <v>1060330</v>
      </c>
      <c r="AG139" s="75">
        <v>0.94310261899597292</v>
      </c>
      <c r="AH139" s="75">
        <v>1.06033</v>
      </c>
    </row>
    <row r="140" spans="1:34" x14ac:dyDescent="0.2">
      <c r="A140" s="44">
        <v>137</v>
      </c>
      <c r="B140" s="61">
        <v>43908</v>
      </c>
      <c r="C140" s="78">
        <v>1880930054</v>
      </c>
      <c r="D140" s="83">
        <v>1830</v>
      </c>
      <c r="E140" s="76">
        <v>139672424</v>
      </c>
      <c r="F140" s="84">
        <v>139.67242400000001</v>
      </c>
      <c r="G140" s="76">
        <v>118709999</v>
      </c>
      <c r="H140" s="77">
        <v>118.709999</v>
      </c>
      <c r="I140" s="76">
        <v>23990000</v>
      </c>
      <c r="J140" s="77">
        <v>23.99</v>
      </c>
      <c r="K140" s="77">
        <v>31580000</v>
      </c>
      <c r="L140" s="84">
        <v>31.58</v>
      </c>
      <c r="M140" s="77">
        <v>18530735</v>
      </c>
      <c r="N140" s="84">
        <v>18.530735</v>
      </c>
      <c r="O140" s="77">
        <v>22840000</v>
      </c>
      <c r="P140" s="85">
        <v>22.84</v>
      </c>
      <c r="Q140" s="70">
        <v>282445740</v>
      </c>
      <c r="R140" s="75">
        <v>282.44574</v>
      </c>
      <c r="S140" s="78">
        <v>5951354980</v>
      </c>
      <c r="T140" s="79">
        <v>5951.3549800000001</v>
      </c>
      <c r="U140" s="78">
        <v>173000000</v>
      </c>
      <c r="V140" s="80">
        <v>173</v>
      </c>
      <c r="W140" s="81">
        <v>1.46</v>
      </c>
      <c r="X140" s="82"/>
      <c r="Y140" s="61">
        <v>43908</v>
      </c>
      <c r="Z140" s="78">
        <v>1101552</v>
      </c>
      <c r="AA140" s="75">
        <v>0.90781007160805838</v>
      </c>
      <c r="AB140" s="78">
        <v>118253998</v>
      </c>
      <c r="AC140" s="75">
        <v>8.4563737117792845E-3</v>
      </c>
      <c r="AD140" s="78">
        <v>8549050</v>
      </c>
      <c r="AE140" s="75">
        <v>0.11697206122317685</v>
      </c>
      <c r="AF140" s="78">
        <v>1100240</v>
      </c>
      <c r="AG140" s="75">
        <v>0.90889260524976356</v>
      </c>
      <c r="AH140" s="75">
        <v>1.1002400000000001</v>
      </c>
    </row>
    <row r="141" spans="1:34" x14ac:dyDescent="0.2">
      <c r="A141" s="44">
        <v>138</v>
      </c>
      <c r="B141" s="61">
        <v>43907</v>
      </c>
      <c r="C141" s="78">
        <v>1830000000</v>
      </c>
      <c r="D141" s="83">
        <v>1807.839966</v>
      </c>
      <c r="E141" s="76">
        <v>145810471</v>
      </c>
      <c r="F141" s="84">
        <v>145.81047100000001</v>
      </c>
      <c r="G141" s="76">
        <v>111099998</v>
      </c>
      <c r="H141" s="77">
        <v>111.099998</v>
      </c>
      <c r="I141" s="76">
        <v>29280001</v>
      </c>
      <c r="J141" s="77">
        <v>29.280000999999999</v>
      </c>
      <c r="K141" s="77">
        <v>28180000</v>
      </c>
      <c r="L141" s="84">
        <v>28.18</v>
      </c>
      <c r="M141" s="77">
        <v>18963972</v>
      </c>
      <c r="N141" s="84">
        <v>18.963971999999998</v>
      </c>
      <c r="O141" s="77">
        <v>24030001</v>
      </c>
      <c r="P141" s="85">
        <v>24.030000999999999</v>
      </c>
      <c r="Q141" s="70">
        <v>305300354</v>
      </c>
      <c r="R141" s="75">
        <v>305.30035400000003</v>
      </c>
      <c r="S141" s="78">
        <v>5793433594</v>
      </c>
      <c r="T141" s="79">
        <v>5793.4335940000001</v>
      </c>
      <c r="U141" s="78">
        <v>183199997</v>
      </c>
      <c r="V141" s="80">
        <v>183.199997</v>
      </c>
      <c r="W141" s="81">
        <v>1.49</v>
      </c>
      <c r="X141" s="82"/>
      <c r="Y141" s="61">
        <v>43907</v>
      </c>
      <c r="Z141" s="78">
        <v>1116321</v>
      </c>
      <c r="AA141" s="75">
        <v>0.89579968485767092</v>
      </c>
      <c r="AB141" s="78">
        <v>118491997</v>
      </c>
      <c r="AC141" s="75">
        <v>8.4393885268048956E-3</v>
      </c>
      <c r="AD141" s="78">
        <v>8666820</v>
      </c>
      <c r="AE141" s="75">
        <v>0.11538257400061384</v>
      </c>
      <c r="AF141" s="78">
        <v>1098600</v>
      </c>
      <c r="AG141" s="75">
        <v>0.91024940833788459</v>
      </c>
      <c r="AH141" s="75">
        <v>1.0986</v>
      </c>
    </row>
    <row r="142" spans="1:34" x14ac:dyDescent="0.2">
      <c r="A142" s="44">
        <v>139</v>
      </c>
      <c r="B142" s="61">
        <v>43906</v>
      </c>
      <c r="C142" s="78">
        <v>1807839966</v>
      </c>
      <c r="D142" s="83">
        <v>1689.150024</v>
      </c>
      <c r="E142" s="76">
        <v>134718231</v>
      </c>
      <c r="F142" s="84">
        <v>134.718231</v>
      </c>
      <c r="G142" s="76">
        <v>107860001</v>
      </c>
      <c r="H142" s="77">
        <v>107.860001</v>
      </c>
      <c r="I142" s="76">
        <v>27450001</v>
      </c>
      <c r="J142" s="77">
        <v>27.450001</v>
      </c>
      <c r="K142" s="77">
        <v>26490000</v>
      </c>
      <c r="L142" s="84">
        <v>26.49</v>
      </c>
      <c r="M142" s="77">
        <v>19397211</v>
      </c>
      <c r="N142" s="84">
        <v>19.397210999999999</v>
      </c>
      <c r="O142" s="77">
        <v>22650000</v>
      </c>
      <c r="P142" s="85">
        <v>22.65</v>
      </c>
      <c r="Q142" s="70">
        <v>291911285</v>
      </c>
      <c r="R142" s="75">
        <v>291.91128500000002</v>
      </c>
      <c r="S142" s="78">
        <v>5594790039</v>
      </c>
      <c r="T142" s="79">
        <v>5594.7900390000004</v>
      </c>
      <c r="U142" s="78">
        <v>179300003</v>
      </c>
      <c r="V142" s="80">
        <v>179.300003</v>
      </c>
      <c r="W142" s="81">
        <v>1.45</v>
      </c>
      <c r="X142" s="82"/>
      <c r="Y142" s="61">
        <v>43906</v>
      </c>
      <c r="Z142" s="78">
        <v>1115536</v>
      </c>
      <c r="AA142" s="75">
        <v>0.89643005694123712</v>
      </c>
      <c r="AB142" s="78">
        <v>119002998</v>
      </c>
      <c r="AC142" s="75">
        <v>8.4031496416586068E-3</v>
      </c>
      <c r="AD142" s="78">
        <v>8657190</v>
      </c>
      <c r="AE142" s="75">
        <v>0.1155109221352425</v>
      </c>
      <c r="AF142" s="78">
        <v>1111230</v>
      </c>
      <c r="AG142" s="75">
        <v>0.89990371030299765</v>
      </c>
      <c r="AH142" s="75">
        <v>1.1112299999999999</v>
      </c>
    </row>
    <row r="143" spans="1:34" x14ac:dyDescent="0.2">
      <c r="A143" s="44">
        <v>140</v>
      </c>
      <c r="B143" s="61">
        <v>43903</v>
      </c>
      <c r="C143" s="78">
        <v>1689150024</v>
      </c>
      <c r="D143" s="83">
        <v>1785</v>
      </c>
      <c r="E143" s="76">
        <v>158006912</v>
      </c>
      <c r="F143" s="84">
        <v>158.006912</v>
      </c>
      <c r="G143" s="76">
        <v>107470001</v>
      </c>
      <c r="H143" s="77">
        <v>107.470001</v>
      </c>
      <c r="I143" s="76">
        <v>32860001</v>
      </c>
      <c r="J143" s="77">
        <v>32.860000999999997</v>
      </c>
      <c r="K143" s="77">
        <v>21299999</v>
      </c>
      <c r="L143" s="84">
        <v>21.299999</v>
      </c>
      <c r="M143" s="77">
        <v>19495670</v>
      </c>
      <c r="N143" s="84">
        <v>19.49567</v>
      </c>
      <c r="O143" s="77">
        <v>25670000</v>
      </c>
      <c r="P143" s="85">
        <v>25.67</v>
      </c>
      <c r="Q143" s="70">
        <v>308880585</v>
      </c>
      <c r="R143" s="75">
        <v>308.880585</v>
      </c>
      <c r="S143" s="78">
        <v>5771583008</v>
      </c>
      <c r="T143" s="79">
        <v>5771.5830079999996</v>
      </c>
      <c r="U143" s="78">
        <v>191699997</v>
      </c>
      <c r="V143" s="80">
        <v>191.699997</v>
      </c>
      <c r="W143" s="81">
        <v>1.64</v>
      </c>
      <c r="X143" s="82"/>
      <c r="Y143" s="61">
        <v>43903</v>
      </c>
      <c r="Z143" s="78">
        <v>1118493</v>
      </c>
      <c r="AA143" s="75">
        <v>0.89406013269640494</v>
      </c>
      <c r="AB143" s="78">
        <v>116984001</v>
      </c>
      <c r="AC143" s="75">
        <v>8.5481774554795747E-3</v>
      </c>
      <c r="AD143" s="78">
        <v>8695790</v>
      </c>
      <c r="AE143" s="75">
        <v>0.11499817727889013</v>
      </c>
      <c r="AF143" s="78">
        <v>1123390</v>
      </c>
      <c r="AG143" s="75">
        <v>0.89016281077809123</v>
      </c>
      <c r="AH143" s="75">
        <v>1.1233900000000001</v>
      </c>
    </row>
    <row r="144" spans="1:34" x14ac:dyDescent="0.2">
      <c r="A144" s="44">
        <v>141</v>
      </c>
      <c r="B144" s="61">
        <v>43902</v>
      </c>
      <c r="C144" s="78">
        <v>1785000000</v>
      </c>
      <c r="D144" s="83">
        <v>1676.6099850000001</v>
      </c>
      <c r="E144" s="76">
        <v>138339371</v>
      </c>
      <c r="F144" s="84">
        <v>138.339371</v>
      </c>
      <c r="G144" s="76">
        <v>109470001</v>
      </c>
      <c r="H144" s="77">
        <v>109.470001</v>
      </c>
      <c r="I144" s="76">
        <v>33020000</v>
      </c>
      <c r="J144" s="77">
        <v>33.020000000000003</v>
      </c>
      <c r="K144" s="77">
        <v>22299999</v>
      </c>
      <c r="L144" s="84">
        <v>22.299999</v>
      </c>
      <c r="M144" s="77">
        <v>19741831</v>
      </c>
      <c r="N144" s="84">
        <v>19.741831000000001</v>
      </c>
      <c r="O144" s="77">
        <v>23809999</v>
      </c>
      <c r="P144" s="85">
        <v>23.809999000000001</v>
      </c>
      <c r="Q144" s="70">
        <v>295736725</v>
      </c>
      <c r="R144" s="75">
        <v>295.73672499999998</v>
      </c>
      <c r="S144" s="78">
        <v>5842101074</v>
      </c>
      <c r="T144" s="79">
        <v>5842.1010740000002</v>
      </c>
      <c r="U144" s="78">
        <v>188800003</v>
      </c>
      <c r="V144" s="80">
        <v>188.800003</v>
      </c>
      <c r="W144" s="81">
        <v>1.59</v>
      </c>
      <c r="X144" s="82"/>
      <c r="Y144" s="61">
        <v>43902</v>
      </c>
      <c r="Z144" s="78">
        <v>1126152</v>
      </c>
      <c r="AA144" s="75">
        <v>0.88797959778076141</v>
      </c>
      <c r="AB144" s="78">
        <v>117733002</v>
      </c>
      <c r="AC144" s="75">
        <v>8.4937951382569859E-3</v>
      </c>
      <c r="AD144" s="78">
        <v>8746800</v>
      </c>
      <c r="AE144" s="75">
        <v>0.11432752549503818</v>
      </c>
      <c r="AF144" s="78">
        <v>1138120</v>
      </c>
      <c r="AG144" s="75">
        <v>0.87864197096966923</v>
      </c>
      <c r="AH144" s="75">
        <v>1.13812</v>
      </c>
    </row>
    <row r="145" spans="1:34" x14ac:dyDescent="0.2">
      <c r="A145" s="44">
        <v>142</v>
      </c>
      <c r="B145" s="61">
        <v>43901</v>
      </c>
      <c r="C145" s="78">
        <v>1676609985</v>
      </c>
      <c r="D145" s="83">
        <v>1820.8599850000001</v>
      </c>
      <c r="E145" s="76">
        <v>152833878</v>
      </c>
      <c r="F145" s="84">
        <v>152.833878</v>
      </c>
      <c r="G145" s="76">
        <v>110300003</v>
      </c>
      <c r="H145" s="77">
        <v>110.300003</v>
      </c>
      <c r="I145" s="76">
        <v>41730000</v>
      </c>
      <c r="J145" s="77">
        <v>41.73</v>
      </c>
      <c r="K145" s="77">
        <v>23610001</v>
      </c>
      <c r="L145" s="84">
        <v>23.610001</v>
      </c>
      <c r="M145" s="77">
        <v>20125835</v>
      </c>
      <c r="N145" s="84">
        <v>20.125834999999999</v>
      </c>
      <c r="O145" s="77">
        <v>25850000</v>
      </c>
      <c r="P145" s="85">
        <v>25.85</v>
      </c>
      <c r="Q145" s="70">
        <v>323839050</v>
      </c>
      <c r="R145" s="75">
        <v>323.83904999999999</v>
      </c>
      <c r="S145" s="78">
        <v>6103317383</v>
      </c>
      <c r="T145" s="79">
        <v>6103.3173829999996</v>
      </c>
      <c r="U145" s="78">
        <v>197000000</v>
      </c>
      <c r="V145" s="80">
        <v>197</v>
      </c>
      <c r="W145" s="81">
        <v>1.71</v>
      </c>
      <c r="X145" s="82"/>
      <c r="Y145" s="61">
        <v>43901</v>
      </c>
      <c r="Z145" s="78">
        <v>1131651</v>
      </c>
      <c r="AA145" s="75">
        <v>0.88366466339887473</v>
      </c>
      <c r="AB145" s="78">
        <v>118830002</v>
      </c>
      <c r="AC145" s="75">
        <v>8.4153831790729078E-3</v>
      </c>
      <c r="AD145" s="78">
        <v>8790480</v>
      </c>
      <c r="AE145" s="75">
        <v>0.11375943065680144</v>
      </c>
      <c r="AF145" s="78">
        <v>1140460</v>
      </c>
      <c r="AG145" s="75">
        <v>0.87683917015940938</v>
      </c>
      <c r="AH145" s="75">
        <v>1.14046</v>
      </c>
    </row>
    <row r="146" spans="1:34" x14ac:dyDescent="0.2">
      <c r="A146" s="44">
        <v>143</v>
      </c>
      <c r="B146" s="61">
        <v>43900</v>
      </c>
      <c r="C146" s="78">
        <v>1820859985</v>
      </c>
      <c r="D146" s="83">
        <v>1891.8199460000001</v>
      </c>
      <c r="E146" s="76">
        <v>160086090</v>
      </c>
      <c r="F146" s="84">
        <v>160.08609000000001</v>
      </c>
      <c r="G146" s="76">
        <v>108489998</v>
      </c>
      <c r="H146" s="77">
        <v>108.489998</v>
      </c>
      <c r="I146" s="76">
        <v>45590000</v>
      </c>
      <c r="J146" s="77">
        <v>45.59</v>
      </c>
      <c r="K146" s="77">
        <v>22340000</v>
      </c>
      <c r="L146" s="84">
        <v>22.34</v>
      </c>
      <c r="M146" s="77">
        <v>20224300</v>
      </c>
      <c r="N146" s="84">
        <v>20.224299999999999</v>
      </c>
      <c r="O146" s="77">
        <v>27020000</v>
      </c>
      <c r="P146" s="85">
        <v>27.02</v>
      </c>
      <c r="Q146" s="70">
        <v>328400146</v>
      </c>
      <c r="R146" s="75">
        <v>328.40014600000001</v>
      </c>
      <c r="S146" s="78">
        <v>6375458496</v>
      </c>
      <c r="T146" s="79">
        <v>6375.4584960000002</v>
      </c>
      <c r="U146" s="78">
        <v>199300003</v>
      </c>
      <c r="V146" s="80">
        <v>199.300003</v>
      </c>
      <c r="W146" s="81">
        <v>1.76</v>
      </c>
      <c r="X146" s="82"/>
      <c r="Y146" s="61">
        <v>43900</v>
      </c>
      <c r="Z146" s="78">
        <v>1139796</v>
      </c>
      <c r="AA146" s="75">
        <v>0.87734998192659031</v>
      </c>
      <c r="AB146" s="78">
        <v>117516998</v>
      </c>
      <c r="AC146" s="75">
        <v>8.5094072944239089E-3</v>
      </c>
      <c r="AD146" s="78">
        <v>8856700</v>
      </c>
      <c r="AE146" s="75">
        <v>0.11290887125001411</v>
      </c>
      <c r="AF146" s="78">
        <v>1146890</v>
      </c>
      <c r="AG146" s="75">
        <v>0.87192320100445553</v>
      </c>
      <c r="AH146" s="75">
        <v>1.14689</v>
      </c>
    </row>
    <row r="147" spans="1:34" x14ac:dyDescent="0.2">
      <c r="A147" s="44">
        <v>144</v>
      </c>
      <c r="B147" s="61">
        <v>43899</v>
      </c>
      <c r="C147" s="78">
        <v>1891819946</v>
      </c>
      <c r="D147" s="83">
        <v>1800.6099850000001</v>
      </c>
      <c r="E147" s="76">
        <v>149839462</v>
      </c>
      <c r="F147" s="84">
        <v>149.839462</v>
      </c>
      <c r="G147" s="76">
        <v>113750000</v>
      </c>
      <c r="H147" s="77">
        <v>113.75</v>
      </c>
      <c r="I147" s="76">
        <v>43380001</v>
      </c>
      <c r="J147" s="77">
        <v>43.380001</v>
      </c>
      <c r="K147" s="77">
        <v>24290001</v>
      </c>
      <c r="L147" s="84">
        <v>24.290001</v>
      </c>
      <c r="M147" s="77">
        <v>20519690</v>
      </c>
      <c r="N147" s="84">
        <v>20.519690000000001</v>
      </c>
      <c r="O147" s="77">
        <v>25900000</v>
      </c>
      <c r="P147" s="85">
        <v>25.9</v>
      </c>
      <c r="Q147" s="70">
        <v>331539032</v>
      </c>
      <c r="R147" s="75">
        <v>331.53903200000002</v>
      </c>
      <c r="S147" s="78">
        <v>6171849121</v>
      </c>
      <c r="T147" s="79">
        <v>6171.8491210000002</v>
      </c>
      <c r="U147" s="78">
        <v>193500000</v>
      </c>
      <c r="V147" s="80">
        <v>193.5</v>
      </c>
      <c r="W147" s="81">
        <v>1.72</v>
      </c>
      <c r="X147" s="82"/>
      <c r="Y147" s="61">
        <v>43899</v>
      </c>
      <c r="Z147" s="78">
        <v>1138602</v>
      </c>
      <c r="AA147" s="75">
        <v>0.87827001884767464</v>
      </c>
      <c r="AB147" s="78">
        <v>118332001</v>
      </c>
      <c r="AC147" s="75">
        <v>8.4507993742115456E-3</v>
      </c>
      <c r="AD147" s="78">
        <v>8845450</v>
      </c>
      <c r="AE147" s="75">
        <v>0.11305247330548475</v>
      </c>
      <c r="AF147" s="78">
        <v>1150000</v>
      </c>
      <c r="AG147" s="75">
        <v>0.86956521739130443</v>
      </c>
      <c r="AH147" s="75">
        <v>1.1499999999999999</v>
      </c>
    </row>
    <row r="148" spans="1:34" x14ac:dyDescent="0.2">
      <c r="A148" s="44">
        <v>145</v>
      </c>
      <c r="B148" s="61">
        <v>43896</v>
      </c>
      <c r="C148" s="78">
        <v>1800609985</v>
      </c>
      <c r="D148" s="83">
        <v>1901.089966</v>
      </c>
      <c r="E148" s="76">
        <v>160732742</v>
      </c>
      <c r="F148" s="84">
        <v>160.732742</v>
      </c>
      <c r="G148" s="76">
        <v>114320000</v>
      </c>
      <c r="H148" s="77">
        <v>114.32</v>
      </c>
      <c r="I148" s="76">
        <v>53049999</v>
      </c>
      <c r="J148" s="77">
        <v>53.049999</v>
      </c>
      <c r="K148" s="77">
        <v>29610001</v>
      </c>
      <c r="L148" s="84">
        <v>29.610001</v>
      </c>
      <c r="M148" s="77">
        <v>20578766</v>
      </c>
      <c r="N148" s="84">
        <v>20.578766000000002</v>
      </c>
      <c r="O148" s="77">
        <v>27629999</v>
      </c>
      <c r="P148" s="85">
        <v>27.629999000000002</v>
      </c>
      <c r="Q148" s="70">
        <v>353461792</v>
      </c>
      <c r="R148" s="75">
        <v>353.461792</v>
      </c>
      <c r="S148" s="78">
        <v>6658525391</v>
      </c>
      <c r="T148" s="79">
        <v>6658.5253910000001</v>
      </c>
      <c r="U148" s="78">
        <v>203800003</v>
      </c>
      <c r="V148" s="80">
        <v>203.800003</v>
      </c>
      <c r="W148" s="81">
        <v>1.83</v>
      </c>
      <c r="X148" s="82"/>
      <c r="Y148" s="61">
        <v>43896</v>
      </c>
      <c r="Z148" s="78">
        <v>1122385</v>
      </c>
      <c r="AA148" s="75">
        <v>0.89095987562200141</v>
      </c>
      <c r="AB148" s="78">
        <v>119246002</v>
      </c>
      <c r="AC148" s="75">
        <v>8.3860253864108582E-3</v>
      </c>
      <c r="AD148" s="78">
        <v>8721540</v>
      </c>
      <c r="AE148" s="75">
        <v>0.11465864973387728</v>
      </c>
      <c r="AF148" s="78">
        <v>1153720</v>
      </c>
      <c r="AG148" s="75">
        <v>0.86676143258329574</v>
      </c>
      <c r="AH148" s="75">
        <v>1.1537200000000001</v>
      </c>
    </row>
    <row r="149" spans="1:34" x14ac:dyDescent="0.2">
      <c r="A149" s="44">
        <v>146</v>
      </c>
      <c r="B149" s="61">
        <v>43895</v>
      </c>
      <c r="C149" s="78">
        <v>1901089966</v>
      </c>
      <c r="D149" s="83">
        <v>1924.030029</v>
      </c>
      <c r="E149" s="76">
        <v>165408371</v>
      </c>
      <c r="F149" s="84">
        <v>165.40837099999999</v>
      </c>
      <c r="G149" s="76">
        <v>125000000</v>
      </c>
      <c r="H149" s="77">
        <v>125</v>
      </c>
      <c r="I149" s="76">
        <v>56689999</v>
      </c>
      <c r="J149" s="77">
        <v>56.689999</v>
      </c>
      <c r="K149" s="77">
        <v>28010000</v>
      </c>
      <c r="L149" s="84">
        <v>28.01</v>
      </c>
      <c r="M149" s="77">
        <v>20509842</v>
      </c>
      <c r="N149" s="84">
        <v>20.509841999999999</v>
      </c>
      <c r="O149" s="77">
        <v>28150000</v>
      </c>
      <c r="P149" s="85">
        <v>28.15</v>
      </c>
      <c r="Q149" s="70">
        <v>367390350</v>
      </c>
      <c r="R149" s="75">
        <v>367.39035000000001</v>
      </c>
      <c r="S149" s="78">
        <v>6881999023</v>
      </c>
      <c r="T149" s="79">
        <v>6881.9990230000003</v>
      </c>
      <c r="U149" s="78">
        <v>207199997</v>
      </c>
      <c r="V149" s="80">
        <v>207.199997</v>
      </c>
      <c r="W149" s="81">
        <v>1.9</v>
      </c>
      <c r="X149" s="82"/>
      <c r="Y149" s="61">
        <v>43895</v>
      </c>
      <c r="Z149" s="78">
        <v>1113908</v>
      </c>
      <c r="AA149" s="75">
        <v>0.89774020834754764</v>
      </c>
      <c r="AB149" s="78">
        <v>119941002</v>
      </c>
      <c r="AC149" s="75">
        <v>8.3374324319885201E-3</v>
      </c>
      <c r="AD149" s="78">
        <v>8656440</v>
      </c>
      <c r="AE149" s="75">
        <v>0.11552093008211228</v>
      </c>
      <c r="AF149" s="78">
        <v>1155200</v>
      </c>
      <c r="AG149" s="75">
        <v>0.86565096952908582</v>
      </c>
      <c r="AH149" s="75">
        <v>1.1552</v>
      </c>
    </row>
    <row r="150" spans="1:34" x14ac:dyDescent="0.2">
      <c r="A150" s="44">
        <v>147</v>
      </c>
      <c r="B150" s="61">
        <v>43894</v>
      </c>
      <c r="C150" s="78">
        <v>1924030029</v>
      </c>
      <c r="D150" s="83">
        <v>1975.829956</v>
      </c>
      <c r="E150" s="76">
        <v>169666183</v>
      </c>
      <c r="F150" s="84">
        <v>169.66618299999999</v>
      </c>
      <c r="G150" s="76">
        <v>116800003</v>
      </c>
      <c r="H150" s="77">
        <v>116.800003</v>
      </c>
      <c r="I150" s="76">
        <v>53470001</v>
      </c>
      <c r="J150" s="77">
        <v>53.470001000000003</v>
      </c>
      <c r="K150" s="77">
        <v>27490000</v>
      </c>
      <c r="L150" s="84">
        <v>27.49</v>
      </c>
      <c r="M150" s="77">
        <v>20431070</v>
      </c>
      <c r="N150" s="84">
        <v>20.431069999999998</v>
      </c>
      <c r="O150" s="77">
        <v>28889999</v>
      </c>
      <c r="P150" s="85">
        <v>28.889999</v>
      </c>
      <c r="Q150" s="70">
        <v>377836792</v>
      </c>
      <c r="R150" s="75">
        <v>377.836792</v>
      </c>
      <c r="S150" s="78">
        <v>6764799805</v>
      </c>
      <c r="T150" s="79">
        <v>6764.7998049999997</v>
      </c>
      <c r="U150" s="78">
        <v>202199997</v>
      </c>
      <c r="V150" s="80">
        <v>202.199997</v>
      </c>
      <c r="W150" s="81">
        <v>1.95</v>
      </c>
      <c r="X150" s="82"/>
      <c r="Y150" s="61">
        <v>43894</v>
      </c>
      <c r="Z150" s="78">
        <v>1118068</v>
      </c>
      <c r="AA150" s="75">
        <v>0.89439998282752031</v>
      </c>
      <c r="AB150" s="78">
        <v>119642998</v>
      </c>
      <c r="AC150" s="75">
        <v>8.3581991150037879E-3</v>
      </c>
      <c r="AD150" s="78">
        <v>8684100</v>
      </c>
      <c r="AE150" s="75">
        <v>0.11515298073490632</v>
      </c>
      <c r="AF150" s="78">
        <v>1146920</v>
      </c>
      <c r="AG150" s="75">
        <v>0.87190039409897813</v>
      </c>
      <c r="AH150" s="75">
        <v>1.1469199999999999</v>
      </c>
    </row>
    <row r="151" spans="1:34" x14ac:dyDescent="0.2">
      <c r="A151" s="44">
        <v>148</v>
      </c>
      <c r="B151" s="61">
        <v>43893</v>
      </c>
      <c r="C151" s="78">
        <v>1975829956</v>
      </c>
      <c r="D151" s="83">
        <v>1908.98999</v>
      </c>
      <c r="E151" s="76">
        <v>163657486</v>
      </c>
      <c r="F151" s="84">
        <v>163.65748600000001</v>
      </c>
      <c r="G151" s="76">
        <v>117470001</v>
      </c>
      <c r="H151" s="77">
        <v>117.470001</v>
      </c>
      <c r="I151" s="76">
        <v>52369999</v>
      </c>
      <c r="J151" s="77">
        <v>52.369999</v>
      </c>
      <c r="K151" s="77">
        <v>27910000</v>
      </c>
      <c r="L151" s="84">
        <v>27.91</v>
      </c>
      <c r="M151" s="77">
        <v>20411377</v>
      </c>
      <c r="N151" s="84">
        <v>20.411377000000002</v>
      </c>
      <c r="O151" s="77">
        <v>27629999</v>
      </c>
      <c r="P151" s="85">
        <v>27.629999000000002</v>
      </c>
      <c r="Q151" s="70">
        <v>370136810</v>
      </c>
      <c r="R151" s="75">
        <v>370.13681000000003</v>
      </c>
      <c r="S151" s="78">
        <v>6758839844</v>
      </c>
      <c r="T151" s="79">
        <v>6758.8398440000001</v>
      </c>
      <c r="U151" s="78">
        <v>203199997</v>
      </c>
      <c r="V151" s="80">
        <v>203.199997</v>
      </c>
      <c r="W151" s="81">
        <v>1.93</v>
      </c>
      <c r="X151" s="82"/>
      <c r="Y151" s="61">
        <v>43893</v>
      </c>
      <c r="Z151" s="78">
        <v>1114405</v>
      </c>
      <c r="AA151" s="75">
        <v>0.89733983605601186</v>
      </c>
      <c r="AB151" s="78">
        <v>120890999</v>
      </c>
      <c r="AC151" s="75">
        <v>8.2719144375670191E-3</v>
      </c>
      <c r="AD151" s="78">
        <v>8670680</v>
      </c>
      <c r="AE151" s="75">
        <v>0.11533120816360423</v>
      </c>
      <c r="AF151" s="78">
        <v>1145530</v>
      </c>
      <c r="AG151" s="75">
        <v>0.87295836861540077</v>
      </c>
      <c r="AH151" s="75">
        <v>1.1455299999999999</v>
      </c>
    </row>
    <row r="152" spans="1:34" x14ac:dyDescent="0.2">
      <c r="A152" s="44">
        <v>149</v>
      </c>
      <c r="B152" s="61">
        <v>43892</v>
      </c>
      <c r="C152" s="78">
        <v>1908989990</v>
      </c>
      <c r="D152" s="83">
        <v>1953.9499510000001</v>
      </c>
      <c r="E152" s="76">
        <v>171894577</v>
      </c>
      <c r="F152" s="84">
        <v>171.894577</v>
      </c>
      <c r="G152" s="76">
        <v>113110001</v>
      </c>
      <c r="H152" s="77">
        <v>113.110001</v>
      </c>
      <c r="I152" s="76">
        <v>51400002</v>
      </c>
      <c r="J152" s="77">
        <v>51.400002000000001</v>
      </c>
      <c r="K152" s="77">
        <v>29879999</v>
      </c>
      <c r="L152" s="84">
        <v>29.879999000000002</v>
      </c>
      <c r="M152" s="77">
        <v>20243990</v>
      </c>
      <c r="N152" s="84">
        <v>20.24399</v>
      </c>
      <c r="O152" s="77">
        <v>28270000</v>
      </c>
      <c r="P152" s="85">
        <v>28.27</v>
      </c>
      <c r="Q152" s="70">
        <v>368910736</v>
      </c>
      <c r="R152" s="75">
        <v>368.91073599999999</v>
      </c>
      <c r="S152" s="78">
        <v>6826378906</v>
      </c>
      <c r="T152" s="79">
        <v>6826.3789059999999</v>
      </c>
      <c r="U152" s="78">
        <v>204600006</v>
      </c>
      <c r="V152" s="80">
        <v>204.60000600000001</v>
      </c>
      <c r="W152" s="81">
        <v>1.85</v>
      </c>
      <c r="X152" s="82"/>
      <c r="Y152" s="61">
        <v>43892</v>
      </c>
      <c r="Z152" s="78">
        <v>1105131</v>
      </c>
      <c r="AA152" s="75">
        <v>0.90487010137259738</v>
      </c>
      <c r="AB152" s="78">
        <v>119011002</v>
      </c>
      <c r="AC152" s="75">
        <v>8.4025844938268816E-3</v>
      </c>
      <c r="AD152" s="78">
        <v>8611670</v>
      </c>
      <c r="AE152" s="75">
        <v>0.11612149559841471</v>
      </c>
      <c r="AF152" s="78">
        <v>1158750</v>
      </c>
      <c r="AG152" s="75">
        <v>0.86299892125134847</v>
      </c>
      <c r="AH152" s="75">
        <v>1.1587499999999999</v>
      </c>
    </row>
    <row r="153" spans="1:34" x14ac:dyDescent="0.2">
      <c r="A153" s="44">
        <v>150</v>
      </c>
      <c r="B153" s="61">
        <v>43889</v>
      </c>
      <c r="C153" s="78">
        <v>1953949951</v>
      </c>
      <c r="D153" s="83">
        <v>1883.75</v>
      </c>
      <c r="E153" s="76">
        <v>161170441</v>
      </c>
      <c r="F153" s="84">
        <v>161.17044100000001</v>
      </c>
      <c r="G153" s="76">
        <v>105000000</v>
      </c>
      <c r="H153" s="77">
        <v>105</v>
      </c>
      <c r="I153" s="76">
        <v>48970001</v>
      </c>
      <c r="J153" s="77">
        <v>48.970001000000003</v>
      </c>
      <c r="K153" s="77">
        <v>25930000</v>
      </c>
      <c r="L153" s="84">
        <v>25.93</v>
      </c>
      <c r="M153" s="77">
        <v>20204605</v>
      </c>
      <c r="N153" s="84">
        <v>20.204605000000001</v>
      </c>
      <c r="O153" s="77">
        <v>27120001</v>
      </c>
      <c r="P153" s="85">
        <v>27.120000999999998</v>
      </c>
      <c r="Q153" s="70">
        <v>363761078</v>
      </c>
      <c r="R153" s="75">
        <v>363.761078</v>
      </c>
      <c r="S153" s="78">
        <v>6566156250</v>
      </c>
      <c r="T153" s="79">
        <v>6566.15625</v>
      </c>
      <c r="U153" s="78">
        <v>200000000</v>
      </c>
      <c r="V153" s="80">
        <v>200</v>
      </c>
      <c r="W153" s="81">
        <v>1.84</v>
      </c>
      <c r="X153" s="82"/>
      <c r="Y153" s="61">
        <v>43889</v>
      </c>
      <c r="Z153" s="78">
        <v>1099723</v>
      </c>
      <c r="AA153" s="75">
        <v>0.90931989237289756</v>
      </c>
      <c r="AB153" s="78">
        <v>120588997</v>
      </c>
      <c r="AC153" s="75">
        <v>8.2926305457205179E-3</v>
      </c>
      <c r="AD153" s="78">
        <v>8571440</v>
      </c>
      <c r="AE153" s="75">
        <v>0.11666651111131851</v>
      </c>
      <c r="AF153" s="78">
        <v>1171910</v>
      </c>
      <c r="AG153" s="75">
        <v>0.85330784787227687</v>
      </c>
      <c r="AH153" s="75">
        <v>1.17191</v>
      </c>
    </row>
    <row r="154" spans="1:34" x14ac:dyDescent="0.2">
      <c r="A154" s="44">
        <v>151</v>
      </c>
      <c r="B154" s="61">
        <v>43888</v>
      </c>
      <c r="C154" s="78">
        <v>1883750000</v>
      </c>
      <c r="D154" s="83">
        <v>1884.3000489999999</v>
      </c>
      <c r="E154" s="76">
        <v>157360291</v>
      </c>
      <c r="F154" s="84">
        <v>157.36029099999999</v>
      </c>
      <c r="G154" s="76">
        <v>113550003</v>
      </c>
      <c r="H154" s="77">
        <v>113.550003</v>
      </c>
      <c r="I154" s="76">
        <v>48759998</v>
      </c>
      <c r="J154" s="77">
        <v>48.759998000000003</v>
      </c>
      <c r="K154" s="77">
        <v>26160000</v>
      </c>
      <c r="L154" s="84">
        <v>26.16</v>
      </c>
      <c r="M154" s="77">
        <v>20135683</v>
      </c>
      <c r="N154" s="84">
        <v>20.135683</v>
      </c>
      <c r="O154" s="77">
        <v>27160000</v>
      </c>
      <c r="P154" s="85">
        <v>27.16</v>
      </c>
      <c r="Q154" s="70">
        <v>362780212</v>
      </c>
      <c r="R154" s="75">
        <v>362.78021200000001</v>
      </c>
      <c r="S154" s="78">
        <v>6830352051</v>
      </c>
      <c r="T154" s="79">
        <v>6830.3520509999998</v>
      </c>
      <c r="U154" s="78">
        <v>205199997</v>
      </c>
      <c r="V154" s="80">
        <v>205.199997</v>
      </c>
      <c r="W154" s="81">
        <v>1.9</v>
      </c>
      <c r="X154" s="82"/>
      <c r="Y154" s="61">
        <v>43888</v>
      </c>
      <c r="Z154" s="78">
        <v>1088589</v>
      </c>
      <c r="AA154" s="75">
        <v>0.9186203424800361</v>
      </c>
      <c r="AB154" s="78">
        <v>120133003</v>
      </c>
      <c r="AC154" s="75">
        <v>8.3241072397066442E-3</v>
      </c>
      <c r="AD154" s="78">
        <v>8481900</v>
      </c>
      <c r="AE154" s="75">
        <v>0.11789811245121966</v>
      </c>
      <c r="AF154" s="78">
        <v>1185510</v>
      </c>
      <c r="AG154" s="75">
        <v>0.8435188231225379</v>
      </c>
      <c r="AH154" s="75">
        <v>1.1855100000000001</v>
      </c>
    </row>
    <row r="155" spans="1:34" x14ac:dyDescent="0.2">
      <c r="A155" s="44">
        <v>152</v>
      </c>
      <c r="B155" s="61">
        <v>43887</v>
      </c>
      <c r="C155" s="78">
        <v>1884300049</v>
      </c>
      <c r="D155" s="83">
        <v>1979.589966</v>
      </c>
      <c r="E155" s="76">
        <v>169288147</v>
      </c>
      <c r="F155" s="84">
        <v>169.28814700000001</v>
      </c>
      <c r="G155" s="76">
        <v>106879997</v>
      </c>
      <c r="H155" s="77">
        <v>106.879997</v>
      </c>
      <c r="I155" s="76">
        <v>51869999</v>
      </c>
      <c r="J155" s="77">
        <v>51.869999</v>
      </c>
      <c r="K155" s="77">
        <v>29160000</v>
      </c>
      <c r="L155" s="84">
        <v>29.16</v>
      </c>
      <c r="M155" s="77">
        <v>20096296</v>
      </c>
      <c r="N155" s="84">
        <v>20.096295999999999</v>
      </c>
      <c r="O155" s="77">
        <v>28270000</v>
      </c>
      <c r="P155" s="85">
        <v>28.27</v>
      </c>
      <c r="Q155" s="70">
        <v>377885803</v>
      </c>
      <c r="R155" s="75">
        <v>377.88580300000001</v>
      </c>
      <c r="S155" s="78">
        <v>7106466309</v>
      </c>
      <c r="T155" s="79">
        <v>7106.4663090000004</v>
      </c>
      <c r="U155" s="78">
        <v>203000000</v>
      </c>
      <c r="V155" s="80">
        <v>203</v>
      </c>
      <c r="W155" s="81">
        <v>1.89</v>
      </c>
      <c r="X155" s="82"/>
      <c r="Y155" s="61">
        <v>43887</v>
      </c>
      <c r="Z155" s="78">
        <v>1088200</v>
      </c>
      <c r="AA155" s="75">
        <v>0.91894872266127547</v>
      </c>
      <c r="AB155" s="78">
        <v>119970001</v>
      </c>
      <c r="AC155" s="75">
        <v>8.3354171181510613E-3</v>
      </c>
      <c r="AD155" s="78">
        <v>8473970</v>
      </c>
      <c r="AE155" s="75">
        <v>0.11800844232396386</v>
      </c>
      <c r="AF155" s="78">
        <v>1195040</v>
      </c>
      <c r="AG155" s="75">
        <v>0.83679207390547594</v>
      </c>
      <c r="AH155" s="75">
        <v>1.1950400000000001</v>
      </c>
    </row>
    <row r="156" spans="1:34" x14ac:dyDescent="0.2">
      <c r="A156" s="44">
        <v>153</v>
      </c>
      <c r="B156" s="61">
        <v>43886</v>
      </c>
      <c r="C156" s="78">
        <v>1979589966</v>
      </c>
      <c r="D156" s="83">
        <v>1972.73999</v>
      </c>
      <c r="E156" s="76">
        <v>167199051</v>
      </c>
      <c r="F156" s="84">
        <v>167.199051</v>
      </c>
      <c r="G156" s="76">
        <v>107080002</v>
      </c>
      <c r="H156" s="77">
        <v>107.08000199999999</v>
      </c>
      <c r="I156" s="76">
        <v>50900002</v>
      </c>
      <c r="J156" s="77">
        <v>50.900002000000001</v>
      </c>
      <c r="K156" s="77">
        <v>23760000</v>
      </c>
      <c r="L156" s="84">
        <v>23.76</v>
      </c>
      <c r="M156" s="77">
        <v>20145527</v>
      </c>
      <c r="N156" s="84">
        <v>20.145527000000001</v>
      </c>
      <c r="O156" s="77">
        <v>28250000</v>
      </c>
      <c r="P156" s="85">
        <v>28.25</v>
      </c>
      <c r="Q156" s="70">
        <v>372785217</v>
      </c>
      <c r="R156" s="75">
        <v>372.78521699999999</v>
      </c>
      <c r="S156" s="78">
        <v>7219692871</v>
      </c>
      <c r="T156" s="79">
        <v>7219.6928710000002</v>
      </c>
      <c r="U156" s="78">
        <v>206600006</v>
      </c>
      <c r="V156" s="80">
        <v>206.60000600000001</v>
      </c>
      <c r="W156" s="81">
        <v>1.92</v>
      </c>
      <c r="X156" s="82"/>
      <c r="Y156" s="61">
        <v>43886</v>
      </c>
      <c r="Z156" s="78">
        <v>1084920</v>
      </c>
      <c r="AA156" s="75">
        <v>0.92172694760904017</v>
      </c>
      <c r="AB156" s="78">
        <v>120266998</v>
      </c>
      <c r="AC156" s="75">
        <v>8.3148329685588385E-3</v>
      </c>
      <c r="AD156" s="78">
        <v>8453480</v>
      </c>
      <c r="AE156" s="75">
        <v>0.11829447754061048</v>
      </c>
      <c r="AF156" s="78">
        <v>1191200</v>
      </c>
      <c r="AG156" s="75">
        <v>0.83948959032907988</v>
      </c>
      <c r="AH156" s="75">
        <v>1.1912</v>
      </c>
    </row>
    <row r="157" spans="1:34" x14ac:dyDescent="0.2">
      <c r="A157" s="44">
        <v>154</v>
      </c>
      <c r="B157" s="61">
        <v>43882</v>
      </c>
      <c r="C157" s="78">
        <v>1972739990</v>
      </c>
      <c r="D157" s="83">
        <v>2095.969971</v>
      </c>
      <c r="E157" s="76">
        <v>177664520</v>
      </c>
      <c r="F157" s="84">
        <v>177.66452000000001</v>
      </c>
      <c r="G157" s="76">
        <v>101760002</v>
      </c>
      <c r="H157" s="77">
        <v>101.760002</v>
      </c>
      <c r="I157" s="76">
        <v>59090000</v>
      </c>
      <c r="J157" s="77">
        <v>59.09</v>
      </c>
      <c r="K157" s="77">
        <v>18230000</v>
      </c>
      <c r="L157" s="84">
        <v>18.23</v>
      </c>
      <c r="M157" s="77">
        <v>20086451</v>
      </c>
      <c r="N157" s="84">
        <v>20.086451</v>
      </c>
      <c r="O157" s="77">
        <v>30100000</v>
      </c>
      <c r="P157" s="85">
        <v>30.1</v>
      </c>
      <c r="Q157" s="70">
        <v>396767853</v>
      </c>
      <c r="R157" s="75">
        <v>396.767853</v>
      </c>
      <c r="S157" s="78">
        <v>7428268066</v>
      </c>
      <c r="T157" s="79">
        <v>7428.2680659999996</v>
      </c>
      <c r="U157" s="78">
        <v>212600006</v>
      </c>
      <c r="V157" s="80">
        <v>212.60000600000001</v>
      </c>
      <c r="W157" s="81">
        <v>2.0299999999999998</v>
      </c>
      <c r="X157" s="82"/>
      <c r="Y157" s="61">
        <v>43882</v>
      </c>
      <c r="Z157" s="78">
        <v>1078800</v>
      </c>
      <c r="AA157" s="75">
        <v>0.9269558769002596</v>
      </c>
      <c r="AB157" s="78">
        <v>120779999</v>
      </c>
      <c r="AC157" s="75">
        <v>8.2795165447881805E-3</v>
      </c>
      <c r="AD157" s="78">
        <v>8391600</v>
      </c>
      <c r="AE157" s="75">
        <v>0.1191667858334525</v>
      </c>
      <c r="AF157" s="78">
        <v>1193800</v>
      </c>
      <c r="AG157" s="75">
        <v>0.83766124979058476</v>
      </c>
      <c r="AH157" s="75">
        <v>1.1938</v>
      </c>
    </row>
    <row r="158" spans="1:34" x14ac:dyDescent="0.2">
      <c r="A158" s="44">
        <v>155</v>
      </c>
      <c r="B158" s="61">
        <v>43881</v>
      </c>
      <c r="C158" s="78">
        <v>2095969971</v>
      </c>
      <c r="D158" s="83">
        <v>2153.1000979999999</v>
      </c>
      <c r="E158" s="76">
        <v>183464310</v>
      </c>
      <c r="F158" s="84">
        <v>183.46431000000001</v>
      </c>
      <c r="G158" s="76">
        <v>105290001</v>
      </c>
      <c r="H158" s="77">
        <v>105.290001</v>
      </c>
      <c r="I158" s="76">
        <v>58740002</v>
      </c>
      <c r="J158" s="77">
        <v>58.740001999999997</v>
      </c>
      <c r="K158" s="77">
        <v>18540001</v>
      </c>
      <c r="L158" s="84">
        <v>18.540001</v>
      </c>
      <c r="M158" s="77">
        <v>20017527</v>
      </c>
      <c r="N158" s="84">
        <v>20.017527000000001</v>
      </c>
      <c r="O158" s="77">
        <v>30490000</v>
      </c>
      <c r="P158" s="85">
        <v>30.49</v>
      </c>
      <c r="Q158" s="70">
        <v>401966522</v>
      </c>
      <c r="R158" s="75">
        <v>401.966522</v>
      </c>
      <c r="S158" s="78">
        <v>7470976563</v>
      </c>
      <c r="T158" s="79">
        <v>7470.9765630000002</v>
      </c>
      <c r="U158" s="78">
        <v>215600006</v>
      </c>
      <c r="V158" s="80">
        <v>215.60000600000001</v>
      </c>
      <c r="W158" s="81">
        <v>2.0499999999999998</v>
      </c>
      <c r="X158" s="82"/>
      <c r="Y158" s="61">
        <v>43881</v>
      </c>
      <c r="Z158" s="78">
        <v>1081010</v>
      </c>
      <c r="AA158" s="75">
        <v>0.92506082274909573</v>
      </c>
      <c r="AB158" s="78">
        <v>120220001</v>
      </c>
      <c r="AC158" s="75">
        <v>8.318083444367963E-3</v>
      </c>
      <c r="AD158" s="78">
        <v>8400300</v>
      </c>
      <c r="AE158" s="75">
        <v>0.11904336749877981</v>
      </c>
      <c r="AF158" s="78">
        <v>1195670</v>
      </c>
      <c r="AG158" s="75">
        <v>0.83635116712805369</v>
      </c>
      <c r="AH158" s="75">
        <v>1.19567</v>
      </c>
    </row>
    <row r="159" spans="1:34" x14ac:dyDescent="0.2">
      <c r="A159" s="44">
        <v>156</v>
      </c>
      <c r="B159" s="61">
        <v>43880</v>
      </c>
      <c r="C159" s="78">
        <v>2153100098</v>
      </c>
      <c r="D159" s="83">
        <v>2170.219971</v>
      </c>
      <c r="E159" s="76">
        <v>186309494</v>
      </c>
      <c r="F159" s="84">
        <v>186.309494</v>
      </c>
      <c r="G159" s="76">
        <v>103930000</v>
      </c>
      <c r="H159" s="77">
        <v>103.93</v>
      </c>
      <c r="I159" s="76">
        <v>57220001</v>
      </c>
      <c r="J159" s="77">
        <v>57.220001000000003</v>
      </c>
      <c r="K159" s="77">
        <v>18920000</v>
      </c>
      <c r="L159" s="84">
        <v>18.920000000000002</v>
      </c>
      <c r="M159" s="77">
        <v>20037220</v>
      </c>
      <c r="N159" s="84">
        <v>20.037220000000001</v>
      </c>
      <c r="O159" s="77">
        <v>30719999</v>
      </c>
      <c r="P159" s="85">
        <v>30.719999000000001</v>
      </c>
      <c r="Q159" s="70">
        <v>411039734</v>
      </c>
      <c r="R159" s="75">
        <v>411.03973400000001</v>
      </c>
      <c r="S159" s="78">
        <v>7320007813</v>
      </c>
      <c r="T159" s="79">
        <v>7320.0078130000002</v>
      </c>
      <c r="U159" s="78">
        <v>214000000</v>
      </c>
      <c r="V159" s="80">
        <v>214</v>
      </c>
      <c r="W159" s="81">
        <v>2.0299999999999998</v>
      </c>
      <c r="X159" s="82"/>
      <c r="Y159" s="61">
        <v>43880</v>
      </c>
      <c r="Z159" s="78">
        <v>1079540</v>
      </c>
      <c r="AA159" s="75">
        <v>0.92632046982974237</v>
      </c>
      <c r="AB159" s="78">
        <v>118657997</v>
      </c>
      <c r="AC159" s="75">
        <v>8.4275820027536787E-3</v>
      </c>
      <c r="AD159" s="78">
        <v>8383900</v>
      </c>
      <c r="AE159" s="75">
        <v>0.11927623182528417</v>
      </c>
      <c r="AF159" s="78">
        <v>1203900</v>
      </c>
      <c r="AG159" s="75">
        <v>0.83063377356923329</v>
      </c>
      <c r="AH159" s="75">
        <v>1.2039</v>
      </c>
    </row>
    <row r="160" spans="1:34" x14ac:dyDescent="0.2">
      <c r="A160" s="44">
        <v>157</v>
      </c>
      <c r="B160" s="61">
        <v>43879</v>
      </c>
      <c r="C160" s="78">
        <v>2170219971</v>
      </c>
      <c r="D160" s="83">
        <v>2155.669922</v>
      </c>
      <c r="E160" s="76">
        <v>185752396</v>
      </c>
      <c r="F160" s="84">
        <v>185.752396</v>
      </c>
      <c r="G160" s="76">
        <v>96389999</v>
      </c>
      <c r="H160" s="77">
        <v>96.389999000000003</v>
      </c>
      <c r="I160" s="76">
        <v>40169998</v>
      </c>
      <c r="J160" s="77">
        <v>40.169998</v>
      </c>
      <c r="K160" s="77">
        <v>18910000</v>
      </c>
      <c r="L160" s="84">
        <v>18.91</v>
      </c>
      <c r="M160" s="77">
        <v>20066757</v>
      </c>
      <c r="N160" s="84">
        <v>20.066756999999999</v>
      </c>
      <c r="O160" s="77">
        <v>30559999</v>
      </c>
      <c r="P160" s="85">
        <v>30.559999000000001</v>
      </c>
      <c r="Q160" s="70">
        <v>401034729</v>
      </c>
      <c r="R160" s="75">
        <v>401.03472900000003</v>
      </c>
      <c r="S160" s="78">
        <v>7215720215</v>
      </c>
      <c r="T160" s="79">
        <v>7215.7202150000003</v>
      </c>
      <c r="U160" s="78">
        <v>214000000</v>
      </c>
      <c r="V160" s="80">
        <v>214</v>
      </c>
      <c r="W160" s="81">
        <v>2</v>
      </c>
      <c r="X160" s="82"/>
      <c r="Y160" s="61">
        <v>43879</v>
      </c>
      <c r="Z160" s="78">
        <v>1084011</v>
      </c>
      <c r="AA160" s="75">
        <v>0.92249986393127004</v>
      </c>
      <c r="AB160" s="78">
        <v>119018997</v>
      </c>
      <c r="AC160" s="75">
        <v>8.4020200573526934E-3</v>
      </c>
      <c r="AD160" s="78">
        <v>8416600</v>
      </c>
      <c r="AE160" s="75">
        <v>0.11881282227978042</v>
      </c>
      <c r="AF160" s="78">
        <v>1199800</v>
      </c>
      <c r="AG160" s="75">
        <v>0.83347224537422904</v>
      </c>
      <c r="AH160" s="75">
        <v>1.1998</v>
      </c>
    </row>
    <row r="161" spans="1:34" x14ac:dyDescent="0.2">
      <c r="A161" s="44">
        <v>158</v>
      </c>
      <c r="B161" s="61">
        <v>43875</v>
      </c>
      <c r="C161" s="78">
        <v>2155669922</v>
      </c>
      <c r="D161" s="83">
        <v>2134.8701169999999</v>
      </c>
      <c r="E161" s="76">
        <v>183887222</v>
      </c>
      <c r="F161" s="84">
        <v>183.88722200000001</v>
      </c>
      <c r="G161" s="76">
        <v>90949997</v>
      </c>
      <c r="H161" s="77">
        <v>90.949996999999996</v>
      </c>
      <c r="I161" s="76">
        <v>41090000</v>
      </c>
      <c r="J161" s="77">
        <v>41.09</v>
      </c>
      <c r="K161" s="77">
        <v>19000000</v>
      </c>
      <c r="L161" s="84">
        <v>19</v>
      </c>
      <c r="M161" s="77">
        <v>20076603</v>
      </c>
      <c r="N161" s="84">
        <v>20.076602999999999</v>
      </c>
      <c r="O161" s="77">
        <v>30639999</v>
      </c>
      <c r="P161" s="85">
        <v>30.639999</v>
      </c>
      <c r="Q161" s="70">
        <v>407018097</v>
      </c>
      <c r="R161" s="75">
        <v>407.01809700000001</v>
      </c>
      <c r="S161" s="78">
        <v>7570298340</v>
      </c>
      <c r="T161" s="79">
        <v>7570.2983400000003</v>
      </c>
      <c r="U161" s="78">
        <v>215000000</v>
      </c>
      <c r="V161" s="80">
        <v>215</v>
      </c>
      <c r="W161" s="81">
        <v>2.02</v>
      </c>
      <c r="X161" s="82"/>
      <c r="Y161" s="61">
        <v>43875</v>
      </c>
      <c r="Z161" s="78">
        <v>1084599</v>
      </c>
      <c r="AA161" s="75">
        <v>0.92199974368407123</v>
      </c>
      <c r="AB161" s="78">
        <v>118989998</v>
      </c>
      <c r="AC161" s="75">
        <v>8.4040677099599583E-3</v>
      </c>
      <c r="AD161" s="78">
        <v>8419740</v>
      </c>
      <c r="AE161" s="75">
        <v>0.11876851304197043</v>
      </c>
      <c r="AF161" s="78">
        <v>1203100</v>
      </c>
      <c r="AG161" s="75">
        <v>0.831186102568365</v>
      </c>
      <c r="AH161" s="75">
        <v>1.2031000000000001</v>
      </c>
    </row>
    <row r="162" spans="1:34" x14ac:dyDescent="0.2">
      <c r="A162" s="44">
        <v>159</v>
      </c>
      <c r="B162" s="61">
        <v>43874</v>
      </c>
      <c r="C162" s="78">
        <v>2134870117</v>
      </c>
      <c r="D162" s="83">
        <v>2149.8701169999999</v>
      </c>
      <c r="E162" s="76">
        <v>182260178</v>
      </c>
      <c r="F162" s="84">
        <v>182.260178</v>
      </c>
      <c r="G162" s="76">
        <v>89860001</v>
      </c>
      <c r="H162" s="77">
        <v>89.860000999999997</v>
      </c>
      <c r="I162" s="76">
        <v>41340000</v>
      </c>
      <c r="J162" s="77">
        <v>41.34</v>
      </c>
      <c r="K162" s="77">
        <v>19045000</v>
      </c>
      <c r="L162" s="84">
        <v>19.045000000000002</v>
      </c>
      <c r="M162" s="77">
        <v>20066757</v>
      </c>
      <c r="N162" s="84">
        <v>20.066756999999999</v>
      </c>
      <c r="O162" s="77">
        <v>30440001</v>
      </c>
      <c r="P162" s="85">
        <v>30.440000999999999</v>
      </c>
      <c r="Q162" s="70">
        <v>413491913</v>
      </c>
      <c r="R162" s="75">
        <v>413.49191300000001</v>
      </c>
      <c r="S162" s="78">
        <v>7617973145</v>
      </c>
      <c r="T162" s="79">
        <v>7617.9731449999999</v>
      </c>
      <c r="U162" s="78">
        <v>217199997</v>
      </c>
      <c r="V162" s="80">
        <v>217.199997</v>
      </c>
      <c r="W162" s="81">
        <v>2.0099999999999998</v>
      </c>
      <c r="X162" s="82"/>
      <c r="Y162" s="61">
        <v>43874</v>
      </c>
      <c r="Z162" s="78">
        <v>1087595</v>
      </c>
      <c r="AA162" s="75">
        <v>0.91945990924930687</v>
      </c>
      <c r="AB162" s="78">
        <v>119459999</v>
      </c>
      <c r="AC162" s="75">
        <v>8.3710029162146569E-3</v>
      </c>
      <c r="AD162" s="78">
        <v>8448770</v>
      </c>
      <c r="AE162" s="75">
        <v>0.11836042406172734</v>
      </c>
      <c r="AF162" s="78">
        <v>1191290</v>
      </c>
      <c r="AG162" s="75">
        <v>0.83942616827136973</v>
      </c>
      <c r="AH162" s="75">
        <v>1.19129</v>
      </c>
    </row>
    <row r="163" spans="1:34" x14ac:dyDescent="0.2">
      <c r="A163" s="44">
        <v>160</v>
      </c>
      <c r="B163" s="61">
        <v>43873</v>
      </c>
      <c r="C163" s="78">
        <v>2149870117</v>
      </c>
      <c r="D163" s="83">
        <v>2160</v>
      </c>
      <c r="E163" s="76">
        <v>183252274</v>
      </c>
      <c r="F163" s="84">
        <v>183.252274</v>
      </c>
      <c r="G163" s="76">
        <v>88279999</v>
      </c>
      <c r="H163" s="77">
        <v>88.279999000000004</v>
      </c>
      <c r="I163" s="76">
        <v>41500000</v>
      </c>
      <c r="J163" s="77">
        <v>41.5</v>
      </c>
      <c r="K163" s="77">
        <v>19010000</v>
      </c>
      <c r="L163" s="84">
        <v>19.010000000000002</v>
      </c>
      <c r="M163" s="77">
        <v>20056913</v>
      </c>
      <c r="N163" s="84">
        <v>20.056913000000002</v>
      </c>
      <c r="O163" s="77">
        <v>30440001</v>
      </c>
      <c r="P163" s="85">
        <v>30.440000999999999</v>
      </c>
      <c r="Q163" s="70">
        <v>416581726</v>
      </c>
      <c r="R163" s="75">
        <v>416.581726</v>
      </c>
      <c r="S163" s="78">
        <v>7664653809</v>
      </c>
      <c r="T163" s="79">
        <v>7664.6538090000004</v>
      </c>
      <c r="U163" s="78">
        <v>215000000</v>
      </c>
      <c r="V163" s="80">
        <v>215</v>
      </c>
      <c r="W163" s="81">
        <v>2.02</v>
      </c>
      <c r="X163" s="82"/>
      <c r="Y163" s="61">
        <v>43873</v>
      </c>
      <c r="Z163" s="78">
        <v>1091941</v>
      </c>
      <c r="AA163" s="75">
        <v>0.91580039580893102</v>
      </c>
      <c r="AB163" s="78">
        <v>119930000</v>
      </c>
      <c r="AC163" s="75">
        <v>8.3381972817476863E-3</v>
      </c>
      <c r="AD163" s="78">
        <v>8477500</v>
      </c>
      <c r="AE163" s="75">
        <v>0.11795930404010617</v>
      </c>
      <c r="AF163" s="78">
        <v>1186100</v>
      </c>
      <c r="AG163" s="75">
        <v>0.84309923277969823</v>
      </c>
      <c r="AH163" s="75">
        <v>1.1860999999999999</v>
      </c>
    </row>
    <row r="164" spans="1:34" x14ac:dyDescent="0.2">
      <c r="A164" s="44">
        <v>161</v>
      </c>
      <c r="B164" s="61">
        <v>43871</v>
      </c>
      <c r="C164" s="78">
        <v>2160000000</v>
      </c>
      <c r="D164" s="83">
        <v>2133.9099120000001</v>
      </c>
      <c r="E164" s="76">
        <v>187210785</v>
      </c>
      <c r="F164" s="84">
        <v>187.21078499999999</v>
      </c>
      <c r="G164" s="76">
        <v>89669998</v>
      </c>
      <c r="H164" s="77">
        <v>89.669998000000007</v>
      </c>
      <c r="I164" s="76">
        <v>38610001</v>
      </c>
      <c r="J164" s="77">
        <v>38.610000999999997</v>
      </c>
      <c r="K164" s="77">
        <v>23650000</v>
      </c>
      <c r="L164" s="84">
        <v>23.65</v>
      </c>
      <c r="M164" s="77">
        <v>20076603</v>
      </c>
      <c r="N164" s="84">
        <v>20.076602999999999</v>
      </c>
      <c r="O164" s="77">
        <v>30049999</v>
      </c>
      <c r="P164" s="85">
        <v>30.049999</v>
      </c>
      <c r="Q164" s="70">
        <v>405644836</v>
      </c>
      <c r="R164" s="75">
        <v>405.644836</v>
      </c>
      <c r="S164" s="78">
        <v>7638830078</v>
      </c>
      <c r="T164" s="79">
        <v>7638.830078</v>
      </c>
      <c r="U164" s="78">
        <v>212600006</v>
      </c>
      <c r="V164" s="80">
        <v>212.60000600000001</v>
      </c>
      <c r="W164" s="81">
        <v>2.02</v>
      </c>
      <c r="X164" s="82"/>
      <c r="Y164" s="61">
        <v>43871</v>
      </c>
      <c r="Z164" s="78">
        <v>1094931</v>
      </c>
      <c r="AA164" s="75">
        <v>0.91329955951562236</v>
      </c>
      <c r="AB164" s="78">
        <v>120045998</v>
      </c>
      <c r="AC164" s="75">
        <v>8.3301402517391709E-3</v>
      </c>
      <c r="AD164" s="78">
        <v>8502390</v>
      </c>
      <c r="AE164" s="75">
        <v>0.11761398853734067</v>
      </c>
      <c r="AF164" s="78">
        <v>1177210</v>
      </c>
      <c r="AG164" s="75">
        <v>0.84946611054951959</v>
      </c>
      <c r="AH164" s="75">
        <v>1.1772100000000001</v>
      </c>
    </row>
    <row r="165" spans="1:34" x14ac:dyDescent="0.2">
      <c r="A165" s="44">
        <v>162</v>
      </c>
      <c r="B165" s="61">
        <v>43868</v>
      </c>
      <c r="C165" s="78">
        <v>2133909912</v>
      </c>
      <c r="D165" s="83">
        <v>2079.280029</v>
      </c>
      <c r="E165" s="76">
        <v>182438751</v>
      </c>
      <c r="F165" s="84">
        <v>182.438751</v>
      </c>
      <c r="G165" s="76">
        <v>88639999</v>
      </c>
      <c r="H165" s="77">
        <v>88.639999000000003</v>
      </c>
      <c r="I165" s="76">
        <v>38049999</v>
      </c>
      <c r="J165" s="77">
        <v>38.049999</v>
      </c>
      <c r="K165" s="77">
        <v>23240000</v>
      </c>
      <c r="L165" s="84">
        <v>23.24</v>
      </c>
      <c r="M165" s="77">
        <v>20066757</v>
      </c>
      <c r="N165" s="84">
        <v>20.066756999999999</v>
      </c>
      <c r="O165" s="77">
        <v>29790001</v>
      </c>
      <c r="P165" s="85">
        <v>29.790001</v>
      </c>
      <c r="Q165" s="70">
        <v>406037231</v>
      </c>
      <c r="R165" s="75">
        <v>406.03723100000002</v>
      </c>
      <c r="S165" s="78">
        <v>7772914551</v>
      </c>
      <c r="T165" s="79">
        <v>7772.9145509999998</v>
      </c>
      <c r="U165" s="78">
        <v>215399994</v>
      </c>
      <c r="V165" s="80">
        <v>215.39999399999999</v>
      </c>
      <c r="W165" s="81">
        <v>2.02</v>
      </c>
      <c r="X165" s="82"/>
      <c r="Y165" s="61">
        <v>43868</v>
      </c>
      <c r="Z165" s="78">
        <v>1098298</v>
      </c>
      <c r="AA165" s="75">
        <v>0.91049970044559858</v>
      </c>
      <c r="AB165" s="78">
        <v>120739998</v>
      </c>
      <c r="AC165" s="75">
        <v>8.282259537556064E-3</v>
      </c>
      <c r="AD165" s="78">
        <v>8524300</v>
      </c>
      <c r="AE165" s="75">
        <v>0.11731168541698438</v>
      </c>
      <c r="AF165" s="78">
        <v>1177370</v>
      </c>
      <c r="AG165" s="75">
        <v>0.84935067141170573</v>
      </c>
      <c r="AH165" s="75">
        <v>1.17737</v>
      </c>
    </row>
    <row r="166" spans="1:34" x14ac:dyDescent="0.2">
      <c r="A166" s="44">
        <v>163</v>
      </c>
      <c r="B166" s="61">
        <v>43867</v>
      </c>
      <c r="C166" s="78">
        <v>2079280029</v>
      </c>
      <c r="D166" s="83">
        <v>2050.2299800000001</v>
      </c>
      <c r="E166" s="76">
        <v>182180817</v>
      </c>
      <c r="F166" s="84">
        <v>182.18081699999999</v>
      </c>
      <c r="G166" s="76">
        <v>87260002</v>
      </c>
      <c r="H166" s="77">
        <v>87.260002</v>
      </c>
      <c r="I166" s="76">
        <v>38389999</v>
      </c>
      <c r="J166" s="77">
        <v>38.389999000000003</v>
      </c>
      <c r="K166" s="77">
        <v>19879999</v>
      </c>
      <c r="L166" s="84">
        <v>19.879999000000002</v>
      </c>
      <c r="M166" s="77">
        <v>20047066</v>
      </c>
      <c r="N166" s="84">
        <v>20.047066000000001</v>
      </c>
      <c r="O166" s="77">
        <v>29969999</v>
      </c>
      <c r="P166" s="85">
        <v>29.969999000000001</v>
      </c>
      <c r="Q166" s="70">
        <v>410058807</v>
      </c>
      <c r="R166" s="75">
        <v>410.058807</v>
      </c>
      <c r="S166" s="78">
        <v>7791785645</v>
      </c>
      <c r="T166" s="79">
        <v>7791.7856449999999</v>
      </c>
      <c r="U166" s="78">
        <v>217399994</v>
      </c>
      <c r="V166" s="80">
        <v>217.39999399999999</v>
      </c>
      <c r="W166" s="81">
        <v>2.02</v>
      </c>
      <c r="X166" s="82"/>
      <c r="Y166" s="61">
        <v>43867</v>
      </c>
      <c r="Z166" s="78">
        <v>1100231</v>
      </c>
      <c r="AA166" s="75">
        <v>0.90890004008249181</v>
      </c>
      <c r="AB166" s="78">
        <v>120792999</v>
      </c>
      <c r="AC166" s="75">
        <v>8.2786254855713951E-3</v>
      </c>
      <c r="AD166" s="78">
        <v>8538500</v>
      </c>
      <c r="AE166" s="75">
        <v>0.11711658956491186</v>
      </c>
      <c r="AF166" s="78">
        <v>1181200</v>
      </c>
      <c r="AG166" s="75">
        <v>0.84659668134100907</v>
      </c>
      <c r="AH166" s="75">
        <v>1.1812</v>
      </c>
    </row>
    <row r="167" spans="1:34" x14ac:dyDescent="0.2">
      <c r="A167" s="44">
        <v>164</v>
      </c>
      <c r="B167" s="61">
        <v>43866</v>
      </c>
      <c r="C167" s="78">
        <v>2050229980</v>
      </c>
      <c r="D167" s="83">
        <v>2039.869995</v>
      </c>
      <c r="E167" s="76">
        <v>178480240</v>
      </c>
      <c r="F167" s="84">
        <v>178.48024000000001</v>
      </c>
      <c r="G167" s="76">
        <v>86989998</v>
      </c>
      <c r="H167" s="77">
        <v>86.989998</v>
      </c>
      <c r="I167" s="76">
        <v>36910000</v>
      </c>
      <c r="J167" s="77">
        <v>36.909999999999997</v>
      </c>
      <c r="K167" s="77">
        <v>20049999</v>
      </c>
      <c r="L167" s="84">
        <v>20.049999</v>
      </c>
      <c r="M167" s="77">
        <v>20056913</v>
      </c>
      <c r="N167" s="84">
        <v>20.056913000000002</v>
      </c>
      <c r="O167" s="77">
        <v>29809999</v>
      </c>
      <c r="P167" s="85">
        <v>29.809999000000001</v>
      </c>
      <c r="Q167" s="70">
        <v>407067139</v>
      </c>
      <c r="R167" s="75">
        <v>407.067139</v>
      </c>
      <c r="S167" s="78">
        <v>7607047852</v>
      </c>
      <c r="T167" s="79">
        <v>7607.0478519999997</v>
      </c>
      <c r="U167" s="78">
        <v>215600006</v>
      </c>
      <c r="V167" s="80">
        <v>215.60000600000001</v>
      </c>
      <c r="W167" s="81">
        <v>2</v>
      </c>
      <c r="X167" s="82"/>
      <c r="Y167" s="61">
        <v>43866</v>
      </c>
      <c r="Z167" s="78">
        <v>1104728</v>
      </c>
      <c r="AA167" s="75">
        <v>0.90520019407492169</v>
      </c>
      <c r="AB167" s="78">
        <v>120882004</v>
      </c>
      <c r="AC167" s="75">
        <v>8.272529962358997E-3</v>
      </c>
      <c r="AD167" s="78">
        <v>8576800</v>
      </c>
      <c r="AE167" s="75">
        <v>0.11659360134315828</v>
      </c>
      <c r="AF167" s="78">
        <v>1179710</v>
      </c>
      <c r="AG167" s="75">
        <v>0.847665951801714</v>
      </c>
      <c r="AH167" s="75">
        <v>1.17971</v>
      </c>
    </row>
    <row r="168" spans="1:34" x14ac:dyDescent="0.2">
      <c r="A168" s="44">
        <v>165</v>
      </c>
      <c r="B168" s="61">
        <v>43865</v>
      </c>
      <c r="C168" s="78">
        <v>2039869995</v>
      </c>
      <c r="D168" s="83">
        <v>2049.669922</v>
      </c>
      <c r="E168" s="76">
        <v>178698502</v>
      </c>
      <c r="F168" s="84">
        <v>178.69850199999999</v>
      </c>
      <c r="G168" s="76">
        <v>85790001</v>
      </c>
      <c r="H168" s="77">
        <v>85.790001000000004</v>
      </c>
      <c r="I168" s="76">
        <v>36900002</v>
      </c>
      <c r="J168" s="77">
        <v>36.900002000000001</v>
      </c>
      <c r="K168" s="77">
        <v>20870001</v>
      </c>
      <c r="L168" s="84">
        <v>20.870000999999998</v>
      </c>
      <c r="M168" s="77">
        <v>20106144</v>
      </c>
      <c r="N168" s="84">
        <v>20.106144</v>
      </c>
      <c r="O168" s="77">
        <v>29629999</v>
      </c>
      <c r="P168" s="85">
        <v>29.629999000000002</v>
      </c>
      <c r="Q168" s="70">
        <v>402751251</v>
      </c>
      <c r="R168" s="75">
        <v>402.75125100000002</v>
      </c>
      <c r="S168" s="78">
        <v>7647769531</v>
      </c>
      <c r="T168" s="79">
        <v>7647.7695309999999</v>
      </c>
      <c r="U168" s="78">
        <v>213199997</v>
      </c>
      <c r="V168" s="80">
        <v>213.199997</v>
      </c>
      <c r="W168" s="81">
        <v>1.98</v>
      </c>
      <c r="X168" s="82"/>
      <c r="Y168" s="61">
        <v>43865</v>
      </c>
      <c r="Z168" s="78">
        <v>1106293</v>
      </c>
      <c r="AA168" s="75">
        <v>0.9039196668513676</v>
      </c>
      <c r="AB168" s="78">
        <v>120151001</v>
      </c>
      <c r="AC168" s="75">
        <v>8.3228603313924947E-3</v>
      </c>
      <c r="AD168" s="78">
        <v>8589400</v>
      </c>
      <c r="AE168" s="75">
        <v>0.11642256735045522</v>
      </c>
      <c r="AF168" s="78">
        <v>1174600</v>
      </c>
      <c r="AG168" s="75">
        <v>0.85135365230716831</v>
      </c>
      <c r="AH168" s="75">
        <v>1.1746000000000001</v>
      </c>
    </row>
    <row r="169" spans="1:34" x14ac:dyDescent="0.2">
      <c r="A169" s="44">
        <v>166</v>
      </c>
      <c r="B169" s="61">
        <v>43864</v>
      </c>
      <c r="C169" s="78">
        <v>2049669922</v>
      </c>
      <c r="D169" s="83">
        <v>2004.1999510000001</v>
      </c>
      <c r="E169" s="76">
        <v>173003815</v>
      </c>
      <c r="F169" s="84">
        <v>173.003815</v>
      </c>
      <c r="G169" s="76">
        <v>87660004</v>
      </c>
      <c r="H169" s="77">
        <v>87.660004000000001</v>
      </c>
      <c r="I169" s="76">
        <v>32919998</v>
      </c>
      <c r="J169" s="77">
        <v>32.919998</v>
      </c>
      <c r="K169" s="77">
        <v>20379999</v>
      </c>
      <c r="L169" s="84">
        <v>20.379999000000002</v>
      </c>
      <c r="M169" s="77">
        <v>20145527</v>
      </c>
      <c r="N169" s="84">
        <v>20.145527000000001</v>
      </c>
      <c r="O169" s="77">
        <v>29100000</v>
      </c>
      <c r="P169" s="85">
        <v>29.1</v>
      </c>
      <c r="Q169" s="70">
        <v>389165985</v>
      </c>
      <c r="R169" s="75">
        <v>389.16598499999998</v>
      </c>
      <c r="S169" s="78">
        <v>7650749023</v>
      </c>
      <c r="T169" s="79">
        <v>7650.7490230000003</v>
      </c>
      <c r="U169" s="78">
        <v>205000000</v>
      </c>
      <c r="V169" s="80">
        <v>205</v>
      </c>
      <c r="W169" s="81">
        <v>1.94</v>
      </c>
      <c r="X169" s="82"/>
      <c r="Y169" s="61">
        <v>43864</v>
      </c>
      <c r="Z169" s="78">
        <v>1108979</v>
      </c>
      <c r="AA169" s="75">
        <v>0.90173033033087191</v>
      </c>
      <c r="AB169" s="78">
        <v>120175003</v>
      </c>
      <c r="AC169" s="75">
        <v>8.3211980448213516E-3</v>
      </c>
      <c r="AD169" s="78">
        <v>8611610</v>
      </c>
      <c r="AE169" s="75">
        <v>0.11612230465615604</v>
      </c>
      <c r="AF169" s="78">
        <v>1188480</v>
      </c>
      <c r="AG169" s="75">
        <v>0.8414108777598277</v>
      </c>
      <c r="AH169" s="75">
        <v>1.18848</v>
      </c>
    </row>
    <row r="170" spans="1:34" x14ac:dyDescent="0.2">
      <c r="A170" s="44">
        <v>167</v>
      </c>
      <c r="B170" s="61">
        <v>43861</v>
      </c>
      <c r="C170" s="78">
        <v>2004199951</v>
      </c>
      <c r="D170" s="83">
        <v>2008.719971</v>
      </c>
      <c r="E170" s="76">
        <v>168886551</v>
      </c>
      <c r="F170" s="84">
        <v>168.886551</v>
      </c>
      <c r="G170" s="76">
        <v>76300003</v>
      </c>
      <c r="H170" s="77">
        <v>76.300003000000004</v>
      </c>
      <c r="I170" s="76">
        <v>31520000</v>
      </c>
      <c r="J170" s="77">
        <v>31.52</v>
      </c>
      <c r="K170" s="77">
        <v>20510000</v>
      </c>
      <c r="L170" s="84">
        <v>20.51</v>
      </c>
      <c r="M170" s="77">
        <v>20194757</v>
      </c>
      <c r="N170" s="84">
        <v>20.194756999999999</v>
      </c>
      <c r="O170" s="77">
        <v>28719999</v>
      </c>
      <c r="P170" s="85">
        <v>28.719999000000001</v>
      </c>
      <c r="Q170" s="70">
        <v>387743683</v>
      </c>
      <c r="R170" s="75">
        <v>387.74368299999998</v>
      </c>
      <c r="S170" s="78">
        <v>7665646973</v>
      </c>
      <c r="T170" s="79">
        <v>7665.6469729999999</v>
      </c>
      <c r="U170" s="78">
        <v>200399994</v>
      </c>
      <c r="V170" s="80">
        <v>200.39999399999999</v>
      </c>
      <c r="W170" s="81">
        <v>1.93</v>
      </c>
      <c r="X170" s="82"/>
      <c r="Y170" s="61">
        <v>43861</v>
      </c>
      <c r="Z170" s="78">
        <v>1102913</v>
      </c>
      <c r="AA170" s="75">
        <v>0.90668982956951272</v>
      </c>
      <c r="AB170" s="78">
        <v>120063004</v>
      </c>
      <c r="AC170" s="75">
        <v>8.3289603515167756E-3</v>
      </c>
      <c r="AD170" s="78">
        <v>8565550</v>
      </c>
      <c r="AE170" s="75">
        <v>0.11674673546940943</v>
      </c>
      <c r="AF170" s="78">
        <v>1186290</v>
      </c>
      <c r="AG170" s="75">
        <v>0.84296419931045519</v>
      </c>
      <c r="AH170" s="75">
        <v>1.1862900000000001</v>
      </c>
    </row>
    <row r="171" spans="1:34" x14ac:dyDescent="0.2">
      <c r="A171" s="44">
        <v>168</v>
      </c>
      <c r="B171" s="61">
        <v>43860</v>
      </c>
      <c r="C171" s="78">
        <v>2008719971</v>
      </c>
      <c r="D171" s="83">
        <v>1870.6800539999999</v>
      </c>
      <c r="E171" s="76">
        <v>171416428</v>
      </c>
      <c r="F171" s="84">
        <v>171.416428</v>
      </c>
      <c r="G171" s="76">
        <v>74540001</v>
      </c>
      <c r="H171" s="77">
        <v>74.540001000000004</v>
      </c>
      <c r="I171" s="76">
        <v>33490002</v>
      </c>
      <c r="J171" s="77">
        <v>33.490001999999997</v>
      </c>
      <c r="K171" s="77">
        <v>20990000</v>
      </c>
      <c r="L171" s="84">
        <v>20.99</v>
      </c>
      <c r="M171" s="77">
        <v>20115990</v>
      </c>
      <c r="N171" s="84">
        <v>20.11599</v>
      </c>
      <c r="O171" s="77">
        <v>29270000</v>
      </c>
      <c r="P171" s="85">
        <v>29.27</v>
      </c>
      <c r="Q171" s="70">
        <v>391274902</v>
      </c>
      <c r="R171" s="75">
        <v>391.274902</v>
      </c>
      <c r="S171" s="78">
        <v>7614993164</v>
      </c>
      <c r="T171" s="79">
        <v>7614.9931640000004</v>
      </c>
      <c r="U171" s="78">
        <v>201800003</v>
      </c>
      <c r="V171" s="80">
        <v>201.800003</v>
      </c>
      <c r="W171" s="81">
        <v>1.96</v>
      </c>
      <c r="X171" s="82"/>
      <c r="Y171" s="61">
        <v>43860</v>
      </c>
      <c r="Z171" s="78">
        <v>1101686</v>
      </c>
      <c r="AA171" s="75">
        <v>0.90769965307719269</v>
      </c>
      <c r="AB171" s="78">
        <v>120033997</v>
      </c>
      <c r="AC171" s="75">
        <v>8.3309730992295467E-3</v>
      </c>
      <c r="AD171" s="78">
        <v>8560100</v>
      </c>
      <c r="AE171" s="75">
        <v>0.11682106517447226</v>
      </c>
      <c r="AF171" s="78">
        <v>1182000</v>
      </c>
      <c r="AG171" s="75">
        <v>0.84602368866328259</v>
      </c>
      <c r="AH171" s="75">
        <v>1.1819999999999999</v>
      </c>
    </row>
    <row r="172" spans="1:34" x14ac:dyDescent="0.2">
      <c r="A172" s="44">
        <v>169</v>
      </c>
      <c r="B172" s="61">
        <v>43859</v>
      </c>
      <c r="C172" s="78">
        <v>1870680054</v>
      </c>
      <c r="D172" s="83">
        <v>1858</v>
      </c>
      <c r="E172" s="76">
        <v>166713821</v>
      </c>
      <c r="F172" s="84">
        <v>166.713821</v>
      </c>
      <c r="G172" s="76">
        <v>73580002</v>
      </c>
      <c r="H172" s="77">
        <v>73.580001999999993</v>
      </c>
      <c r="I172" s="76">
        <v>32560001</v>
      </c>
      <c r="J172" s="77">
        <v>32.560001</v>
      </c>
      <c r="K172" s="77">
        <v>20549999</v>
      </c>
      <c r="L172" s="84">
        <v>20.549999</v>
      </c>
      <c r="M172" s="77">
        <v>20086451</v>
      </c>
      <c r="N172" s="84">
        <v>20.086451</v>
      </c>
      <c r="O172" s="77">
        <v>29280001</v>
      </c>
      <c r="P172" s="85">
        <v>29.280000999999999</v>
      </c>
      <c r="Q172" s="70">
        <v>399808594</v>
      </c>
      <c r="R172" s="75">
        <v>399.80859400000003</v>
      </c>
      <c r="S172" s="78">
        <v>7781853516</v>
      </c>
      <c r="T172" s="79">
        <v>7781.8535160000001</v>
      </c>
      <c r="U172" s="78">
        <v>207399994</v>
      </c>
      <c r="V172" s="80">
        <v>207.39999399999999</v>
      </c>
      <c r="W172" s="81">
        <v>1.98</v>
      </c>
      <c r="X172" s="82"/>
      <c r="Y172" s="61">
        <v>43859</v>
      </c>
      <c r="Z172" s="78">
        <v>1102256</v>
      </c>
      <c r="AA172" s="75">
        <v>0.90723026229841353</v>
      </c>
      <c r="AB172" s="78">
        <v>120287003</v>
      </c>
      <c r="AC172" s="75">
        <v>8.313450123950631E-3</v>
      </c>
      <c r="AD172" s="78">
        <v>8569930</v>
      </c>
      <c r="AE172" s="75">
        <v>0.11668706745562683</v>
      </c>
      <c r="AF172" s="78">
        <v>1181510</v>
      </c>
      <c r="AG172" s="75">
        <v>0.84637455459539057</v>
      </c>
      <c r="AH172" s="75">
        <v>1.1815100000000001</v>
      </c>
    </row>
    <row r="173" spans="1:34" x14ac:dyDescent="0.2">
      <c r="A173" s="44">
        <v>170</v>
      </c>
      <c r="B173" s="61">
        <v>43854</v>
      </c>
      <c r="C173" s="78">
        <v>1858000000</v>
      </c>
      <c r="D173" s="83">
        <v>1861.6400149999999</v>
      </c>
      <c r="E173" s="76">
        <v>163737518</v>
      </c>
      <c r="F173" s="84">
        <v>163.73751799999999</v>
      </c>
      <c r="G173" s="76">
        <v>73000000</v>
      </c>
      <c r="H173" s="77">
        <v>73</v>
      </c>
      <c r="I173" s="76">
        <v>32700001</v>
      </c>
      <c r="J173" s="77">
        <v>32.700001</v>
      </c>
      <c r="K173" s="77">
        <v>21120001</v>
      </c>
      <c r="L173" s="84">
        <v>21.120000999999998</v>
      </c>
      <c r="M173" s="77">
        <v>20027372</v>
      </c>
      <c r="N173" s="84">
        <v>20.027372</v>
      </c>
      <c r="O173" s="77">
        <v>29410000</v>
      </c>
      <c r="P173" s="85">
        <v>29.41</v>
      </c>
      <c r="Q173" s="70">
        <v>408342255</v>
      </c>
      <c r="R173" s="75">
        <v>408.34225500000002</v>
      </c>
      <c r="S173" s="78">
        <v>7885148438</v>
      </c>
      <c r="T173" s="79">
        <v>7885.1484380000002</v>
      </c>
      <c r="U173" s="78">
        <v>214600006</v>
      </c>
      <c r="V173" s="80">
        <v>214.60000600000001</v>
      </c>
      <c r="W173" s="81">
        <v>2</v>
      </c>
      <c r="X173" s="82"/>
      <c r="Y173" s="61">
        <v>43854</v>
      </c>
      <c r="Z173" s="78">
        <v>1105522</v>
      </c>
      <c r="AA173" s="75">
        <v>0.90455006775080016</v>
      </c>
      <c r="AB173" s="78">
        <v>121101997</v>
      </c>
      <c r="AC173" s="75">
        <v>8.2575021450719769E-3</v>
      </c>
      <c r="AD173" s="78">
        <v>8591800</v>
      </c>
      <c r="AE173" s="75">
        <v>0.11639004632323845</v>
      </c>
      <c r="AF173" s="78">
        <v>1186610</v>
      </c>
      <c r="AG173" s="75">
        <v>0.84273687226637228</v>
      </c>
      <c r="AH173" s="75">
        <v>1.1866099999999999</v>
      </c>
    </row>
    <row r="174" spans="1:34" x14ac:dyDescent="0.2">
      <c r="A174" s="44">
        <v>171</v>
      </c>
      <c r="B174" s="61">
        <v>43853</v>
      </c>
      <c r="C174" s="78">
        <v>1861640015</v>
      </c>
      <c r="D174" s="83">
        <v>1884.579956</v>
      </c>
      <c r="E174" s="76">
        <v>165404251</v>
      </c>
      <c r="F174" s="84">
        <v>165.40425099999999</v>
      </c>
      <c r="G174" s="76">
        <v>74470001</v>
      </c>
      <c r="H174" s="77">
        <v>74.470000999999996</v>
      </c>
      <c r="I174" s="76">
        <v>32070000</v>
      </c>
      <c r="J174" s="77">
        <v>32.07</v>
      </c>
      <c r="K174" s="77">
        <v>21469999</v>
      </c>
      <c r="L174" s="84">
        <v>21.469999000000001</v>
      </c>
      <c r="M174" s="77">
        <v>20017527</v>
      </c>
      <c r="N174" s="84">
        <v>20.017527000000001</v>
      </c>
      <c r="O174" s="77">
        <v>29639999</v>
      </c>
      <c r="P174" s="85">
        <v>29.639999</v>
      </c>
      <c r="Q174" s="70">
        <v>404075470</v>
      </c>
      <c r="R174" s="75">
        <v>404.07547</v>
      </c>
      <c r="S174" s="78">
        <v>7896073730</v>
      </c>
      <c r="T174" s="79">
        <v>7896.0737300000001</v>
      </c>
      <c r="U174" s="78">
        <v>213399994</v>
      </c>
      <c r="V174" s="80">
        <v>213.39999399999999</v>
      </c>
      <c r="W174" s="81">
        <v>2</v>
      </c>
      <c r="X174" s="82"/>
      <c r="Y174" s="61">
        <v>43853</v>
      </c>
      <c r="Z174" s="78">
        <v>1109644</v>
      </c>
      <c r="AA174" s="75">
        <v>0.90118993118513679</v>
      </c>
      <c r="AB174" s="78">
        <v>121750000</v>
      </c>
      <c r="AC174" s="75">
        <v>8.2135523613963042E-3</v>
      </c>
      <c r="AD174" s="78">
        <v>8622260</v>
      </c>
      <c r="AE174" s="75">
        <v>0.11597887328844177</v>
      </c>
      <c r="AF174" s="78">
        <v>1184420</v>
      </c>
      <c r="AG174" s="75">
        <v>0.84429509802266089</v>
      </c>
      <c r="AH174" s="75">
        <v>1.18442</v>
      </c>
    </row>
    <row r="175" spans="1:34" x14ac:dyDescent="0.2">
      <c r="A175" s="44">
        <v>172</v>
      </c>
      <c r="B175" s="61">
        <v>43852</v>
      </c>
      <c r="C175" s="78">
        <v>1884579956</v>
      </c>
      <c r="D175" s="83">
        <v>1887.459961</v>
      </c>
      <c r="E175" s="76">
        <v>164392303</v>
      </c>
      <c r="F175" s="84">
        <v>164.392303</v>
      </c>
      <c r="G175" s="76">
        <v>75540001</v>
      </c>
      <c r="H175" s="77">
        <v>75.540001000000004</v>
      </c>
      <c r="I175" s="76">
        <v>31620001</v>
      </c>
      <c r="J175" s="77">
        <v>31.620000999999998</v>
      </c>
      <c r="K175" s="77">
        <v>21969999</v>
      </c>
      <c r="L175" s="84">
        <v>21.969999000000001</v>
      </c>
      <c r="M175" s="77">
        <v>19997833</v>
      </c>
      <c r="N175" s="84">
        <v>19.997833</v>
      </c>
      <c r="O175" s="77">
        <v>29660000</v>
      </c>
      <c r="P175" s="85">
        <v>29.66</v>
      </c>
      <c r="Q175" s="70">
        <v>415355621</v>
      </c>
      <c r="R175" s="75">
        <v>415.35562099999999</v>
      </c>
      <c r="S175" s="78">
        <v>7905012695</v>
      </c>
      <c r="T175" s="79">
        <v>7905.0126950000003</v>
      </c>
      <c r="U175" s="78">
        <v>218399994</v>
      </c>
      <c r="V175" s="80">
        <v>218.39999399999999</v>
      </c>
      <c r="W175" s="81">
        <v>2.0099999999999998</v>
      </c>
      <c r="X175" s="82"/>
      <c r="Y175" s="61">
        <v>43852</v>
      </c>
      <c r="Z175" s="78">
        <v>1108561</v>
      </c>
      <c r="AA175" s="75">
        <v>0.90207034164110056</v>
      </c>
      <c r="AB175" s="78">
        <v>121837997</v>
      </c>
      <c r="AC175" s="75">
        <v>8.2076201564607147E-3</v>
      </c>
      <c r="AD175" s="78">
        <v>8611200</v>
      </c>
      <c r="AE175" s="75">
        <v>0.11612783351913787</v>
      </c>
      <c r="AF175" s="78">
        <v>1176400</v>
      </c>
      <c r="AG175" s="75">
        <v>0.85005100306018366</v>
      </c>
      <c r="AH175" s="75">
        <v>1.1763999999999999</v>
      </c>
    </row>
    <row r="176" spans="1:34" x14ac:dyDescent="0.2">
      <c r="A176" s="44">
        <v>173</v>
      </c>
      <c r="B176" s="61">
        <v>43851</v>
      </c>
      <c r="C176" s="78">
        <v>1887459961</v>
      </c>
      <c r="D176" s="83">
        <v>1892</v>
      </c>
      <c r="E176" s="76">
        <v>165185989</v>
      </c>
      <c r="F176" s="84">
        <v>165.18598900000001</v>
      </c>
      <c r="G176" s="76">
        <v>76730003</v>
      </c>
      <c r="H176" s="77">
        <v>76.730002999999996</v>
      </c>
      <c r="I176" s="76">
        <v>31260000</v>
      </c>
      <c r="J176" s="77">
        <v>31.26</v>
      </c>
      <c r="K176" s="77">
        <v>20940001</v>
      </c>
      <c r="L176" s="84">
        <v>20.940000999999999</v>
      </c>
      <c r="M176" s="77">
        <v>19978142</v>
      </c>
      <c r="N176" s="84">
        <v>19.978141999999998</v>
      </c>
      <c r="O176" s="77">
        <v>29600000</v>
      </c>
      <c r="P176" s="85">
        <v>29.6</v>
      </c>
      <c r="Q176" s="70">
        <v>416826935</v>
      </c>
      <c r="R176" s="75">
        <v>416.82693499999999</v>
      </c>
      <c r="S176" s="78">
        <v>7890113770</v>
      </c>
      <c r="T176" s="79">
        <v>7890.1137699999999</v>
      </c>
      <c r="U176" s="78">
        <v>215800003</v>
      </c>
      <c r="V176" s="80">
        <v>215.800003</v>
      </c>
      <c r="W176" s="81">
        <v>2</v>
      </c>
      <c r="X176" s="82"/>
      <c r="Y176" s="61">
        <v>43851</v>
      </c>
      <c r="Z176" s="78">
        <v>1109693</v>
      </c>
      <c r="AA176" s="75">
        <v>0.9011501379210286</v>
      </c>
      <c r="AB176" s="78">
        <v>122250999</v>
      </c>
      <c r="AC176" s="75">
        <v>8.1798922559315861E-3</v>
      </c>
      <c r="AD176" s="78">
        <v>8619500</v>
      </c>
      <c r="AE176" s="75">
        <v>0.1160160102094089</v>
      </c>
      <c r="AF176" s="78">
        <v>1171800</v>
      </c>
      <c r="AG176" s="75">
        <v>0.85338795016214375</v>
      </c>
      <c r="AH176" s="75">
        <v>1.1718</v>
      </c>
    </row>
    <row r="177" spans="1:34" x14ac:dyDescent="0.2">
      <c r="A177" s="44">
        <v>174</v>
      </c>
      <c r="B177" s="61">
        <v>43847</v>
      </c>
      <c r="C177" s="78">
        <v>1892000000</v>
      </c>
      <c r="D177" s="83">
        <v>1864.719971</v>
      </c>
      <c r="E177" s="76">
        <v>165781265</v>
      </c>
      <c r="F177" s="84">
        <v>165.78126499999999</v>
      </c>
      <c r="G177" s="76">
        <v>75559998</v>
      </c>
      <c r="H177" s="77">
        <v>75.559997999999993</v>
      </c>
      <c r="I177" s="76">
        <v>31500000</v>
      </c>
      <c r="J177" s="77">
        <v>31.5</v>
      </c>
      <c r="K177" s="77">
        <v>20620001</v>
      </c>
      <c r="L177" s="84">
        <v>20.620000999999998</v>
      </c>
      <c r="M177" s="77">
        <v>19938757</v>
      </c>
      <c r="N177" s="84">
        <v>19.938756999999999</v>
      </c>
      <c r="O177" s="77">
        <v>29540001</v>
      </c>
      <c r="P177" s="85">
        <v>29.540001</v>
      </c>
      <c r="Q177" s="70">
        <v>430657410</v>
      </c>
      <c r="R177" s="75">
        <v>430.65741000000003</v>
      </c>
      <c r="S177" s="78">
        <v>7870250000</v>
      </c>
      <c r="T177" s="79">
        <v>7870.25</v>
      </c>
      <c r="U177" s="78">
        <v>220399994</v>
      </c>
      <c r="V177" s="80">
        <v>220.39999399999999</v>
      </c>
      <c r="W177" s="81">
        <v>2.02</v>
      </c>
      <c r="X177" s="82"/>
      <c r="Y177" s="61">
        <v>43847</v>
      </c>
      <c r="Z177" s="78">
        <v>1113958</v>
      </c>
      <c r="AA177" s="75">
        <v>0.89769991328218834</v>
      </c>
      <c r="AB177" s="78">
        <v>122695000</v>
      </c>
      <c r="AC177" s="75">
        <v>8.1502913729165818E-3</v>
      </c>
      <c r="AD177" s="78">
        <v>8653900</v>
      </c>
      <c r="AE177" s="75">
        <v>0.1155548365476837</v>
      </c>
      <c r="AF177" s="78">
        <v>1174140</v>
      </c>
      <c r="AG177" s="75">
        <v>0.85168719232800183</v>
      </c>
      <c r="AH177" s="75">
        <v>1.17414</v>
      </c>
    </row>
    <row r="178" spans="1:34" x14ac:dyDescent="0.2">
      <c r="A178" s="44">
        <v>175</v>
      </c>
      <c r="B178" s="61">
        <v>43846</v>
      </c>
      <c r="C178" s="78">
        <v>1864719971</v>
      </c>
      <c r="D178" s="83">
        <v>1877.9399410000001</v>
      </c>
      <c r="E178" s="76">
        <v>164858597</v>
      </c>
      <c r="F178" s="84">
        <v>164.858597</v>
      </c>
      <c r="G178" s="76">
        <v>76110001</v>
      </c>
      <c r="H178" s="77">
        <v>76.110000999999997</v>
      </c>
      <c r="I178" s="76">
        <v>30830000</v>
      </c>
      <c r="J178" s="77">
        <v>30.83</v>
      </c>
      <c r="K178" s="77">
        <v>21010000</v>
      </c>
      <c r="L178" s="84">
        <v>21.01</v>
      </c>
      <c r="M178" s="77">
        <v>19968296</v>
      </c>
      <c r="N178" s="84">
        <v>19.968295999999999</v>
      </c>
      <c r="O178" s="77">
        <v>29400000</v>
      </c>
      <c r="P178" s="85">
        <v>29.4</v>
      </c>
      <c r="Q178" s="70">
        <v>423644104</v>
      </c>
      <c r="R178" s="75">
        <v>423.64410400000003</v>
      </c>
      <c r="S178" s="78">
        <v>7882168945</v>
      </c>
      <c r="T178" s="79">
        <v>7882.1689450000003</v>
      </c>
      <c r="U178" s="78">
        <v>219399994</v>
      </c>
      <c r="V178" s="80">
        <v>219.39999399999999</v>
      </c>
      <c r="W178" s="81">
        <v>2</v>
      </c>
      <c r="X178" s="82"/>
      <c r="Y178" s="61">
        <v>43846</v>
      </c>
      <c r="Z178" s="78">
        <v>1115400</v>
      </c>
      <c r="AA178" s="75">
        <v>0.8965393580778197</v>
      </c>
      <c r="AB178" s="78">
        <v>122542999</v>
      </c>
      <c r="AC178" s="75">
        <v>8.1604009054813496E-3</v>
      </c>
      <c r="AD178" s="78">
        <v>8666810</v>
      </c>
      <c r="AE178" s="75">
        <v>0.11538270713215128</v>
      </c>
      <c r="AF178" s="78">
        <v>1169190</v>
      </c>
      <c r="AG178" s="75">
        <v>0.85529298061050818</v>
      </c>
      <c r="AH178" s="75">
        <v>1.16919</v>
      </c>
    </row>
    <row r="179" spans="1:34" x14ac:dyDescent="0.2">
      <c r="A179" s="44">
        <v>176</v>
      </c>
      <c r="B179" s="61">
        <v>43845</v>
      </c>
      <c r="C179" s="78">
        <v>1877939941</v>
      </c>
      <c r="D179" s="83">
        <v>1862.0200199999999</v>
      </c>
      <c r="E179" s="76">
        <v>161892197</v>
      </c>
      <c r="F179" s="84">
        <v>161.89219700000001</v>
      </c>
      <c r="G179" s="76">
        <v>76940002</v>
      </c>
      <c r="H179" s="77">
        <v>76.940002000000007</v>
      </c>
      <c r="I179" s="76">
        <v>30160000</v>
      </c>
      <c r="J179" s="77">
        <v>30.16</v>
      </c>
      <c r="K179" s="77">
        <v>20240000</v>
      </c>
      <c r="L179" s="84">
        <v>20.239999999999998</v>
      </c>
      <c r="M179" s="77">
        <v>19978142</v>
      </c>
      <c r="N179" s="84">
        <v>19.978141999999998</v>
      </c>
      <c r="O179" s="77">
        <v>29120001</v>
      </c>
      <c r="P179" s="85">
        <v>29.120000999999998</v>
      </c>
      <c r="Q179" s="70">
        <v>423202728</v>
      </c>
      <c r="R179" s="75">
        <v>423.20272799999998</v>
      </c>
      <c r="S179" s="78">
        <v>7826548340</v>
      </c>
      <c r="T179" s="79">
        <v>7826.5483400000003</v>
      </c>
      <c r="U179" s="78">
        <v>220800003</v>
      </c>
      <c r="V179" s="80">
        <v>220.800003</v>
      </c>
      <c r="W179" s="81">
        <v>2</v>
      </c>
      <c r="X179" s="82"/>
      <c r="Y179" s="61">
        <v>43845</v>
      </c>
      <c r="Z179" s="78">
        <v>1113090</v>
      </c>
      <c r="AA179" s="75">
        <v>0.89839994968960291</v>
      </c>
      <c r="AB179" s="78">
        <v>122241997</v>
      </c>
      <c r="AC179" s="75">
        <v>8.1804946298447666E-3</v>
      </c>
      <c r="AD179" s="78">
        <v>8653590</v>
      </c>
      <c r="AE179" s="75">
        <v>0.11555897610124816</v>
      </c>
      <c r="AF179" s="78">
        <v>1170120</v>
      </c>
      <c r="AG179" s="75">
        <v>0.85461320206474545</v>
      </c>
      <c r="AH179" s="75">
        <v>1.17012</v>
      </c>
    </row>
    <row r="180" spans="1:34" x14ac:dyDescent="0.2">
      <c r="A180" s="44">
        <v>177</v>
      </c>
      <c r="B180" s="61">
        <v>43844</v>
      </c>
      <c r="C180" s="78">
        <v>1862020020</v>
      </c>
      <c r="D180" s="83">
        <v>1869.4399410000001</v>
      </c>
      <c r="E180" s="76">
        <v>160850479</v>
      </c>
      <c r="F180" s="84">
        <v>160.85047900000001</v>
      </c>
      <c r="G180" s="76">
        <v>73160004</v>
      </c>
      <c r="H180" s="77">
        <v>73.160004000000001</v>
      </c>
      <c r="I180" s="76">
        <v>30200001</v>
      </c>
      <c r="J180" s="77">
        <v>30.200001</v>
      </c>
      <c r="K180" s="77">
        <v>20000000</v>
      </c>
      <c r="L180" s="84">
        <v>20</v>
      </c>
      <c r="M180" s="77">
        <v>19938757</v>
      </c>
      <c r="N180" s="84">
        <v>19.938756999999999</v>
      </c>
      <c r="O180" s="77">
        <v>29040001</v>
      </c>
      <c r="P180" s="85">
        <v>29.040001</v>
      </c>
      <c r="Q180" s="70">
        <v>422761292</v>
      </c>
      <c r="R180" s="75">
        <v>422.76129200000003</v>
      </c>
      <c r="S180" s="78">
        <v>7981490234</v>
      </c>
      <c r="T180" s="79">
        <v>7981.4902339999999</v>
      </c>
      <c r="U180" s="78">
        <v>223600006</v>
      </c>
      <c r="V180" s="80">
        <v>223.60000600000001</v>
      </c>
      <c r="W180" s="81">
        <v>1.98</v>
      </c>
      <c r="X180" s="82"/>
      <c r="Y180" s="61">
        <v>43844</v>
      </c>
      <c r="Z180" s="78">
        <v>1113573</v>
      </c>
      <c r="AA180" s="75">
        <v>0.89801027862564919</v>
      </c>
      <c r="AB180" s="78">
        <v>122475998</v>
      </c>
      <c r="AC180" s="75">
        <v>8.1648650864637167E-3</v>
      </c>
      <c r="AD180" s="78">
        <v>8653450</v>
      </c>
      <c r="AE180" s="75">
        <v>0.11556084567426865</v>
      </c>
      <c r="AF180" s="78">
        <v>1166250</v>
      </c>
      <c r="AG180" s="75">
        <v>0.857449088960343</v>
      </c>
      <c r="AH180" s="75">
        <v>1.16625</v>
      </c>
    </row>
    <row r="181" spans="1:34" x14ac:dyDescent="0.2">
      <c r="A181" s="44">
        <v>178</v>
      </c>
      <c r="B181" s="61">
        <v>43840</v>
      </c>
      <c r="C181" s="78">
        <v>1869439941</v>
      </c>
      <c r="D181" s="83">
        <v>1883.160034</v>
      </c>
      <c r="E181" s="76">
        <v>160066711</v>
      </c>
      <c r="F181" s="84">
        <v>160.066711</v>
      </c>
      <c r="G181" s="76">
        <v>73089996</v>
      </c>
      <c r="H181" s="77">
        <v>73.089995999999999</v>
      </c>
      <c r="I181" s="76">
        <v>30670000</v>
      </c>
      <c r="J181" s="77">
        <v>30.67</v>
      </c>
      <c r="K181" s="77">
        <v>19139999</v>
      </c>
      <c r="L181" s="84">
        <v>19.139999</v>
      </c>
      <c r="M181" s="77">
        <v>19948603</v>
      </c>
      <c r="N181" s="84">
        <v>19.948602999999999</v>
      </c>
      <c r="O181" s="77">
        <v>28889999</v>
      </c>
      <c r="P181" s="85">
        <v>28.889999</v>
      </c>
      <c r="Q181" s="70">
        <v>415551758</v>
      </c>
      <c r="R181" s="75">
        <v>415.55175800000001</v>
      </c>
      <c r="S181" s="78">
        <v>7789799316</v>
      </c>
      <c r="T181" s="79">
        <v>7789.7993159999996</v>
      </c>
      <c r="U181" s="78">
        <v>218000000</v>
      </c>
      <c r="V181" s="80">
        <v>218</v>
      </c>
      <c r="W181" s="81">
        <v>1.96</v>
      </c>
      <c r="X181" s="82"/>
      <c r="Y181" s="61">
        <v>43840</v>
      </c>
      <c r="Z181" s="78">
        <v>1111111</v>
      </c>
      <c r="AA181" s="75">
        <v>0.90000009000000902</v>
      </c>
      <c r="AB181" s="78">
        <v>121653999</v>
      </c>
      <c r="AC181" s="75">
        <v>8.2200339341084883E-3</v>
      </c>
      <c r="AD181" s="78">
        <v>8627320</v>
      </c>
      <c r="AE181" s="75">
        <v>0.11591085064655074</v>
      </c>
      <c r="AF181" s="78">
        <v>1176200</v>
      </c>
      <c r="AG181" s="75">
        <v>0.85019554497534444</v>
      </c>
      <c r="AH181" s="75">
        <v>1.1761999999999999</v>
      </c>
    </row>
    <row r="182" spans="1:34" x14ac:dyDescent="0.2">
      <c r="A182" s="44">
        <v>179</v>
      </c>
      <c r="B182" s="61">
        <v>43839</v>
      </c>
      <c r="C182" s="78">
        <v>1883160034</v>
      </c>
      <c r="D182" s="83">
        <v>1901.0500489999999</v>
      </c>
      <c r="E182" s="76">
        <v>160810776</v>
      </c>
      <c r="F182" s="84">
        <v>160.810776</v>
      </c>
      <c r="G182" s="76">
        <v>72620003</v>
      </c>
      <c r="H182" s="77">
        <v>72.620002999999997</v>
      </c>
      <c r="I182" s="76">
        <v>31590000</v>
      </c>
      <c r="J182" s="77">
        <v>31.59</v>
      </c>
      <c r="K182" s="77">
        <v>18400000</v>
      </c>
      <c r="L182" s="84">
        <v>18.399999999999999</v>
      </c>
      <c r="M182" s="77">
        <v>19909216</v>
      </c>
      <c r="N182" s="84">
        <v>19.909216000000001</v>
      </c>
      <c r="O182" s="77">
        <v>28889999</v>
      </c>
      <c r="P182" s="85">
        <v>28.889999</v>
      </c>
      <c r="Q182" s="70">
        <v>416385529</v>
      </c>
      <c r="R182" s="75">
        <v>416.38552900000002</v>
      </c>
      <c r="S182" s="78">
        <v>7751063965</v>
      </c>
      <c r="T182" s="79">
        <v>7751.0639650000003</v>
      </c>
      <c r="U182" s="78">
        <v>215600006</v>
      </c>
      <c r="V182" s="80">
        <v>215.60000600000001</v>
      </c>
      <c r="W182" s="81">
        <v>1.97</v>
      </c>
      <c r="X182" s="82"/>
      <c r="Y182" s="61">
        <v>43839</v>
      </c>
      <c r="Z182" s="78">
        <v>1111321</v>
      </c>
      <c r="AA182" s="75">
        <v>0.89983002210882368</v>
      </c>
      <c r="AB182" s="78">
        <v>121168999</v>
      </c>
      <c r="AC182" s="75">
        <v>8.2529360500865415E-3</v>
      </c>
      <c r="AD182" s="78">
        <v>8640950</v>
      </c>
      <c r="AE182" s="75">
        <v>0.11572801601675742</v>
      </c>
      <c r="AF182" s="78">
        <v>1179120</v>
      </c>
      <c r="AG182" s="75">
        <v>0.84809010109234007</v>
      </c>
      <c r="AH182" s="75">
        <v>1.1791199999999999</v>
      </c>
    </row>
    <row r="183" spans="1:34" x14ac:dyDescent="0.2">
      <c r="A183" s="44">
        <v>180</v>
      </c>
      <c r="B183" s="61">
        <v>43838</v>
      </c>
      <c r="C183" s="78">
        <v>1901050049</v>
      </c>
      <c r="D183" s="83">
        <v>1891.969971</v>
      </c>
      <c r="E183" s="76">
        <v>158826569</v>
      </c>
      <c r="F183" s="84">
        <v>158.82656900000001</v>
      </c>
      <c r="G183" s="76">
        <v>72550003</v>
      </c>
      <c r="H183" s="77">
        <v>72.550003000000004</v>
      </c>
      <c r="I183" s="76">
        <v>31000000</v>
      </c>
      <c r="J183" s="77">
        <v>31</v>
      </c>
      <c r="K183" s="77">
        <v>17980000</v>
      </c>
      <c r="L183" s="84">
        <v>17.98</v>
      </c>
      <c r="M183" s="77">
        <v>19928909</v>
      </c>
      <c r="N183" s="84">
        <v>19.928909000000001</v>
      </c>
      <c r="O183" s="77">
        <v>28620001</v>
      </c>
      <c r="P183" s="85">
        <v>28.620000999999998</v>
      </c>
      <c r="Q183" s="70">
        <v>410794464</v>
      </c>
      <c r="R183" s="75">
        <v>410.794464</v>
      </c>
      <c r="S183" s="78">
        <v>7608040527</v>
      </c>
      <c r="T183" s="79">
        <v>7608.0405270000001</v>
      </c>
      <c r="U183" s="78">
        <v>210800003</v>
      </c>
      <c r="V183" s="80">
        <v>210.800003</v>
      </c>
      <c r="W183" s="81">
        <v>1.94</v>
      </c>
      <c r="X183" s="82"/>
      <c r="Y183" s="61">
        <v>43838</v>
      </c>
      <c r="Z183" s="78">
        <v>1115474</v>
      </c>
      <c r="AA183" s="75">
        <v>0.89647988209496587</v>
      </c>
      <c r="AB183" s="78">
        <v>120485001</v>
      </c>
      <c r="AC183" s="75">
        <v>8.2997882865104514E-3</v>
      </c>
      <c r="AD183" s="78">
        <v>8672500</v>
      </c>
      <c r="AE183" s="75">
        <v>0.11530700490054771</v>
      </c>
      <c r="AF183" s="78">
        <v>1175510</v>
      </c>
      <c r="AG183" s="75">
        <v>0.85069459213447773</v>
      </c>
      <c r="AH183" s="75">
        <v>1.1755100000000001</v>
      </c>
    </row>
    <row r="184" spans="1:34" x14ac:dyDescent="0.2">
      <c r="A184" s="44">
        <v>181</v>
      </c>
      <c r="B184" s="61">
        <v>43837</v>
      </c>
      <c r="C184" s="78">
        <v>1891969971</v>
      </c>
      <c r="D184" s="83">
        <v>1906.8599850000001</v>
      </c>
      <c r="E184" s="76">
        <v>156336395</v>
      </c>
      <c r="F184" s="84">
        <v>156.33639500000001</v>
      </c>
      <c r="G184" s="76">
        <v>71900002</v>
      </c>
      <c r="H184" s="77">
        <v>71.900002000000001</v>
      </c>
      <c r="I184" s="76">
        <v>29990000</v>
      </c>
      <c r="J184" s="77">
        <v>29.99</v>
      </c>
      <c r="K184" s="77">
        <v>17780001</v>
      </c>
      <c r="L184" s="84">
        <v>17.780000999999999</v>
      </c>
      <c r="M184" s="77">
        <v>19968296</v>
      </c>
      <c r="N184" s="84">
        <v>19.968295999999999</v>
      </c>
      <c r="O184" s="77">
        <v>28440001</v>
      </c>
      <c r="P184" s="85">
        <v>28.440000999999999</v>
      </c>
      <c r="Q184" s="70">
        <v>408048035</v>
      </c>
      <c r="R184" s="75">
        <v>408.04803500000003</v>
      </c>
      <c r="S184" s="78">
        <v>7603074707</v>
      </c>
      <c r="T184" s="79">
        <v>7603.0747069999998</v>
      </c>
      <c r="U184" s="78">
        <v>212600006</v>
      </c>
      <c r="V184" s="80">
        <v>212.60000600000001</v>
      </c>
      <c r="W184" s="81">
        <v>1.94</v>
      </c>
      <c r="X184" s="82"/>
      <c r="Y184" s="61">
        <v>43837</v>
      </c>
      <c r="Z184" s="78">
        <v>1119799</v>
      </c>
      <c r="AA184" s="75">
        <v>0.89301740758832615</v>
      </c>
      <c r="AB184" s="78">
        <v>121360001</v>
      </c>
      <c r="AC184" s="75">
        <v>8.2399471964407778E-3</v>
      </c>
      <c r="AD184" s="78">
        <v>8698660</v>
      </c>
      <c r="AE184" s="75">
        <v>0.11496023525462543</v>
      </c>
      <c r="AF184" s="78">
        <v>1176350</v>
      </c>
      <c r="AG184" s="75">
        <v>0.85008713393122792</v>
      </c>
      <c r="AH184" s="75">
        <v>1.17635</v>
      </c>
    </row>
    <row r="185" spans="1:34" x14ac:dyDescent="0.2">
      <c r="A185" s="44">
        <v>182</v>
      </c>
      <c r="B185" s="61">
        <v>43836</v>
      </c>
      <c r="C185" s="78">
        <v>1906859985</v>
      </c>
      <c r="D185" s="83">
        <v>1902.880005</v>
      </c>
      <c r="E185" s="76">
        <v>157774948</v>
      </c>
      <c r="F185" s="84">
        <v>157.77494799999999</v>
      </c>
      <c r="G185" s="76">
        <v>70320000</v>
      </c>
      <c r="H185" s="77">
        <v>70.319999999999993</v>
      </c>
      <c r="I185" s="76">
        <v>29660000</v>
      </c>
      <c r="J185" s="77">
        <v>29.66</v>
      </c>
      <c r="K185" s="77">
        <v>18129999</v>
      </c>
      <c r="L185" s="84">
        <v>18.129999000000002</v>
      </c>
      <c r="M185" s="77">
        <v>20007681</v>
      </c>
      <c r="N185" s="84">
        <v>20.007681000000002</v>
      </c>
      <c r="O185" s="77">
        <v>28410000</v>
      </c>
      <c r="P185" s="85">
        <v>28.41</v>
      </c>
      <c r="Q185" s="70">
        <v>407214264</v>
      </c>
      <c r="R185" s="75">
        <v>407.21426400000001</v>
      </c>
      <c r="S185" s="78">
        <v>7369668945</v>
      </c>
      <c r="T185" s="79">
        <v>7369.6689450000003</v>
      </c>
      <c r="U185" s="78">
        <v>211000000</v>
      </c>
      <c r="V185" s="80">
        <v>211</v>
      </c>
      <c r="W185" s="81">
        <v>1.91</v>
      </c>
      <c r="X185" s="82"/>
      <c r="Y185" s="61">
        <v>43836</v>
      </c>
      <c r="Z185" s="78">
        <v>1116196</v>
      </c>
      <c r="AA185" s="75">
        <v>0.89590000322523999</v>
      </c>
      <c r="AB185" s="78">
        <v>120500999</v>
      </c>
      <c r="AC185" s="75">
        <v>8.2986863868240637E-3</v>
      </c>
      <c r="AD185" s="78">
        <v>8685010</v>
      </c>
      <c r="AE185" s="75">
        <v>0.11514091520907863</v>
      </c>
      <c r="AF185" s="78">
        <v>1171690</v>
      </c>
      <c r="AG185" s="75">
        <v>0.8534680674922549</v>
      </c>
      <c r="AH185" s="75">
        <v>1.1716899999999999</v>
      </c>
    </row>
    <row r="186" spans="1:34" x14ac:dyDescent="0.2">
      <c r="A186" s="44">
        <v>183</v>
      </c>
      <c r="B186" s="61">
        <v>43829</v>
      </c>
      <c r="C186" s="78">
        <v>1902880005</v>
      </c>
      <c r="D186" s="83">
        <v>1846.8900149999999</v>
      </c>
      <c r="E186" s="76">
        <v>156346298</v>
      </c>
      <c r="F186" s="84">
        <v>156.34629799999999</v>
      </c>
      <c r="G186" s="76">
        <v>66790001</v>
      </c>
      <c r="H186" s="77">
        <v>66.790001000000004</v>
      </c>
      <c r="I186" s="76">
        <v>25370001</v>
      </c>
      <c r="J186" s="77">
        <v>25.370000999999998</v>
      </c>
      <c r="K186" s="77">
        <v>19049999</v>
      </c>
      <c r="L186" s="84">
        <v>19.049999</v>
      </c>
      <c r="M186" s="77">
        <v>19928909</v>
      </c>
      <c r="N186" s="84">
        <v>19.928909000000001</v>
      </c>
      <c r="O186" s="77">
        <v>28150000</v>
      </c>
      <c r="P186" s="85">
        <v>28.15</v>
      </c>
      <c r="Q186" s="70">
        <v>406674774</v>
      </c>
      <c r="R186" s="75">
        <v>406.67477400000001</v>
      </c>
      <c r="S186" s="78">
        <v>7350797852</v>
      </c>
      <c r="T186" s="79">
        <v>7350.7978519999997</v>
      </c>
      <c r="U186" s="78">
        <v>210600006</v>
      </c>
      <c r="V186" s="80">
        <v>210.60000600000001</v>
      </c>
      <c r="W186" s="81">
        <v>1.94</v>
      </c>
      <c r="X186" s="82"/>
      <c r="Y186" s="61">
        <v>43829</v>
      </c>
      <c r="Z186" s="78">
        <v>1118230</v>
      </c>
      <c r="AA186" s="75">
        <v>0.89427040948642045</v>
      </c>
      <c r="AB186" s="78">
        <v>122397003</v>
      </c>
      <c r="AC186" s="75">
        <v>8.1701346886737091E-3</v>
      </c>
      <c r="AD186" s="78">
        <v>8707310</v>
      </c>
      <c r="AE186" s="75">
        <v>0.11484603166764477</v>
      </c>
      <c r="AF186" s="78">
        <v>1170660</v>
      </c>
      <c r="AG186" s="75">
        <v>0.85421898757965586</v>
      </c>
      <c r="AH186" s="75">
        <v>1.17066</v>
      </c>
    </row>
    <row r="187" spans="1:34" x14ac:dyDescent="0.2">
      <c r="A187" s="44">
        <v>184</v>
      </c>
      <c r="B187" s="61">
        <v>43826</v>
      </c>
      <c r="C187" s="78">
        <v>1846890015</v>
      </c>
      <c r="D187" s="83">
        <v>1869.8000489999999</v>
      </c>
      <c r="E187" s="76">
        <v>157705505</v>
      </c>
      <c r="F187" s="84">
        <v>157.70550499999999</v>
      </c>
      <c r="G187" s="76">
        <v>66639999</v>
      </c>
      <c r="H187" s="77">
        <v>66.639999000000003</v>
      </c>
      <c r="I187" s="76">
        <v>26760000</v>
      </c>
      <c r="J187" s="77">
        <v>26.76</v>
      </c>
      <c r="K187" s="77">
        <v>19520000</v>
      </c>
      <c r="L187" s="84">
        <v>19.52</v>
      </c>
      <c r="M187" s="77">
        <v>19909216</v>
      </c>
      <c r="N187" s="84">
        <v>19.909216000000001</v>
      </c>
      <c r="O187" s="77">
        <v>28330000</v>
      </c>
      <c r="P187" s="85">
        <v>28.33</v>
      </c>
      <c r="Q187" s="70">
        <v>409617432</v>
      </c>
      <c r="R187" s="75">
        <v>409.61743200000001</v>
      </c>
      <c r="S187" s="78">
        <v>7399465332</v>
      </c>
      <c r="T187" s="79">
        <v>7399.4653319999998</v>
      </c>
      <c r="U187" s="78">
        <v>212800003</v>
      </c>
      <c r="V187" s="80">
        <v>212.800003</v>
      </c>
      <c r="W187" s="81">
        <v>1.95</v>
      </c>
      <c r="X187" s="82"/>
      <c r="Y187" s="61">
        <v>43826</v>
      </c>
      <c r="Z187" s="78">
        <v>1110112</v>
      </c>
      <c r="AA187" s="75">
        <v>0.90081000835951686</v>
      </c>
      <c r="AB187" s="78">
        <v>121680000</v>
      </c>
      <c r="AC187" s="75">
        <v>8.2182774490466796E-3</v>
      </c>
      <c r="AD187" s="78">
        <v>8644000</v>
      </c>
      <c r="AE187" s="75">
        <v>0.11568718186024989</v>
      </c>
      <c r="AF187" s="78">
        <v>1170850</v>
      </c>
      <c r="AG187" s="75">
        <v>0.85408036896271944</v>
      </c>
      <c r="AH187" s="75">
        <v>1.1708499999999999</v>
      </c>
    </row>
    <row r="188" spans="1:34" x14ac:dyDescent="0.2">
      <c r="A188" s="44">
        <v>185</v>
      </c>
      <c r="B188" s="61">
        <v>43823</v>
      </c>
      <c r="C188" s="78">
        <v>1869800049</v>
      </c>
      <c r="D188" s="83">
        <v>1789.209961</v>
      </c>
      <c r="E188" s="76">
        <v>156137955</v>
      </c>
      <c r="F188" s="84">
        <v>156.13795500000001</v>
      </c>
      <c r="G188" s="76">
        <v>66459999</v>
      </c>
      <c r="H188" s="77">
        <v>66.459998999999996</v>
      </c>
      <c r="I188" s="76">
        <v>27020000</v>
      </c>
      <c r="J188" s="77">
        <v>27.02</v>
      </c>
      <c r="K188" s="77">
        <v>19750000</v>
      </c>
      <c r="L188" s="84">
        <v>19.75</v>
      </c>
      <c r="M188" s="77">
        <v>19820599</v>
      </c>
      <c r="N188" s="84">
        <v>19.820599000000001</v>
      </c>
      <c r="O188" s="77">
        <v>28180000</v>
      </c>
      <c r="P188" s="85">
        <v>28.18</v>
      </c>
      <c r="Q188" s="70">
        <v>406184326</v>
      </c>
      <c r="R188" s="75">
        <v>406.184326</v>
      </c>
      <c r="S188" s="78">
        <v>7355763672</v>
      </c>
      <c r="T188" s="79">
        <v>7355.763672</v>
      </c>
      <c r="U188" s="78">
        <v>210399994</v>
      </c>
      <c r="V188" s="80">
        <v>210.39999399999999</v>
      </c>
      <c r="W188" s="81">
        <v>1.96</v>
      </c>
      <c r="X188" s="82"/>
      <c r="Y188" s="61">
        <v>43823</v>
      </c>
      <c r="Z188" s="78">
        <v>1109385</v>
      </c>
      <c r="AA188" s="75">
        <v>0.9014003254055174</v>
      </c>
      <c r="AB188" s="78">
        <v>121301003</v>
      </c>
      <c r="AC188" s="75">
        <v>8.2439549160199452E-3</v>
      </c>
      <c r="AD188" s="78">
        <v>8635700</v>
      </c>
      <c r="AE188" s="75">
        <v>0.11579837187489143</v>
      </c>
      <c r="AF188" s="78">
        <v>1166500</v>
      </c>
      <c r="AG188" s="75">
        <v>0.85726532361765961</v>
      </c>
      <c r="AH188" s="75">
        <v>1.1665000000000001</v>
      </c>
    </row>
    <row r="189" spans="1:34" x14ac:dyDescent="0.2">
      <c r="A189" s="44">
        <v>186</v>
      </c>
      <c r="B189" s="61">
        <v>43822</v>
      </c>
      <c r="C189" s="78">
        <v>1789209961</v>
      </c>
      <c r="D189" s="83">
        <v>1793</v>
      </c>
      <c r="E189" s="76">
        <v>156167740</v>
      </c>
      <c r="F189" s="84">
        <v>156.16774000000001</v>
      </c>
      <c r="G189" s="76">
        <v>66150002</v>
      </c>
      <c r="H189" s="77">
        <v>66.150002000000001</v>
      </c>
      <c r="I189" s="76">
        <v>26809999</v>
      </c>
      <c r="J189" s="77">
        <v>26.809999000000001</v>
      </c>
      <c r="K189" s="77">
        <v>19700001</v>
      </c>
      <c r="L189" s="84">
        <v>19.700001</v>
      </c>
      <c r="M189" s="77">
        <v>19810753</v>
      </c>
      <c r="N189" s="84">
        <v>19.810752999999998</v>
      </c>
      <c r="O189" s="77">
        <v>28209999</v>
      </c>
      <c r="P189" s="85">
        <v>28.209999</v>
      </c>
      <c r="Q189" s="70">
        <v>405890076</v>
      </c>
      <c r="R189" s="75">
        <v>405.89007600000002</v>
      </c>
      <c r="S189" s="78">
        <v>7341858398</v>
      </c>
      <c r="T189" s="79">
        <v>7341.8583980000003</v>
      </c>
      <c r="U189" s="78">
        <v>208399994</v>
      </c>
      <c r="V189" s="80">
        <v>208.39999399999999</v>
      </c>
      <c r="W189" s="81">
        <v>1.95</v>
      </c>
      <c r="X189" s="82"/>
      <c r="Y189" s="61">
        <v>43822</v>
      </c>
      <c r="Z189" s="78">
        <v>1107984</v>
      </c>
      <c r="AA189" s="75">
        <v>0.90254010888243863</v>
      </c>
      <c r="AB189" s="78">
        <v>121310997</v>
      </c>
      <c r="AC189" s="75">
        <v>8.2432757518265225E-3</v>
      </c>
      <c r="AD189" s="78">
        <v>8638570</v>
      </c>
      <c r="AE189" s="75">
        <v>0.11575990007605426</v>
      </c>
      <c r="AF189" s="78">
        <v>1173660</v>
      </c>
      <c r="AG189" s="75">
        <v>0.8520355128401752</v>
      </c>
      <c r="AH189" s="75">
        <v>1.1736599999999999</v>
      </c>
    </row>
    <row r="190" spans="1:34" x14ac:dyDescent="0.2">
      <c r="A190" s="44">
        <v>187</v>
      </c>
      <c r="B190" s="61">
        <v>43819</v>
      </c>
      <c r="C190" s="78">
        <v>1793000000</v>
      </c>
      <c r="D190" s="83">
        <v>1786.5</v>
      </c>
      <c r="E190" s="76">
        <v>156167740</v>
      </c>
      <c r="F190" s="84">
        <v>156.16774000000001</v>
      </c>
      <c r="G190" s="76">
        <v>66930000</v>
      </c>
      <c r="H190" s="77">
        <v>66.930000000000007</v>
      </c>
      <c r="I190" s="76">
        <v>25940001</v>
      </c>
      <c r="J190" s="77">
        <v>25.940000999999999</v>
      </c>
      <c r="K190" s="77">
        <v>19830000</v>
      </c>
      <c r="L190" s="84">
        <v>19.829999999999998</v>
      </c>
      <c r="M190" s="77">
        <v>19810753</v>
      </c>
      <c r="N190" s="84">
        <v>19.810752999999998</v>
      </c>
      <c r="O190" s="77">
        <v>28180000</v>
      </c>
      <c r="P190" s="85">
        <v>28.18</v>
      </c>
      <c r="Q190" s="70">
        <v>402653168</v>
      </c>
      <c r="R190" s="75">
        <v>402.65316799999999</v>
      </c>
      <c r="S190" s="78">
        <v>7276306152</v>
      </c>
      <c r="T190" s="79">
        <v>7276.3061520000001</v>
      </c>
      <c r="U190" s="78">
        <v>207000000</v>
      </c>
      <c r="V190" s="80">
        <v>207</v>
      </c>
      <c r="W190" s="81">
        <v>1.94</v>
      </c>
      <c r="X190" s="82"/>
      <c r="Y190" s="61">
        <v>43819</v>
      </c>
      <c r="Z190" s="78">
        <v>1112595</v>
      </c>
      <c r="AA190" s="75">
        <v>0.89879965306333387</v>
      </c>
      <c r="AB190" s="78">
        <v>121660004</v>
      </c>
      <c r="AC190" s="75">
        <v>8.2196282025438702E-3</v>
      </c>
      <c r="AD190" s="78">
        <v>8670000</v>
      </c>
      <c r="AE190" s="75">
        <v>0.11534025374855825</v>
      </c>
      <c r="AF190" s="78">
        <v>1170000</v>
      </c>
      <c r="AG190" s="75">
        <v>0.85470085470085477</v>
      </c>
      <c r="AH190" s="75">
        <v>1.17</v>
      </c>
    </row>
    <row r="191" spans="1:34" x14ac:dyDescent="0.2">
      <c r="A191" s="44">
        <v>188</v>
      </c>
      <c r="B191" s="61">
        <v>43818</v>
      </c>
      <c r="C191" s="78">
        <v>1786500000</v>
      </c>
      <c r="D191" s="83">
        <v>1792.280029</v>
      </c>
      <c r="E191" s="76">
        <v>154481155</v>
      </c>
      <c r="F191" s="84">
        <v>154.481155</v>
      </c>
      <c r="G191" s="76">
        <v>68180000</v>
      </c>
      <c r="H191" s="77">
        <v>68.180000000000007</v>
      </c>
      <c r="I191" s="76">
        <v>25959999</v>
      </c>
      <c r="J191" s="77">
        <v>25.959999</v>
      </c>
      <c r="K191" s="77">
        <v>19410000</v>
      </c>
      <c r="L191" s="84">
        <v>19.41</v>
      </c>
      <c r="M191" s="77">
        <v>19830444</v>
      </c>
      <c r="N191" s="84">
        <v>19.830444</v>
      </c>
      <c r="O191" s="77">
        <v>28010000</v>
      </c>
      <c r="P191" s="85">
        <v>28.01</v>
      </c>
      <c r="Q191" s="70">
        <v>394560852</v>
      </c>
      <c r="R191" s="75">
        <v>394.56085200000001</v>
      </c>
      <c r="S191" s="78">
        <v>7402444824</v>
      </c>
      <c r="T191" s="79">
        <v>7402.4448240000002</v>
      </c>
      <c r="U191" s="78">
        <v>204800003</v>
      </c>
      <c r="V191" s="80">
        <v>204.800003</v>
      </c>
      <c r="W191" s="81">
        <v>1.91</v>
      </c>
      <c r="X191" s="82"/>
      <c r="Y191" s="61">
        <v>43818</v>
      </c>
      <c r="Z191" s="78">
        <v>1111593</v>
      </c>
      <c r="AA191" s="75">
        <v>0.89960983921273341</v>
      </c>
      <c r="AB191" s="78">
        <v>121771004</v>
      </c>
      <c r="AC191" s="75">
        <v>8.2121356246680852E-3</v>
      </c>
      <c r="AD191" s="78">
        <v>8656460</v>
      </c>
      <c r="AE191" s="75">
        <v>0.11552066318102321</v>
      </c>
      <c r="AF191" s="78">
        <v>1176700</v>
      </c>
      <c r="AG191" s="75">
        <v>0.84983428231494851</v>
      </c>
      <c r="AH191" s="75">
        <v>1.1767000000000001</v>
      </c>
    </row>
    <row r="192" spans="1:34" x14ac:dyDescent="0.2">
      <c r="A192" s="44">
        <v>189</v>
      </c>
      <c r="B192" s="61">
        <v>43817</v>
      </c>
      <c r="C192" s="78">
        <v>1792280029</v>
      </c>
      <c r="D192" s="83">
        <v>1784.030029</v>
      </c>
      <c r="E192" s="76">
        <v>153151733</v>
      </c>
      <c r="F192" s="84">
        <v>153.15173300000001</v>
      </c>
      <c r="G192" s="76">
        <v>67599998</v>
      </c>
      <c r="H192" s="77">
        <v>67.599997999999999</v>
      </c>
      <c r="I192" s="76">
        <v>25740000</v>
      </c>
      <c r="J192" s="77">
        <v>25.74</v>
      </c>
      <c r="K192" s="77">
        <v>18639999</v>
      </c>
      <c r="L192" s="84">
        <v>18.639999</v>
      </c>
      <c r="M192" s="77">
        <v>19830444</v>
      </c>
      <c r="N192" s="84">
        <v>19.830444</v>
      </c>
      <c r="O192" s="77">
        <v>27820000</v>
      </c>
      <c r="P192" s="85">
        <v>27.82</v>
      </c>
      <c r="Q192" s="70">
        <v>393187622</v>
      </c>
      <c r="R192" s="75">
        <v>393.18762199999998</v>
      </c>
      <c r="S192" s="78">
        <v>7362715820</v>
      </c>
      <c r="T192" s="79">
        <v>7362.7158200000003</v>
      </c>
      <c r="U192" s="78">
        <v>202600006</v>
      </c>
      <c r="V192" s="80">
        <v>202.60000600000001</v>
      </c>
      <c r="W192" s="81">
        <v>1.92</v>
      </c>
      <c r="X192" s="82"/>
      <c r="Y192" s="61">
        <v>43817</v>
      </c>
      <c r="Z192" s="78">
        <v>1115138</v>
      </c>
      <c r="AA192" s="75">
        <v>0.89674999865487504</v>
      </c>
      <c r="AB192" s="78">
        <v>122120003</v>
      </c>
      <c r="AC192" s="75">
        <v>8.1886666838683255E-3</v>
      </c>
      <c r="AD192" s="78">
        <v>8682370</v>
      </c>
      <c r="AE192" s="75">
        <v>0.1151759254673551</v>
      </c>
      <c r="AF192" s="78">
        <v>1176590</v>
      </c>
      <c r="AG192" s="75">
        <v>0.84991373375602375</v>
      </c>
      <c r="AH192" s="75">
        <v>1.17659</v>
      </c>
    </row>
    <row r="193" spans="1:34" x14ac:dyDescent="0.2">
      <c r="A193" s="44">
        <v>190</v>
      </c>
      <c r="B193" s="61">
        <v>43816</v>
      </c>
      <c r="C193" s="78">
        <v>1784030029</v>
      </c>
      <c r="D193" s="83">
        <v>1790.660034</v>
      </c>
      <c r="E193" s="76">
        <v>153469193</v>
      </c>
      <c r="F193" s="84">
        <v>153.46919299999999</v>
      </c>
      <c r="G193" s="76">
        <v>66169998</v>
      </c>
      <c r="H193" s="77">
        <v>66.169998000000007</v>
      </c>
      <c r="I193" s="76">
        <v>25850000</v>
      </c>
      <c r="J193" s="77">
        <v>25.85</v>
      </c>
      <c r="K193" s="77">
        <v>18440001</v>
      </c>
      <c r="L193" s="84">
        <v>18.440000999999999</v>
      </c>
      <c r="M193" s="77">
        <v>19859983</v>
      </c>
      <c r="N193" s="84">
        <v>19.859983</v>
      </c>
      <c r="O193" s="77">
        <v>27830000</v>
      </c>
      <c r="P193" s="85">
        <v>27.83</v>
      </c>
      <c r="Q193" s="70">
        <v>394953217</v>
      </c>
      <c r="R193" s="75">
        <v>394.953217</v>
      </c>
      <c r="S193" s="78">
        <v>7404431641</v>
      </c>
      <c r="T193" s="79">
        <v>7404.4316410000001</v>
      </c>
      <c r="U193" s="78">
        <v>203800003</v>
      </c>
      <c r="V193" s="80">
        <v>203.800003</v>
      </c>
      <c r="W193" s="81">
        <v>1.91</v>
      </c>
      <c r="X193" s="82"/>
      <c r="Y193" s="61">
        <v>43816</v>
      </c>
      <c r="Z193" s="78">
        <v>1113697</v>
      </c>
      <c r="AA193" s="75">
        <v>0.89791029337423023</v>
      </c>
      <c r="AB193" s="78">
        <v>122036003</v>
      </c>
      <c r="AC193" s="75">
        <v>8.1943031188918894E-3</v>
      </c>
      <c r="AD193" s="78">
        <v>8677640</v>
      </c>
      <c r="AE193" s="75">
        <v>0.11523870545447841</v>
      </c>
      <c r="AF193" s="78">
        <v>1191560</v>
      </c>
      <c r="AG193" s="75">
        <v>0.83923595958239627</v>
      </c>
      <c r="AH193" s="75">
        <v>1.19156</v>
      </c>
    </row>
    <row r="194" spans="1:34" x14ac:dyDescent="0.2">
      <c r="A194" s="44">
        <v>191</v>
      </c>
      <c r="B194" s="61">
        <v>43815</v>
      </c>
      <c r="C194" s="78">
        <v>1790660034</v>
      </c>
      <c r="D194" s="83">
        <v>1769.209961</v>
      </c>
      <c r="E194" s="76">
        <v>154302551</v>
      </c>
      <c r="F194" s="84">
        <v>154.30255099999999</v>
      </c>
      <c r="G194" s="76">
        <v>66349998</v>
      </c>
      <c r="H194" s="77">
        <v>66.349997999999999</v>
      </c>
      <c r="I194" s="76">
        <v>25760000</v>
      </c>
      <c r="J194" s="77">
        <v>25.76</v>
      </c>
      <c r="K194" s="77">
        <v>18520000</v>
      </c>
      <c r="L194" s="84">
        <v>18.52</v>
      </c>
      <c r="M194" s="77">
        <v>19852110</v>
      </c>
      <c r="N194" s="84">
        <v>19.85211</v>
      </c>
      <c r="O194" s="77">
        <v>27879999</v>
      </c>
      <c r="P194" s="85">
        <v>27.879999000000002</v>
      </c>
      <c r="Q194" s="70">
        <v>401868439</v>
      </c>
      <c r="R194" s="75">
        <v>401.86843900000002</v>
      </c>
      <c r="S194" s="78">
        <v>7415356934</v>
      </c>
      <c r="T194" s="79">
        <v>7415.3569340000004</v>
      </c>
      <c r="U194" s="78">
        <v>201000000</v>
      </c>
      <c r="V194" s="80">
        <v>201</v>
      </c>
      <c r="W194" s="81">
        <v>1.89</v>
      </c>
      <c r="X194" s="82"/>
      <c r="Y194" s="61">
        <v>43815</v>
      </c>
      <c r="Z194" s="78">
        <v>1112446</v>
      </c>
      <c r="AA194" s="75">
        <v>0.89892003746698712</v>
      </c>
      <c r="AB194" s="78">
        <v>121694000</v>
      </c>
      <c r="AC194" s="75">
        <v>8.2173319966473285E-3</v>
      </c>
      <c r="AD194" s="78">
        <v>8675510</v>
      </c>
      <c r="AE194" s="75">
        <v>0.11526699871246764</v>
      </c>
      <c r="AF194" s="78">
        <v>1200260</v>
      </c>
      <c r="AG194" s="75">
        <v>0.8331528168896738</v>
      </c>
      <c r="AH194" s="75">
        <v>1.2002600000000001</v>
      </c>
    </row>
    <row r="195" spans="1:34" x14ac:dyDescent="0.2">
      <c r="A195" s="44">
        <v>192</v>
      </c>
      <c r="B195" s="61">
        <v>43812</v>
      </c>
      <c r="C195" s="78">
        <v>1769209961</v>
      </c>
      <c r="D195" s="83">
        <v>1760.9399410000001</v>
      </c>
      <c r="E195" s="76">
        <v>153310455</v>
      </c>
      <c r="F195" s="84">
        <v>153.31045499999999</v>
      </c>
      <c r="G195" s="76">
        <v>63540001</v>
      </c>
      <c r="H195" s="77">
        <v>63.540000999999997</v>
      </c>
      <c r="I195" s="76">
        <v>24620001</v>
      </c>
      <c r="J195" s="77">
        <v>24.620000999999998</v>
      </c>
      <c r="K195" s="77">
        <v>18620001</v>
      </c>
      <c r="L195" s="84">
        <v>18.620000999999998</v>
      </c>
      <c r="M195" s="77">
        <v>19861874</v>
      </c>
      <c r="N195" s="84">
        <v>19.861874</v>
      </c>
      <c r="O195" s="77">
        <v>27561001</v>
      </c>
      <c r="P195" s="85">
        <v>27.561001000000001</v>
      </c>
      <c r="Q195" s="70">
        <v>396081238</v>
      </c>
      <c r="R195" s="75">
        <v>396.08123799999998</v>
      </c>
      <c r="S195" s="78">
        <v>7392512695</v>
      </c>
      <c r="T195" s="79">
        <v>7392.5126950000003</v>
      </c>
      <c r="U195" s="78">
        <v>202000000</v>
      </c>
      <c r="V195" s="80">
        <v>202</v>
      </c>
      <c r="W195" s="81">
        <v>1.88</v>
      </c>
      <c r="X195" s="82"/>
      <c r="Y195" s="61">
        <v>43812</v>
      </c>
      <c r="Z195" s="78">
        <v>1118606</v>
      </c>
      <c r="AA195" s="75">
        <v>0.89396981600313252</v>
      </c>
      <c r="AB195" s="78">
        <v>122383003</v>
      </c>
      <c r="AC195" s="75">
        <v>8.1710693109892062E-3</v>
      </c>
      <c r="AD195" s="78">
        <v>8730550</v>
      </c>
      <c r="AE195" s="75">
        <v>0.11454032105651993</v>
      </c>
      <c r="AF195" s="78">
        <v>1204510</v>
      </c>
      <c r="AG195" s="75">
        <v>0.83021311570680201</v>
      </c>
      <c r="AH195" s="75">
        <v>1.20451</v>
      </c>
    </row>
    <row r="196" spans="1:34" x14ac:dyDescent="0.2">
      <c r="A196" s="44">
        <v>193</v>
      </c>
      <c r="B196" s="61">
        <v>43811</v>
      </c>
      <c r="C196" s="78">
        <v>1760939941</v>
      </c>
      <c r="D196" s="83">
        <v>1760.329956</v>
      </c>
      <c r="E196" s="76">
        <v>152030640</v>
      </c>
      <c r="F196" s="84">
        <v>152.03064000000001</v>
      </c>
      <c r="G196" s="76">
        <v>62490002</v>
      </c>
      <c r="H196" s="77">
        <v>62.490001999999997</v>
      </c>
      <c r="I196" s="76">
        <v>23680000</v>
      </c>
      <c r="J196" s="77">
        <v>23.68</v>
      </c>
      <c r="K196" s="77">
        <v>18450001</v>
      </c>
      <c r="L196" s="84">
        <v>18.450001</v>
      </c>
      <c r="M196" s="77">
        <v>19793520</v>
      </c>
      <c r="N196" s="84">
        <v>19.793520000000001</v>
      </c>
      <c r="O196" s="77">
        <v>27431978</v>
      </c>
      <c r="P196" s="85">
        <v>27.431978000000001</v>
      </c>
      <c r="Q196" s="70">
        <v>390588287</v>
      </c>
      <c r="R196" s="75">
        <v>390.58828699999998</v>
      </c>
      <c r="S196" s="78">
        <v>7251476074</v>
      </c>
      <c r="T196" s="79">
        <v>7251.4760740000002</v>
      </c>
      <c r="U196" s="78">
        <v>200199997</v>
      </c>
      <c r="V196" s="80">
        <v>200.199997</v>
      </c>
      <c r="W196" s="81">
        <v>1.89</v>
      </c>
      <c r="X196" s="82"/>
      <c r="Y196" s="61">
        <v>43811</v>
      </c>
      <c r="Z196" s="78">
        <v>1113586</v>
      </c>
      <c r="AA196" s="75">
        <v>0.89799979525604667</v>
      </c>
      <c r="AB196" s="78">
        <v>120844002</v>
      </c>
      <c r="AC196" s="75">
        <v>8.2751314376364321E-3</v>
      </c>
      <c r="AD196" s="78">
        <v>8692830</v>
      </c>
      <c r="AE196" s="75">
        <v>0.11503733536719342</v>
      </c>
      <c r="AF196" s="78">
        <v>1185570</v>
      </c>
      <c r="AG196" s="75">
        <v>0.84347613384279296</v>
      </c>
      <c r="AH196" s="75">
        <v>1.18557</v>
      </c>
    </row>
    <row r="197" spans="1:34" x14ac:dyDescent="0.2">
      <c r="A197" s="44">
        <v>194</v>
      </c>
      <c r="B197" s="61">
        <v>43810</v>
      </c>
      <c r="C197" s="78">
        <v>1760329956</v>
      </c>
      <c r="D197" s="83">
        <v>1748.719971</v>
      </c>
      <c r="E197" s="76">
        <v>150502777</v>
      </c>
      <c r="F197" s="84">
        <v>150.50277700000001</v>
      </c>
      <c r="G197" s="76">
        <v>63520000</v>
      </c>
      <c r="H197" s="77">
        <v>63.52</v>
      </c>
      <c r="I197" s="76">
        <v>24209999</v>
      </c>
      <c r="J197" s="77">
        <v>24.209999</v>
      </c>
      <c r="K197" s="77">
        <v>18650000</v>
      </c>
      <c r="L197" s="84">
        <v>18.649999999999999</v>
      </c>
      <c r="M197" s="77">
        <v>19852110</v>
      </c>
      <c r="N197" s="84">
        <v>19.85211</v>
      </c>
      <c r="O197" s="77">
        <v>27253332</v>
      </c>
      <c r="P197" s="85">
        <v>27.253332</v>
      </c>
      <c r="Q197" s="70">
        <v>391961517</v>
      </c>
      <c r="R197" s="75">
        <v>391.96151700000001</v>
      </c>
      <c r="S197" s="78">
        <v>7170032227</v>
      </c>
      <c r="T197" s="79">
        <v>7170.0322269999997</v>
      </c>
      <c r="U197" s="78">
        <v>197600006</v>
      </c>
      <c r="V197" s="80">
        <v>197.60000600000001</v>
      </c>
      <c r="W197" s="81">
        <v>1.88</v>
      </c>
      <c r="X197" s="82"/>
      <c r="Y197" s="61">
        <v>43810</v>
      </c>
      <c r="Z197" s="78">
        <v>1109275</v>
      </c>
      <c r="AA197" s="75">
        <v>0.90148971174866466</v>
      </c>
      <c r="AB197" s="78">
        <v>120643997</v>
      </c>
      <c r="AC197" s="75">
        <v>8.288850045311413E-3</v>
      </c>
      <c r="AD197" s="78">
        <v>8681230</v>
      </c>
      <c r="AE197" s="75">
        <v>0.11519105011617019</v>
      </c>
      <c r="AF197" s="78">
        <v>1183650</v>
      </c>
      <c r="AG197" s="75">
        <v>0.84484433743082832</v>
      </c>
      <c r="AH197" s="75">
        <v>1.1836500000000001</v>
      </c>
    </row>
    <row r="198" spans="1:34" x14ac:dyDescent="0.2">
      <c r="A198" s="44">
        <v>195</v>
      </c>
      <c r="B198" s="61">
        <v>43809</v>
      </c>
      <c r="C198" s="78">
        <v>1748719971</v>
      </c>
      <c r="D198" s="83">
        <v>1739.209961</v>
      </c>
      <c r="E198" s="76">
        <v>149937302</v>
      </c>
      <c r="F198" s="84">
        <v>149.93730199999999</v>
      </c>
      <c r="G198" s="76">
        <v>64570000</v>
      </c>
      <c r="H198" s="77">
        <v>64.569999999999993</v>
      </c>
      <c r="I198" s="76">
        <v>24020000</v>
      </c>
      <c r="J198" s="77">
        <v>24.02</v>
      </c>
      <c r="K198" s="77">
        <v>18870001</v>
      </c>
      <c r="L198" s="84">
        <v>18.870000999999998</v>
      </c>
      <c r="M198" s="77">
        <v>19793520</v>
      </c>
      <c r="N198" s="84">
        <v>19.793520000000001</v>
      </c>
      <c r="O198" s="77">
        <v>27173935</v>
      </c>
      <c r="P198" s="85">
        <v>27.173935</v>
      </c>
      <c r="Q198" s="70">
        <v>389215027</v>
      </c>
      <c r="R198" s="75">
        <v>389.21502700000002</v>
      </c>
      <c r="S198" s="78">
        <v>7195855469</v>
      </c>
      <c r="T198" s="79">
        <v>7195.8554690000001</v>
      </c>
      <c r="U198" s="78">
        <v>195399994</v>
      </c>
      <c r="V198" s="80">
        <v>195.39999399999999</v>
      </c>
      <c r="W198" s="81">
        <v>1.86</v>
      </c>
      <c r="X198" s="82"/>
      <c r="Y198" s="61">
        <v>43809</v>
      </c>
      <c r="Z198" s="78">
        <v>1106499</v>
      </c>
      <c r="AA198" s="75">
        <v>0.90375138160992474</v>
      </c>
      <c r="AB198" s="78">
        <v>120137001</v>
      </c>
      <c r="AC198" s="75">
        <v>8.3238302244618215E-3</v>
      </c>
      <c r="AD198" s="78">
        <v>8659500</v>
      </c>
      <c r="AE198" s="75">
        <v>0.11548010855130204</v>
      </c>
      <c r="AF198" s="78">
        <v>1188000</v>
      </c>
      <c r="AG198" s="75">
        <v>0.84175084175084181</v>
      </c>
      <c r="AH198" s="75">
        <v>1.1879999999999999</v>
      </c>
    </row>
    <row r="199" spans="1:34" x14ac:dyDescent="0.2">
      <c r="A199" s="44">
        <v>196</v>
      </c>
      <c r="B199" s="61">
        <v>43808</v>
      </c>
      <c r="C199" s="78">
        <v>1739209961</v>
      </c>
      <c r="D199" s="83">
        <v>1749.51001</v>
      </c>
      <c r="E199" s="76">
        <v>150165482</v>
      </c>
      <c r="F199" s="84">
        <v>150.165482</v>
      </c>
      <c r="G199" s="76">
        <v>65940002</v>
      </c>
      <c r="H199" s="77">
        <v>65.940002000000007</v>
      </c>
      <c r="I199" s="76">
        <v>24040001</v>
      </c>
      <c r="J199" s="77">
        <v>24.040001</v>
      </c>
      <c r="K199" s="77">
        <v>18780001</v>
      </c>
      <c r="L199" s="84">
        <v>18.780000999999999</v>
      </c>
      <c r="M199" s="77">
        <v>19773989</v>
      </c>
      <c r="N199" s="84">
        <v>19.773989</v>
      </c>
      <c r="O199" s="77">
        <v>27253332</v>
      </c>
      <c r="P199" s="85">
        <v>27.253332</v>
      </c>
      <c r="Q199" s="70">
        <v>391618195</v>
      </c>
      <c r="R199" s="75">
        <v>391.61819500000001</v>
      </c>
      <c r="S199" s="78">
        <v>7095540527</v>
      </c>
      <c r="T199" s="79">
        <v>7095.5405270000001</v>
      </c>
      <c r="U199" s="78">
        <v>196600006</v>
      </c>
      <c r="V199" s="80">
        <v>196.60000600000001</v>
      </c>
      <c r="W199" s="81">
        <v>1.88</v>
      </c>
      <c r="X199" s="82"/>
      <c r="Y199" s="61">
        <v>43808</v>
      </c>
      <c r="Z199" s="78">
        <v>1105889</v>
      </c>
      <c r="AA199" s="75">
        <v>0.90424988402995243</v>
      </c>
      <c r="AB199" s="78">
        <v>120122002</v>
      </c>
      <c r="AC199" s="75">
        <v>8.3248695771820386E-3</v>
      </c>
      <c r="AD199" s="78">
        <v>8657410</v>
      </c>
      <c r="AE199" s="75">
        <v>0.11550798679974726</v>
      </c>
      <c r="AF199" s="78">
        <v>1188030</v>
      </c>
      <c r="AG199" s="75">
        <v>0.84172958595321667</v>
      </c>
      <c r="AH199" s="75">
        <v>1.1880299999999999</v>
      </c>
    </row>
    <row r="200" spans="1:34" x14ac:dyDescent="0.2">
      <c r="A200" s="44">
        <v>197</v>
      </c>
      <c r="B200" s="61">
        <v>43805</v>
      </c>
      <c r="C200" s="78">
        <v>1749510010</v>
      </c>
      <c r="D200" s="83">
        <v>1751.599976</v>
      </c>
      <c r="E200" s="76">
        <v>150552383</v>
      </c>
      <c r="F200" s="84">
        <v>150.55238299999999</v>
      </c>
      <c r="G200" s="76">
        <v>62740002</v>
      </c>
      <c r="H200" s="77">
        <v>62.740001999999997</v>
      </c>
      <c r="I200" s="76">
        <v>24110001</v>
      </c>
      <c r="J200" s="77">
        <v>24.110001</v>
      </c>
      <c r="K200" s="77">
        <v>18940001</v>
      </c>
      <c r="L200" s="84">
        <v>18.940000999999999</v>
      </c>
      <c r="M200" s="77">
        <v>19754459</v>
      </c>
      <c r="N200" s="84">
        <v>19.754459000000001</v>
      </c>
      <c r="O200" s="77">
        <v>27372431</v>
      </c>
      <c r="P200" s="85">
        <v>27.372430999999999</v>
      </c>
      <c r="Q200" s="70">
        <v>393678070</v>
      </c>
      <c r="R200" s="75">
        <v>393.67806999999999</v>
      </c>
      <c r="S200" s="78">
        <v>7020056152</v>
      </c>
      <c r="T200" s="79">
        <v>7020.0561520000001</v>
      </c>
      <c r="U200" s="78">
        <v>197500000</v>
      </c>
      <c r="V200" s="80">
        <v>197.5</v>
      </c>
      <c r="W200" s="81">
        <v>1.89</v>
      </c>
      <c r="X200" s="82"/>
      <c r="Y200" s="61">
        <v>43805</v>
      </c>
      <c r="Z200" s="78">
        <v>1110543</v>
      </c>
      <c r="AA200" s="75">
        <v>0.90046040540528371</v>
      </c>
      <c r="AB200" s="78">
        <v>120739998</v>
      </c>
      <c r="AC200" s="75">
        <v>8.282259537556064E-3</v>
      </c>
      <c r="AD200" s="78">
        <v>8693200</v>
      </c>
      <c r="AE200" s="75">
        <v>0.1150324391478397</v>
      </c>
      <c r="AF200" s="78">
        <v>1184810</v>
      </c>
      <c r="AG200" s="75">
        <v>0.84401718418987015</v>
      </c>
      <c r="AH200" s="75">
        <v>1.1848099999999999</v>
      </c>
    </row>
    <row r="201" spans="1:34" x14ac:dyDescent="0.2">
      <c r="A201" s="44">
        <v>198</v>
      </c>
      <c r="B201" s="61">
        <v>43804</v>
      </c>
      <c r="C201" s="78">
        <v>1751599976</v>
      </c>
      <c r="D201" s="83">
        <v>1740.4799800000001</v>
      </c>
      <c r="E201" s="76">
        <v>148746750</v>
      </c>
      <c r="F201" s="84">
        <v>148.74674999999999</v>
      </c>
      <c r="G201" s="76">
        <v>69669998</v>
      </c>
      <c r="H201" s="77">
        <v>69.669998000000007</v>
      </c>
      <c r="I201" s="76">
        <v>23370001</v>
      </c>
      <c r="J201" s="77">
        <v>23.370000999999998</v>
      </c>
      <c r="K201" s="77">
        <v>20639999</v>
      </c>
      <c r="L201" s="84">
        <v>20.639999</v>
      </c>
      <c r="M201" s="77">
        <v>19773989</v>
      </c>
      <c r="N201" s="84">
        <v>19.773989</v>
      </c>
      <c r="O201" s="77">
        <v>27203709</v>
      </c>
      <c r="P201" s="85">
        <v>27.203709</v>
      </c>
      <c r="Q201" s="70">
        <v>386468567</v>
      </c>
      <c r="R201" s="75">
        <v>386.46856700000001</v>
      </c>
      <c r="S201" s="78">
        <v>7039920898</v>
      </c>
      <c r="T201" s="79">
        <v>7039.9208980000003</v>
      </c>
      <c r="U201" s="78">
        <v>192399994</v>
      </c>
      <c r="V201" s="80">
        <v>192.39999399999999</v>
      </c>
      <c r="W201" s="81">
        <v>1.89</v>
      </c>
      <c r="X201" s="82"/>
      <c r="Y201" s="61">
        <v>43804</v>
      </c>
      <c r="Z201" s="78">
        <v>1108303</v>
      </c>
      <c r="AA201" s="75">
        <v>0.90228033308580768</v>
      </c>
      <c r="AB201" s="78">
        <v>120599998</v>
      </c>
      <c r="AC201" s="75">
        <v>8.2918741010261053E-3</v>
      </c>
      <c r="AD201" s="78">
        <v>8675100</v>
      </c>
      <c r="AE201" s="75">
        <v>0.11527244642713051</v>
      </c>
      <c r="AF201" s="78">
        <v>1182770</v>
      </c>
      <c r="AG201" s="75">
        <v>0.84547291527515911</v>
      </c>
      <c r="AH201" s="75">
        <v>1.1827700000000001</v>
      </c>
    </row>
    <row r="202" spans="1:34" x14ac:dyDescent="0.2">
      <c r="A202" s="44">
        <v>199</v>
      </c>
      <c r="B202" s="61">
        <v>43803</v>
      </c>
      <c r="C202" s="78">
        <v>1740479980</v>
      </c>
      <c r="D202" s="83">
        <v>1760.6899410000001</v>
      </c>
      <c r="E202" s="76">
        <v>148667389</v>
      </c>
      <c r="F202" s="84">
        <v>148.66738899999999</v>
      </c>
      <c r="G202" s="76">
        <v>69959999</v>
      </c>
      <c r="H202" s="77">
        <v>69.959998999999996</v>
      </c>
      <c r="I202" s="76">
        <v>24270000</v>
      </c>
      <c r="J202" s="77">
        <v>24.27</v>
      </c>
      <c r="K202" s="77">
        <v>21270000</v>
      </c>
      <c r="L202" s="84">
        <v>21.27</v>
      </c>
      <c r="M202" s="77">
        <v>19773989</v>
      </c>
      <c r="N202" s="84">
        <v>19.773989</v>
      </c>
      <c r="O202" s="77">
        <v>27203709</v>
      </c>
      <c r="P202" s="85">
        <v>27.203709</v>
      </c>
      <c r="Q202" s="70">
        <v>386273468</v>
      </c>
      <c r="R202" s="75">
        <v>386.27346799999998</v>
      </c>
      <c r="S202" s="78">
        <v>7049852539</v>
      </c>
      <c r="T202" s="79">
        <v>7049.8525390000004</v>
      </c>
      <c r="U202" s="78">
        <v>189000000</v>
      </c>
      <c r="V202" s="80">
        <v>189</v>
      </c>
      <c r="W202" s="81">
        <v>1.89</v>
      </c>
      <c r="X202" s="82"/>
      <c r="Y202" s="61">
        <v>43803</v>
      </c>
      <c r="Z202" s="78">
        <v>1108525</v>
      </c>
      <c r="AA202" s="75">
        <v>0.90209963690489614</v>
      </c>
      <c r="AB202" s="78">
        <v>120400002</v>
      </c>
      <c r="AC202" s="75">
        <v>8.3056477025639924E-3</v>
      </c>
      <c r="AD202" s="78">
        <v>8675700</v>
      </c>
      <c r="AE202" s="75">
        <v>0.11526447433636478</v>
      </c>
      <c r="AF202" s="78">
        <v>1172720</v>
      </c>
      <c r="AG202" s="75">
        <v>0.85271846647110994</v>
      </c>
      <c r="AH202" s="75">
        <v>1.17272</v>
      </c>
    </row>
    <row r="203" spans="1:34" x14ac:dyDescent="0.2">
      <c r="A203" s="44">
        <v>200</v>
      </c>
      <c r="B203" s="61">
        <v>43802</v>
      </c>
      <c r="C203" s="78">
        <v>1760689941</v>
      </c>
      <c r="D203" s="83">
        <v>1769.959961</v>
      </c>
      <c r="E203" s="76">
        <v>148131653</v>
      </c>
      <c r="F203" s="84">
        <v>148.131653</v>
      </c>
      <c r="G203" s="76">
        <v>70019997</v>
      </c>
      <c r="H203" s="77">
        <v>70.019997000000004</v>
      </c>
      <c r="I203" s="76">
        <v>23740000</v>
      </c>
      <c r="J203" s="77">
        <v>23.74</v>
      </c>
      <c r="K203" s="77">
        <v>21280001</v>
      </c>
      <c r="L203" s="84">
        <v>21.280000999999999</v>
      </c>
      <c r="M203" s="77">
        <v>19773989</v>
      </c>
      <c r="N203" s="84">
        <v>19.773989</v>
      </c>
      <c r="O203" s="77">
        <v>27154087</v>
      </c>
      <c r="P203" s="85">
        <v>27.154087000000001</v>
      </c>
      <c r="Q203" s="70">
        <v>381103668</v>
      </c>
      <c r="R203" s="75">
        <v>381.10366800000003</v>
      </c>
      <c r="S203" s="78">
        <v>7053825684</v>
      </c>
      <c r="T203" s="79">
        <v>7053.8256840000004</v>
      </c>
      <c r="U203" s="78">
        <v>192600006</v>
      </c>
      <c r="V203" s="80">
        <v>192.60000600000001</v>
      </c>
      <c r="W203" s="81">
        <v>1.89</v>
      </c>
      <c r="X203" s="82"/>
      <c r="Y203" s="61">
        <v>43802</v>
      </c>
      <c r="Z203" s="78">
        <v>1107911</v>
      </c>
      <c r="AA203" s="75">
        <v>0.90259957704183813</v>
      </c>
      <c r="AB203" s="78">
        <v>120753998</v>
      </c>
      <c r="AC203" s="75">
        <v>8.2812993073736584E-3</v>
      </c>
      <c r="AD203" s="78">
        <v>8669690</v>
      </c>
      <c r="AE203" s="75">
        <v>0.11534437794200254</v>
      </c>
      <c r="AF203" s="78">
        <v>1168070</v>
      </c>
      <c r="AG203" s="75">
        <v>0.85611307541500081</v>
      </c>
      <c r="AH203" s="75">
        <v>1.1680699999999999</v>
      </c>
    </row>
    <row r="204" spans="1:34" x14ac:dyDescent="0.2">
      <c r="A204" s="44">
        <v>201</v>
      </c>
      <c r="B204" s="61">
        <v>43801</v>
      </c>
      <c r="C204" s="78">
        <v>1769959961</v>
      </c>
      <c r="D204" s="83">
        <v>1781.599976</v>
      </c>
      <c r="E204" s="76">
        <v>148369766</v>
      </c>
      <c r="F204" s="84">
        <v>148.369766</v>
      </c>
      <c r="G204" s="76">
        <v>68930000</v>
      </c>
      <c r="H204" s="77">
        <v>68.930000000000007</v>
      </c>
      <c r="I204" s="76">
        <v>22070000</v>
      </c>
      <c r="J204" s="77">
        <v>22.07</v>
      </c>
      <c r="K204" s="77">
        <v>19760000</v>
      </c>
      <c r="L204" s="84">
        <v>19.760000000000002</v>
      </c>
      <c r="M204" s="77">
        <v>19705637</v>
      </c>
      <c r="N204" s="84">
        <v>19.705636999999999</v>
      </c>
      <c r="O204" s="77">
        <v>27253332</v>
      </c>
      <c r="P204" s="85">
        <v>27.253332</v>
      </c>
      <c r="Q204" s="70">
        <v>386809937</v>
      </c>
      <c r="R204" s="75">
        <v>386.80993699999999</v>
      </c>
      <c r="S204" s="78">
        <v>6950530762</v>
      </c>
      <c r="T204" s="79">
        <v>6950.5307620000003</v>
      </c>
      <c r="U204" s="78">
        <v>195500000</v>
      </c>
      <c r="V204" s="80">
        <v>195.5</v>
      </c>
      <c r="W204" s="81">
        <v>1.91</v>
      </c>
      <c r="X204" s="82"/>
      <c r="Y204" s="61">
        <v>43801</v>
      </c>
      <c r="Z204" s="78">
        <v>1101904</v>
      </c>
      <c r="AA204" s="75">
        <v>0.90752007434404447</v>
      </c>
      <c r="AB204" s="78">
        <v>120685997</v>
      </c>
      <c r="AC204" s="75">
        <v>8.2859654380615499E-3</v>
      </c>
      <c r="AD204" s="78">
        <v>8625500</v>
      </c>
      <c r="AE204" s="75">
        <v>0.11593530809808127</v>
      </c>
      <c r="AF204" s="78">
        <v>1171770</v>
      </c>
      <c r="AG204" s="75">
        <v>0.85340979885131041</v>
      </c>
      <c r="AH204" s="75">
        <v>1.17177</v>
      </c>
    </row>
    <row r="205" spans="1:34" x14ac:dyDescent="0.2">
      <c r="A205" s="44">
        <v>202</v>
      </c>
      <c r="B205" s="61">
        <v>43798</v>
      </c>
      <c r="C205" s="78">
        <v>1781599976</v>
      </c>
      <c r="D205" s="83">
        <v>1800.8000489999999</v>
      </c>
      <c r="E205" s="76">
        <v>150185318</v>
      </c>
      <c r="F205" s="84">
        <v>150.185318</v>
      </c>
      <c r="G205" s="76">
        <v>74500000</v>
      </c>
      <c r="H205" s="77">
        <v>74.5</v>
      </c>
      <c r="I205" s="76">
        <v>21870001</v>
      </c>
      <c r="J205" s="77">
        <v>21.870000999999998</v>
      </c>
      <c r="K205" s="77">
        <v>20360001</v>
      </c>
      <c r="L205" s="84">
        <v>20.360001</v>
      </c>
      <c r="M205" s="77">
        <v>19715401</v>
      </c>
      <c r="N205" s="84">
        <v>19.715401</v>
      </c>
      <c r="O205" s="77">
        <v>27491528</v>
      </c>
      <c r="P205" s="85">
        <v>27.491527999999999</v>
      </c>
      <c r="Q205" s="70">
        <v>397295868</v>
      </c>
      <c r="R205" s="75">
        <v>397.29586799999998</v>
      </c>
      <c r="S205" s="78">
        <v>6857168945</v>
      </c>
      <c r="T205" s="79">
        <v>6857.1689450000003</v>
      </c>
      <c r="U205" s="78">
        <v>198399994</v>
      </c>
      <c r="V205" s="80">
        <v>198.39999399999999</v>
      </c>
      <c r="W205" s="81">
        <v>1.92</v>
      </c>
      <c r="X205" s="82"/>
      <c r="Y205" s="61">
        <v>43798</v>
      </c>
      <c r="Z205" s="78">
        <v>1101176</v>
      </c>
      <c r="AA205" s="75">
        <v>0.90812004620514797</v>
      </c>
      <c r="AB205" s="78">
        <v>120584999</v>
      </c>
      <c r="AC205" s="75">
        <v>8.2929054881859723E-3</v>
      </c>
      <c r="AD205" s="78">
        <v>8617200</v>
      </c>
      <c r="AE205" s="75">
        <v>0.11604697581581024</v>
      </c>
      <c r="AF205" s="78">
        <v>1172500</v>
      </c>
      <c r="AG205" s="75">
        <v>0.85287846481876328</v>
      </c>
      <c r="AH205" s="75">
        <v>1.1725000000000001</v>
      </c>
    </row>
    <row r="206" spans="1:34" x14ac:dyDescent="0.2">
      <c r="A206" s="44">
        <v>203</v>
      </c>
      <c r="B206" s="61">
        <v>43796</v>
      </c>
      <c r="C206" s="78">
        <v>1800800049</v>
      </c>
      <c r="D206" s="83">
        <v>1818.51001</v>
      </c>
      <c r="E206" s="76">
        <v>151117905</v>
      </c>
      <c r="F206" s="84">
        <v>151.11790500000001</v>
      </c>
      <c r="G206" s="76">
        <v>74080002</v>
      </c>
      <c r="H206" s="77">
        <v>74.080001999999993</v>
      </c>
      <c r="I206" s="76">
        <v>23040001</v>
      </c>
      <c r="J206" s="77">
        <v>23.040001</v>
      </c>
      <c r="K206" s="77">
        <v>20370001</v>
      </c>
      <c r="L206" s="84">
        <v>20.370000999999998</v>
      </c>
      <c r="M206" s="77">
        <v>19715401</v>
      </c>
      <c r="N206" s="84">
        <v>19.715401</v>
      </c>
      <c r="O206" s="77">
        <v>27620548</v>
      </c>
      <c r="P206" s="85">
        <v>27.620547999999999</v>
      </c>
      <c r="Q206" s="70">
        <v>398612732</v>
      </c>
      <c r="R206" s="75">
        <v>398.61273199999999</v>
      </c>
      <c r="S206" s="78">
        <v>6884978516</v>
      </c>
      <c r="T206" s="79">
        <v>6884.9785160000001</v>
      </c>
      <c r="U206" s="78">
        <v>193199997</v>
      </c>
      <c r="V206" s="89">
        <v>193.199997</v>
      </c>
      <c r="W206" s="81">
        <v>1.92</v>
      </c>
      <c r="X206" s="82"/>
      <c r="Y206" s="61">
        <v>43796</v>
      </c>
      <c r="Z206" s="78">
        <v>1102256</v>
      </c>
      <c r="AA206" s="75">
        <v>0.90723026229841353</v>
      </c>
      <c r="AB206" s="78">
        <v>120247002</v>
      </c>
      <c r="AC206" s="75">
        <v>8.31621565084841E-3</v>
      </c>
      <c r="AD206" s="78">
        <v>8628320</v>
      </c>
      <c r="AE206" s="75">
        <v>0.11589741687837261</v>
      </c>
      <c r="AF206" s="78">
        <v>1166670</v>
      </c>
      <c r="AG206" s="75">
        <v>0.85714040817026227</v>
      </c>
      <c r="AH206" s="75">
        <v>1.1666700000000001</v>
      </c>
    </row>
    <row r="207" spans="1:34" x14ac:dyDescent="0.2">
      <c r="A207" s="44">
        <v>204</v>
      </c>
      <c r="B207" s="61">
        <v>43795</v>
      </c>
      <c r="C207" s="78">
        <v>1818510010</v>
      </c>
      <c r="D207" s="83">
        <v>1796.9399410000001</v>
      </c>
      <c r="E207" s="76">
        <v>150830185</v>
      </c>
      <c r="F207" s="84">
        <v>150.830185</v>
      </c>
      <c r="G207" s="76">
        <v>75160004</v>
      </c>
      <c r="H207" s="77">
        <v>75.160004000000001</v>
      </c>
      <c r="I207" s="76">
        <v>21510000</v>
      </c>
      <c r="J207" s="77">
        <v>21.51</v>
      </c>
      <c r="K207" s="77">
        <v>20330000</v>
      </c>
      <c r="L207" s="84">
        <v>20.329999999999998</v>
      </c>
      <c r="M207" s="77">
        <v>19754459</v>
      </c>
      <c r="N207" s="84">
        <v>19.754459000000001</v>
      </c>
      <c r="O207" s="77">
        <v>27511375</v>
      </c>
      <c r="P207" s="85">
        <v>27.511375000000001</v>
      </c>
      <c r="Q207" s="70">
        <v>397344696</v>
      </c>
      <c r="R207" s="75">
        <v>397.344696</v>
      </c>
      <c r="S207" s="78">
        <v>6849223145</v>
      </c>
      <c r="T207" s="79">
        <v>6849.2231449999999</v>
      </c>
      <c r="W207" s="81">
        <v>1.92</v>
      </c>
      <c r="X207" s="82"/>
      <c r="Y207" s="61">
        <v>43795</v>
      </c>
      <c r="Z207" s="78">
        <v>1101443</v>
      </c>
      <c r="AA207" s="75">
        <v>0.90789990948237909</v>
      </c>
      <c r="AB207" s="78">
        <v>120002998</v>
      </c>
      <c r="AC207" s="75">
        <v>8.3331251440901498E-3</v>
      </c>
      <c r="AD207" s="78">
        <v>8614700</v>
      </c>
      <c r="AE207" s="75">
        <v>0.11608065283759157</v>
      </c>
      <c r="AF207" s="78">
        <v>1171180</v>
      </c>
      <c r="AG207" s="75">
        <v>0.85383971720828555</v>
      </c>
      <c r="AH207" s="75">
        <v>1.1711800000000001</v>
      </c>
    </row>
    <row r="208" spans="1:34" x14ac:dyDescent="0.2">
      <c r="A208" s="44">
        <v>205</v>
      </c>
      <c r="B208" s="61">
        <v>43794</v>
      </c>
      <c r="C208" s="78">
        <v>1796939941</v>
      </c>
      <c r="D208" s="83">
        <v>1773.839966</v>
      </c>
      <c r="E208" s="76">
        <v>150036499</v>
      </c>
      <c r="F208" s="84">
        <v>150.03649899999999</v>
      </c>
      <c r="G208" s="76">
        <v>74550003</v>
      </c>
      <c r="H208" s="77">
        <v>74.550003000000004</v>
      </c>
      <c r="I208" s="76">
        <v>21150000</v>
      </c>
      <c r="J208" s="77">
        <v>21.15</v>
      </c>
      <c r="K208" s="77">
        <v>20000000</v>
      </c>
      <c r="L208" s="84">
        <v>20</v>
      </c>
      <c r="M208" s="77">
        <v>19734930</v>
      </c>
      <c r="N208" s="84">
        <v>19.734929999999999</v>
      </c>
      <c r="O208" s="77">
        <v>27223560</v>
      </c>
      <c r="P208" s="85">
        <v>27.223559999999999</v>
      </c>
      <c r="Q208" s="70">
        <v>394320801</v>
      </c>
      <c r="R208" s="75">
        <v>394.32080100000002</v>
      </c>
      <c r="S208" s="78">
        <v>6667464355</v>
      </c>
      <c r="T208" s="79">
        <v>6667.4643550000001</v>
      </c>
      <c r="W208" s="81">
        <v>1.91</v>
      </c>
      <c r="X208" s="82"/>
      <c r="Y208" s="61">
        <v>43794</v>
      </c>
      <c r="Z208" s="78">
        <v>1102256</v>
      </c>
      <c r="AA208" s="75">
        <v>0.90723026229841353</v>
      </c>
      <c r="AB208" s="78">
        <v>119830002</v>
      </c>
      <c r="AC208" s="75">
        <v>8.3451554978693897E-3</v>
      </c>
      <c r="AD208" s="78">
        <v>8622700</v>
      </c>
      <c r="AE208" s="75">
        <v>0.11597295510686907</v>
      </c>
      <c r="AF208" s="78">
        <v>1165760</v>
      </c>
      <c r="AG208" s="75">
        <v>0.85780949766675818</v>
      </c>
      <c r="AH208" s="75">
        <v>1.1657599999999999</v>
      </c>
    </row>
    <row r="209" spans="1:34" x14ac:dyDescent="0.2">
      <c r="A209" s="44">
        <v>206</v>
      </c>
      <c r="B209" s="61">
        <v>43791</v>
      </c>
      <c r="C209" s="78">
        <v>1773839966</v>
      </c>
      <c r="D209" s="83">
        <v>1745.719971</v>
      </c>
      <c r="E209" s="76">
        <v>148409439</v>
      </c>
      <c r="F209" s="84">
        <v>148.40943899999999</v>
      </c>
      <c r="G209" s="76">
        <v>73160004</v>
      </c>
      <c r="H209" s="77">
        <v>73.160004000000001</v>
      </c>
      <c r="I209" s="76">
        <v>19370001</v>
      </c>
      <c r="J209" s="77">
        <v>19.370000999999998</v>
      </c>
      <c r="K209" s="77">
        <v>20690001</v>
      </c>
      <c r="L209" s="84">
        <v>20.690000999999999</v>
      </c>
      <c r="M209" s="77">
        <v>19734930</v>
      </c>
      <c r="N209" s="84">
        <v>19.734929999999999</v>
      </c>
      <c r="O209" s="77">
        <v>27005215</v>
      </c>
      <c r="P209" s="85">
        <v>27.005215</v>
      </c>
      <c r="Q209" s="70">
        <v>386517334</v>
      </c>
      <c r="R209" s="75">
        <v>386.51733400000001</v>
      </c>
      <c r="S209" s="78">
        <v>6640647461</v>
      </c>
      <c r="T209" s="79">
        <v>6640.6474609999996</v>
      </c>
      <c r="W209" s="81">
        <v>1.9</v>
      </c>
      <c r="X209" s="82"/>
      <c r="Y209" s="61">
        <v>43791</v>
      </c>
      <c r="Z209" s="78">
        <v>1106586</v>
      </c>
      <c r="AA209" s="75">
        <v>0.90368032850587299</v>
      </c>
      <c r="AB209" s="78">
        <v>120150002</v>
      </c>
      <c r="AC209" s="75">
        <v>8.3229295327019639E-3</v>
      </c>
      <c r="AD209" s="78">
        <v>8653250</v>
      </c>
      <c r="AE209" s="75">
        <v>0.11556351659781007</v>
      </c>
      <c r="AF209" s="78">
        <v>1167390</v>
      </c>
      <c r="AG209" s="75">
        <v>0.85661175785298838</v>
      </c>
      <c r="AH209" s="75">
        <v>1.1673899999999999</v>
      </c>
    </row>
    <row r="210" spans="1:34" x14ac:dyDescent="0.2">
      <c r="A210" s="44">
        <v>207</v>
      </c>
      <c r="B210" s="61">
        <v>43790</v>
      </c>
      <c r="C210" s="78">
        <v>1745719971</v>
      </c>
      <c r="D210" s="83">
        <v>1734.709961</v>
      </c>
      <c r="E210" s="76">
        <v>148300293</v>
      </c>
      <c r="F210" s="84">
        <v>148.30029300000001</v>
      </c>
      <c r="G210" s="76">
        <v>69919998</v>
      </c>
      <c r="H210" s="77">
        <v>69.919998000000007</v>
      </c>
      <c r="I210" s="76">
        <v>18820000</v>
      </c>
      <c r="J210" s="77">
        <v>18.82</v>
      </c>
      <c r="K210" s="77">
        <v>20200001</v>
      </c>
      <c r="L210" s="84">
        <v>20.200001</v>
      </c>
      <c r="M210" s="77">
        <v>19754459</v>
      </c>
      <c r="N210" s="84">
        <v>19.754459000000001</v>
      </c>
      <c r="O210" s="77">
        <v>27025064</v>
      </c>
      <c r="P210" s="85">
        <v>27.025064</v>
      </c>
      <c r="Q210" s="70">
        <v>384810303</v>
      </c>
      <c r="R210" s="75">
        <v>384.81030299999998</v>
      </c>
      <c r="S210" s="78">
        <v>6588006836</v>
      </c>
      <c r="T210" s="79">
        <v>6588.0068359999996</v>
      </c>
      <c r="W210" s="81">
        <v>1.89</v>
      </c>
      <c r="X210" s="82"/>
      <c r="Y210" s="61">
        <v>43790</v>
      </c>
      <c r="Z210" s="78">
        <v>1107886</v>
      </c>
      <c r="AA210" s="75">
        <v>0.9026199446513451</v>
      </c>
      <c r="AB210" s="78">
        <v>120180000</v>
      </c>
      <c r="AC210" s="75">
        <v>8.3208520552504571E-3</v>
      </c>
      <c r="AD210" s="78">
        <v>8668400</v>
      </c>
      <c r="AE210" s="75">
        <v>0.11536154307600019</v>
      </c>
      <c r="AF210" s="78">
        <v>1166500</v>
      </c>
      <c r="AG210" s="75">
        <v>0.85726532361765961</v>
      </c>
      <c r="AH210" s="75">
        <v>1.1665000000000001</v>
      </c>
    </row>
    <row r="211" spans="1:34" x14ac:dyDescent="0.2">
      <c r="A211" s="44">
        <v>208</v>
      </c>
      <c r="B211" s="61">
        <v>43789</v>
      </c>
      <c r="C211" s="78">
        <v>1734709961</v>
      </c>
      <c r="D211" s="83">
        <v>1745.530029</v>
      </c>
      <c r="E211" s="76">
        <v>148439194</v>
      </c>
      <c r="F211" s="84">
        <v>148.43919399999999</v>
      </c>
      <c r="G211" s="76">
        <v>70989998</v>
      </c>
      <c r="H211" s="77">
        <v>70.989998</v>
      </c>
      <c r="I211" s="76">
        <v>18120001</v>
      </c>
      <c r="J211" s="77">
        <v>18.120000999999998</v>
      </c>
      <c r="K211" s="77">
        <v>20180000</v>
      </c>
      <c r="L211" s="84">
        <v>20.18</v>
      </c>
      <c r="M211" s="77">
        <v>19783754</v>
      </c>
      <c r="N211" s="84">
        <v>19.783753999999998</v>
      </c>
      <c r="O211" s="77">
        <v>27164011</v>
      </c>
      <c r="P211" s="85">
        <v>27.164010999999999</v>
      </c>
      <c r="Q211" s="70">
        <v>388419434</v>
      </c>
      <c r="R211" s="75">
        <v>388.41943400000002</v>
      </c>
      <c r="S211" s="78">
        <v>6651573242</v>
      </c>
      <c r="T211" s="79">
        <v>6651.5732420000004</v>
      </c>
      <c r="W211" s="81">
        <v>1.9</v>
      </c>
      <c r="X211" s="82"/>
      <c r="Y211" s="61">
        <v>43789</v>
      </c>
      <c r="Z211" s="78">
        <v>1108000</v>
      </c>
      <c r="AA211" s="75">
        <v>0.90252707581227432</v>
      </c>
      <c r="AB211" s="78">
        <v>120139000</v>
      </c>
      <c r="AC211" s="75">
        <v>8.3236917237533188E-3</v>
      </c>
      <c r="AD211" s="78">
        <v>8669800</v>
      </c>
      <c r="AE211" s="75">
        <v>0.11534291448476319</v>
      </c>
      <c r="AF211" s="78">
        <v>1166930</v>
      </c>
      <c r="AG211" s="75">
        <v>0.85694943141405222</v>
      </c>
      <c r="AH211" s="75">
        <v>1.16693</v>
      </c>
    </row>
    <row r="212" spans="1:34" x14ac:dyDescent="0.2">
      <c r="A212" s="44">
        <v>209</v>
      </c>
      <c r="B212" s="61">
        <v>43788</v>
      </c>
      <c r="C212" s="78">
        <v>1745530029</v>
      </c>
      <c r="D212" s="83">
        <v>1752.790039</v>
      </c>
      <c r="E212" s="76">
        <v>148697144</v>
      </c>
      <c r="F212" s="84">
        <v>148.69714400000001</v>
      </c>
      <c r="G212" s="76">
        <v>69639999</v>
      </c>
      <c r="H212" s="77">
        <v>69.639999000000003</v>
      </c>
      <c r="I212" s="76">
        <v>19190001</v>
      </c>
      <c r="J212" s="77">
        <v>19.190000999999999</v>
      </c>
      <c r="K212" s="77">
        <v>19360001</v>
      </c>
      <c r="L212" s="84">
        <v>19.360001</v>
      </c>
      <c r="M212" s="77">
        <v>19773989</v>
      </c>
      <c r="N212" s="84">
        <v>19.773989</v>
      </c>
      <c r="O212" s="77">
        <v>27263258</v>
      </c>
      <c r="P212" s="85">
        <v>27.263258</v>
      </c>
      <c r="Q212" s="70">
        <v>388419434</v>
      </c>
      <c r="R212" s="75">
        <v>388.41943400000002</v>
      </c>
      <c r="S212" s="78">
        <v>6709179199</v>
      </c>
      <c r="T212" s="79">
        <v>6709.1791990000002</v>
      </c>
      <c r="W212" s="81">
        <v>1.92</v>
      </c>
      <c r="X212" s="82"/>
      <c r="Y212" s="61">
        <v>43788</v>
      </c>
      <c r="Z212" s="78">
        <v>1107236</v>
      </c>
      <c r="AA212" s="75">
        <v>0.90314982533082366</v>
      </c>
      <c r="AB212" s="78">
        <v>120300003</v>
      </c>
      <c r="AC212" s="75">
        <v>8.3125517461541537E-3</v>
      </c>
      <c r="AD212" s="78">
        <v>8665570</v>
      </c>
      <c r="AE212" s="75">
        <v>0.11539921782410158</v>
      </c>
      <c r="AF212" s="78">
        <v>1169350</v>
      </c>
      <c r="AG212" s="75">
        <v>0.85517595245221711</v>
      </c>
      <c r="AH212" s="75">
        <v>1.1693499999999999</v>
      </c>
    </row>
    <row r="213" spans="1:34" x14ac:dyDescent="0.2">
      <c r="A213" s="44">
        <v>210</v>
      </c>
      <c r="B213" s="61">
        <v>43787</v>
      </c>
      <c r="C213" s="78">
        <v>1752790039</v>
      </c>
      <c r="D213" s="83">
        <v>1752.530029</v>
      </c>
      <c r="E213" s="76">
        <v>148647720</v>
      </c>
      <c r="F213" s="84">
        <v>148.64771999999999</v>
      </c>
      <c r="G213" s="76">
        <v>70080002</v>
      </c>
      <c r="H213" s="77">
        <v>70.080001999999993</v>
      </c>
      <c r="I213" s="76">
        <v>18610001</v>
      </c>
      <c r="J213" s="77">
        <v>18.610001</v>
      </c>
      <c r="K213" s="77">
        <v>19450001</v>
      </c>
      <c r="L213" s="84">
        <v>19.450001</v>
      </c>
      <c r="M213" s="77">
        <v>19764225</v>
      </c>
      <c r="N213" s="84">
        <v>19.764225</v>
      </c>
      <c r="O213" s="77">
        <v>27134237</v>
      </c>
      <c r="P213" s="85">
        <v>27.134236999999999</v>
      </c>
      <c r="Q213" s="70">
        <v>392369934</v>
      </c>
      <c r="R213" s="75">
        <v>392.369934</v>
      </c>
      <c r="S213" s="78">
        <v>6797575684</v>
      </c>
      <c r="T213" s="79">
        <v>6797.5756840000004</v>
      </c>
      <c r="W213" s="81">
        <v>1.91</v>
      </c>
      <c r="X213" s="82"/>
      <c r="Y213" s="61">
        <v>43787</v>
      </c>
      <c r="Z213" s="78">
        <v>1105510</v>
      </c>
      <c r="AA213" s="75">
        <v>0.90455988638727824</v>
      </c>
      <c r="AB213" s="78">
        <v>120153999</v>
      </c>
      <c r="AC213" s="75">
        <v>8.3226526651018918E-3</v>
      </c>
      <c r="AD213" s="78">
        <v>8650290</v>
      </c>
      <c r="AE213" s="75">
        <v>0.11560306070663527</v>
      </c>
      <c r="AF213" s="78">
        <v>1168680</v>
      </c>
      <c r="AG213" s="75">
        <v>0.85566622172023143</v>
      </c>
      <c r="AH213" s="75">
        <v>1.1686799999999999</v>
      </c>
    </row>
    <row r="214" spans="1:34" x14ac:dyDescent="0.2">
      <c r="A214" s="44">
        <v>211</v>
      </c>
      <c r="B214" s="61">
        <v>43784</v>
      </c>
      <c r="C214" s="78">
        <v>1752530029</v>
      </c>
      <c r="D214" s="83">
        <v>1739.48999</v>
      </c>
      <c r="E214" s="76">
        <v>148281891</v>
      </c>
      <c r="F214" s="84">
        <v>148.281891</v>
      </c>
      <c r="G214" s="76">
        <v>70010002</v>
      </c>
      <c r="H214" s="77">
        <v>70.010002</v>
      </c>
      <c r="I214" s="76">
        <v>19320000</v>
      </c>
      <c r="J214" s="77">
        <v>19.32</v>
      </c>
      <c r="K214" s="77">
        <v>19370001</v>
      </c>
      <c r="L214" s="84">
        <v>19.370000999999998</v>
      </c>
      <c r="M214" s="77">
        <v>19734930</v>
      </c>
      <c r="N214" s="84">
        <v>19.734929999999999</v>
      </c>
      <c r="O214" s="77">
        <v>27173935</v>
      </c>
      <c r="P214" s="85">
        <v>27.173935</v>
      </c>
      <c r="Q214" s="70">
        <v>395540131</v>
      </c>
      <c r="R214" s="75">
        <v>395.54013099999997</v>
      </c>
      <c r="S214" s="78">
        <v>6680375977</v>
      </c>
      <c r="T214" s="79">
        <v>6680.3759769999997</v>
      </c>
      <c r="W214" s="81">
        <v>1.9</v>
      </c>
      <c r="X214" s="82"/>
      <c r="Y214" s="61">
        <v>43784</v>
      </c>
      <c r="Z214" s="78">
        <v>1102050</v>
      </c>
      <c r="AA214" s="75">
        <v>0.90739984574202626</v>
      </c>
      <c r="AB214" s="78">
        <v>119557999</v>
      </c>
      <c r="AC214" s="75">
        <v>8.3641413235763518E-3</v>
      </c>
      <c r="AD214" s="78">
        <v>8625270</v>
      </c>
      <c r="AE214" s="75">
        <v>0.11593839960951946</v>
      </c>
      <c r="AF214" s="78">
        <v>1168790</v>
      </c>
      <c r="AG214" s="75">
        <v>0.85558569118490058</v>
      </c>
      <c r="AH214" s="75">
        <v>1.16879</v>
      </c>
    </row>
    <row r="215" spans="1:34" x14ac:dyDescent="0.2">
      <c r="A215" s="44">
        <v>212</v>
      </c>
      <c r="B215" s="61">
        <v>43783</v>
      </c>
      <c r="C215" s="78">
        <v>1739489990</v>
      </c>
      <c r="D215" s="83">
        <v>1754.599976</v>
      </c>
      <c r="E215" s="76">
        <v>146393372</v>
      </c>
      <c r="F215" s="84">
        <v>146.393372</v>
      </c>
      <c r="G215" s="76">
        <v>67739998</v>
      </c>
      <c r="H215" s="77">
        <v>67.739998</v>
      </c>
      <c r="I215" s="76">
        <v>18990000</v>
      </c>
      <c r="J215" s="77">
        <v>18.989999999999998</v>
      </c>
      <c r="K215" s="77">
        <v>18340000</v>
      </c>
      <c r="L215" s="84">
        <v>18.34</v>
      </c>
      <c r="M215" s="77">
        <v>19705637</v>
      </c>
      <c r="N215" s="84">
        <v>19.705636999999999</v>
      </c>
      <c r="O215" s="77">
        <v>26866268</v>
      </c>
      <c r="P215" s="85">
        <v>26.866268000000002</v>
      </c>
      <c r="Q215" s="70">
        <v>393833099</v>
      </c>
      <c r="R215" s="75">
        <v>393.833099</v>
      </c>
      <c r="S215" s="78">
        <v>6655545410</v>
      </c>
      <c r="T215" s="79">
        <v>6655.5454099999997</v>
      </c>
      <c r="W215" s="81">
        <v>1.9</v>
      </c>
      <c r="X215" s="82"/>
      <c r="Y215" s="61">
        <v>43783</v>
      </c>
      <c r="Z215" s="78">
        <v>1101322</v>
      </c>
      <c r="AA215" s="75">
        <v>0.90799965859212839</v>
      </c>
      <c r="AB215" s="78">
        <v>119769997</v>
      </c>
      <c r="AC215" s="75">
        <v>8.3493364369041437E-3</v>
      </c>
      <c r="AD215" s="78">
        <v>8617400</v>
      </c>
      <c r="AE215" s="75">
        <v>0.11604428249820131</v>
      </c>
      <c r="AF215" s="78">
        <v>1167340</v>
      </c>
      <c r="AG215" s="75">
        <v>0.8566484486096595</v>
      </c>
      <c r="AH215" s="75">
        <v>1.16734</v>
      </c>
    </row>
    <row r="216" spans="1:34" x14ac:dyDescent="0.2">
      <c r="A216" s="44">
        <v>213</v>
      </c>
      <c r="B216" s="61">
        <v>43782</v>
      </c>
      <c r="C216" s="78">
        <v>1754599976</v>
      </c>
      <c r="D216" s="83">
        <v>1753.1099850000001</v>
      </c>
      <c r="E216" s="76">
        <v>145651825</v>
      </c>
      <c r="F216" s="84">
        <v>145.651825</v>
      </c>
      <c r="G216" s="76">
        <v>68010002</v>
      </c>
      <c r="H216" s="77">
        <v>68.010002</v>
      </c>
      <c r="I216" s="76">
        <v>18930000</v>
      </c>
      <c r="J216" s="77">
        <v>18.93</v>
      </c>
      <c r="K216" s="77">
        <v>18250000</v>
      </c>
      <c r="L216" s="84">
        <v>18.25</v>
      </c>
      <c r="M216" s="77">
        <v>19676338</v>
      </c>
      <c r="N216" s="84">
        <v>19.676338000000001</v>
      </c>
      <c r="O216" s="77">
        <v>26816645</v>
      </c>
      <c r="P216" s="85">
        <v>26.816645000000001</v>
      </c>
      <c r="Q216" s="70">
        <v>391979767</v>
      </c>
      <c r="R216" s="75">
        <v>391.97976699999998</v>
      </c>
      <c r="S216" s="78">
        <v>6765792969</v>
      </c>
      <c r="T216" s="79">
        <v>6765.7929690000001</v>
      </c>
      <c r="W216" s="81">
        <v>1.89</v>
      </c>
      <c r="X216" s="82"/>
      <c r="Y216" s="61">
        <v>43782</v>
      </c>
      <c r="Z216" s="78">
        <v>1101237</v>
      </c>
      <c r="AA216" s="75">
        <v>0.90806974338857116</v>
      </c>
      <c r="AB216" s="78">
        <v>120024002</v>
      </c>
      <c r="AC216" s="75">
        <v>8.3316668611000001E-3</v>
      </c>
      <c r="AD216" s="78">
        <v>8620860</v>
      </c>
      <c r="AE216" s="75">
        <v>0.11599770788529218</v>
      </c>
      <c r="AF216" s="78">
        <v>1166930</v>
      </c>
      <c r="AG216" s="75">
        <v>0.85694943141405222</v>
      </c>
      <c r="AH216" s="75">
        <v>1.16693</v>
      </c>
    </row>
    <row r="217" spans="1:34" x14ac:dyDescent="0.2">
      <c r="A217" s="44">
        <v>214</v>
      </c>
      <c r="B217" s="61">
        <v>43781</v>
      </c>
      <c r="C217" s="78">
        <v>1753109985</v>
      </c>
      <c r="D217" s="83">
        <v>1778</v>
      </c>
      <c r="E217" s="76">
        <v>145414520</v>
      </c>
      <c r="F217" s="84">
        <v>145.41452000000001</v>
      </c>
      <c r="G217" s="76">
        <v>68000000</v>
      </c>
      <c r="H217" s="77">
        <v>68</v>
      </c>
      <c r="I217" s="76">
        <v>19120001</v>
      </c>
      <c r="J217" s="77">
        <v>19.120000999999998</v>
      </c>
      <c r="K217" s="77">
        <v>17990000</v>
      </c>
      <c r="L217" s="84">
        <v>17.989999999999998</v>
      </c>
      <c r="M217" s="77">
        <v>19666574</v>
      </c>
      <c r="N217" s="84">
        <v>19.666574000000001</v>
      </c>
      <c r="O217" s="77">
        <v>26747173</v>
      </c>
      <c r="P217" s="85">
        <v>26.747173</v>
      </c>
      <c r="Q217" s="70">
        <v>393491699</v>
      </c>
      <c r="R217" s="75">
        <v>393.49169899999998</v>
      </c>
      <c r="S217" s="78">
        <v>6721097656</v>
      </c>
      <c r="T217" s="79">
        <v>6721.0976559999999</v>
      </c>
      <c r="W217" s="81">
        <v>1.89</v>
      </c>
      <c r="X217" s="82"/>
      <c r="Y217" s="61">
        <v>43781</v>
      </c>
      <c r="Z217" s="78">
        <v>1103546</v>
      </c>
      <c r="AA217" s="75">
        <v>0.90616974734175115</v>
      </c>
      <c r="AB217" s="78">
        <v>120313004</v>
      </c>
      <c r="AC217" s="75">
        <v>8.3116534934162233E-3</v>
      </c>
      <c r="AD217" s="78">
        <v>8634000</v>
      </c>
      <c r="AE217" s="75">
        <v>0.11582117211026176</v>
      </c>
      <c r="AF217" s="78">
        <v>1164730</v>
      </c>
      <c r="AG217" s="75">
        <v>0.8585680801559159</v>
      </c>
      <c r="AH217" s="75">
        <v>1.16473</v>
      </c>
    </row>
    <row r="218" spans="1:34" x14ac:dyDescent="0.2">
      <c r="A218" s="44">
        <v>215</v>
      </c>
      <c r="B218" s="61">
        <v>43780</v>
      </c>
      <c r="C218" s="78">
        <v>1778000000</v>
      </c>
      <c r="D218" s="83">
        <v>1771.650024</v>
      </c>
      <c r="E218" s="76">
        <v>144465332</v>
      </c>
      <c r="F218" s="84">
        <v>144.46533199999999</v>
      </c>
      <c r="G218" s="76">
        <v>68389999</v>
      </c>
      <c r="H218" s="77">
        <v>68.389999000000003</v>
      </c>
      <c r="I218" s="76">
        <v>18740000</v>
      </c>
      <c r="J218" s="77">
        <v>18.739999999999998</v>
      </c>
      <c r="K218" s="77">
        <v>17400000</v>
      </c>
      <c r="L218" s="84">
        <v>17.399999999999999</v>
      </c>
      <c r="M218" s="77">
        <v>19686104</v>
      </c>
      <c r="N218" s="84">
        <v>19.686104</v>
      </c>
      <c r="O218" s="77">
        <v>26608225</v>
      </c>
      <c r="P218" s="85">
        <v>26.608225000000001</v>
      </c>
      <c r="Q218" s="70">
        <v>393345398</v>
      </c>
      <c r="R218" s="75">
        <v>393.34539799999999</v>
      </c>
      <c r="S218" s="78">
        <v>6637667969</v>
      </c>
      <c r="T218" s="79">
        <v>6637.6679690000001</v>
      </c>
      <c r="W218" s="81">
        <v>1.89</v>
      </c>
      <c r="X218" s="82"/>
      <c r="Y218" s="61">
        <v>43780</v>
      </c>
      <c r="Z218" s="78">
        <v>1102244</v>
      </c>
      <c r="AA218" s="75">
        <v>0.90724013920692692</v>
      </c>
      <c r="AB218" s="78">
        <v>120389999</v>
      </c>
      <c r="AC218" s="75">
        <v>8.3063378046875809E-3</v>
      </c>
      <c r="AD218" s="78">
        <v>8628020</v>
      </c>
      <c r="AE218" s="75">
        <v>0.11590144668185749</v>
      </c>
      <c r="AF218" s="78">
        <v>1160630</v>
      </c>
      <c r="AG218" s="75">
        <v>0.86160102702842423</v>
      </c>
      <c r="AH218" s="75">
        <v>1.1606300000000001</v>
      </c>
    </row>
    <row r="219" spans="1:34" x14ac:dyDescent="0.2">
      <c r="A219" s="44">
        <v>216</v>
      </c>
      <c r="B219" s="61">
        <v>43777</v>
      </c>
      <c r="C219" s="78">
        <v>1771650024</v>
      </c>
      <c r="D219" s="83">
        <v>1785.880005</v>
      </c>
      <c r="E219" s="76">
        <v>144317017</v>
      </c>
      <c r="F219" s="84">
        <v>144.31701699999999</v>
      </c>
      <c r="G219" s="76">
        <v>69849998</v>
      </c>
      <c r="H219" s="77">
        <v>69.849997999999999</v>
      </c>
      <c r="I219" s="76">
        <v>18440001</v>
      </c>
      <c r="J219" s="77">
        <v>18.440000999999999</v>
      </c>
      <c r="K219" s="77">
        <v>17490000</v>
      </c>
      <c r="L219" s="84">
        <v>17.489999999999998</v>
      </c>
      <c r="M219" s="77">
        <v>19695868</v>
      </c>
      <c r="N219" s="84">
        <v>19.695868000000001</v>
      </c>
      <c r="O219" s="77">
        <v>26677698</v>
      </c>
      <c r="P219" s="85">
        <v>26.677697999999999</v>
      </c>
      <c r="Q219" s="70">
        <v>393101532</v>
      </c>
      <c r="R219" s="75">
        <v>393.10153200000002</v>
      </c>
      <c r="S219" s="78">
        <v>6522454590</v>
      </c>
      <c r="T219" s="79">
        <v>6522.4545900000003</v>
      </c>
      <c r="W219" s="81">
        <v>1.89</v>
      </c>
      <c r="X219" s="82"/>
      <c r="Y219" s="61">
        <v>43777</v>
      </c>
      <c r="Z219" s="78">
        <v>1101970</v>
      </c>
      <c r="AA219" s="75">
        <v>0.90746572048240881</v>
      </c>
      <c r="AB219" s="78">
        <v>120773003</v>
      </c>
      <c r="AC219" s="75">
        <v>8.2799961511265882E-3</v>
      </c>
      <c r="AD219" s="78">
        <v>8648670</v>
      </c>
      <c r="AE219" s="75">
        <v>0.11562471455148596</v>
      </c>
      <c r="AF219" s="78">
        <v>1159800</v>
      </c>
      <c r="AG219" s="75">
        <v>0.86221762372822908</v>
      </c>
      <c r="AH219" s="75">
        <v>1.1597999999999999</v>
      </c>
    </row>
    <row r="220" spans="1:34" x14ac:dyDescent="0.2">
      <c r="A220" s="44">
        <v>217</v>
      </c>
      <c r="B220" s="61">
        <v>43776</v>
      </c>
      <c r="C220" s="78">
        <v>1785880005</v>
      </c>
      <c r="D220" s="83">
        <v>1788.1999510000001</v>
      </c>
      <c r="E220" s="76">
        <v>142636139</v>
      </c>
      <c r="F220" s="84">
        <v>142.63613899999999</v>
      </c>
      <c r="G220" s="76">
        <v>66809998</v>
      </c>
      <c r="H220" s="77">
        <v>66.809997999999993</v>
      </c>
      <c r="I220" s="76">
        <v>18000000</v>
      </c>
      <c r="J220" s="77">
        <v>18</v>
      </c>
      <c r="K220" s="77">
        <v>17500000</v>
      </c>
      <c r="L220" s="84">
        <v>17.5</v>
      </c>
      <c r="M220" s="77">
        <v>19734930</v>
      </c>
      <c r="N220" s="84">
        <v>19.734929999999999</v>
      </c>
      <c r="O220" s="77">
        <v>26667774</v>
      </c>
      <c r="P220" s="85">
        <v>26.667774000000001</v>
      </c>
      <c r="Q220" s="70">
        <v>394076965</v>
      </c>
      <c r="R220" s="75">
        <v>394.07696499999997</v>
      </c>
      <c r="S220" s="78">
        <v>6507556152</v>
      </c>
      <c r="T220" s="79">
        <v>6507.5561520000001</v>
      </c>
      <c r="W220" s="81">
        <v>1.89</v>
      </c>
      <c r="X220" s="82"/>
      <c r="Y220" s="61">
        <v>43776</v>
      </c>
      <c r="Z220" s="78">
        <v>1107040</v>
      </c>
      <c r="AA220" s="75">
        <v>0.90330972683913857</v>
      </c>
      <c r="AB220" s="78">
        <v>120565002</v>
      </c>
      <c r="AC220" s="75">
        <v>8.294280955596053E-3</v>
      </c>
      <c r="AD220" s="78">
        <v>8663710</v>
      </c>
      <c r="AE220" s="75">
        <v>0.1154239927236715</v>
      </c>
      <c r="AF220" s="78">
        <v>1161300</v>
      </c>
      <c r="AG220" s="75">
        <v>0.86110393524498408</v>
      </c>
      <c r="AH220" s="75">
        <v>1.1613</v>
      </c>
    </row>
    <row r="221" spans="1:34" x14ac:dyDescent="0.2">
      <c r="A221" s="44">
        <v>218</v>
      </c>
      <c r="B221" s="61">
        <v>43775</v>
      </c>
      <c r="C221" s="78">
        <v>1788199951</v>
      </c>
      <c r="D221" s="83">
        <v>1795.7700199999999</v>
      </c>
      <c r="E221" s="76">
        <v>142438400</v>
      </c>
      <c r="F221" s="84">
        <v>142.4384</v>
      </c>
      <c r="G221" s="76">
        <v>66830002</v>
      </c>
      <c r="H221" s="77">
        <v>66.830001999999993</v>
      </c>
      <c r="I221" s="76">
        <v>18200001</v>
      </c>
      <c r="J221" s="77">
        <v>18.200001</v>
      </c>
      <c r="K221" s="77">
        <v>16129999</v>
      </c>
      <c r="L221" s="84">
        <v>16.129999000000002</v>
      </c>
      <c r="M221" s="77">
        <v>19813051</v>
      </c>
      <c r="N221" s="84">
        <v>19.813051000000002</v>
      </c>
      <c r="O221" s="77">
        <v>26608225</v>
      </c>
      <c r="P221" s="85">
        <v>26.608225000000001</v>
      </c>
      <c r="Q221" s="70">
        <v>389736267</v>
      </c>
      <c r="R221" s="75">
        <v>389.736267</v>
      </c>
      <c r="S221" s="78">
        <v>6594959473</v>
      </c>
      <c r="T221" s="79">
        <v>6594.9594729999999</v>
      </c>
      <c r="W221" s="81">
        <v>1.88</v>
      </c>
      <c r="X221" s="82"/>
      <c r="Y221" s="61">
        <v>43775</v>
      </c>
      <c r="Z221" s="78">
        <v>1107420</v>
      </c>
      <c r="AA221" s="75">
        <v>0.90299976522006098</v>
      </c>
      <c r="AB221" s="78">
        <v>120869003</v>
      </c>
      <c r="AC221" s="75">
        <v>8.2734197782701989E-3</v>
      </c>
      <c r="AD221" s="78">
        <v>8672000</v>
      </c>
      <c r="AE221" s="75">
        <v>0.11531365313653136</v>
      </c>
      <c r="AF221" s="78">
        <v>1162800</v>
      </c>
      <c r="AG221" s="75">
        <v>0.85999312005503947</v>
      </c>
      <c r="AH221" s="75">
        <v>1.1628000000000001</v>
      </c>
    </row>
    <row r="222" spans="1:34" x14ac:dyDescent="0.2">
      <c r="A222" s="44">
        <v>219</v>
      </c>
      <c r="B222" s="61">
        <v>43774</v>
      </c>
      <c r="C222" s="78">
        <v>1795770020</v>
      </c>
      <c r="D222" s="83">
        <v>1801.709961</v>
      </c>
      <c r="E222" s="76">
        <v>142833923</v>
      </c>
      <c r="F222" s="84">
        <v>142.833923</v>
      </c>
      <c r="G222" s="76">
        <v>66889999</v>
      </c>
      <c r="H222" s="77">
        <v>66.889999000000003</v>
      </c>
      <c r="I222" s="76">
        <v>18590000</v>
      </c>
      <c r="J222" s="77">
        <v>18.59</v>
      </c>
      <c r="K222" s="77">
        <v>16889999</v>
      </c>
      <c r="L222" s="84">
        <v>16.889999</v>
      </c>
      <c r="M222" s="77">
        <v>19803284</v>
      </c>
      <c r="N222" s="84">
        <v>19.803284000000001</v>
      </c>
      <c r="O222" s="77">
        <v>26598299</v>
      </c>
      <c r="P222" s="85">
        <v>26.598299000000001</v>
      </c>
      <c r="Q222" s="70">
        <v>390419067</v>
      </c>
      <c r="R222" s="75">
        <v>390.41906699999998</v>
      </c>
      <c r="S222" s="78">
        <v>6647600098</v>
      </c>
      <c r="T222" s="79">
        <v>6647.6000979999999</v>
      </c>
      <c r="W222" s="81">
        <v>1.88</v>
      </c>
      <c r="X222" s="82"/>
      <c r="Y222" s="61">
        <v>43774</v>
      </c>
      <c r="Z222" s="78">
        <v>1112855</v>
      </c>
      <c r="AA222" s="75">
        <v>0.89858966352310055</v>
      </c>
      <c r="AB222" s="78">
        <v>120947998</v>
      </c>
      <c r="AC222" s="75">
        <v>8.2680161435991686E-3</v>
      </c>
      <c r="AD222" s="78">
        <v>8720060</v>
      </c>
      <c r="AE222" s="75">
        <v>0.1146781100130045</v>
      </c>
      <c r="AF222" s="78">
        <v>1158170</v>
      </c>
      <c r="AG222" s="75">
        <v>0.86343110251517485</v>
      </c>
      <c r="AH222" s="75">
        <v>1.1581699999999999</v>
      </c>
    </row>
    <row r="223" spans="1:34" x14ac:dyDescent="0.2">
      <c r="A223" s="44">
        <v>220</v>
      </c>
      <c r="B223" s="61">
        <v>43770</v>
      </c>
      <c r="C223" s="78">
        <v>1801709961</v>
      </c>
      <c r="D223" s="83">
        <v>1791.4399410000001</v>
      </c>
      <c r="E223" s="76">
        <v>142102234</v>
      </c>
      <c r="F223" s="84">
        <v>142.10223400000001</v>
      </c>
      <c r="G223" s="76">
        <v>70389999</v>
      </c>
      <c r="H223" s="77">
        <v>70.389999000000003</v>
      </c>
      <c r="I223" s="76">
        <v>18830000</v>
      </c>
      <c r="J223" s="77">
        <v>18.829999999999998</v>
      </c>
      <c r="K223" s="77">
        <v>15660000</v>
      </c>
      <c r="L223" s="84">
        <v>15.66</v>
      </c>
      <c r="M223" s="77">
        <v>19930227</v>
      </c>
      <c r="N223" s="84">
        <v>19.930226999999999</v>
      </c>
      <c r="O223" s="77">
        <v>26647924</v>
      </c>
      <c r="P223" s="85">
        <v>26.647924</v>
      </c>
      <c r="Q223" s="70">
        <v>379689270</v>
      </c>
      <c r="R223" s="75">
        <v>379.68927000000002</v>
      </c>
      <c r="S223" s="78">
        <v>6574102051</v>
      </c>
      <c r="T223" s="79">
        <v>6574.1020509999998</v>
      </c>
      <c r="W223" s="81">
        <v>1.85</v>
      </c>
      <c r="X223" s="82"/>
      <c r="Y223" s="61">
        <v>43770</v>
      </c>
      <c r="Z223" s="78">
        <v>1115710</v>
      </c>
      <c r="AA223" s="75">
        <v>0.89629025463606138</v>
      </c>
      <c r="AB223" s="78">
        <v>120496002</v>
      </c>
      <c r="AC223" s="75">
        <v>8.2990305354695496E-3</v>
      </c>
      <c r="AD223" s="78">
        <v>8739900</v>
      </c>
      <c r="AE223" s="75">
        <v>0.11441778510051602</v>
      </c>
      <c r="AF223" s="78">
        <v>1159670</v>
      </c>
      <c r="AG223" s="75">
        <v>0.86231427906214697</v>
      </c>
      <c r="AH223" s="75">
        <v>1.15967</v>
      </c>
    </row>
    <row r="224" spans="1:34" x14ac:dyDescent="0.2">
      <c r="A224" s="44">
        <v>221</v>
      </c>
      <c r="B224" s="61">
        <v>43769</v>
      </c>
      <c r="C224" s="78">
        <v>1791439941</v>
      </c>
      <c r="D224" s="83">
        <v>1776.660034</v>
      </c>
      <c r="E224" s="76">
        <v>141756165</v>
      </c>
      <c r="F224" s="84">
        <v>141.75616500000001</v>
      </c>
      <c r="G224" s="76">
        <v>69889999</v>
      </c>
      <c r="H224" s="77">
        <v>69.889999000000003</v>
      </c>
      <c r="I224" s="76">
        <v>19430000</v>
      </c>
      <c r="J224" s="77">
        <v>19.43</v>
      </c>
      <c r="K224" s="77">
        <v>16750000</v>
      </c>
      <c r="L224" s="84">
        <v>16.75</v>
      </c>
      <c r="M224" s="77">
        <v>19910698</v>
      </c>
      <c r="N224" s="84">
        <v>19.910698</v>
      </c>
      <c r="O224" s="77">
        <v>26469278</v>
      </c>
      <c r="P224" s="85">
        <v>26.469277999999999</v>
      </c>
      <c r="Q224" s="70">
        <v>373105042</v>
      </c>
      <c r="R224" s="75">
        <v>373.10504200000003</v>
      </c>
      <c r="S224" s="78">
        <v>6580061035</v>
      </c>
      <c r="T224" s="79">
        <v>6580.0610349999997</v>
      </c>
      <c r="W224" s="81">
        <v>1.84</v>
      </c>
      <c r="X224" s="82"/>
      <c r="Y224" s="61">
        <v>43769</v>
      </c>
      <c r="Z224" s="78">
        <v>1115449</v>
      </c>
      <c r="AA224" s="75">
        <v>0.89649997444975082</v>
      </c>
      <c r="AB224" s="78">
        <v>121321999</v>
      </c>
      <c r="AC224" s="75">
        <v>8.2425282161728963E-3</v>
      </c>
      <c r="AD224" s="78">
        <v>8740400</v>
      </c>
      <c r="AE224" s="75">
        <v>0.11441123976019404</v>
      </c>
      <c r="AF224" s="78">
        <v>1156730</v>
      </c>
      <c r="AG224" s="75">
        <v>0.86450597805883822</v>
      </c>
      <c r="AH224" s="75">
        <v>1.15673</v>
      </c>
    </row>
    <row r="225" spans="1:34" x14ac:dyDescent="0.2">
      <c r="A225" s="44">
        <v>222</v>
      </c>
      <c r="B225" s="61">
        <v>43768</v>
      </c>
      <c r="C225" s="78">
        <v>1776660034</v>
      </c>
      <c r="D225" s="83">
        <v>1779.98999</v>
      </c>
      <c r="E225" s="76">
        <v>142982224</v>
      </c>
      <c r="F225" s="84">
        <v>142.982224</v>
      </c>
      <c r="G225" s="76">
        <v>70000000</v>
      </c>
      <c r="H225" s="77">
        <v>70</v>
      </c>
      <c r="I225" s="76">
        <v>18760000</v>
      </c>
      <c r="J225" s="77">
        <v>18.760000000000002</v>
      </c>
      <c r="K225" s="77">
        <v>17139999</v>
      </c>
      <c r="L225" s="84">
        <v>17.139999</v>
      </c>
      <c r="M225" s="77">
        <v>19832577</v>
      </c>
      <c r="N225" s="84">
        <v>19.832577000000001</v>
      </c>
      <c r="O225" s="77">
        <v>26707472</v>
      </c>
      <c r="P225" s="85">
        <v>26.707471999999999</v>
      </c>
      <c r="Q225" s="70">
        <v>375007141</v>
      </c>
      <c r="R225" s="75">
        <v>375.00714099999999</v>
      </c>
      <c r="S225" s="78">
        <v>6321825195</v>
      </c>
      <c r="T225" s="79">
        <v>6321.8251950000003</v>
      </c>
      <c r="W225" s="81">
        <v>1.85</v>
      </c>
      <c r="X225" s="82"/>
      <c r="Y225" s="61">
        <v>43768</v>
      </c>
      <c r="Z225" s="78">
        <v>1111482</v>
      </c>
      <c r="AA225" s="75">
        <v>0.89969968024673352</v>
      </c>
      <c r="AB225" s="78">
        <v>120980003</v>
      </c>
      <c r="AC225" s="75">
        <v>8.2658288576831999E-3</v>
      </c>
      <c r="AD225" s="78">
        <v>8709900</v>
      </c>
      <c r="AE225" s="75">
        <v>0.1148118807334183</v>
      </c>
      <c r="AF225" s="78">
        <v>1157570</v>
      </c>
      <c r="AG225" s="75">
        <v>0.86387864232832567</v>
      </c>
      <c r="AH225" s="75">
        <v>1.15757</v>
      </c>
    </row>
    <row r="226" spans="1:34" x14ac:dyDescent="0.2">
      <c r="A226" s="44">
        <v>223</v>
      </c>
      <c r="B226" s="61">
        <v>43767</v>
      </c>
      <c r="C226" s="78">
        <v>1779989990</v>
      </c>
      <c r="D226" s="83">
        <v>1762.709961</v>
      </c>
      <c r="E226" s="76">
        <v>141222244</v>
      </c>
      <c r="F226" s="84">
        <v>141.22224399999999</v>
      </c>
      <c r="G226" s="76">
        <v>65489998</v>
      </c>
      <c r="H226" s="77">
        <v>65.489998</v>
      </c>
      <c r="I226" s="76">
        <v>25190001</v>
      </c>
      <c r="J226" s="77">
        <v>25.190000999999999</v>
      </c>
      <c r="K226" s="77">
        <v>16990000</v>
      </c>
      <c r="L226" s="84">
        <v>16.989999999999998</v>
      </c>
      <c r="M226" s="77">
        <v>19803284</v>
      </c>
      <c r="N226" s="84">
        <v>19.803284000000001</v>
      </c>
      <c r="O226" s="77">
        <v>26518902</v>
      </c>
      <c r="P226" s="85">
        <v>26.518902000000001</v>
      </c>
      <c r="Q226" s="70">
        <v>370910309</v>
      </c>
      <c r="R226" s="75">
        <v>370.91030899999998</v>
      </c>
      <c r="S226" s="78">
        <v>6398302734</v>
      </c>
      <c r="T226" s="79">
        <v>6398.3027339999999</v>
      </c>
      <c r="W226" s="81">
        <v>1.84</v>
      </c>
      <c r="X226" s="82"/>
      <c r="Y226" s="61">
        <v>43767</v>
      </c>
      <c r="Z226" s="78">
        <v>1109915</v>
      </c>
      <c r="AA226" s="75">
        <v>0.90096989409098893</v>
      </c>
      <c r="AB226" s="78">
        <v>120935997</v>
      </c>
      <c r="AC226" s="75">
        <v>8.2688366144614486E-3</v>
      </c>
      <c r="AD226" s="78">
        <v>8700710</v>
      </c>
      <c r="AE226" s="75">
        <v>0.11493314913380631</v>
      </c>
      <c r="AF226" s="78">
        <v>1158270</v>
      </c>
      <c r="AG226" s="75">
        <v>0.86335655762473351</v>
      </c>
      <c r="AH226" s="75">
        <v>1.1582699999999999</v>
      </c>
    </row>
    <row r="227" spans="1:34" x14ac:dyDescent="0.2">
      <c r="A227" s="44">
        <v>224</v>
      </c>
      <c r="B227" s="61">
        <v>43766</v>
      </c>
      <c r="C227" s="78">
        <v>1762709961</v>
      </c>
      <c r="D227" s="83">
        <v>1777.079956</v>
      </c>
      <c r="E227" s="76">
        <v>142566940</v>
      </c>
      <c r="F227" s="84">
        <v>142.56693999999999</v>
      </c>
      <c r="G227" s="76">
        <v>66559998</v>
      </c>
      <c r="H227" s="77">
        <v>66.559997999999993</v>
      </c>
      <c r="I227" s="76">
        <v>25440001</v>
      </c>
      <c r="J227" s="77">
        <v>25.440000999999999</v>
      </c>
      <c r="K227" s="77">
        <v>17030001</v>
      </c>
      <c r="L227" s="84">
        <v>17.030000999999999</v>
      </c>
      <c r="M227" s="77">
        <v>19803284</v>
      </c>
      <c r="N227" s="84">
        <v>19.803284000000001</v>
      </c>
      <c r="O227" s="77">
        <v>26528828</v>
      </c>
      <c r="P227" s="85">
        <v>26.528828000000001</v>
      </c>
      <c r="Q227" s="70">
        <v>372714874</v>
      </c>
      <c r="R227" s="75">
        <v>372.71487400000001</v>
      </c>
      <c r="S227" s="78">
        <v>6326791016</v>
      </c>
      <c r="T227" s="79">
        <v>6326.7910160000001</v>
      </c>
      <c r="W227" s="81">
        <v>1.84</v>
      </c>
      <c r="X227" s="82"/>
      <c r="Y227" s="61">
        <v>43766</v>
      </c>
      <c r="Z227" s="78">
        <v>1108426</v>
      </c>
      <c r="AA227" s="75">
        <v>0.90218020869232596</v>
      </c>
      <c r="AB227" s="78">
        <v>120500000</v>
      </c>
      <c r="AC227" s="75">
        <v>8.2987551867219917E-3</v>
      </c>
      <c r="AD227" s="78">
        <v>8686930</v>
      </c>
      <c r="AE227" s="75">
        <v>0.11511546656874178</v>
      </c>
      <c r="AF227" s="78">
        <v>1157100</v>
      </c>
      <c r="AG227" s="75">
        <v>0.8642295393656555</v>
      </c>
      <c r="AH227" s="75">
        <v>1.1571</v>
      </c>
    </row>
    <row r="228" spans="1:34" x14ac:dyDescent="0.2">
      <c r="A228" s="44">
        <v>225</v>
      </c>
      <c r="B228" s="61">
        <v>43763</v>
      </c>
      <c r="C228" s="78">
        <v>1777079956</v>
      </c>
      <c r="D228" s="83">
        <v>1761.329956</v>
      </c>
      <c r="E228" s="76">
        <v>139145874</v>
      </c>
      <c r="F228" s="84">
        <v>139.14587399999999</v>
      </c>
      <c r="G228" s="76">
        <v>63450001</v>
      </c>
      <c r="H228" s="77">
        <v>63.450001</v>
      </c>
      <c r="I228" s="76">
        <v>24549999</v>
      </c>
      <c r="J228" s="77">
        <v>24.549999</v>
      </c>
      <c r="K228" s="77">
        <v>17010000</v>
      </c>
      <c r="L228" s="84">
        <v>17.010000000000002</v>
      </c>
      <c r="M228" s="77">
        <v>19842344</v>
      </c>
      <c r="N228" s="84">
        <v>19.842344000000001</v>
      </c>
      <c r="O228" s="77">
        <v>26340258</v>
      </c>
      <c r="P228" s="85">
        <v>26.340257999999999</v>
      </c>
      <c r="Q228" s="70">
        <v>374519440</v>
      </c>
      <c r="R228" s="75">
        <v>374.51943999999997</v>
      </c>
      <c r="S228" s="78">
        <v>6271170898</v>
      </c>
      <c r="T228" s="79">
        <v>6271.1708980000003</v>
      </c>
      <c r="W228" s="81">
        <v>1.83</v>
      </c>
      <c r="X228" s="82"/>
      <c r="Y228" s="61">
        <v>43763</v>
      </c>
      <c r="Z228" s="78">
        <v>1110396</v>
      </c>
      <c r="AA228" s="75">
        <v>0.90057961303895195</v>
      </c>
      <c r="AB228" s="78">
        <v>120592003</v>
      </c>
      <c r="AC228" s="75">
        <v>8.2924238351028967E-3</v>
      </c>
      <c r="AD228" s="78">
        <v>8701400</v>
      </c>
      <c r="AE228" s="75">
        <v>0.1149240352127244</v>
      </c>
      <c r="AF228" s="78">
        <v>1156130</v>
      </c>
      <c r="AG228" s="75">
        <v>0.86495463312949228</v>
      </c>
      <c r="AH228" s="75">
        <v>1.1561300000000001</v>
      </c>
    </row>
    <row r="229" spans="1:34" x14ac:dyDescent="0.2">
      <c r="A229" s="44">
        <v>226</v>
      </c>
      <c r="B229" s="61">
        <v>43762</v>
      </c>
      <c r="C229" s="78">
        <v>1761329956</v>
      </c>
      <c r="D229" s="83">
        <v>1780.780029</v>
      </c>
      <c r="E229" s="76">
        <v>138364792</v>
      </c>
      <c r="F229" s="84">
        <v>138.36479199999999</v>
      </c>
      <c r="G229" s="76">
        <v>64519997</v>
      </c>
      <c r="H229" s="77">
        <v>64.519997000000004</v>
      </c>
      <c r="I229" s="76">
        <v>23209999</v>
      </c>
      <c r="J229" s="77">
        <v>23.209999</v>
      </c>
      <c r="K229" s="77">
        <v>16590000</v>
      </c>
      <c r="L229" s="84">
        <v>16.59</v>
      </c>
      <c r="M229" s="77">
        <v>19871637</v>
      </c>
      <c r="N229" s="84">
        <v>19.871637</v>
      </c>
      <c r="O229" s="77">
        <v>26389881</v>
      </c>
      <c r="P229" s="85">
        <v>26.389880999999999</v>
      </c>
      <c r="Q229" s="70">
        <v>367788910</v>
      </c>
      <c r="R229" s="75">
        <v>367.78890999999999</v>
      </c>
      <c r="S229" s="78">
        <v>6296994141</v>
      </c>
      <c r="T229" s="79">
        <v>6296.9941410000001</v>
      </c>
      <c r="W229" s="81">
        <v>1.81</v>
      </c>
      <c r="X229" s="82"/>
      <c r="Y229" s="61">
        <v>43762</v>
      </c>
      <c r="Z229" s="78">
        <v>1113239</v>
      </c>
      <c r="AA229" s="75">
        <v>0.89827970453783956</v>
      </c>
      <c r="AB229" s="78">
        <v>120940002</v>
      </c>
      <c r="AC229" s="75">
        <v>8.2685627870255855E-3</v>
      </c>
      <c r="AD229" s="78">
        <v>8726500</v>
      </c>
      <c r="AE229" s="75">
        <v>0.11459347963100899</v>
      </c>
      <c r="AF229" s="78">
        <v>1160490</v>
      </c>
      <c r="AG229" s="75">
        <v>0.86170496945255881</v>
      </c>
      <c r="AH229" s="75">
        <v>1.16049</v>
      </c>
    </row>
    <row r="230" spans="1:34" x14ac:dyDescent="0.2">
      <c r="A230" s="44">
        <v>227</v>
      </c>
      <c r="B230" s="61">
        <v>43761</v>
      </c>
      <c r="C230" s="78">
        <v>1780780029</v>
      </c>
      <c r="D230" s="83">
        <v>1762.170044</v>
      </c>
      <c r="E230" s="76">
        <v>135695190</v>
      </c>
      <c r="F230" s="84">
        <v>135.69519</v>
      </c>
      <c r="G230" s="76">
        <v>62060001</v>
      </c>
      <c r="H230" s="77">
        <v>62.060001</v>
      </c>
      <c r="I230" s="76">
        <v>23400000</v>
      </c>
      <c r="J230" s="77">
        <v>23.4</v>
      </c>
      <c r="K230" s="77">
        <v>16900000</v>
      </c>
      <c r="L230" s="84">
        <v>16.899999999999999</v>
      </c>
      <c r="M230" s="77">
        <v>19871637</v>
      </c>
      <c r="N230" s="84">
        <v>19.871637</v>
      </c>
      <c r="O230" s="77">
        <v>26231085</v>
      </c>
      <c r="P230" s="85">
        <v>26.231085</v>
      </c>
      <c r="Q230" s="70">
        <v>365789276</v>
      </c>
      <c r="R230" s="75">
        <v>365.78927599999997</v>
      </c>
      <c r="S230" s="78">
        <v>6311892578</v>
      </c>
      <c r="T230" s="79">
        <v>6311.892578</v>
      </c>
      <c r="W230" s="81">
        <v>1.79</v>
      </c>
      <c r="X230" s="82"/>
      <c r="Y230" s="61">
        <v>43761</v>
      </c>
      <c r="Z230" s="78">
        <v>1112929</v>
      </c>
      <c r="AA230" s="75">
        <v>0.89852991520573189</v>
      </c>
      <c r="AB230" s="78">
        <v>120724998</v>
      </c>
      <c r="AC230" s="75">
        <v>8.2832886027465503E-3</v>
      </c>
      <c r="AD230" s="78">
        <v>8727220</v>
      </c>
      <c r="AE230" s="75">
        <v>0.11458402561182139</v>
      </c>
      <c r="AF230" s="78">
        <v>1157570</v>
      </c>
      <c r="AG230" s="75">
        <v>0.86387864232832567</v>
      </c>
      <c r="AH230" s="75">
        <v>1.15757</v>
      </c>
    </row>
    <row r="231" spans="1:34" x14ac:dyDescent="0.2">
      <c r="A231" s="44">
        <v>228</v>
      </c>
      <c r="B231" s="61">
        <v>43759</v>
      </c>
      <c r="C231" s="78">
        <v>1762170044</v>
      </c>
      <c r="D231" s="83">
        <v>1785.660034</v>
      </c>
      <c r="E231" s="76">
        <v>136871765</v>
      </c>
      <c r="F231" s="84">
        <v>136.87176500000001</v>
      </c>
      <c r="G231" s="76">
        <v>65769997</v>
      </c>
      <c r="H231" s="77">
        <v>65.769997000000004</v>
      </c>
      <c r="I231" s="76">
        <v>25889999</v>
      </c>
      <c r="J231" s="77">
        <v>25.889999</v>
      </c>
      <c r="K231" s="77">
        <v>15500000</v>
      </c>
      <c r="L231" s="84">
        <v>15.5</v>
      </c>
      <c r="M231" s="77">
        <v>19842344</v>
      </c>
      <c r="N231" s="84">
        <v>19.842344000000001</v>
      </c>
      <c r="O231" s="77">
        <v>26409731</v>
      </c>
      <c r="P231" s="85">
        <v>26.409731000000001</v>
      </c>
      <c r="Q231" s="70">
        <v>365399078</v>
      </c>
      <c r="R231" s="75">
        <v>365.39907799999997</v>
      </c>
      <c r="S231" s="78">
        <v>6416180664</v>
      </c>
      <c r="T231" s="79">
        <v>6416.1806640000004</v>
      </c>
      <c r="W231" s="81">
        <v>1.79</v>
      </c>
      <c r="X231" s="82"/>
      <c r="Y231" s="61">
        <v>43759</v>
      </c>
      <c r="Z231" s="78">
        <v>1115573</v>
      </c>
      <c r="AA231" s="75">
        <v>0.89640032521403801</v>
      </c>
      <c r="AB231" s="78">
        <v>120931000</v>
      </c>
      <c r="AC231" s="75">
        <v>8.269178291753148E-3</v>
      </c>
      <c r="AD231" s="78">
        <v>8747300</v>
      </c>
      <c r="AE231" s="75">
        <v>0.1143209904770615</v>
      </c>
      <c r="AF231" s="78">
        <v>1156260</v>
      </c>
      <c r="AG231" s="75">
        <v>0.86485738501721066</v>
      </c>
      <c r="AH231" s="75">
        <v>1.1562600000000001</v>
      </c>
    </row>
    <row r="232" spans="1:34" x14ac:dyDescent="0.2">
      <c r="A232" s="44">
        <v>229</v>
      </c>
      <c r="B232" s="61">
        <v>43756</v>
      </c>
      <c r="C232" s="78">
        <v>1785660034</v>
      </c>
      <c r="D232" s="83">
        <v>1757.51001</v>
      </c>
      <c r="E232" s="76">
        <v>135863251</v>
      </c>
      <c r="F232" s="84">
        <v>135.86325099999999</v>
      </c>
      <c r="G232" s="76">
        <v>66080002</v>
      </c>
      <c r="H232" s="77">
        <v>66.080001999999993</v>
      </c>
      <c r="I232" s="76">
        <v>24750000</v>
      </c>
      <c r="J232" s="77">
        <v>24.75</v>
      </c>
      <c r="K232" s="77">
        <v>14810000</v>
      </c>
      <c r="L232" s="84">
        <v>14.81</v>
      </c>
      <c r="M232" s="77">
        <v>19891171</v>
      </c>
      <c r="N232" s="84">
        <v>19.891171</v>
      </c>
      <c r="O232" s="77">
        <v>26350182</v>
      </c>
      <c r="P232" s="85">
        <v>26.350182</v>
      </c>
      <c r="Q232" s="70">
        <v>365838013</v>
      </c>
      <c r="R232" s="75">
        <v>365.83801299999999</v>
      </c>
      <c r="S232" s="78">
        <v>6405254883</v>
      </c>
      <c r="T232" s="79">
        <v>6405.2548829999996</v>
      </c>
      <c r="W232" s="81">
        <v>1.8</v>
      </c>
      <c r="X232" s="82"/>
      <c r="Y232" s="61">
        <v>43756</v>
      </c>
      <c r="Z232" s="78">
        <v>1112718</v>
      </c>
      <c r="AA232" s="75">
        <v>0.89870029962667985</v>
      </c>
      <c r="AB232" s="78">
        <v>120800003</v>
      </c>
      <c r="AC232" s="75">
        <v>8.2781454897811555E-3</v>
      </c>
      <c r="AD232" s="78">
        <v>8725520</v>
      </c>
      <c r="AE232" s="75">
        <v>0.11460635010864682</v>
      </c>
      <c r="AF232" s="78">
        <v>1156390</v>
      </c>
      <c r="AG232" s="75">
        <v>0.86476015876996515</v>
      </c>
      <c r="AH232" s="75">
        <v>1.15639</v>
      </c>
    </row>
    <row r="233" spans="1:34" x14ac:dyDescent="0.2">
      <c r="A233" s="44">
        <v>230</v>
      </c>
      <c r="B233" s="61">
        <v>43755</v>
      </c>
      <c r="C233" s="78">
        <v>1757510010</v>
      </c>
      <c r="D233" s="83">
        <v>1787.4799800000001</v>
      </c>
      <c r="E233" s="76">
        <v>138117584</v>
      </c>
      <c r="F233" s="84">
        <v>138.11758399999999</v>
      </c>
      <c r="G233" s="76">
        <v>67029999</v>
      </c>
      <c r="H233" s="77">
        <v>67.029999000000004</v>
      </c>
      <c r="I233" s="76">
        <v>25100000</v>
      </c>
      <c r="J233" s="77">
        <v>25.1</v>
      </c>
      <c r="K233" s="77">
        <v>14540000</v>
      </c>
      <c r="L233" s="84">
        <v>14.54</v>
      </c>
      <c r="M233" s="77">
        <v>19852110</v>
      </c>
      <c r="N233" s="84">
        <v>19.85211</v>
      </c>
      <c r="O233" s="77">
        <v>26489128</v>
      </c>
      <c r="P233" s="85">
        <v>26.489128000000001</v>
      </c>
      <c r="Q233" s="70">
        <v>365545380</v>
      </c>
      <c r="R233" s="75">
        <v>365.54538000000002</v>
      </c>
      <c r="S233" s="78">
        <v>6465841309</v>
      </c>
      <c r="T233" s="79">
        <v>6465.8413090000004</v>
      </c>
      <c r="W233" s="81">
        <v>1.81</v>
      </c>
      <c r="X233" s="82"/>
      <c r="Y233" s="61">
        <v>43755</v>
      </c>
      <c r="Z233" s="78">
        <v>1107493</v>
      </c>
      <c r="AA233" s="75">
        <v>0.90294024431757125</v>
      </c>
      <c r="AB233" s="78">
        <v>120360001</v>
      </c>
      <c r="AC233" s="75">
        <v>8.3084080399766693E-3</v>
      </c>
      <c r="AD233" s="78">
        <v>8686800</v>
      </c>
      <c r="AE233" s="75">
        <v>0.11511718929870608</v>
      </c>
      <c r="AF233" s="78">
        <v>1157400</v>
      </c>
      <c r="AG233" s="75">
        <v>0.86400552963538968</v>
      </c>
      <c r="AH233" s="75">
        <v>1.1574</v>
      </c>
    </row>
    <row r="234" spans="1:34" x14ac:dyDescent="0.2">
      <c r="A234" s="44">
        <v>231</v>
      </c>
      <c r="B234" s="61">
        <v>43754</v>
      </c>
      <c r="C234" s="78">
        <v>1787479980</v>
      </c>
      <c r="D234" s="83">
        <v>1777.4300539999999</v>
      </c>
      <c r="E234" s="76">
        <v>138829483</v>
      </c>
      <c r="F234" s="84">
        <v>138.82948300000001</v>
      </c>
      <c r="G234" s="76">
        <v>67690002</v>
      </c>
      <c r="H234" s="77">
        <v>67.690002000000007</v>
      </c>
      <c r="I234" s="76">
        <v>24170000</v>
      </c>
      <c r="J234" s="77">
        <v>24.17</v>
      </c>
      <c r="K234" s="77">
        <v>14150000</v>
      </c>
      <c r="L234" s="84">
        <v>14.15</v>
      </c>
      <c r="M234" s="77">
        <v>19813051</v>
      </c>
      <c r="N234" s="84">
        <v>19.813051000000002</v>
      </c>
      <c r="O234" s="77">
        <v>26350182</v>
      </c>
      <c r="P234" s="85">
        <v>26.350182</v>
      </c>
      <c r="Q234" s="70">
        <v>368813141</v>
      </c>
      <c r="R234" s="75">
        <v>368.81314099999997</v>
      </c>
      <c r="S234" s="78">
        <v>6332750488</v>
      </c>
      <c r="T234" s="79">
        <v>6332.7504879999997</v>
      </c>
      <c r="W234" s="81">
        <v>1.82</v>
      </c>
      <c r="X234" s="82"/>
      <c r="Y234" s="61">
        <v>43754</v>
      </c>
      <c r="Z234" s="78">
        <v>1103473</v>
      </c>
      <c r="AA234" s="75">
        <v>0.9062296947909011</v>
      </c>
      <c r="AB234" s="78">
        <v>120069000</v>
      </c>
      <c r="AC234" s="75">
        <v>8.3285444202916663E-3</v>
      </c>
      <c r="AD234" s="78">
        <v>8656310</v>
      </c>
      <c r="AE234" s="75">
        <v>0.11552266496925365</v>
      </c>
      <c r="AF234" s="78">
        <v>1156250</v>
      </c>
      <c r="AG234" s="75">
        <v>0.86486486486486491</v>
      </c>
      <c r="AH234" s="75">
        <v>1.15625</v>
      </c>
    </row>
    <row r="235" spans="1:34" x14ac:dyDescent="0.2">
      <c r="A235" s="44">
        <v>232</v>
      </c>
      <c r="B235" s="61">
        <v>43753</v>
      </c>
      <c r="C235" s="78">
        <v>1777430054</v>
      </c>
      <c r="D235" s="83">
        <v>1767.380005</v>
      </c>
      <c r="E235" s="76">
        <v>139976440</v>
      </c>
      <c r="F235" s="84">
        <v>139.97644</v>
      </c>
      <c r="G235" s="76">
        <v>71110001</v>
      </c>
      <c r="H235" s="77">
        <v>71.110000999999997</v>
      </c>
      <c r="I235" s="76">
        <v>24139999</v>
      </c>
      <c r="J235" s="77">
        <v>24.139999</v>
      </c>
      <c r="K235" s="77">
        <v>14330000</v>
      </c>
      <c r="L235" s="84">
        <v>14.33</v>
      </c>
      <c r="M235" s="77">
        <v>19783754</v>
      </c>
      <c r="N235" s="84">
        <v>19.783753999999998</v>
      </c>
      <c r="O235" s="77">
        <v>26578451</v>
      </c>
      <c r="P235" s="85">
        <v>26.578451000000001</v>
      </c>
      <c r="Q235" s="70">
        <v>371154175</v>
      </c>
      <c r="R235" s="75">
        <v>371.15417500000001</v>
      </c>
      <c r="S235" s="78">
        <v>6268191406</v>
      </c>
      <c r="T235" s="79">
        <v>6268.1914059999999</v>
      </c>
      <c r="W235" s="81">
        <v>1.82</v>
      </c>
      <c r="X235" s="82"/>
      <c r="Y235" s="61">
        <v>43753</v>
      </c>
      <c r="Z235" s="78">
        <v>1102901</v>
      </c>
      <c r="AA235" s="75">
        <v>0.90669969471421286</v>
      </c>
      <c r="AB235" s="78">
        <v>119508003</v>
      </c>
      <c r="AC235" s="75">
        <v>8.3676404499872705E-3</v>
      </c>
      <c r="AD235" s="78">
        <v>8647800</v>
      </c>
      <c r="AE235" s="75">
        <v>0.11563634681653137</v>
      </c>
      <c r="AF235" s="78">
        <v>1143590</v>
      </c>
      <c r="AG235" s="75">
        <v>0.87443926582079234</v>
      </c>
      <c r="AH235" s="75">
        <v>1.1435900000000001</v>
      </c>
    </row>
    <row r="236" spans="1:34" x14ac:dyDescent="0.2">
      <c r="A236" s="44">
        <v>233</v>
      </c>
      <c r="B236" s="61">
        <v>43749</v>
      </c>
      <c r="C236" s="78">
        <v>1767380005</v>
      </c>
      <c r="D236" s="83">
        <v>1731.920044</v>
      </c>
      <c r="E236" s="76">
        <v>138107697</v>
      </c>
      <c r="F236" s="84">
        <v>138.107697</v>
      </c>
      <c r="G236" s="76">
        <v>71349998</v>
      </c>
      <c r="H236" s="77">
        <v>71.349997999999999</v>
      </c>
      <c r="I236" s="76">
        <v>24280001</v>
      </c>
      <c r="J236" s="77">
        <v>24.280000999999999</v>
      </c>
      <c r="K236" s="77">
        <v>14055000</v>
      </c>
      <c r="L236" s="84">
        <v>14.055</v>
      </c>
      <c r="M236" s="77">
        <v>19813051</v>
      </c>
      <c r="N236" s="84">
        <v>19.813051000000002</v>
      </c>
      <c r="O236" s="77">
        <v>26310484</v>
      </c>
      <c r="P236" s="85">
        <v>26.310483999999999</v>
      </c>
      <c r="Q236" s="70">
        <v>368910675</v>
      </c>
      <c r="R236" s="75">
        <v>368.91067500000003</v>
      </c>
      <c r="S236" s="78">
        <v>6187740723</v>
      </c>
      <c r="T236" s="79">
        <v>6187.7407229999999</v>
      </c>
      <c r="W236" s="81">
        <v>1.82</v>
      </c>
      <c r="X236" s="82"/>
      <c r="Y236" s="61">
        <v>43749</v>
      </c>
      <c r="Z236" s="78">
        <v>1101103</v>
      </c>
      <c r="AA236" s="75">
        <v>0.90818025198369279</v>
      </c>
      <c r="AB236" s="78">
        <v>118779999</v>
      </c>
      <c r="AC236" s="75">
        <v>8.4189258159532397E-3</v>
      </c>
      <c r="AD236" s="78">
        <v>8634640</v>
      </c>
      <c r="AE236" s="75">
        <v>0.11581258743850353</v>
      </c>
      <c r="AF236" s="78">
        <v>1129030</v>
      </c>
      <c r="AG236" s="75">
        <v>0.8857160571464</v>
      </c>
      <c r="AH236" s="75">
        <v>1.12903</v>
      </c>
    </row>
    <row r="237" spans="1:34" x14ac:dyDescent="0.2">
      <c r="A237" s="44">
        <v>234</v>
      </c>
      <c r="B237" s="61">
        <v>43748</v>
      </c>
      <c r="C237" s="78">
        <v>1731920044</v>
      </c>
      <c r="D237" s="83">
        <v>1720.26001</v>
      </c>
      <c r="E237" s="76">
        <v>137534241</v>
      </c>
      <c r="F237" s="84">
        <v>137.53424100000001</v>
      </c>
      <c r="G237" s="76">
        <v>71010002</v>
      </c>
      <c r="H237" s="77">
        <v>71.010002</v>
      </c>
      <c r="I237" s="76">
        <v>24530001</v>
      </c>
      <c r="J237" s="77">
        <v>24.530000999999999</v>
      </c>
      <c r="K237" s="77">
        <v>14160000</v>
      </c>
      <c r="L237" s="84">
        <v>14.16</v>
      </c>
      <c r="M237" s="77">
        <v>19813051</v>
      </c>
      <c r="N237" s="84">
        <v>19.813051000000002</v>
      </c>
      <c r="O237" s="77">
        <v>26032591</v>
      </c>
      <c r="P237" s="85">
        <v>26.032591</v>
      </c>
      <c r="Q237" s="70">
        <v>367593842</v>
      </c>
      <c r="R237" s="75">
        <v>367.593842</v>
      </c>
      <c r="S237" s="78">
        <v>6094377930</v>
      </c>
      <c r="T237" s="79">
        <v>6094.3779299999997</v>
      </c>
      <c r="W237" s="81">
        <v>1.83</v>
      </c>
      <c r="X237" s="82"/>
      <c r="Y237" s="61">
        <v>43748</v>
      </c>
      <c r="Z237" s="78">
        <v>1098780</v>
      </c>
      <c r="AA237" s="75">
        <v>0.91010029305229434</v>
      </c>
      <c r="AB237" s="78">
        <v>117736000</v>
      </c>
      <c r="AC237" s="75">
        <v>8.4935788543860843E-3</v>
      </c>
      <c r="AD237" s="78">
        <v>8615500</v>
      </c>
      <c r="AE237" s="75">
        <v>0.11606987406418663</v>
      </c>
      <c r="AF237" s="78">
        <v>1111600</v>
      </c>
      <c r="AG237" s="75">
        <v>0.89960417416336813</v>
      </c>
      <c r="AH237" s="75">
        <v>1.1115999999999999</v>
      </c>
    </row>
    <row r="238" spans="1:34" x14ac:dyDescent="0.2">
      <c r="A238" s="44">
        <v>235</v>
      </c>
      <c r="B238" s="61">
        <v>43747</v>
      </c>
      <c r="C238" s="78">
        <v>1720260010</v>
      </c>
      <c r="D238" s="83">
        <v>1721.98999</v>
      </c>
      <c r="E238" s="76">
        <v>136683914</v>
      </c>
      <c r="F238" s="84">
        <v>136.68391399999999</v>
      </c>
      <c r="G238" s="76">
        <v>72860001</v>
      </c>
      <c r="H238" s="77">
        <v>72.860000999999997</v>
      </c>
      <c r="I238" s="76">
        <v>24219999</v>
      </c>
      <c r="J238" s="77">
        <v>24.219999000000001</v>
      </c>
      <c r="K238" s="77">
        <v>14200000</v>
      </c>
      <c r="L238" s="84">
        <v>14.2</v>
      </c>
      <c r="M238" s="77">
        <v>19842344</v>
      </c>
      <c r="N238" s="84">
        <v>19.842344000000001</v>
      </c>
      <c r="O238" s="77">
        <v>25913494</v>
      </c>
      <c r="P238" s="85">
        <v>25.913494</v>
      </c>
      <c r="Q238" s="70">
        <v>348231384</v>
      </c>
      <c r="R238" s="75">
        <v>348.23138399999999</v>
      </c>
      <c r="S238" s="78">
        <v>6132120117</v>
      </c>
      <c r="T238" s="79">
        <v>6132.1201170000004</v>
      </c>
      <c r="W238" s="81">
        <v>1.82</v>
      </c>
      <c r="X238" s="82"/>
      <c r="Y238" s="61">
        <v>43747</v>
      </c>
      <c r="Z238" s="78">
        <v>1096011</v>
      </c>
      <c r="AA238" s="75">
        <v>0.91239960182881374</v>
      </c>
      <c r="AB238" s="90">
        <v>117910000</v>
      </c>
      <c r="AC238" s="75">
        <v>8.481044864727335E-3</v>
      </c>
      <c r="AD238" s="90">
        <v>8607400</v>
      </c>
      <c r="AE238" s="75">
        <v>0.11617910170318563</v>
      </c>
      <c r="AF238" s="90">
        <v>1112600</v>
      </c>
      <c r="AG238" s="75">
        <v>0.89879561387740425</v>
      </c>
      <c r="AH238" s="75">
        <v>1.1126</v>
      </c>
    </row>
    <row r="239" spans="1:34" x14ac:dyDescent="0.2">
      <c r="A239" s="44">
        <v>236</v>
      </c>
      <c r="B239" s="61">
        <v>43746</v>
      </c>
      <c r="C239" s="78">
        <v>1721989990</v>
      </c>
      <c r="D239" s="83">
        <v>1705.51001</v>
      </c>
      <c r="E239" s="76">
        <v>134142853</v>
      </c>
      <c r="F239" s="84">
        <v>134.142853</v>
      </c>
      <c r="G239" s="76">
        <v>73589996</v>
      </c>
      <c r="H239" s="77">
        <v>73.589995999999999</v>
      </c>
      <c r="I239" s="76">
        <v>24250000</v>
      </c>
      <c r="J239" s="77">
        <v>24.25</v>
      </c>
      <c r="K239" s="77">
        <v>15310000</v>
      </c>
      <c r="L239" s="84">
        <v>15.31</v>
      </c>
      <c r="M239" s="77">
        <v>19871637</v>
      </c>
      <c r="N239" s="84">
        <v>19.871637</v>
      </c>
      <c r="O239" s="77">
        <v>25595903</v>
      </c>
      <c r="P239" s="85">
        <v>25.595903</v>
      </c>
      <c r="Q239" s="70">
        <v>342427521</v>
      </c>
      <c r="R239" s="75">
        <v>342.42752100000001</v>
      </c>
      <c r="S239" s="78">
        <v>6159930664</v>
      </c>
      <c r="T239" s="79">
        <v>6159.9306640000004</v>
      </c>
      <c r="W239" s="81">
        <v>1.83</v>
      </c>
      <c r="X239" s="82"/>
      <c r="Y239" s="61">
        <v>43746</v>
      </c>
      <c r="Z239" s="78">
        <v>1097213</v>
      </c>
      <c r="AA239" s="75">
        <v>0.9114000654385247</v>
      </c>
      <c r="AB239" s="78">
        <v>117670998</v>
      </c>
      <c r="AC239" s="75">
        <v>8.498270746373715E-3</v>
      </c>
      <c r="AD239" s="78">
        <v>8604680</v>
      </c>
      <c r="AE239" s="75">
        <v>0.11621582673614823</v>
      </c>
      <c r="AF239" s="78">
        <v>1119860</v>
      </c>
      <c r="AG239" s="75">
        <v>0.89296876395263691</v>
      </c>
      <c r="AH239" s="75">
        <v>1.1198600000000001</v>
      </c>
    </row>
    <row r="240" spans="1:34" x14ac:dyDescent="0.2">
      <c r="A240" s="44">
        <v>237</v>
      </c>
      <c r="B240" s="61">
        <v>43745</v>
      </c>
      <c r="C240" s="78">
        <v>1705510010</v>
      </c>
      <c r="D240" s="83">
        <v>1732.660034</v>
      </c>
      <c r="E240" s="76">
        <v>135576523</v>
      </c>
      <c r="F240" s="84">
        <v>135.57652300000001</v>
      </c>
      <c r="G240" s="76">
        <v>76989998</v>
      </c>
      <c r="H240" s="77">
        <v>76.989998</v>
      </c>
      <c r="I240" s="76">
        <v>23750000</v>
      </c>
      <c r="J240" s="77">
        <v>23.75</v>
      </c>
      <c r="K240" s="77">
        <v>15470000</v>
      </c>
      <c r="L240" s="84">
        <v>15.47</v>
      </c>
      <c r="M240" s="77">
        <v>19891171</v>
      </c>
      <c r="N240" s="84">
        <v>19.891171</v>
      </c>
      <c r="O240" s="77">
        <v>26121912</v>
      </c>
      <c r="P240" s="85">
        <v>26.121911999999998</v>
      </c>
      <c r="Q240" s="70">
        <v>345109955</v>
      </c>
      <c r="R240" s="75">
        <v>345.10995500000001</v>
      </c>
      <c r="S240" s="78">
        <v>6164896484</v>
      </c>
      <c r="T240" s="79">
        <v>6164.8964839999999</v>
      </c>
      <c r="W240" s="81">
        <v>1.82</v>
      </c>
      <c r="X240" s="82"/>
      <c r="Y240" s="61">
        <v>43745</v>
      </c>
      <c r="Z240" s="78">
        <v>1098660</v>
      </c>
      <c r="AA240" s="75">
        <v>0.91019969781370036</v>
      </c>
      <c r="AB240" s="90">
        <v>117720000</v>
      </c>
      <c r="AC240" s="75">
        <v>8.4947332653754672E-3</v>
      </c>
      <c r="AD240" s="78">
        <v>8603900</v>
      </c>
      <c r="AE240" s="75">
        <v>0.11622636246353399</v>
      </c>
      <c r="AF240" s="90">
        <v>1120400</v>
      </c>
      <c r="AG240" s="75">
        <v>0.89253837915030343</v>
      </c>
      <c r="AH240" s="75">
        <v>1.1204000000000001</v>
      </c>
    </row>
    <row r="241" spans="1:34" x14ac:dyDescent="0.2">
      <c r="A241" s="44">
        <v>238</v>
      </c>
      <c r="B241" s="61">
        <v>43742</v>
      </c>
      <c r="C241" s="78">
        <v>1732660034</v>
      </c>
      <c r="D241" s="83">
        <v>1739.650024</v>
      </c>
      <c r="E241" s="76">
        <v>136565262</v>
      </c>
      <c r="F241" s="84">
        <v>136.56526199999999</v>
      </c>
      <c r="G241" s="76">
        <v>76529999</v>
      </c>
      <c r="H241" s="77">
        <v>76.529999000000004</v>
      </c>
      <c r="I241" s="76">
        <v>23450001</v>
      </c>
      <c r="J241" s="77">
        <v>23.450001</v>
      </c>
      <c r="K241" s="77">
        <v>15510000</v>
      </c>
      <c r="L241" s="84">
        <v>15.51</v>
      </c>
      <c r="M241" s="77">
        <v>19939995</v>
      </c>
      <c r="N241" s="84">
        <v>19.939995</v>
      </c>
      <c r="O241" s="77">
        <v>26250935</v>
      </c>
      <c r="P241" s="85">
        <v>26.250934999999998</v>
      </c>
      <c r="Q241" s="70">
        <v>341013153</v>
      </c>
      <c r="R241" s="75">
        <v>341.01315299999999</v>
      </c>
      <c r="S241" s="78">
        <v>6172842285</v>
      </c>
      <c r="T241" s="79">
        <v>6172.8422849999997</v>
      </c>
      <c r="W241" s="81">
        <v>1.8</v>
      </c>
      <c r="X241" s="82"/>
      <c r="Y241" s="61">
        <v>43742</v>
      </c>
      <c r="Z241" s="78">
        <v>1097538</v>
      </c>
      <c r="AA241" s="75">
        <v>0.91113018410296509</v>
      </c>
      <c r="AB241" s="90">
        <v>117410000</v>
      </c>
      <c r="AC241" s="75">
        <v>8.5171620815944135E-3</v>
      </c>
      <c r="AD241" s="90">
        <v>8606200</v>
      </c>
      <c r="AE241" s="75">
        <v>0.11619530106202507</v>
      </c>
      <c r="AF241" s="90">
        <v>1123400</v>
      </c>
      <c r="AG241" s="75">
        <v>0.8901548869503294</v>
      </c>
      <c r="AH241" s="75">
        <v>1.1234</v>
      </c>
    </row>
    <row r="242" spans="1:34" x14ac:dyDescent="0.2">
      <c r="A242" s="44">
        <v>239</v>
      </c>
      <c r="B242" s="61">
        <v>43741</v>
      </c>
      <c r="C242" s="78">
        <v>1739650024</v>
      </c>
      <c r="D242" s="83">
        <v>1724.420044</v>
      </c>
      <c r="E242" s="76">
        <v>134745972</v>
      </c>
      <c r="F242" s="84">
        <v>134.74597199999999</v>
      </c>
      <c r="G242" s="76">
        <v>76830002</v>
      </c>
      <c r="H242" s="77">
        <v>76.830001999999993</v>
      </c>
      <c r="I242" s="76">
        <v>22420000</v>
      </c>
      <c r="J242" s="77">
        <v>22.42</v>
      </c>
      <c r="K242" s="77">
        <v>15070000</v>
      </c>
      <c r="L242" s="84">
        <v>15.07</v>
      </c>
      <c r="M242" s="77">
        <v>19900932</v>
      </c>
      <c r="N242" s="84">
        <v>19.900932000000001</v>
      </c>
      <c r="O242" s="77">
        <v>25863869</v>
      </c>
      <c r="P242" s="85">
        <v>25.863869000000001</v>
      </c>
      <c r="Q242" s="70">
        <v>338281921</v>
      </c>
      <c r="R242" s="75">
        <v>338.28192100000001</v>
      </c>
      <c r="S242" s="78">
        <v>6106296875</v>
      </c>
      <c r="T242" s="79">
        <v>6106.296875</v>
      </c>
      <c r="W242" s="81">
        <v>1.79</v>
      </c>
      <c r="X242" s="82"/>
      <c r="Y242" s="61">
        <v>43741</v>
      </c>
      <c r="Z242" s="78">
        <v>1096371</v>
      </c>
      <c r="AA242" s="75">
        <v>0.91210000994189011</v>
      </c>
      <c r="AB242" s="90">
        <v>117250000</v>
      </c>
      <c r="AC242" s="75">
        <v>8.5287846481876331E-3</v>
      </c>
      <c r="AD242" s="90">
        <v>8598700</v>
      </c>
      <c r="AE242" s="75">
        <v>0.11629664949352811</v>
      </c>
      <c r="AF242" s="90">
        <v>1124300</v>
      </c>
      <c r="AG242" s="75">
        <v>0.88944231966556964</v>
      </c>
      <c r="AH242" s="75">
        <v>1.1243000000000001</v>
      </c>
    </row>
    <row r="243" spans="1:34" x14ac:dyDescent="0.2">
      <c r="A243" s="44">
        <v>240</v>
      </c>
      <c r="B243" s="61">
        <v>43740</v>
      </c>
      <c r="C243" s="78">
        <v>1724420044</v>
      </c>
      <c r="D243" s="83">
        <v>1713.2299800000001</v>
      </c>
      <c r="E243" s="76">
        <v>133134323</v>
      </c>
      <c r="F243" s="84">
        <v>133.13432299999999</v>
      </c>
      <c r="G243" s="76">
        <v>73849998</v>
      </c>
      <c r="H243" s="77">
        <v>73.849997999999999</v>
      </c>
      <c r="I243" s="76">
        <v>21900000</v>
      </c>
      <c r="J243" s="77">
        <v>21.9</v>
      </c>
      <c r="K243" s="77">
        <v>14860000</v>
      </c>
      <c r="L243" s="84">
        <v>14.86</v>
      </c>
      <c r="M243" s="77">
        <v>19822813</v>
      </c>
      <c r="N243" s="84">
        <v>19.822813</v>
      </c>
      <c r="O243" s="77">
        <v>25566128</v>
      </c>
      <c r="P243" s="85">
        <v>25.566127999999999</v>
      </c>
      <c r="Q243" s="70">
        <v>335550690</v>
      </c>
      <c r="R243" s="75">
        <v>335.55068999999997</v>
      </c>
      <c r="S243" s="78">
        <v>6157944336</v>
      </c>
      <c r="T243" s="79">
        <v>6157.9443359999996</v>
      </c>
      <c r="W243" s="81">
        <v>1.8</v>
      </c>
      <c r="X243" s="82"/>
      <c r="Y243" s="61">
        <v>43740</v>
      </c>
      <c r="Z243" s="78">
        <v>1093494</v>
      </c>
      <c r="AA243" s="75">
        <v>0.91449975948656326</v>
      </c>
      <c r="AB243" s="90">
        <v>117460000</v>
      </c>
      <c r="AC243" s="75">
        <v>8.5135365230716853E-3</v>
      </c>
      <c r="AD243" s="90">
        <v>8596000</v>
      </c>
      <c r="AE243" s="75">
        <v>0.11633317822242903</v>
      </c>
      <c r="AF243" s="90">
        <v>1122500</v>
      </c>
      <c r="AG243" s="75">
        <v>0.89086859688195985</v>
      </c>
      <c r="AH243" s="75">
        <v>1.1225000000000001</v>
      </c>
    </row>
    <row r="244" spans="1:34" x14ac:dyDescent="0.2">
      <c r="A244" s="44">
        <v>241</v>
      </c>
      <c r="B244" s="61">
        <v>43739</v>
      </c>
      <c r="C244" s="78">
        <v>1713229980</v>
      </c>
      <c r="D244" s="83">
        <v>1735.650024</v>
      </c>
      <c r="E244" s="76">
        <v>135527100</v>
      </c>
      <c r="F244" s="84">
        <v>135.52709999999999</v>
      </c>
      <c r="G244" s="76">
        <v>75809998</v>
      </c>
      <c r="H244" s="77">
        <v>75.809997999999993</v>
      </c>
      <c r="I244" s="76">
        <v>21709999</v>
      </c>
      <c r="J244" s="77">
        <v>21.709999</v>
      </c>
      <c r="K244" s="77">
        <v>14810000</v>
      </c>
      <c r="L244" s="84">
        <v>14.81</v>
      </c>
      <c r="M244" s="77">
        <v>19793520</v>
      </c>
      <c r="N244" s="84">
        <v>19.793520000000001</v>
      </c>
      <c r="O244" s="77">
        <v>26062365</v>
      </c>
      <c r="P244" s="85">
        <v>26.062365</v>
      </c>
      <c r="Q244" s="70">
        <v>348328949</v>
      </c>
      <c r="R244" s="75">
        <v>348.32894900000002</v>
      </c>
      <c r="S244" s="78">
        <v>6306926758</v>
      </c>
      <c r="T244" s="79">
        <v>6306.9267579999996</v>
      </c>
      <c r="W244" s="81">
        <v>1.84</v>
      </c>
      <c r="X244" s="82"/>
      <c r="Y244" s="61">
        <v>43739</v>
      </c>
      <c r="Z244" s="78">
        <v>1089966</v>
      </c>
      <c r="AA244" s="75">
        <v>0.91745981067299343</v>
      </c>
      <c r="AB244" s="90">
        <v>117800000</v>
      </c>
      <c r="AC244" s="75">
        <v>8.4889643463497456E-3</v>
      </c>
      <c r="AD244" s="90">
        <v>8574000</v>
      </c>
      <c r="AE244" s="75">
        <v>0.11663167716351762</v>
      </c>
      <c r="AF244" s="90">
        <v>1125900</v>
      </c>
      <c r="AG244" s="75">
        <v>0.88817834621191938</v>
      </c>
      <c r="AH244" s="75">
        <v>1.1258999999999999</v>
      </c>
    </row>
    <row r="245" spans="1:34" x14ac:dyDescent="0.2">
      <c r="A245" s="44">
        <v>242</v>
      </c>
      <c r="B245" s="61">
        <v>43738</v>
      </c>
      <c r="C245" s="78">
        <v>1735650024</v>
      </c>
      <c r="D245" s="83">
        <v>1735.910034</v>
      </c>
      <c r="E245" s="76">
        <v>137465027</v>
      </c>
      <c r="F245" s="84">
        <v>137.46502699999999</v>
      </c>
      <c r="G245" s="76">
        <v>76199997</v>
      </c>
      <c r="H245" s="77">
        <v>76.199996999999996</v>
      </c>
      <c r="I245" s="76">
        <v>22230000</v>
      </c>
      <c r="J245" s="77">
        <v>22.23</v>
      </c>
      <c r="K245" s="77">
        <v>15920000</v>
      </c>
      <c r="L245" s="84">
        <v>15.92</v>
      </c>
      <c r="M245" s="77">
        <v>19783754</v>
      </c>
      <c r="N245" s="84">
        <v>19.783753999999998</v>
      </c>
      <c r="O245" s="77">
        <v>26350182</v>
      </c>
      <c r="P245" s="85">
        <v>26.350182</v>
      </c>
      <c r="Q245" s="70">
        <v>355693481</v>
      </c>
      <c r="R245" s="75">
        <v>355.69348100000002</v>
      </c>
      <c r="S245" s="78">
        <v>6303946777</v>
      </c>
      <c r="T245" s="79">
        <v>6303.9467770000001</v>
      </c>
      <c r="W245" s="81">
        <v>1.84</v>
      </c>
      <c r="X245" s="82"/>
      <c r="Y245" s="61">
        <v>43738</v>
      </c>
      <c r="Z245" s="78">
        <v>1094271</v>
      </c>
      <c r="AA245" s="75">
        <v>0.91385040817128482</v>
      </c>
      <c r="AB245" s="90">
        <v>117810000</v>
      </c>
      <c r="AC245" s="75">
        <v>8.4882437823614286E-3</v>
      </c>
      <c r="AD245" s="90">
        <v>8544200</v>
      </c>
      <c r="AE245" s="75">
        <v>0.11703845883757402</v>
      </c>
      <c r="AF245" s="90">
        <v>1127700</v>
      </c>
      <c r="AG245" s="75">
        <v>0.88676066329697623</v>
      </c>
      <c r="AH245" s="75">
        <v>1.1276999999999999</v>
      </c>
    </row>
    <row r="246" spans="1:34" x14ac:dyDescent="0.2">
      <c r="A246" s="44">
        <v>243</v>
      </c>
      <c r="B246" s="61">
        <v>43735</v>
      </c>
      <c r="C246" s="78">
        <v>1735910034</v>
      </c>
      <c r="D246" s="83">
        <v>1725.4499510000001</v>
      </c>
      <c r="E246" s="76">
        <v>136179642</v>
      </c>
      <c r="F246" s="84">
        <v>136.179642</v>
      </c>
      <c r="G246" s="76">
        <v>76040001</v>
      </c>
      <c r="H246" s="77">
        <v>76.040001000000004</v>
      </c>
      <c r="I246" s="76">
        <v>22260000</v>
      </c>
      <c r="J246" s="77">
        <v>22.26</v>
      </c>
      <c r="K246" s="77">
        <v>15900000</v>
      </c>
      <c r="L246" s="84">
        <v>15.9</v>
      </c>
      <c r="M246" s="77">
        <v>19813051</v>
      </c>
      <c r="N246" s="84">
        <v>19.813051000000002</v>
      </c>
      <c r="O246" s="77">
        <v>26141762</v>
      </c>
      <c r="P246" s="85">
        <v>26.141762</v>
      </c>
      <c r="Q246" s="70">
        <v>351304016</v>
      </c>
      <c r="R246" s="75">
        <v>351.30401599999999</v>
      </c>
      <c r="S246" s="78">
        <v>6309906250</v>
      </c>
      <c r="T246" s="79">
        <v>6309.90625</v>
      </c>
      <c r="W246" s="81">
        <v>1.84</v>
      </c>
      <c r="X246" s="82"/>
      <c r="Y246" s="61">
        <v>43735</v>
      </c>
      <c r="Z246" s="78">
        <v>1092275</v>
      </c>
      <c r="AA246" s="75">
        <v>0.91552035888398065</v>
      </c>
      <c r="AB246" s="90">
        <v>118070000</v>
      </c>
      <c r="AC246" s="75">
        <v>8.4695519607012795E-3</v>
      </c>
      <c r="AD246" s="90">
        <v>8576300</v>
      </c>
      <c r="AE246" s="75">
        <v>0.11660039877336381</v>
      </c>
      <c r="AF246" s="90">
        <v>1123400</v>
      </c>
      <c r="AG246" s="75">
        <v>0.8901548869503294</v>
      </c>
      <c r="AH246" s="75">
        <v>1.1234</v>
      </c>
    </row>
    <row r="247" spans="1:34" x14ac:dyDescent="0.2">
      <c r="A247" s="44">
        <v>244</v>
      </c>
      <c r="B247" s="61">
        <v>43734</v>
      </c>
      <c r="C247" s="78">
        <v>1725449951</v>
      </c>
      <c r="D247" s="83">
        <v>1739.839966</v>
      </c>
      <c r="E247" s="76">
        <v>137969284</v>
      </c>
      <c r="F247" s="84">
        <v>137.96928399999999</v>
      </c>
      <c r="G247" s="76">
        <v>79750000</v>
      </c>
      <c r="H247" s="77">
        <v>79.75</v>
      </c>
      <c r="I247" s="76">
        <v>23190001</v>
      </c>
      <c r="J247" s="77">
        <v>23.190000999999999</v>
      </c>
      <c r="K247" s="77">
        <v>16340000</v>
      </c>
      <c r="L247" s="84">
        <v>16.34</v>
      </c>
      <c r="M247" s="77">
        <v>19793520</v>
      </c>
      <c r="N247" s="84">
        <v>19.793520000000001</v>
      </c>
      <c r="O247" s="77">
        <v>26449429</v>
      </c>
      <c r="P247" s="85">
        <v>26.449428999999999</v>
      </c>
      <c r="Q247" s="70">
        <v>352035583</v>
      </c>
      <c r="R247" s="75">
        <v>352.03558299999997</v>
      </c>
      <c r="S247" s="78">
        <v>6376451660</v>
      </c>
      <c r="T247" s="79">
        <v>6376.4516599999997</v>
      </c>
      <c r="W247" s="81">
        <v>1.83</v>
      </c>
      <c r="X247" s="82"/>
      <c r="Y247" s="61">
        <v>43734</v>
      </c>
      <c r="Z247" s="78">
        <v>1095290</v>
      </c>
      <c r="AA247" s="75">
        <v>0.91300020999004816</v>
      </c>
      <c r="AB247" s="90">
        <v>117780000</v>
      </c>
      <c r="AC247" s="75">
        <v>8.4904058413992189E-3</v>
      </c>
      <c r="AD247" s="90">
        <v>8560800</v>
      </c>
      <c r="AE247" s="75">
        <v>0.11681151294271563</v>
      </c>
      <c r="AF247" s="90">
        <v>1128300</v>
      </c>
      <c r="AG247" s="75">
        <v>0.88628910750686862</v>
      </c>
      <c r="AH247" s="75">
        <v>1.1283000000000001</v>
      </c>
    </row>
    <row r="248" spans="1:34" x14ac:dyDescent="0.2">
      <c r="A248" s="44">
        <v>245</v>
      </c>
      <c r="B248" s="61">
        <v>43733</v>
      </c>
      <c r="C248" s="78">
        <v>1739839966</v>
      </c>
      <c r="D248" s="83">
        <v>1768.329956</v>
      </c>
      <c r="E248" s="76">
        <v>137791306</v>
      </c>
      <c r="F248" s="84">
        <v>137.79130599999999</v>
      </c>
      <c r="G248" s="76">
        <v>79599998</v>
      </c>
      <c r="H248" s="77">
        <v>79.599997999999999</v>
      </c>
      <c r="I248" s="76">
        <v>25059999</v>
      </c>
      <c r="J248" s="77">
        <v>25.059999000000001</v>
      </c>
      <c r="K248" s="77">
        <v>17180000</v>
      </c>
      <c r="L248" s="84">
        <v>17.18</v>
      </c>
      <c r="M248" s="77">
        <v>19803284</v>
      </c>
      <c r="N248" s="84">
        <v>19.803284000000001</v>
      </c>
      <c r="O248" s="77">
        <v>26429579</v>
      </c>
      <c r="P248" s="85">
        <v>26.429579</v>
      </c>
      <c r="Q248" s="70">
        <v>352328247</v>
      </c>
      <c r="R248" s="75">
        <v>352.32824699999998</v>
      </c>
      <c r="S248" s="78">
        <v>6463583496</v>
      </c>
      <c r="T248" s="79">
        <v>6463.5834960000002</v>
      </c>
      <c r="W248" s="81">
        <v>1.8</v>
      </c>
      <c r="X248" s="82"/>
      <c r="Y248" s="61">
        <v>43733</v>
      </c>
      <c r="Z248" s="78">
        <v>1101686</v>
      </c>
      <c r="AA248" s="75">
        <v>0.90769965307719269</v>
      </c>
      <c r="AB248" s="90">
        <v>117940000</v>
      </c>
      <c r="AC248" s="75">
        <v>8.4788875699508218E-3</v>
      </c>
      <c r="AD248" s="90">
        <v>8578200</v>
      </c>
      <c r="AE248" s="75">
        <v>0.11657457275419085</v>
      </c>
      <c r="AF248" s="90">
        <v>1128700</v>
      </c>
      <c r="AG248" s="75">
        <v>0.8859750155045627</v>
      </c>
      <c r="AH248" s="75">
        <v>1.1287</v>
      </c>
    </row>
    <row r="249" spans="1:34" x14ac:dyDescent="0.2">
      <c r="A249" s="44">
        <v>246</v>
      </c>
      <c r="B249" s="61">
        <v>43732</v>
      </c>
      <c r="C249" s="78">
        <v>1768329956</v>
      </c>
      <c r="D249" s="83">
        <v>1741.6099850000001</v>
      </c>
      <c r="E249" s="76">
        <v>135833603</v>
      </c>
      <c r="F249" s="84">
        <v>135.83360300000001</v>
      </c>
      <c r="G249" s="76">
        <v>80019997</v>
      </c>
      <c r="H249" s="77">
        <v>80.019997000000004</v>
      </c>
      <c r="I249" s="76">
        <v>25020000</v>
      </c>
      <c r="J249" s="77">
        <v>25.02</v>
      </c>
      <c r="K249" s="77">
        <v>17820000</v>
      </c>
      <c r="L249" s="84">
        <v>17.82</v>
      </c>
      <c r="M249" s="77">
        <v>19920462</v>
      </c>
      <c r="N249" s="84">
        <v>19.920462000000001</v>
      </c>
      <c r="O249" s="77">
        <v>26300558</v>
      </c>
      <c r="P249" s="85">
        <v>26.300557999999999</v>
      </c>
      <c r="Q249" s="70">
        <v>360960815</v>
      </c>
      <c r="R249" s="75">
        <v>360.96081500000003</v>
      </c>
      <c r="S249" s="78">
        <v>6350708496</v>
      </c>
      <c r="T249" s="79">
        <v>6350.7084960000002</v>
      </c>
      <c r="W249" s="81">
        <v>1.83</v>
      </c>
      <c r="X249" s="82"/>
      <c r="Y249" s="61">
        <v>43732</v>
      </c>
      <c r="Z249" s="78">
        <v>1099372</v>
      </c>
      <c r="AA249" s="75">
        <v>0.90961021383116902</v>
      </c>
      <c r="AB249" s="90">
        <v>117980000</v>
      </c>
      <c r="AC249" s="75">
        <v>8.4760128835395833E-3</v>
      </c>
      <c r="AD249" s="90">
        <v>8639800</v>
      </c>
      <c r="AE249" s="75">
        <v>0.11574341998657377</v>
      </c>
      <c r="AF249" s="90">
        <v>1133400</v>
      </c>
      <c r="AG249" s="75">
        <v>0.88230104111522856</v>
      </c>
      <c r="AH249" s="75">
        <v>1.1334</v>
      </c>
    </row>
    <row r="250" spans="1:34" x14ac:dyDescent="0.2">
      <c r="A250" s="44">
        <v>247</v>
      </c>
      <c r="B250" s="61">
        <v>43728</v>
      </c>
      <c r="C250" s="78">
        <v>1741609985</v>
      </c>
      <c r="D250" s="83">
        <v>1794.160034</v>
      </c>
      <c r="E250" s="76">
        <v>137870407</v>
      </c>
      <c r="F250" s="84">
        <v>137.870407</v>
      </c>
      <c r="G250" s="76">
        <v>82629997</v>
      </c>
      <c r="H250" s="77">
        <v>82.629997000000003</v>
      </c>
      <c r="I250" s="76">
        <v>27469999</v>
      </c>
      <c r="J250" s="77">
        <v>27.469999000000001</v>
      </c>
      <c r="K250" s="77">
        <v>18070000</v>
      </c>
      <c r="L250" s="84">
        <v>18.07</v>
      </c>
      <c r="M250" s="77">
        <v>19852110</v>
      </c>
      <c r="N250" s="84">
        <v>19.85211</v>
      </c>
      <c r="O250" s="77">
        <v>26638000</v>
      </c>
      <c r="P250" s="85">
        <v>26.638000000000002</v>
      </c>
      <c r="Q250" s="70">
        <v>360960815</v>
      </c>
      <c r="R250" s="75">
        <v>360.96081500000003</v>
      </c>
      <c r="S250" s="78">
        <v>6347737793</v>
      </c>
      <c r="T250" s="79">
        <v>6347.7377930000002</v>
      </c>
      <c r="W250" s="81">
        <v>1.84</v>
      </c>
      <c r="X250" s="82"/>
      <c r="Y250" s="61">
        <v>43728</v>
      </c>
      <c r="Z250" s="78">
        <v>1104850</v>
      </c>
      <c r="AA250" s="75">
        <v>0.90510023985156352</v>
      </c>
      <c r="AB250" s="90">
        <v>118520000</v>
      </c>
      <c r="AC250" s="75">
        <v>8.4373945325683427E-3</v>
      </c>
      <c r="AD250" s="90">
        <v>8636000</v>
      </c>
      <c r="AE250" s="75">
        <v>0.11579434923575731</v>
      </c>
      <c r="AF250" s="90">
        <v>1132600</v>
      </c>
      <c r="AG250" s="75">
        <v>0.88292424509977041</v>
      </c>
      <c r="AH250" s="75">
        <v>1.1326000000000001</v>
      </c>
    </row>
    <row r="251" spans="1:34" x14ac:dyDescent="0.2">
      <c r="A251" s="44">
        <v>248</v>
      </c>
      <c r="B251" s="61">
        <v>43727</v>
      </c>
      <c r="C251" s="78">
        <v>1794160034</v>
      </c>
      <c r="D251" s="83">
        <v>1821.5</v>
      </c>
      <c r="E251" s="76">
        <v>139482071</v>
      </c>
      <c r="F251" s="84">
        <v>139.48207099999999</v>
      </c>
      <c r="G251" s="76">
        <v>84620003</v>
      </c>
      <c r="H251" s="77">
        <v>84.620002999999997</v>
      </c>
      <c r="I251" s="76">
        <v>27120001</v>
      </c>
      <c r="J251" s="77">
        <v>27.120000999999998</v>
      </c>
      <c r="K251" s="77">
        <v>17900000</v>
      </c>
      <c r="L251" s="84">
        <v>17.899999999999999</v>
      </c>
      <c r="M251" s="77">
        <v>19813049</v>
      </c>
      <c r="N251" s="84">
        <v>19.813048999999999</v>
      </c>
      <c r="O251" s="77">
        <v>26786871</v>
      </c>
      <c r="P251" s="85">
        <v>26.786871000000001</v>
      </c>
      <c r="Q251" s="70">
        <v>358278381</v>
      </c>
      <c r="R251" s="75">
        <v>358.27838100000002</v>
      </c>
      <c r="S251" s="78">
        <v>6312093262</v>
      </c>
      <c r="T251" s="79">
        <v>6312.0932620000003</v>
      </c>
      <c r="W251" s="81">
        <v>1.84</v>
      </c>
      <c r="X251" s="82"/>
      <c r="Y251" s="61">
        <v>43727</v>
      </c>
      <c r="Z251" s="78">
        <v>1103144</v>
      </c>
      <c r="AA251" s="75">
        <v>0.90649996736600125</v>
      </c>
      <c r="AB251" s="90">
        <v>119260000</v>
      </c>
      <c r="AC251" s="75">
        <v>8.3850410867013243E-3</v>
      </c>
      <c r="AD251" s="90">
        <v>8646500</v>
      </c>
      <c r="AE251" s="75">
        <v>0.11565373272422368</v>
      </c>
      <c r="AF251" s="90">
        <v>1134300</v>
      </c>
      <c r="AG251" s="75">
        <v>0.88160098739310577</v>
      </c>
      <c r="AH251" s="75">
        <v>1.1343000000000001</v>
      </c>
    </row>
    <row r="252" spans="1:34" x14ac:dyDescent="0.2">
      <c r="A252" s="44">
        <v>249</v>
      </c>
      <c r="B252" s="61">
        <v>43726</v>
      </c>
      <c r="C252" s="78">
        <v>1821500000</v>
      </c>
      <c r="D252" s="83">
        <v>1817.459961</v>
      </c>
      <c r="E252" s="76">
        <v>136960770</v>
      </c>
      <c r="F252" s="84">
        <v>136.96077</v>
      </c>
      <c r="G252" s="76">
        <v>84550003</v>
      </c>
      <c r="H252" s="77">
        <v>84.550003000000004</v>
      </c>
      <c r="I252" s="76">
        <v>25200001</v>
      </c>
      <c r="J252" s="77">
        <v>25.200001</v>
      </c>
      <c r="K252" s="77">
        <v>17780001</v>
      </c>
      <c r="L252" s="84">
        <v>17.780000999999999</v>
      </c>
      <c r="M252" s="77">
        <v>19793615</v>
      </c>
      <c r="N252" s="84">
        <v>19.793614999999999</v>
      </c>
      <c r="O252" s="77">
        <v>26687622</v>
      </c>
      <c r="P252" s="85">
        <v>26.687622000000001</v>
      </c>
      <c r="Q252" s="70">
        <v>355742279</v>
      </c>
      <c r="R252" s="75">
        <v>355.742279</v>
      </c>
      <c r="S252" s="78">
        <v>6333875977</v>
      </c>
      <c r="T252" s="79">
        <v>6333.8759769999997</v>
      </c>
      <c r="W252" s="81">
        <v>1.83</v>
      </c>
      <c r="X252" s="82"/>
      <c r="Y252" s="61">
        <v>43726</v>
      </c>
      <c r="Z252" s="78">
        <v>1107469</v>
      </c>
      <c r="AA252" s="75">
        <v>0.90295981196764874</v>
      </c>
      <c r="AB252" s="90">
        <v>119620000</v>
      </c>
      <c r="AC252" s="75">
        <v>8.3598060524995819E-3</v>
      </c>
      <c r="AD252" s="90">
        <v>8637500</v>
      </c>
      <c r="AE252" s="75">
        <v>0.11577424023154849</v>
      </c>
      <c r="AF252" s="90">
        <v>1130700</v>
      </c>
      <c r="AG252" s="75">
        <v>0.88440788891836908</v>
      </c>
      <c r="AH252" s="75">
        <v>1.1307</v>
      </c>
    </row>
    <row r="253" spans="1:34" x14ac:dyDescent="0.2">
      <c r="A253" s="44">
        <v>250</v>
      </c>
      <c r="B253" s="61">
        <v>43725</v>
      </c>
      <c r="C253" s="78">
        <v>1817459961</v>
      </c>
      <c r="D253" s="83">
        <v>1822.5500489999999</v>
      </c>
      <c r="E253" s="76">
        <v>135843506</v>
      </c>
      <c r="F253" s="84">
        <v>135.84350599999999</v>
      </c>
      <c r="G253" s="76">
        <v>84639999</v>
      </c>
      <c r="H253" s="77">
        <v>84.639999000000003</v>
      </c>
      <c r="I253" s="76">
        <v>25070000</v>
      </c>
      <c r="J253" s="77">
        <v>25.07</v>
      </c>
      <c r="K253" s="77">
        <v>17660000</v>
      </c>
      <c r="L253" s="84">
        <v>17.66</v>
      </c>
      <c r="M253" s="77">
        <v>19793615</v>
      </c>
      <c r="N253" s="84">
        <v>19.793614999999999</v>
      </c>
      <c r="O253" s="77">
        <v>26687622</v>
      </c>
      <c r="P253" s="85">
        <v>26.687622000000001</v>
      </c>
      <c r="Q253" s="70">
        <v>358180878</v>
      </c>
      <c r="R253" s="75">
        <v>358.18087800000001</v>
      </c>
      <c r="S253" s="78">
        <v>6477445801</v>
      </c>
      <c r="T253" s="79">
        <v>6477.4458009999998</v>
      </c>
      <c r="W253" s="81">
        <v>1.83</v>
      </c>
      <c r="X253" s="82"/>
      <c r="Y253" s="61">
        <v>43725</v>
      </c>
      <c r="Z253" s="78">
        <v>1100594</v>
      </c>
      <c r="AA253" s="75">
        <v>0.90860026494783719</v>
      </c>
      <c r="AB253" s="90">
        <v>119730000</v>
      </c>
      <c r="AC253" s="75">
        <v>8.3521256159692636E-3</v>
      </c>
      <c r="AD253" s="90">
        <v>8661300</v>
      </c>
      <c r="AE253" s="75">
        <v>0.11545610936002677</v>
      </c>
      <c r="AF253" s="90">
        <v>1129000</v>
      </c>
      <c r="AG253" s="75">
        <v>0.8857395925597874</v>
      </c>
      <c r="AH253" s="75">
        <v>1.129</v>
      </c>
    </row>
    <row r="254" spans="1:34" x14ac:dyDescent="0.2">
      <c r="A254" s="44">
        <v>251</v>
      </c>
      <c r="B254" s="61">
        <v>43721</v>
      </c>
      <c r="C254" s="78">
        <v>1822550049</v>
      </c>
      <c r="D254" s="83">
        <v>1839.339966</v>
      </c>
      <c r="E254" s="76">
        <v>135774261</v>
      </c>
      <c r="F254" s="84">
        <v>135.774261</v>
      </c>
      <c r="G254" s="76">
        <v>78849998</v>
      </c>
      <c r="H254" s="77">
        <v>78.849997999999999</v>
      </c>
      <c r="I254" s="76">
        <v>22080000</v>
      </c>
      <c r="J254" s="77">
        <v>22.08</v>
      </c>
      <c r="K254" s="77">
        <v>16709999</v>
      </c>
      <c r="L254" s="84">
        <v>16.709999</v>
      </c>
      <c r="M254" s="77">
        <v>19764463</v>
      </c>
      <c r="N254" s="84">
        <v>19.764462999999999</v>
      </c>
      <c r="O254" s="77">
        <v>26647924</v>
      </c>
      <c r="P254" s="85">
        <v>26.647924</v>
      </c>
      <c r="Q254" s="70">
        <v>372617340</v>
      </c>
      <c r="R254" s="75">
        <v>372.61734000000001</v>
      </c>
      <c r="S254" s="78">
        <v>6472494629</v>
      </c>
      <c r="T254" s="79">
        <v>6472.4946289999998</v>
      </c>
      <c r="W254" s="81">
        <v>1.85</v>
      </c>
      <c r="X254" s="82"/>
      <c r="Y254" s="61">
        <v>43721</v>
      </c>
      <c r="Z254" s="78">
        <v>1105828</v>
      </c>
      <c r="AA254" s="75">
        <v>0.90429976452034133</v>
      </c>
      <c r="AB254" s="90">
        <v>119700000</v>
      </c>
      <c r="AC254" s="75">
        <v>8.3542188805346695E-3</v>
      </c>
      <c r="AD254" s="90">
        <v>8661300</v>
      </c>
      <c r="AE254" s="75">
        <v>0.11545610936002677</v>
      </c>
      <c r="AF254" s="90">
        <v>1128800</v>
      </c>
      <c r="AG254" s="75">
        <v>0.88589652728561297</v>
      </c>
      <c r="AH254" s="75">
        <v>1.1288</v>
      </c>
    </row>
    <row r="255" spans="1:34" x14ac:dyDescent="0.2">
      <c r="A255" s="44">
        <v>252</v>
      </c>
      <c r="B255" s="61">
        <v>43720</v>
      </c>
      <c r="C255" s="78">
        <v>1839339966</v>
      </c>
      <c r="D255" s="83">
        <v>1843.5500489999999</v>
      </c>
      <c r="E255" s="76">
        <v>135972031</v>
      </c>
      <c r="F255" s="84">
        <v>135.97203099999999</v>
      </c>
      <c r="G255" s="76">
        <v>81529999</v>
      </c>
      <c r="H255" s="77">
        <v>81.529999000000004</v>
      </c>
      <c r="I255" s="76">
        <v>22200001</v>
      </c>
      <c r="J255" s="77">
        <v>22.200001</v>
      </c>
      <c r="K255" s="77">
        <v>16400000</v>
      </c>
      <c r="L255" s="84">
        <v>16.399999999999999</v>
      </c>
      <c r="M255" s="77">
        <v>19832481</v>
      </c>
      <c r="N255" s="84">
        <v>19.832481000000001</v>
      </c>
      <c r="O255" s="77">
        <v>26727322</v>
      </c>
      <c r="P255" s="85">
        <v>26.727322000000001</v>
      </c>
      <c r="Q255" s="70">
        <v>370373810</v>
      </c>
      <c r="R255" s="75">
        <v>370.37380999999999</v>
      </c>
      <c r="S255" s="78">
        <v>6450711914</v>
      </c>
      <c r="T255" s="79">
        <v>6450.7119140000004</v>
      </c>
      <c r="W255" s="81">
        <v>1.86</v>
      </c>
      <c r="X255" s="82"/>
      <c r="Y255" s="61">
        <v>43720</v>
      </c>
      <c r="Z255" s="78">
        <v>1101346</v>
      </c>
      <c r="AA255" s="75">
        <v>0.90797987190219975</v>
      </c>
      <c r="AB255" s="90">
        <v>119590000</v>
      </c>
      <c r="AC255" s="75">
        <v>8.3619031691613017E-3</v>
      </c>
      <c r="AD255" s="90">
        <v>8656100</v>
      </c>
      <c r="AE255" s="75">
        <v>0.11552546758933006</v>
      </c>
      <c r="AF255" s="90">
        <v>1114900</v>
      </c>
      <c r="AG255" s="75">
        <v>0.89694142972463897</v>
      </c>
      <c r="AH255" s="75">
        <v>1.1149</v>
      </c>
    </row>
    <row r="256" spans="1:34" x14ac:dyDescent="0.2">
      <c r="A256" s="44">
        <v>253</v>
      </c>
      <c r="B256" s="61">
        <v>43719</v>
      </c>
      <c r="C256" s="78">
        <v>1843550049</v>
      </c>
      <c r="D256" s="83">
        <v>1822.98999</v>
      </c>
      <c r="E256" s="76">
        <v>134587753</v>
      </c>
      <c r="F256" s="84">
        <v>134.58775299999999</v>
      </c>
      <c r="G256" s="76">
        <v>80709999</v>
      </c>
      <c r="H256" s="77">
        <v>80.709998999999996</v>
      </c>
      <c r="I256" s="76">
        <v>24719999</v>
      </c>
      <c r="J256" s="77">
        <v>24.719999000000001</v>
      </c>
      <c r="K256" s="77">
        <v>15920000</v>
      </c>
      <c r="L256" s="84">
        <v>15.92</v>
      </c>
      <c r="M256" s="77">
        <v>19793615</v>
      </c>
      <c r="N256" s="84">
        <v>19.793614999999999</v>
      </c>
      <c r="O256" s="77">
        <v>26479204</v>
      </c>
      <c r="P256" s="85">
        <v>26.479203999999999</v>
      </c>
      <c r="Q256" s="70">
        <v>368861847</v>
      </c>
      <c r="R256" s="75">
        <v>368.86184700000001</v>
      </c>
      <c r="S256" s="78">
        <v>6387342773</v>
      </c>
      <c r="T256" s="79">
        <v>6387.3427730000003</v>
      </c>
      <c r="W256" s="81">
        <v>1.84</v>
      </c>
      <c r="X256" s="82"/>
      <c r="Y256" s="61">
        <v>43719</v>
      </c>
      <c r="Z256" s="78">
        <v>1105033</v>
      </c>
      <c r="AA256" s="75">
        <v>0.90495034989905287</v>
      </c>
      <c r="AB256" s="90">
        <v>118720000</v>
      </c>
      <c r="AC256" s="75">
        <v>8.4231805929919131E-3</v>
      </c>
      <c r="AD256" s="90">
        <v>8630100</v>
      </c>
      <c r="AE256" s="75">
        <v>0.11587351247378361</v>
      </c>
      <c r="AF256" s="90">
        <v>1119700</v>
      </c>
      <c r="AG256" s="75">
        <v>0.89309636509779411</v>
      </c>
      <c r="AH256" s="75">
        <v>1.1196999999999999</v>
      </c>
    </row>
    <row r="257" spans="1:34" x14ac:dyDescent="0.2">
      <c r="A257" s="44">
        <v>254</v>
      </c>
      <c r="B257" s="61">
        <v>43718</v>
      </c>
      <c r="C257" s="78">
        <v>1822989990</v>
      </c>
      <c r="D257" s="83">
        <v>1820.5500489999999</v>
      </c>
      <c r="E257" s="76">
        <v>134548248</v>
      </c>
      <c r="F257" s="84">
        <v>134.548248</v>
      </c>
      <c r="G257" s="76">
        <v>80349998</v>
      </c>
      <c r="H257" s="77">
        <v>80.349997999999999</v>
      </c>
      <c r="I257" s="76">
        <v>23280001</v>
      </c>
      <c r="J257" s="77">
        <v>23.280000999999999</v>
      </c>
      <c r="K257" s="77">
        <v>17090000</v>
      </c>
      <c r="L257" s="84">
        <v>17.09</v>
      </c>
      <c r="M257" s="77">
        <v>19832481</v>
      </c>
      <c r="N257" s="84">
        <v>19.832481000000001</v>
      </c>
      <c r="O257" s="77">
        <v>26231085</v>
      </c>
      <c r="P257" s="85">
        <v>26.231085</v>
      </c>
      <c r="Q257" s="70">
        <v>363984680</v>
      </c>
      <c r="R257" s="75">
        <v>363.98468000000003</v>
      </c>
      <c r="S257" s="78">
        <v>6306152344</v>
      </c>
      <c r="T257" s="79">
        <v>6306.1523440000001</v>
      </c>
      <c r="W257" s="81">
        <v>1.83</v>
      </c>
      <c r="X257" s="82"/>
      <c r="Y257" s="61">
        <v>43718</v>
      </c>
      <c r="Z257" s="78">
        <v>1104838</v>
      </c>
      <c r="AA257" s="75">
        <v>0.90511007043566571</v>
      </c>
      <c r="AB257" s="78">
        <v>118582001</v>
      </c>
      <c r="AC257" s="75">
        <v>8.432983012320731E-3</v>
      </c>
      <c r="AD257" s="78">
        <v>8659630</v>
      </c>
      <c r="AE257" s="75">
        <v>0.11547837494211646</v>
      </c>
      <c r="AF257" s="78">
        <v>1117320</v>
      </c>
      <c r="AG257" s="75">
        <v>0.89499874700175408</v>
      </c>
      <c r="AH257" s="75">
        <v>1.1173200000000001</v>
      </c>
    </row>
    <row r="258" spans="1:34" x14ac:dyDescent="0.2">
      <c r="A258" s="44">
        <v>255</v>
      </c>
      <c r="B258" s="61">
        <v>43717</v>
      </c>
      <c r="C258" s="78">
        <v>1820550049</v>
      </c>
      <c r="D258" s="83">
        <v>1831.349976</v>
      </c>
      <c r="E258" s="76">
        <v>135972031</v>
      </c>
      <c r="F258" s="84">
        <v>135.97203099999999</v>
      </c>
      <c r="G258" s="76">
        <v>78650002</v>
      </c>
      <c r="H258" s="77">
        <v>78.650002000000001</v>
      </c>
      <c r="I258" s="76">
        <v>23799999</v>
      </c>
      <c r="J258" s="77">
        <v>23.799999</v>
      </c>
      <c r="K258" s="77">
        <v>16030001</v>
      </c>
      <c r="L258" s="84">
        <v>16.030000999999999</v>
      </c>
      <c r="M258" s="77">
        <v>19900501</v>
      </c>
      <c r="N258" s="84">
        <v>19.900500999999998</v>
      </c>
      <c r="O258" s="77">
        <v>26479204</v>
      </c>
      <c r="P258" s="85">
        <v>26.479203999999999</v>
      </c>
      <c r="Q258" s="70">
        <v>369642273</v>
      </c>
      <c r="R258" s="75">
        <v>369.64227299999999</v>
      </c>
      <c r="S258" s="78">
        <v>6431899414</v>
      </c>
      <c r="T258" s="79">
        <v>6431.8994140000004</v>
      </c>
      <c r="W258" s="81">
        <v>1.87</v>
      </c>
      <c r="X258" s="82"/>
      <c r="Y258" s="61">
        <v>43717</v>
      </c>
      <c r="Z258" s="78">
        <v>1102062</v>
      </c>
      <c r="AA258" s="75">
        <v>0.90738996535585104</v>
      </c>
      <c r="AB258" s="78">
        <v>117851997</v>
      </c>
      <c r="AC258" s="75">
        <v>8.4852189649361649E-3</v>
      </c>
      <c r="AD258" s="78">
        <v>8639200</v>
      </c>
      <c r="AE258" s="75">
        <v>0.11575145846837669</v>
      </c>
      <c r="AF258" s="78">
        <v>1114510</v>
      </c>
      <c r="AG258" s="75">
        <v>0.89725529604938503</v>
      </c>
      <c r="AH258" s="75">
        <v>1.1145099999999999</v>
      </c>
    </row>
    <row r="259" spans="1:34" x14ac:dyDescent="0.2">
      <c r="A259" s="44">
        <v>256</v>
      </c>
      <c r="B259" s="61">
        <v>43714</v>
      </c>
      <c r="C259" s="78">
        <v>1831349976</v>
      </c>
      <c r="D259" s="83">
        <v>1833.51001</v>
      </c>
      <c r="E259" s="76">
        <v>137534241</v>
      </c>
      <c r="F259" s="84">
        <v>137.53424100000001</v>
      </c>
      <c r="G259" s="76">
        <v>85410004</v>
      </c>
      <c r="H259" s="77">
        <v>85.410004000000001</v>
      </c>
      <c r="I259" s="76">
        <v>25400000</v>
      </c>
      <c r="J259" s="77">
        <v>25.4</v>
      </c>
      <c r="K259" s="77">
        <v>15880000</v>
      </c>
      <c r="L259" s="84">
        <v>15.88</v>
      </c>
      <c r="M259" s="77">
        <v>19939371</v>
      </c>
      <c r="N259" s="84">
        <v>19.939371000000001</v>
      </c>
      <c r="O259" s="77">
        <v>26896044</v>
      </c>
      <c r="P259" s="85">
        <v>26.896044</v>
      </c>
      <c r="Q259" s="70">
        <v>370568878</v>
      </c>
      <c r="R259" s="75">
        <v>370.56887799999998</v>
      </c>
      <c r="S259" s="78">
        <v>6297241211</v>
      </c>
      <c r="T259" s="79">
        <v>6297.2412109999996</v>
      </c>
      <c r="W259" s="81">
        <v>1.88</v>
      </c>
      <c r="X259" s="82"/>
      <c r="Y259" s="61">
        <v>43714</v>
      </c>
      <c r="Z259" s="78">
        <v>1103631</v>
      </c>
      <c r="AA259" s="75">
        <v>0.90609995551049216</v>
      </c>
      <c r="AB259" s="78">
        <v>118132004</v>
      </c>
      <c r="AC259" s="75">
        <v>8.4651065430160662E-3</v>
      </c>
      <c r="AD259" s="78">
        <v>8647110</v>
      </c>
      <c r="AE259" s="75">
        <v>0.11564557407041197</v>
      </c>
      <c r="AF259" s="78">
        <v>1116850</v>
      </c>
      <c r="AG259" s="75">
        <v>0.89537538613063539</v>
      </c>
      <c r="AH259" s="75">
        <v>1.1168499999999999</v>
      </c>
    </row>
    <row r="260" spans="1:34" x14ac:dyDescent="0.2">
      <c r="A260" s="44">
        <v>257</v>
      </c>
      <c r="B260" s="61">
        <v>43713</v>
      </c>
      <c r="C260" s="78">
        <v>1833510010</v>
      </c>
      <c r="D260" s="83">
        <v>1840.719971</v>
      </c>
      <c r="E260" s="76">
        <v>138473541</v>
      </c>
      <c r="F260" s="84">
        <v>138.47354100000001</v>
      </c>
      <c r="G260" s="76">
        <v>92690002</v>
      </c>
      <c r="H260" s="77">
        <v>92.690002000000007</v>
      </c>
      <c r="I260" s="76">
        <v>25290001</v>
      </c>
      <c r="J260" s="77">
        <v>25.290001</v>
      </c>
      <c r="K260" s="77">
        <v>15530000</v>
      </c>
      <c r="L260" s="84">
        <v>15.53</v>
      </c>
      <c r="M260" s="77">
        <v>19919935</v>
      </c>
      <c r="N260" s="84">
        <v>19.919934999999999</v>
      </c>
      <c r="O260" s="77">
        <v>26935741</v>
      </c>
      <c r="P260" s="85">
        <v>26.935741</v>
      </c>
      <c r="Q260" s="70">
        <v>367154877</v>
      </c>
      <c r="R260" s="75">
        <v>367.154877</v>
      </c>
      <c r="S260" s="78">
        <v>6325955078</v>
      </c>
      <c r="T260" s="79">
        <v>6325.955078</v>
      </c>
      <c r="W260" s="81">
        <v>1.87</v>
      </c>
      <c r="X260" s="82"/>
      <c r="Y260" s="61">
        <v>43713</v>
      </c>
      <c r="Z260" s="78">
        <v>1103497</v>
      </c>
      <c r="AA260" s="75">
        <v>0.90620998516534257</v>
      </c>
      <c r="AB260" s="78">
        <v>117327003</v>
      </c>
      <c r="AC260" s="75">
        <v>8.5231871132001886E-3</v>
      </c>
      <c r="AD260" s="78">
        <v>8651000</v>
      </c>
      <c r="AE260" s="75">
        <v>0.11559357299734135</v>
      </c>
      <c r="AF260" s="78">
        <v>1109650</v>
      </c>
      <c r="AG260" s="75">
        <v>0.90118505835173246</v>
      </c>
      <c r="AH260" s="75">
        <v>1.10965</v>
      </c>
    </row>
    <row r="261" spans="1:34" x14ac:dyDescent="0.2">
      <c r="A261" s="44">
        <v>258</v>
      </c>
      <c r="B261" s="61">
        <v>43712</v>
      </c>
      <c r="C261" s="78">
        <v>1840719971</v>
      </c>
      <c r="D261" s="83">
        <v>1800.619995</v>
      </c>
      <c r="E261" s="76">
        <v>136080795</v>
      </c>
      <c r="F261" s="84">
        <v>136.08079499999999</v>
      </c>
      <c r="G261" s="76">
        <v>93529999</v>
      </c>
      <c r="H261" s="77">
        <v>93.529999000000004</v>
      </c>
      <c r="I261" s="76">
        <v>27860001</v>
      </c>
      <c r="J261" s="77">
        <v>27.860001</v>
      </c>
      <c r="K261" s="77">
        <v>15420000</v>
      </c>
      <c r="L261" s="84">
        <v>15.42</v>
      </c>
      <c r="M261" s="77">
        <v>19987957</v>
      </c>
      <c r="N261" s="84">
        <v>19.987957000000002</v>
      </c>
      <c r="O261" s="77">
        <v>26568527</v>
      </c>
      <c r="P261" s="85">
        <v>26.568527</v>
      </c>
      <c r="Q261" s="70">
        <v>359448914</v>
      </c>
      <c r="R261" s="75">
        <v>359.448914</v>
      </c>
      <c r="S261" s="78">
        <v>6089313477</v>
      </c>
      <c r="T261" s="79">
        <v>6089.3134769999997</v>
      </c>
      <c r="W261" s="81">
        <v>1.87</v>
      </c>
      <c r="X261" s="82"/>
      <c r="Y261" s="61">
        <v>43712</v>
      </c>
      <c r="Z261" s="78">
        <v>1097454</v>
      </c>
      <c r="AA261" s="75">
        <v>0.91119992273024664</v>
      </c>
      <c r="AB261" s="78">
        <v>116129997</v>
      </c>
      <c r="AC261" s="75">
        <v>8.6110395748998422E-3</v>
      </c>
      <c r="AD261" s="78">
        <v>8605800</v>
      </c>
      <c r="AE261" s="75">
        <v>0.11620070185223919</v>
      </c>
      <c r="AF261" s="78">
        <v>1101790</v>
      </c>
      <c r="AG261" s="75">
        <v>0.90761397362473784</v>
      </c>
      <c r="AH261" s="75">
        <v>1.10179</v>
      </c>
    </row>
    <row r="262" spans="1:34" x14ac:dyDescent="0.2">
      <c r="A262" s="44">
        <v>259</v>
      </c>
      <c r="B262" s="61">
        <v>43711</v>
      </c>
      <c r="C262" s="78">
        <v>1800619995</v>
      </c>
      <c r="D262" s="83">
        <v>1789.839966</v>
      </c>
      <c r="E262" s="76">
        <v>134508682</v>
      </c>
      <c r="F262" s="84">
        <v>134.50868199999999</v>
      </c>
      <c r="G262" s="76">
        <v>92459999</v>
      </c>
      <c r="H262" s="77">
        <v>92.459998999999996</v>
      </c>
      <c r="I262" s="76">
        <v>27700001</v>
      </c>
      <c r="J262" s="77">
        <v>27.700001</v>
      </c>
      <c r="K262" s="77">
        <v>14880000</v>
      </c>
      <c r="L262" s="84">
        <v>14.88</v>
      </c>
      <c r="M262" s="77">
        <v>19939371</v>
      </c>
      <c r="N262" s="84">
        <v>19.939371000000001</v>
      </c>
      <c r="O262" s="77">
        <v>26340258</v>
      </c>
      <c r="P262" s="85">
        <v>26.340257999999999</v>
      </c>
      <c r="Q262" s="70">
        <v>346914520</v>
      </c>
      <c r="R262" s="75">
        <v>346.91451999999998</v>
      </c>
      <c r="S262" s="78">
        <v>6037826172</v>
      </c>
      <c r="T262" s="79">
        <v>6037.826172</v>
      </c>
      <c r="W262" s="81">
        <v>1.87</v>
      </c>
      <c r="X262" s="82"/>
      <c r="Y262" s="61">
        <v>43711</v>
      </c>
      <c r="Z262" s="78">
        <v>1096852</v>
      </c>
      <c r="AA262" s="75">
        <v>0.91170002880972101</v>
      </c>
      <c r="AB262" s="78">
        <v>116449997</v>
      </c>
      <c r="AC262" s="75">
        <v>8.5873767776911154E-3</v>
      </c>
      <c r="AD262" s="78">
        <v>8598270</v>
      </c>
      <c r="AE262" s="75">
        <v>0.11630246549596605</v>
      </c>
      <c r="AF262" s="78">
        <v>1100290</v>
      </c>
      <c r="AG262" s="75">
        <v>0.90885130283834259</v>
      </c>
      <c r="AH262" s="75">
        <v>1.10029</v>
      </c>
    </row>
    <row r="263" spans="1:34" x14ac:dyDescent="0.2">
      <c r="A263" s="44">
        <v>260</v>
      </c>
      <c r="B263" s="61">
        <v>43707</v>
      </c>
      <c r="C263" s="78">
        <v>1789839966</v>
      </c>
      <c r="D263" s="83">
        <v>1776.290039</v>
      </c>
      <c r="E263" s="76">
        <v>136308212</v>
      </c>
      <c r="F263" s="84">
        <v>136.308212</v>
      </c>
      <c r="G263" s="76">
        <v>91669998</v>
      </c>
      <c r="H263" s="77">
        <v>91.669998000000007</v>
      </c>
      <c r="I263" s="76">
        <v>29670000</v>
      </c>
      <c r="J263" s="77">
        <v>29.67</v>
      </c>
      <c r="K263" s="77">
        <v>15730000</v>
      </c>
      <c r="L263" s="84">
        <v>15.73</v>
      </c>
      <c r="M263" s="77">
        <v>19929651</v>
      </c>
      <c r="N263" s="84">
        <v>19.929651</v>
      </c>
      <c r="O263" s="77">
        <v>26618149</v>
      </c>
      <c r="P263" s="85">
        <v>26.618148999999999</v>
      </c>
      <c r="Q263" s="70">
        <v>353498718</v>
      </c>
      <c r="R263" s="75">
        <v>353.498718</v>
      </c>
      <c r="S263" s="78">
        <v>5982379395</v>
      </c>
      <c r="T263" s="79">
        <v>5982.3793949999999</v>
      </c>
      <c r="W263" s="81">
        <v>1.86</v>
      </c>
      <c r="X263" s="82"/>
      <c r="Y263" s="61">
        <v>43707</v>
      </c>
      <c r="Z263" s="78">
        <v>1106195</v>
      </c>
      <c r="AA263" s="75">
        <v>0.90399974688007079</v>
      </c>
      <c r="AB263" s="78">
        <v>117699997</v>
      </c>
      <c r="AC263" s="75">
        <v>8.4961769370308481E-3</v>
      </c>
      <c r="AD263" s="78">
        <v>8676540</v>
      </c>
      <c r="AE263" s="75">
        <v>0.1152533152616135</v>
      </c>
      <c r="AF263" s="78">
        <v>1101700</v>
      </c>
      <c r="AG263" s="75">
        <v>0.90768811836253072</v>
      </c>
      <c r="AH263" s="75">
        <v>1.1016999999999999</v>
      </c>
    </row>
    <row r="264" spans="1:34" x14ac:dyDescent="0.2">
      <c r="A264" s="44">
        <v>261</v>
      </c>
      <c r="B264" s="61">
        <v>43706</v>
      </c>
      <c r="C264" s="78">
        <v>1776290039</v>
      </c>
      <c r="D264" s="83">
        <v>1786.400024</v>
      </c>
      <c r="E264" s="76">
        <v>136565262</v>
      </c>
      <c r="F264" s="84">
        <v>136.56526199999999</v>
      </c>
      <c r="G264" s="76">
        <v>90870003</v>
      </c>
      <c r="H264" s="77">
        <v>90.870002999999997</v>
      </c>
      <c r="I264" s="76">
        <v>31150000</v>
      </c>
      <c r="J264" s="77">
        <v>31.15</v>
      </c>
      <c r="K264" s="77">
        <v>15180000</v>
      </c>
      <c r="L264" s="84">
        <v>15.18</v>
      </c>
      <c r="M264" s="77">
        <v>19949087</v>
      </c>
      <c r="N264" s="84">
        <v>19.949086999999999</v>
      </c>
      <c r="O264" s="77">
        <v>26618149</v>
      </c>
      <c r="P264" s="85">
        <v>26.618148999999999</v>
      </c>
      <c r="Q264" s="70">
        <v>352474548</v>
      </c>
      <c r="R264" s="75">
        <v>352.47454800000003</v>
      </c>
      <c r="S264" s="78">
        <v>5849701660</v>
      </c>
      <c r="T264" s="79">
        <v>5849.7016599999997</v>
      </c>
      <c r="W264" s="81">
        <v>1.84</v>
      </c>
      <c r="X264" s="82"/>
      <c r="Y264" s="61">
        <v>43706</v>
      </c>
      <c r="Z264" s="78">
        <v>1108586</v>
      </c>
      <c r="AA264" s="75">
        <v>0.90204999882733494</v>
      </c>
      <c r="AB264" s="78">
        <v>117584999</v>
      </c>
      <c r="AC264" s="75">
        <v>8.5044861887526996E-3</v>
      </c>
      <c r="AD264" s="78">
        <v>8694200</v>
      </c>
      <c r="AE264" s="75">
        <v>0.11501920820777069</v>
      </c>
      <c r="AF264" s="78">
        <v>1102100</v>
      </c>
      <c r="AG264" s="75">
        <v>0.90735867888576349</v>
      </c>
      <c r="AH264" s="75">
        <v>1.1021000000000001</v>
      </c>
    </row>
    <row r="265" spans="1:34" x14ac:dyDescent="0.2">
      <c r="A265" s="44">
        <v>262</v>
      </c>
      <c r="B265" s="61">
        <v>43705</v>
      </c>
      <c r="C265" s="78">
        <v>1786400024</v>
      </c>
      <c r="D265" s="83">
        <v>1764.25</v>
      </c>
      <c r="E265" s="76">
        <v>134034073</v>
      </c>
      <c r="F265" s="84">
        <v>134.03407300000001</v>
      </c>
      <c r="G265" s="76">
        <v>90160004</v>
      </c>
      <c r="H265" s="77">
        <v>90.160004000000001</v>
      </c>
      <c r="I265" s="76">
        <v>33270000</v>
      </c>
      <c r="J265" s="77">
        <v>33.270000000000003</v>
      </c>
      <c r="K265" s="77">
        <v>14820000</v>
      </c>
      <c r="L265" s="84">
        <v>14.82</v>
      </c>
      <c r="M265" s="77">
        <v>19968519</v>
      </c>
      <c r="N265" s="84">
        <v>19.968519000000001</v>
      </c>
      <c r="O265" s="77">
        <v>26260859</v>
      </c>
      <c r="P265" s="85">
        <v>26.260859</v>
      </c>
      <c r="Q265" s="70">
        <v>347109619</v>
      </c>
      <c r="R265" s="75">
        <v>347.10961900000001</v>
      </c>
      <c r="S265" s="78">
        <v>5834849121</v>
      </c>
      <c r="T265" s="79">
        <v>5834.8491210000002</v>
      </c>
      <c r="W265" s="81">
        <v>1.81</v>
      </c>
      <c r="X265" s="82"/>
      <c r="Y265" s="61">
        <v>43705</v>
      </c>
      <c r="Z265" s="78">
        <v>1109004</v>
      </c>
      <c r="AA265" s="75">
        <v>0.9017100028494035</v>
      </c>
      <c r="AB265" s="78">
        <v>117263000</v>
      </c>
      <c r="AC265" s="75">
        <v>8.5278391308426359E-3</v>
      </c>
      <c r="AD265" s="78">
        <v>8701300</v>
      </c>
      <c r="AE265" s="75">
        <v>0.11492535598129015</v>
      </c>
      <c r="AF265" s="78">
        <v>1107300</v>
      </c>
      <c r="AG265" s="75">
        <v>0.90309762485324663</v>
      </c>
      <c r="AH265" s="75">
        <v>1.1073</v>
      </c>
    </row>
    <row r="266" spans="1:34" x14ac:dyDescent="0.2">
      <c r="A266" s="44">
        <v>263</v>
      </c>
      <c r="B266" s="61">
        <v>43704</v>
      </c>
      <c r="C266" s="78">
        <v>1764250000</v>
      </c>
      <c r="D266" s="83">
        <v>1761.829956</v>
      </c>
      <c r="E266" s="76">
        <v>134212051</v>
      </c>
      <c r="F266" s="84">
        <v>134.212051</v>
      </c>
      <c r="G266" s="76">
        <v>91730003</v>
      </c>
      <c r="H266" s="77">
        <v>91.730002999999996</v>
      </c>
      <c r="I266" s="76">
        <v>33049999</v>
      </c>
      <c r="J266" s="77">
        <v>33.049999</v>
      </c>
      <c r="K266" s="77">
        <v>14510000</v>
      </c>
      <c r="L266" s="84">
        <v>14.51</v>
      </c>
      <c r="M266" s="77">
        <v>19968519</v>
      </c>
      <c r="N266" s="84">
        <v>19.968519000000001</v>
      </c>
      <c r="O266" s="77">
        <v>26241011</v>
      </c>
      <c r="P266" s="85">
        <v>26.241011</v>
      </c>
      <c r="Q266" s="70">
        <v>351011383</v>
      </c>
      <c r="R266" s="75">
        <v>351.01138300000002</v>
      </c>
      <c r="S266" s="78">
        <v>5823958008</v>
      </c>
      <c r="T266" s="79">
        <v>5823.9580079999996</v>
      </c>
      <c r="W266" s="81">
        <v>1.82</v>
      </c>
      <c r="X266" s="82"/>
      <c r="Y266" s="61">
        <v>43704</v>
      </c>
      <c r="Z266" s="78">
        <v>1110371</v>
      </c>
      <c r="AA266" s="75">
        <v>0.90059988958645354</v>
      </c>
      <c r="AB266" s="78">
        <v>117642998</v>
      </c>
      <c r="AC266" s="75">
        <v>8.5002934046274469E-3</v>
      </c>
      <c r="AD266" s="78">
        <v>8707500</v>
      </c>
      <c r="AE266" s="75">
        <v>0.11484352569623887</v>
      </c>
      <c r="AF266" s="78">
        <v>1100870</v>
      </c>
      <c r="AG266" s="75">
        <v>0.90837246904720814</v>
      </c>
      <c r="AH266" s="75">
        <v>1.10087</v>
      </c>
    </row>
    <row r="267" spans="1:34" x14ac:dyDescent="0.2">
      <c r="A267" s="44">
        <v>264</v>
      </c>
      <c r="B267" s="61">
        <v>43700</v>
      </c>
      <c r="C267" s="78">
        <v>1761829956</v>
      </c>
      <c r="D267" s="83">
        <v>1749.619995</v>
      </c>
      <c r="E267" s="76">
        <v>131888504</v>
      </c>
      <c r="F267" s="84">
        <v>131.88850400000001</v>
      </c>
      <c r="G267" s="76">
        <v>91629997</v>
      </c>
      <c r="H267" s="77">
        <v>91.629997000000003</v>
      </c>
      <c r="I267" s="76">
        <v>33400002</v>
      </c>
      <c r="J267" s="77">
        <v>33.400002000000001</v>
      </c>
      <c r="K267" s="77">
        <v>13880000</v>
      </c>
      <c r="L267" s="84">
        <v>13.88</v>
      </c>
      <c r="M267" s="77">
        <v>19949087</v>
      </c>
      <c r="N267" s="84">
        <v>19.949086999999999</v>
      </c>
      <c r="O267" s="77">
        <v>25913494</v>
      </c>
      <c r="P267" s="85">
        <v>25.913494</v>
      </c>
      <c r="Q267" s="70">
        <v>346768219</v>
      </c>
      <c r="R267" s="75">
        <v>346.76821899999999</v>
      </c>
      <c r="S267" s="78">
        <v>5844750977</v>
      </c>
      <c r="T267" s="79">
        <v>5844.7509769999997</v>
      </c>
      <c r="W267" s="81">
        <v>1.84</v>
      </c>
      <c r="X267" s="82"/>
      <c r="Y267" s="61">
        <v>43700</v>
      </c>
      <c r="Z267" s="78">
        <v>1108402</v>
      </c>
      <c r="AA267" s="75">
        <v>0.90219974341439291</v>
      </c>
      <c r="AB267" s="78">
        <v>118000000</v>
      </c>
      <c r="AC267" s="75">
        <v>8.4745762711864406E-3</v>
      </c>
      <c r="AD267" s="78">
        <v>8687600</v>
      </c>
      <c r="AE267" s="75">
        <v>0.11510658870113726</v>
      </c>
      <c r="AF267" s="78">
        <v>1105200</v>
      </c>
      <c r="AG267" s="75">
        <v>0.90481360839667035</v>
      </c>
      <c r="AH267" s="75">
        <v>1.1052</v>
      </c>
    </row>
    <row r="268" spans="1:34" x14ac:dyDescent="0.2">
      <c r="A268" s="44">
        <v>265</v>
      </c>
      <c r="B268" s="61">
        <v>43699</v>
      </c>
      <c r="C268" s="78">
        <v>1749619995</v>
      </c>
      <c r="D268" s="83">
        <v>1804.660034</v>
      </c>
      <c r="E268" s="76">
        <v>136229080</v>
      </c>
      <c r="F268" s="84">
        <v>136.22908000000001</v>
      </c>
      <c r="G268" s="76">
        <v>93879997</v>
      </c>
      <c r="H268" s="77">
        <v>93.879997000000003</v>
      </c>
      <c r="I268" s="76">
        <v>33750000</v>
      </c>
      <c r="J268" s="77">
        <v>33.75</v>
      </c>
      <c r="K268" s="77">
        <v>14160000</v>
      </c>
      <c r="L268" s="84">
        <v>14.16</v>
      </c>
      <c r="M268" s="77">
        <v>19861635</v>
      </c>
      <c r="N268" s="84">
        <v>19.861635</v>
      </c>
      <c r="O268" s="77">
        <v>26489128</v>
      </c>
      <c r="P268" s="85">
        <v>26.489128000000001</v>
      </c>
      <c r="Q268" s="70">
        <v>352230682</v>
      </c>
      <c r="R268" s="75">
        <v>352.230682</v>
      </c>
      <c r="S268" s="78">
        <v>5793263672</v>
      </c>
      <c r="T268" s="79">
        <v>5793.263672</v>
      </c>
      <c r="W268" s="81">
        <v>1.85</v>
      </c>
      <c r="X268" s="82"/>
      <c r="Y268" s="61">
        <v>43699</v>
      </c>
      <c r="Z268" s="78">
        <v>1109078</v>
      </c>
      <c r="AA268" s="75">
        <v>0.9016498388751738</v>
      </c>
      <c r="AB268" s="78">
        <v>118209999</v>
      </c>
      <c r="AC268" s="75">
        <v>8.4595212626640826E-3</v>
      </c>
      <c r="AD268" s="78">
        <v>8697110</v>
      </c>
      <c r="AE268" s="75">
        <v>0.11498072348170829</v>
      </c>
      <c r="AF268" s="78">
        <v>1093660</v>
      </c>
      <c r="AG268" s="75">
        <v>0.91436095312985743</v>
      </c>
      <c r="AH268" s="75">
        <v>1.0936600000000001</v>
      </c>
    </row>
    <row r="269" spans="1:34" x14ac:dyDescent="0.2">
      <c r="A269" s="44">
        <v>266</v>
      </c>
      <c r="B269" s="61">
        <v>43698</v>
      </c>
      <c r="C269" s="78">
        <v>1804660034</v>
      </c>
      <c r="D269" s="83">
        <v>1823.540039</v>
      </c>
      <c r="E269" s="76">
        <v>137227707</v>
      </c>
      <c r="F269" s="84">
        <v>137.22770700000001</v>
      </c>
      <c r="G269" s="76">
        <v>93010002</v>
      </c>
      <c r="H269" s="77">
        <v>93.010002</v>
      </c>
      <c r="I269" s="76">
        <v>34830002</v>
      </c>
      <c r="J269" s="77">
        <v>34.830002</v>
      </c>
      <c r="K269" s="77">
        <v>14290000</v>
      </c>
      <c r="L269" s="84">
        <v>14.29</v>
      </c>
      <c r="M269" s="77">
        <v>19871351</v>
      </c>
      <c r="N269" s="84">
        <v>19.871351000000001</v>
      </c>
      <c r="O269" s="77">
        <v>26558601</v>
      </c>
      <c r="P269" s="85">
        <v>26.558600999999999</v>
      </c>
      <c r="Q269" s="70">
        <v>360034180</v>
      </c>
      <c r="R269" s="75">
        <v>360.03417999999999</v>
      </c>
      <c r="S269" s="78">
        <v>5935842773</v>
      </c>
      <c r="T269" s="79">
        <v>5935.8427730000003</v>
      </c>
      <c r="W269" s="81">
        <v>1.86</v>
      </c>
      <c r="X269" s="82"/>
      <c r="Y269" s="61">
        <v>43698</v>
      </c>
      <c r="Z269" s="78">
        <v>1109779</v>
      </c>
      <c r="AA269" s="75">
        <v>0.90108030517787774</v>
      </c>
      <c r="AB269" s="78">
        <v>117932999</v>
      </c>
      <c r="AC269" s="75">
        <v>8.4793909124620832E-3</v>
      </c>
      <c r="AD269" s="78">
        <v>8702090</v>
      </c>
      <c r="AE269" s="75">
        <v>0.1149149227369517</v>
      </c>
      <c r="AF269" s="78">
        <v>1095830</v>
      </c>
      <c r="AG269" s="75">
        <v>0.91255030433552642</v>
      </c>
      <c r="AH269" s="75">
        <v>1.0958300000000001</v>
      </c>
    </row>
    <row r="270" spans="1:34" x14ac:dyDescent="0.2">
      <c r="A270" s="44">
        <v>267</v>
      </c>
      <c r="B270" s="61">
        <v>43697</v>
      </c>
      <c r="C270" s="78">
        <v>1823540039</v>
      </c>
      <c r="D270" s="83">
        <v>1801.380005</v>
      </c>
      <c r="E270" s="76">
        <v>135714951</v>
      </c>
      <c r="F270" s="84">
        <v>135.71495100000001</v>
      </c>
      <c r="G270" s="76">
        <v>91410004</v>
      </c>
      <c r="H270" s="77">
        <v>91.410004000000001</v>
      </c>
      <c r="I270" s="76">
        <v>33880001</v>
      </c>
      <c r="J270" s="77">
        <v>33.880001</v>
      </c>
      <c r="K270" s="77">
        <v>14150000</v>
      </c>
      <c r="L270" s="84">
        <v>14.15</v>
      </c>
      <c r="M270" s="77">
        <v>19890785</v>
      </c>
      <c r="N270" s="84">
        <v>19.890785000000001</v>
      </c>
      <c r="O270" s="77">
        <v>26370031</v>
      </c>
      <c r="P270" s="85">
        <v>26.370031000000001</v>
      </c>
      <c r="Q270" s="70">
        <v>346963318</v>
      </c>
      <c r="R270" s="75">
        <v>346.96331800000002</v>
      </c>
      <c r="S270" s="78">
        <v>5906139160</v>
      </c>
      <c r="T270" s="79">
        <v>5906.1391599999997</v>
      </c>
      <c r="W270" s="81">
        <v>1.85</v>
      </c>
      <c r="X270" s="82"/>
      <c r="Y270" s="61">
        <v>43697</v>
      </c>
      <c r="Z270" s="78">
        <v>1108316</v>
      </c>
      <c r="AA270" s="75">
        <v>0.90226974978255292</v>
      </c>
      <c r="AB270" s="78">
        <v>118110001</v>
      </c>
      <c r="AC270" s="75">
        <v>8.4666835283491362E-3</v>
      </c>
      <c r="AD270" s="78">
        <v>8691200</v>
      </c>
      <c r="AE270" s="75">
        <v>0.11505891016200294</v>
      </c>
      <c r="AF270" s="78">
        <v>1094290</v>
      </c>
      <c r="AG270" s="75">
        <v>0.91383454111798523</v>
      </c>
      <c r="AH270" s="75">
        <v>1.09429</v>
      </c>
    </row>
    <row r="271" spans="1:34" x14ac:dyDescent="0.2">
      <c r="A271" s="44">
        <v>268</v>
      </c>
      <c r="B271" s="61">
        <v>43696</v>
      </c>
      <c r="C271" s="78">
        <v>1801380005</v>
      </c>
      <c r="D271" s="83">
        <v>1816.119995</v>
      </c>
      <c r="E271" s="76">
        <v>136852020</v>
      </c>
      <c r="F271" s="84">
        <v>136.85202000000001</v>
      </c>
      <c r="G271" s="76">
        <v>93169998</v>
      </c>
      <c r="H271" s="77">
        <v>93.169998000000007</v>
      </c>
      <c r="I271" s="76">
        <v>33400002</v>
      </c>
      <c r="J271" s="77">
        <v>33.400002000000001</v>
      </c>
      <c r="K271" s="77">
        <v>13400000</v>
      </c>
      <c r="L271" s="84">
        <v>13.4</v>
      </c>
      <c r="M271" s="77">
        <v>19822763</v>
      </c>
      <c r="N271" s="84">
        <v>19.822762999999998</v>
      </c>
      <c r="O271" s="77">
        <v>26489128</v>
      </c>
      <c r="P271" s="85">
        <v>26.489128000000001</v>
      </c>
      <c r="Q271" s="70">
        <v>348085052</v>
      </c>
      <c r="R271" s="75">
        <v>348.08505200000002</v>
      </c>
      <c r="S271" s="78">
        <v>5837819824</v>
      </c>
      <c r="T271" s="79">
        <v>5837.8198240000002</v>
      </c>
      <c r="W271" s="81">
        <v>1.84</v>
      </c>
      <c r="X271" s="82"/>
      <c r="Y271" s="61">
        <v>43696</v>
      </c>
      <c r="Z271" s="78">
        <v>1109385</v>
      </c>
      <c r="AA271" s="75">
        <v>0.9014003254055174</v>
      </c>
      <c r="AB271" s="78">
        <v>118051003</v>
      </c>
      <c r="AC271" s="75">
        <v>8.470914897690451E-3</v>
      </c>
      <c r="AD271" s="78">
        <v>8699850</v>
      </c>
      <c r="AE271" s="75">
        <v>0.11494451053753801</v>
      </c>
      <c r="AF271" s="78">
        <v>1095800</v>
      </c>
      <c r="AG271" s="75">
        <v>0.91257528746121541</v>
      </c>
      <c r="AH271" s="75">
        <v>1.0958000000000001</v>
      </c>
    </row>
    <row r="272" spans="1:34" x14ac:dyDescent="0.2">
      <c r="A272" s="44">
        <v>269</v>
      </c>
      <c r="B272" s="61">
        <v>43693</v>
      </c>
      <c r="C272" s="78">
        <v>1816119995</v>
      </c>
      <c r="D272" s="83">
        <v>1792.5699460000001</v>
      </c>
      <c r="E272" s="76">
        <v>134597687</v>
      </c>
      <c r="F272" s="84">
        <v>134.59768700000001</v>
      </c>
      <c r="G272" s="76">
        <v>92529999</v>
      </c>
      <c r="H272" s="77">
        <v>92.529999000000004</v>
      </c>
      <c r="I272" s="76">
        <v>32029999</v>
      </c>
      <c r="J272" s="77">
        <v>32.029998999999997</v>
      </c>
      <c r="K272" s="77">
        <v>13160000</v>
      </c>
      <c r="L272" s="84">
        <v>13.16</v>
      </c>
      <c r="M272" s="77">
        <v>19890785</v>
      </c>
      <c r="N272" s="84">
        <v>19.890785000000001</v>
      </c>
      <c r="O272" s="77">
        <v>26250935</v>
      </c>
      <c r="P272" s="85">
        <v>26.250934999999998</v>
      </c>
      <c r="Q272" s="70">
        <v>339891388</v>
      </c>
      <c r="R272" s="75">
        <v>339.89138800000001</v>
      </c>
      <c r="S272" s="78">
        <v>5758609375</v>
      </c>
      <c r="T272" s="79">
        <v>5758.609375</v>
      </c>
      <c r="W272" s="81">
        <v>1.82</v>
      </c>
      <c r="X272" s="82"/>
      <c r="Y272" s="61">
        <v>43693</v>
      </c>
      <c r="Z272" s="78">
        <v>1111358</v>
      </c>
      <c r="AA272" s="75">
        <v>0.89980006442568461</v>
      </c>
      <c r="AB272" s="78">
        <v>117839996</v>
      </c>
      <c r="AC272" s="75">
        <v>8.4860831122227798E-3</v>
      </c>
      <c r="AD272" s="78">
        <v>8712500</v>
      </c>
      <c r="AE272" s="75">
        <v>0.11477761836441894</v>
      </c>
      <c r="AF272" s="78">
        <v>1088160</v>
      </c>
      <c r="AG272" s="75">
        <v>0.91898250257315095</v>
      </c>
      <c r="AH272" s="75">
        <v>1.08816</v>
      </c>
    </row>
    <row r="273" spans="1:34" x14ac:dyDescent="0.2">
      <c r="A273" s="44">
        <v>270</v>
      </c>
      <c r="B273" s="61">
        <v>43692</v>
      </c>
      <c r="C273" s="78">
        <v>1792569946</v>
      </c>
      <c r="D273" s="83">
        <v>1776.119995</v>
      </c>
      <c r="E273" s="76">
        <v>132175247</v>
      </c>
      <c r="F273" s="84">
        <v>132.17524700000001</v>
      </c>
      <c r="G273" s="76">
        <v>90639999</v>
      </c>
      <c r="H273" s="77">
        <v>90.639999000000003</v>
      </c>
      <c r="I273" s="76">
        <v>29780001</v>
      </c>
      <c r="J273" s="77">
        <v>29.780000999999999</v>
      </c>
      <c r="K273" s="77">
        <v>12670000</v>
      </c>
      <c r="L273" s="84">
        <v>12.67</v>
      </c>
      <c r="M273" s="77">
        <v>19910219</v>
      </c>
      <c r="N273" s="84">
        <v>19.910219000000001</v>
      </c>
      <c r="O273" s="77">
        <v>25883718</v>
      </c>
      <c r="P273" s="85">
        <v>25.883717999999998</v>
      </c>
      <c r="Q273" s="70">
        <v>337208954</v>
      </c>
      <c r="R273" s="75">
        <v>337.20895400000001</v>
      </c>
      <c r="S273" s="78">
        <v>5780392578</v>
      </c>
      <c r="T273" s="79">
        <v>5780.392578</v>
      </c>
      <c r="W273" s="81">
        <v>1.8</v>
      </c>
      <c r="X273" s="82"/>
      <c r="Y273" s="61">
        <v>43692</v>
      </c>
      <c r="Z273" s="78">
        <v>1114330</v>
      </c>
      <c r="AA273" s="75">
        <v>0.89740023152925974</v>
      </c>
      <c r="AB273" s="78">
        <v>118000000</v>
      </c>
      <c r="AC273" s="75">
        <v>8.4745762711864406E-3</v>
      </c>
      <c r="AD273" s="78">
        <v>8741700</v>
      </c>
      <c r="AE273" s="75">
        <v>0.11439422537950285</v>
      </c>
      <c r="AF273" s="78">
        <v>1082200</v>
      </c>
      <c r="AG273" s="75">
        <v>0.9240436148586213</v>
      </c>
      <c r="AH273" s="75">
        <v>1.0822000000000001</v>
      </c>
    </row>
    <row r="274" spans="1:34" x14ac:dyDescent="0.2">
      <c r="A274" s="44">
        <v>271</v>
      </c>
      <c r="B274" s="61">
        <v>43691</v>
      </c>
      <c r="C274" s="78">
        <v>1776119995</v>
      </c>
      <c r="D274" s="83">
        <v>1762.959961</v>
      </c>
      <c r="E274" s="76">
        <v>132471863</v>
      </c>
      <c r="F274" s="84">
        <v>132.47186300000001</v>
      </c>
      <c r="G274" s="76">
        <v>92650002</v>
      </c>
      <c r="H274" s="77">
        <v>92.650002000000001</v>
      </c>
      <c r="I274" s="76">
        <v>30219999</v>
      </c>
      <c r="J274" s="77">
        <v>30.219999000000001</v>
      </c>
      <c r="K274" s="77">
        <v>12740000</v>
      </c>
      <c r="L274" s="84">
        <v>12.74</v>
      </c>
      <c r="M274" s="77">
        <v>19851915</v>
      </c>
      <c r="N274" s="84">
        <v>19.851915000000002</v>
      </c>
      <c r="O274" s="77">
        <v>25784472</v>
      </c>
      <c r="P274" s="85">
        <v>25.784472000000001</v>
      </c>
      <c r="Q274" s="70">
        <v>339598755</v>
      </c>
      <c r="R274" s="75">
        <v>339.59875499999998</v>
      </c>
      <c r="S274" s="78">
        <v>5856632324</v>
      </c>
      <c r="T274" s="79">
        <v>5856.6323240000002</v>
      </c>
      <c r="W274" s="81">
        <v>1.84</v>
      </c>
      <c r="X274" s="82"/>
      <c r="Y274" s="61">
        <v>43691</v>
      </c>
      <c r="Z274" s="78">
        <v>1117706</v>
      </c>
      <c r="AA274" s="75">
        <v>0.89468965899798325</v>
      </c>
      <c r="AB274" s="78">
        <v>119134003</v>
      </c>
      <c r="AC274" s="75">
        <v>8.3939091679812016E-3</v>
      </c>
      <c r="AD274" s="78">
        <v>8767180</v>
      </c>
      <c r="AE274" s="75">
        <v>0.114061762162976</v>
      </c>
      <c r="AF274" s="78">
        <v>1079200</v>
      </c>
      <c r="AG274" s="75">
        <v>0.92661230541141593</v>
      </c>
      <c r="AH274" s="75">
        <v>1.0791999999999999</v>
      </c>
    </row>
    <row r="275" spans="1:34" x14ac:dyDescent="0.2">
      <c r="A275" s="44">
        <v>272</v>
      </c>
      <c r="B275" s="61">
        <v>43690</v>
      </c>
      <c r="C275" s="78">
        <v>1762959961</v>
      </c>
      <c r="D275" s="83">
        <v>1824.339966</v>
      </c>
      <c r="E275" s="76">
        <v>136585052</v>
      </c>
      <c r="F275" s="84">
        <v>136.58505199999999</v>
      </c>
      <c r="G275" s="76">
        <v>95449997</v>
      </c>
      <c r="H275" s="77">
        <v>95.449996999999996</v>
      </c>
      <c r="I275" s="76">
        <v>32169998</v>
      </c>
      <c r="J275" s="77">
        <v>32.169998</v>
      </c>
      <c r="K275" s="77">
        <v>13300000</v>
      </c>
      <c r="L275" s="84">
        <v>13.3</v>
      </c>
      <c r="M275" s="77">
        <v>19832481</v>
      </c>
      <c r="N275" s="84">
        <v>19.832481000000001</v>
      </c>
      <c r="O275" s="77">
        <v>26518902</v>
      </c>
      <c r="P275" s="85">
        <v>26.518902000000001</v>
      </c>
      <c r="Q275" s="70">
        <v>350718750</v>
      </c>
      <c r="R275" s="75">
        <v>350.71875</v>
      </c>
      <c r="S275" s="78">
        <v>5830889160</v>
      </c>
      <c r="T275" s="79">
        <v>5830.8891599999997</v>
      </c>
      <c r="W275" s="81">
        <v>1.85</v>
      </c>
      <c r="X275" s="82"/>
      <c r="Y275" s="61">
        <v>43690</v>
      </c>
      <c r="Z275" s="78">
        <v>1121831</v>
      </c>
      <c r="AA275" s="75">
        <v>0.89139986325926091</v>
      </c>
      <c r="AB275" s="78">
        <v>118169998</v>
      </c>
      <c r="AC275" s="75">
        <v>8.4623848432323744E-3</v>
      </c>
      <c r="AD275" s="78">
        <v>8796600</v>
      </c>
      <c r="AE275" s="75">
        <v>0.11368028556487735</v>
      </c>
      <c r="AF275" s="78">
        <v>1076690</v>
      </c>
      <c r="AG275" s="75">
        <v>0.92877244146411697</v>
      </c>
      <c r="AH275" s="75">
        <v>1.0766899999999999</v>
      </c>
    </row>
    <row r="276" spans="1:34" x14ac:dyDescent="0.2">
      <c r="A276" s="44">
        <v>273</v>
      </c>
      <c r="B276" s="61">
        <v>43686</v>
      </c>
      <c r="C276" s="78">
        <v>1824339966</v>
      </c>
      <c r="D276" s="83">
        <v>1807.579956</v>
      </c>
      <c r="E276" s="76">
        <v>135707993</v>
      </c>
      <c r="F276" s="84">
        <v>135.70799299999999</v>
      </c>
      <c r="G276" s="76">
        <v>94199997</v>
      </c>
      <c r="H276" s="77">
        <v>94.199996999999996</v>
      </c>
      <c r="I276" s="76">
        <v>31850000</v>
      </c>
      <c r="J276" s="77">
        <v>31.85</v>
      </c>
      <c r="K276" s="77">
        <v>13330000</v>
      </c>
      <c r="L276" s="84">
        <v>13.33</v>
      </c>
      <c r="M276" s="77">
        <v>19881063</v>
      </c>
      <c r="N276" s="84">
        <v>19.881063000000001</v>
      </c>
      <c r="O276" s="77">
        <v>26439505</v>
      </c>
      <c r="P276" s="85">
        <v>26.439505</v>
      </c>
      <c r="Q276" s="70">
        <v>355400818</v>
      </c>
      <c r="R276" s="75">
        <v>355.40081800000002</v>
      </c>
      <c r="S276" s="78">
        <v>5914060059</v>
      </c>
      <c r="T276" s="79">
        <v>5914.0600590000004</v>
      </c>
      <c r="W276" s="81">
        <v>1.87</v>
      </c>
      <c r="X276" s="82"/>
      <c r="Y276" s="61">
        <v>43686</v>
      </c>
      <c r="Z276" s="78">
        <v>1118718</v>
      </c>
      <c r="AA276" s="75">
        <v>0.89388031657665279</v>
      </c>
      <c r="AB276" s="78">
        <v>118445000</v>
      </c>
      <c r="AC276" s="75">
        <v>8.4427371353792899E-3</v>
      </c>
      <c r="AD276" s="78">
        <v>8771020</v>
      </c>
      <c r="AE276" s="75">
        <v>0.11401182530652079</v>
      </c>
      <c r="AF276" s="78">
        <v>1085400</v>
      </c>
      <c r="AG276" s="75">
        <v>0.92131932927952831</v>
      </c>
      <c r="AH276" s="75">
        <v>1.0853999999999999</v>
      </c>
    </row>
    <row r="277" spans="1:34" x14ac:dyDescent="0.2">
      <c r="A277" s="44">
        <v>274</v>
      </c>
      <c r="B277" s="61">
        <v>43685</v>
      </c>
      <c r="C277" s="78">
        <v>1807579956</v>
      </c>
      <c r="D277" s="83">
        <v>1832.8900149999999</v>
      </c>
      <c r="E277" s="76">
        <v>136870834</v>
      </c>
      <c r="F277" s="84">
        <v>136.870834</v>
      </c>
      <c r="G277" s="76">
        <v>95769997</v>
      </c>
      <c r="H277" s="77">
        <v>95.769997000000004</v>
      </c>
      <c r="I277" s="76">
        <v>31580000</v>
      </c>
      <c r="J277" s="77">
        <v>31.58</v>
      </c>
      <c r="K277" s="77">
        <v>13190000</v>
      </c>
      <c r="L277" s="84">
        <v>13.19</v>
      </c>
      <c r="M277" s="77">
        <v>19881063</v>
      </c>
      <c r="N277" s="84">
        <v>19.881063000000001</v>
      </c>
      <c r="O277" s="77">
        <v>26568527</v>
      </c>
      <c r="P277" s="85">
        <v>26.568527</v>
      </c>
      <c r="Q277" s="70">
        <v>359205078</v>
      </c>
      <c r="R277" s="75">
        <v>359.20507800000001</v>
      </c>
      <c r="S277" s="78">
        <v>5805145508</v>
      </c>
      <c r="T277" s="79">
        <v>5805.1455079999996</v>
      </c>
      <c r="W277" s="81">
        <v>1.86</v>
      </c>
      <c r="X277" s="82"/>
      <c r="Y277" s="61">
        <v>43685</v>
      </c>
      <c r="Z277" s="78">
        <v>1120436</v>
      </c>
      <c r="AA277" s="75">
        <v>0.89250970158045617</v>
      </c>
      <c r="AB277" s="78">
        <v>118900002</v>
      </c>
      <c r="AC277" s="75">
        <v>8.4104287904048988E-3</v>
      </c>
      <c r="AD277" s="78">
        <v>8782910</v>
      </c>
      <c r="AE277" s="75">
        <v>0.11385748003793732</v>
      </c>
      <c r="AF277" s="78">
        <v>1083730</v>
      </c>
      <c r="AG277" s="75">
        <v>0.92273905862161232</v>
      </c>
      <c r="AH277" s="75">
        <v>1.0837300000000001</v>
      </c>
    </row>
    <row r="278" spans="1:34" x14ac:dyDescent="0.2">
      <c r="A278" s="44">
        <v>275</v>
      </c>
      <c r="B278" s="61">
        <v>43684</v>
      </c>
      <c r="C278" s="78">
        <v>1832890015</v>
      </c>
      <c r="D278" s="83">
        <v>1793.400024</v>
      </c>
      <c r="E278" s="76">
        <v>133313278</v>
      </c>
      <c r="F278" s="84">
        <v>133.313278</v>
      </c>
      <c r="G278" s="76">
        <v>92449997</v>
      </c>
      <c r="H278" s="77">
        <v>92.449996999999996</v>
      </c>
      <c r="I278" s="76">
        <v>30790001</v>
      </c>
      <c r="J278" s="77">
        <v>30.790001</v>
      </c>
      <c r="K278" s="77">
        <v>12850000</v>
      </c>
      <c r="L278" s="84">
        <v>12.85</v>
      </c>
      <c r="M278" s="77">
        <v>19871351</v>
      </c>
      <c r="N278" s="84">
        <v>19.871351000000001</v>
      </c>
      <c r="O278" s="77">
        <v>25953192</v>
      </c>
      <c r="P278" s="85">
        <v>25.953192000000001</v>
      </c>
      <c r="Q278" s="70">
        <v>348865417</v>
      </c>
      <c r="R278" s="75">
        <v>348.86541699999998</v>
      </c>
      <c r="S278" s="78">
        <v>5852672363</v>
      </c>
      <c r="T278" s="79">
        <v>5852.6723629999997</v>
      </c>
      <c r="W278" s="81">
        <v>1.84</v>
      </c>
      <c r="X278" s="82"/>
      <c r="Y278" s="61">
        <v>43684</v>
      </c>
      <c r="Z278" s="78">
        <v>1120699</v>
      </c>
      <c r="AA278" s="75">
        <v>0.8923002518963612</v>
      </c>
      <c r="AB278" s="78">
        <v>119141998</v>
      </c>
      <c r="AC278" s="75">
        <v>8.3933458963815592E-3</v>
      </c>
      <c r="AD278" s="78">
        <v>8780490</v>
      </c>
      <c r="AE278" s="75">
        <v>0.11388886041667377</v>
      </c>
      <c r="AF278" s="78">
        <v>1085870</v>
      </c>
      <c r="AG278" s="75">
        <v>0.92092055218396318</v>
      </c>
      <c r="AH278" s="75">
        <v>1.0858699999999999</v>
      </c>
    </row>
    <row r="279" spans="1:34" x14ac:dyDescent="0.2">
      <c r="A279" s="44">
        <v>276</v>
      </c>
      <c r="B279" s="61">
        <v>43683</v>
      </c>
      <c r="C279" s="78">
        <v>1793400024</v>
      </c>
      <c r="D279" s="83">
        <v>1787.829956</v>
      </c>
      <c r="E279" s="76">
        <v>132731888</v>
      </c>
      <c r="F279" s="84">
        <v>132.731888</v>
      </c>
      <c r="G279" s="76">
        <v>90430000</v>
      </c>
      <c r="H279" s="77">
        <v>90.43</v>
      </c>
      <c r="I279" s="76">
        <v>28719999</v>
      </c>
      <c r="J279" s="77">
        <v>28.719999000000001</v>
      </c>
      <c r="K279" s="77">
        <v>12290000</v>
      </c>
      <c r="L279" s="84">
        <v>12.29</v>
      </c>
      <c r="M279" s="77">
        <v>19832481</v>
      </c>
      <c r="N279" s="84">
        <v>19.832481000000001</v>
      </c>
      <c r="O279" s="77">
        <v>25863869</v>
      </c>
      <c r="P279" s="85">
        <v>25.863869000000001</v>
      </c>
      <c r="Q279" s="70">
        <v>341842285</v>
      </c>
      <c r="R279" s="75">
        <v>341.842285</v>
      </c>
      <c r="S279" s="78">
        <v>5740787109</v>
      </c>
      <c r="T279" s="79">
        <v>5740.7871089999999</v>
      </c>
      <c r="W279" s="81">
        <v>1.83</v>
      </c>
      <c r="X279" s="82"/>
      <c r="Y279" s="61">
        <v>43683</v>
      </c>
      <c r="Z279" s="78">
        <v>1124379</v>
      </c>
      <c r="AA279" s="75">
        <v>0.88937982655314618</v>
      </c>
      <c r="AB279" s="78">
        <v>118721001</v>
      </c>
      <c r="AC279" s="75">
        <v>8.4231095726694551E-3</v>
      </c>
      <c r="AD279" s="78">
        <v>8818000</v>
      </c>
      <c r="AE279" s="75">
        <v>0.11340440009072353</v>
      </c>
      <c r="AF279" s="78">
        <v>1081210</v>
      </c>
      <c r="AG279" s="75">
        <v>0.92488970690245187</v>
      </c>
      <c r="AH279" s="75">
        <v>1.08121</v>
      </c>
    </row>
    <row r="280" spans="1:34" x14ac:dyDescent="0.2">
      <c r="A280" s="44">
        <v>277</v>
      </c>
      <c r="B280" s="61">
        <v>43682</v>
      </c>
      <c r="C280" s="78">
        <v>1787829956</v>
      </c>
      <c r="D280" s="83">
        <v>1765.130005</v>
      </c>
      <c r="E280" s="76">
        <v>130287949</v>
      </c>
      <c r="F280" s="84">
        <v>130.287949</v>
      </c>
      <c r="G280" s="76">
        <v>89690002</v>
      </c>
      <c r="H280" s="77">
        <v>89.690002000000007</v>
      </c>
      <c r="I280" s="76">
        <v>27450001</v>
      </c>
      <c r="J280" s="77">
        <v>27.450001</v>
      </c>
      <c r="K280" s="77">
        <v>12260000</v>
      </c>
      <c r="L280" s="84">
        <v>12.26</v>
      </c>
      <c r="M280" s="77">
        <v>19822763</v>
      </c>
      <c r="N280" s="84">
        <v>19.822762999999998</v>
      </c>
      <c r="O280" s="77">
        <v>25437105</v>
      </c>
      <c r="P280" s="85">
        <v>25.437104999999999</v>
      </c>
      <c r="Q280" s="70">
        <v>334819122</v>
      </c>
      <c r="R280" s="75">
        <v>334.81912199999999</v>
      </c>
      <c r="S280" s="78">
        <v>5714053223</v>
      </c>
      <c r="T280" s="79">
        <v>5714.0532229999999</v>
      </c>
      <c r="W280" s="81">
        <v>1.82</v>
      </c>
      <c r="X280" s="82"/>
      <c r="Y280" s="61">
        <v>43682</v>
      </c>
      <c r="Z280" s="78">
        <v>1110803</v>
      </c>
      <c r="AA280" s="75">
        <v>0.90024963922495704</v>
      </c>
      <c r="AB280" s="78">
        <v>118377998</v>
      </c>
      <c r="AC280" s="75">
        <v>8.4475157283872976E-3</v>
      </c>
      <c r="AD280" s="78">
        <v>8698330</v>
      </c>
      <c r="AE280" s="75">
        <v>0.11496459665246087</v>
      </c>
      <c r="AF280" s="78">
        <v>1093600</v>
      </c>
      <c r="AG280" s="75">
        <v>0.91441111923921004</v>
      </c>
      <c r="AH280" s="75">
        <v>1.0935999999999999</v>
      </c>
    </row>
    <row r="281" spans="1:34" x14ac:dyDescent="0.2">
      <c r="A281" s="44">
        <v>278</v>
      </c>
      <c r="B281" s="61">
        <v>43679</v>
      </c>
      <c r="C281" s="78">
        <v>1765130005</v>
      </c>
      <c r="D281" s="83">
        <v>1823.23999</v>
      </c>
      <c r="E281" s="76">
        <v>134909729</v>
      </c>
      <c r="F281" s="84">
        <v>134.909729</v>
      </c>
      <c r="G281" s="76">
        <v>93660004</v>
      </c>
      <c r="H281" s="77">
        <v>93.660004000000001</v>
      </c>
      <c r="I281" s="76">
        <v>29120001</v>
      </c>
      <c r="J281" s="77">
        <v>29.120000999999998</v>
      </c>
      <c r="K281" s="77">
        <v>12730000</v>
      </c>
      <c r="L281" s="84">
        <v>12.73</v>
      </c>
      <c r="M281" s="77">
        <v>19764463</v>
      </c>
      <c r="N281" s="84">
        <v>19.764462999999999</v>
      </c>
      <c r="O281" s="77">
        <v>26231085</v>
      </c>
      <c r="P281" s="85">
        <v>26.231085</v>
      </c>
      <c r="Q281" s="70">
        <v>349596985</v>
      </c>
      <c r="R281" s="75">
        <v>349.59698500000002</v>
      </c>
      <c r="S281" s="78">
        <v>5881385742</v>
      </c>
      <c r="T281" s="79">
        <v>5881.3857420000004</v>
      </c>
      <c r="W281" s="81">
        <v>1.86</v>
      </c>
      <c r="X281" s="82"/>
      <c r="Y281" s="61">
        <v>43679</v>
      </c>
      <c r="Z281" s="78">
        <v>1107886</v>
      </c>
      <c r="AA281" s="75">
        <v>0.9026199446513451</v>
      </c>
      <c r="AB281" s="78">
        <v>119016998</v>
      </c>
      <c r="AC281" s="75">
        <v>8.4021611770110343E-3</v>
      </c>
      <c r="AD281" s="78">
        <v>8666600</v>
      </c>
      <c r="AE281" s="75">
        <v>0.11538550296540742</v>
      </c>
      <c r="AF281" s="78">
        <v>1094000</v>
      </c>
      <c r="AG281" s="75">
        <v>0.91407678244972568</v>
      </c>
      <c r="AH281" s="75">
        <v>1.0940000000000001</v>
      </c>
    </row>
    <row r="282" spans="1:34" x14ac:dyDescent="0.2">
      <c r="A282" s="44">
        <v>279</v>
      </c>
      <c r="B282" s="61">
        <v>43678</v>
      </c>
      <c r="C282" s="78">
        <v>1823239990</v>
      </c>
      <c r="D282" s="83">
        <v>1855.3199460000001</v>
      </c>
      <c r="E282" s="76">
        <v>136052872</v>
      </c>
      <c r="F282" s="84">
        <v>136.05287200000001</v>
      </c>
      <c r="G282" s="76">
        <v>95099998</v>
      </c>
      <c r="H282" s="77">
        <v>95.099997999999999</v>
      </c>
      <c r="I282" s="76">
        <v>30100000</v>
      </c>
      <c r="J282" s="77">
        <v>30.1</v>
      </c>
      <c r="K282" s="77">
        <v>13010000</v>
      </c>
      <c r="L282" s="84">
        <v>13.01</v>
      </c>
      <c r="M282" s="77">
        <v>19725594</v>
      </c>
      <c r="N282" s="84">
        <v>19.725594000000001</v>
      </c>
      <c r="O282" s="77">
        <v>26518902</v>
      </c>
      <c r="P282" s="85">
        <v>26.518902000000001</v>
      </c>
      <c r="Q282" s="70">
        <v>369788574</v>
      </c>
      <c r="R282" s="75">
        <v>369.78857399999998</v>
      </c>
      <c r="S282" s="78">
        <v>6062580078</v>
      </c>
      <c r="T282" s="79">
        <v>6062.580078</v>
      </c>
      <c r="W282" s="81">
        <v>1.88</v>
      </c>
      <c r="X282" s="82"/>
      <c r="Y282" s="61">
        <v>43678</v>
      </c>
      <c r="Z282" s="78">
        <v>1107175</v>
      </c>
      <c r="AA282" s="75">
        <v>0.90319958452819105</v>
      </c>
      <c r="AB282" s="78">
        <v>120459999</v>
      </c>
      <c r="AC282" s="75">
        <v>8.3015109438943305E-3</v>
      </c>
      <c r="AD282" s="78">
        <v>8663300</v>
      </c>
      <c r="AE282" s="75">
        <v>0.1154294552884005</v>
      </c>
      <c r="AF282" s="78">
        <v>1097620</v>
      </c>
      <c r="AG282" s="75">
        <v>0.91106211621508348</v>
      </c>
      <c r="AH282" s="75">
        <v>1.09762</v>
      </c>
    </row>
    <row r="283" spans="1:34" x14ac:dyDescent="0.2">
      <c r="A283" s="44">
        <v>280</v>
      </c>
      <c r="B283" s="61">
        <v>43677</v>
      </c>
      <c r="C283" s="78">
        <v>1855319946</v>
      </c>
      <c r="D283" s="83">
        <v>1866.780029</v>
      </c>
      <c r="E283" s="76">
        <v>134288925</v>
      </c>
      <c r="F283" s="84">
        <v>134.28892500000001</v>
      </c>
      <c r="G283" s="76">
        <v>95510002</v>
      </c>
      <c r="H283" s="77">
        <v>95.510002</v>
      </c>
      <c r="I283" s="76">
        <v>28150000</v>
      </c>
      <c r="J283" s="77">
        <v>28.15</v>
      </c>
      <c r="K283" s="77">
        <v>13100000</v>
      </c>
      <c r="L283" s="84">
        <v>13.1</v>
      </c>
      <c r="M283" s="77">
        <v>19657576</v>
      </c>
      <c r="N283" s="84">
        <v>19.657575999999999</v>
      </c>
      <c r="O283" s="77">
        <v>26588377</v>
      </c>
      <c r="P283" s="85">
        <v>26.588377000000001</v>
      </c>
      <c r="Q283" s="70">
        <v>366081879</v>
      </c>
      <c r="R283" s="75">
        <v>366.08187900000001</v>
      </c>
      <c r="S283" s="78">
        <v>6109116211</v>
      </c>
      <c r="T283" s="79">
        <v>6109.1162109999996</v>
      </c>
      <c r="W283" s="81">
        <v>1.88</v>
      </c>
      <c r="X283" s="82"/>
      <c r="Y283" s="61">
        <v>43677</v>
      </c>
      <c r="Z283" s="78">
        <v>1115797</v>
      </c>
      <c r="AA283" s="75">
        <v>0.89622036983429787</v>
      </c>
      <c r="AB283" s="78">
        <v>121125999</v>
      </c>
      <c r="AC283" s="75">
        <v>8.2558658608049961E-3</v>
      </c>
      <c r="AD283" s="78">
        <v>8728320</v>
      </c>
      <c r="AE283" s="75">
        <v>0.11456958498313535</v>
      </c>
      <c r="AF283" s="78">
        <v>1089500</v>
      </c>
      <c r="AG283" s="75">
        <v>0.9178522257916476</v>
      </c>
      <c r="AH283" s="75">
        <v>1.0894999999999999</v>
      </c>
    </row>
    <row r="284" spans="1:34" x14ac:dyDescent="0.2">
      <c r="A284" s="44">
        <v>281</v>
      </c>
      <c r="B284" s="61">
        <v>43676</v>
      </c>
      <c r="C284" s="78">
        <v>1866780029</v>
      </c>
      <c r="D284" s="83">
        <v>1898.530029</v>
      </c>
      <c r="E284" s="76">
        <v>138309601</v>
      </c>
      <c r="F284" s="84">
        <v>138.30960099999999</v>
      </c>
      <c r="G284" s="76">
        <v>95489998</v>
      </c>
      <c r="H284" s="77">
        <v>95.489998</v>
      </c>
      <c r="I284" s="76">
        <v>21650000</v>
      </c>
      <c r="J284" s="77">
        <v>21.65</v>
      </c>
      <c r="K284" s="77">
        <v>13400000</v>
      </c>
      <c r="L284" s="84">
        <v>13.4</v>
      </c>
      <c r="M284" s="77">
        <v>19677008</v>
      </c>
      <c r="N284" s="84">
        <v>19.677008000000001</v>
      </c>
      <c r="O284" s="77">
        <v>26886118</v>
      </c>
      <c r="P284" s="85">
        <v>26.886118</v>
      </c>
      <c r="Q284" s="70">
        <v>365301575</v>
      </c>
      <c r="R284" s="75">
        <v>365.30157500000001</v>
      </c>
      <c r="S284" s="78">
        <v>5801184570</v>
      </c>
      <c r="T284" s="79">
        <v>5801.1845700000003</v>
      </c>
      <c r="W284" s="81">
        <v>1.88</v>
      </c>
      <c r="X284" s="82"/>
      <c r="Y284" s="61">
        <v>43676</v>
      </c>
      <c r="Z284" s="78">
        <v>1114305</v>
      </c>
      <c r="AA284" s="75">
        <v>0.89742036516034651</v>
      </c>
      <c r="AB284" s="78">
        <v>121301003</v>
      </c>
      <c r="AC284" s="75">
        <v>8.2439549160199452E-3</v>
      </c>
      <c r="AD284" s="78">
        <v>8712400</v>
      </c>
      <c r="AE284" s="75">
        <v>0.11477893576970753</v>
      </c>
      <c r="AF284" s="78">
        <v>1096300</v>
      </c>
      <c r="AG284" s="75">
        <v>0.91215908054364681</v>
      </c>
      <c r="AH284" s="75">
        <v>1.0963000000000001</v>
      </c>
    </row>
    <row r="285" spans="1:34" x14ac:dyDescent="0.2">
      <c r="A285" s="44">
        <v>282</v>
      </c>
      <c r="B285" s="61">
        <v>43675</v>
      </c>
      <c r="C285" s="78">
        <v>1898530029</v>
      </c>
      <c r="D285" s="83">
        <v>1912.4499510000001</v>
      </c>
      <c r="E285" s="76">
        <v>138979721</v>
      </c>
      <c r="F285" s="84">
        <v>138.97972100000001</v>
      </c>
      <c r="G285" s="76">
        <v>96470001</v>
      </c>
      <c r="H285" s="77">
        <v>96.470000999999996</v>
      </c>
      <c r="I285" s="76">
        <v>21200001</v>
      </c>
      <c r="J285" s="77">
        <v>21.200001</v>
      </c>
      <c r="K285" s="77">
        <v>13690000</v>
      </c>
      <c r="L285" s="84">
        <v>13.69</v>
      </c>
      <c r="M285" s="77">
        <v>19667295</v>
      </c>
      <c r="N285" s="84">
        <v>19.667294999999999</v>
      </c>
      <c r="O285" s="77">
        <v>26965515</v>
      </c>
      <c r="P285" s="85">
        <v>26.965515</v>
      </c>
      <c r="Q285" s="70">
        <v>369447174</v>
      </c>
      <c r="R285" s="75">
        <v>369.44717400000002</v>
      </c>
      <c r="S285" s="78">
        <v>5806135742</v>
      </c>
      <c r="T285" s="79">
        <v>5806.1357420000004</v>
      </c>
      <c r="W285" s="81">
        <v>1.88</v>
      </c>
      <c r="X285" s="82"/>
      <c r="Y285" s="61">
        <v>43675</v>
      </c>
      <c r="Z285" s="78">
        <v>1113214</v>
      </c>
      <c r="AA285" s="75">
        <v>0.89829987765155672</v>
      </c>
      <c r="AB285" s="78">
        <v>120879997</v>
      </c>
      <c r="AC285" s="75">
        <v>8.2726673131866477E-3</v>
      </c>
      <c r="AD285" s="78">
        <v>8699900</v>
      </c>
      <c r="AE285" s="75">
        <v>0.11494384992930953</v>
      </c>
      <c r="AF285" s="78">
        <v>1111900</v>
      </c>
      <c r="AG285" s="75">
        <v>0.89936145336810858</v>
      </c>
      <c r="AH285" s="75">
        <v>1.1119000000000001</v>
      </c>
    </row>
    <row r="286" spans="1:34" x14ac:dyDescent="0.2">
      <c r="A286" s="44">
        <v>283</v>
      </c>
      <c r="B286" s="61">
        <v>43672</v>
      </c>
      <c r="C286" s="78">
        <v>1912449951</v>
      </c>
      <c r="D286" s="83">
        <v>1943.0500489999999</v>
      </c>
      <c r="E286" s="76">
        <v>139285202</v>
      </c>
      <c r="F286" s="84">
        <v>139.285202</v>
      </c>
      <c r="G286" s="76">
        <v>102199997</v>
      </c>
      <c r="H286" s="77">
        <v>102.199997</v>
      </c>
      <c r="I286" s="76">
        <v>20799999</v>
      </c>
      <c r="J286" s="77">
        <v>20.799999</v>
      </c>
      <c r="K286" s="77">
        <v>14120000</v>
      </c>
      <c r="L286" s="84">
        <v>14.12</v>
      </c>
      <c r="M286" s="77">
        <v>19667295</v>
      </c>
      <c r="N286" s="84">
        <v>19.667294999999999</v>
      </c>
      <c r="O286" s="77">
        <v>27044914</v>
      </c>
      <c r="P286" s="85">
        <v>27.044913999999999</v>
      </c>
      <c r="Q286" s="70">
        <v>376128906</v>
      </c>
      <c r="R286" s="75">
        <v>376.12890599999997</v>
      </c>
      <c r="S286" s="78">
        <v>5899208496</v>
      </c>
      <c r="T286" s="79">
        <v>5899.2084960000002</v>
      </c>
      <c r="W286" s="81">
        <v>1.87</v>
      </c>
      <c r="X286" s="82"/>
      <c r="Y286" s="61">
        <v>43672</v>
      </c>
      <c r="Z286" s="78">
        <v>1114616</v>
      </c>
      <c r="AA286" s="75">
        <v>0.89716996705591878</v>
      </c>
      <c r="AB286" s="78">
        <v>121099998</v>
      </c>
      <c r="AC286" s="75">
        <v>8.2576384518189671E-3</v>
      </c>
      <c r="AD286" s="78">
        <v>8711260</v>
      </c>
      <c r="AE286" s="75">
        <v>0.11479395632778726</v>
      </c>
      <c r="AF286" s="78">
        <v>1116900</v>
      </c>
      <c r="AG286" s="75">
        <v>0.89533530307100007</v>
      </c>
      <c r="AH286" s="75">
        <v>1.1169</v>
      </c>
    </row>
    <row r="287" spans="1:34" x14ac:dyDescent="0.2">
      <c r="A287" s="44">
        <v>284</v>
      </c>
      <c r="B287" s="61">
        <v>43671</v>
      </c>
      <c r="C287" s="78">
        <v>1943050049</v>
      </c>
      <c r="D287" s="83">
        <v>1973.8199460000001</v>
      </c>
      <c r="E287" s="76">
        <v>138151932</v>
      </c>
      <c r="F287" s="84">
        <v>138.15193199999999</v>
      </c>
      <c r="G287" s="76">
        <v>97110001</v>
      </c>
      <c r="H287" s="77">
        <v>97.110000999999997</v>
      </c>
      <c r="I287" s="76">
        <v>19799999</v>
      </c>
      <c r="J287" s="77">
        <v>19.799999</v>
      </c>
      <c r="K287" s="77">
        <v>13510000</v>
      </c>
      <c r="L287" s="84">
        <v>13.51</v>
      </c>
      <c r="M287" s="77">
        <v>19686726</v>
      </c>
      <c r="N287" s="84">
        <v>19.686726</v>
      </c>
      <c r="O287" s="77">
        <v>26886118</v>
      </c>
      <c r="P287" s="85">
        <v>26.886118</v>
      </c>
      <c r="Q287" s="70">
        <v>366911011</v>
      </c>
      <c r="R287" s="75">
        <v>366.91101099999997</v>
      </c>
      <c r="S287" s="78">
        <v>5846730957</v>
      </c>
      <c r="T287" s="79">
        <v>5846.7309569999998</v>
      </c>
      <c r="W287" s="81">
        <v>1.87</v>
      </c>
      <c r="X287" s="82"/>
      <c r="Y287" s="61">
        <v>43671</v>
      </c>
      <c r="Z287" s="78">
        <v>1114243</v>
      </c>
      <c r="AA287" s="75">
        <v>0.89747030046408183</v>
      </c>
      <c r="AB287" s="78">
        <v>120543999</v>
      </c>
      <c r="AC287" s="75">
        <v>8.295726110762262E-3</v>
      </c>
      <c r="AD287" s="78">
        <v>8705000</v>
      </c>
      <c r="AE287" s="75">
        <v>0.11487650775416428</v>
      </c>
      <c r="AF287" s="78">
        <v>1120100</v>
      </c>
      <c r="AG287" s="75">
        <v>0.89277743058655468</v>
      </c>
      <c r="AH287" s="75">
        <v>1.1201000000000001</v>
      </c>
    </row>
    <row r="288" spans="1:34" x14ac:dyDescent="0.2">
      <c r="A288" s="44">
        <v>285</v>
      </c>
      <c r="B288" s="61">
        <v>43670</v>
      </c>
      <c r="C288" s="78">
        <v>1973819946</v>
      </c>
      <c r="D288" s="83">
        <v>2000.8100589999999</v>
      </c>
      <c r="E288" s="76">
        <v>138674225</v>
      </c>
      <c r="F288" s="84">
        <v>138.67422500000001</v>
      </c>
      <c r="G288" s="76">
        <v>95940002</v>
      </c>
      <c r="H288" s="77">
        <v>95.940002000000007</v>
      </c>
      <c r="I288" s="76">
        <v>20020000</v>
      </c>
      <c r="J288" s="77">
        <v>20.02</v>
      </c>
      <c r="K288" s="77">
        <v>14470000</v>
      </c>
      <c r="L288" s="84">
        <v>14.47</v>
      </c>
      <c r="M288" s="77">
        <v>19715879</v>
      </c>
      <c r="N288" s="84">
        <v>19.715879000000001</v>
      </c>
      <c r="O288" s="77">
        <v>26975441</v>
      </c>
      <c r="P288" s="85">
        <v>26.975441</v>
      </c>
      <c r="Q288" s="70">
        <v>370959076</v>
      </c>
      <c r="R288" s="75">
        <v>370.95907599999998</v>
      </c>
      <c r="S288" s="78">
        <v>5896237793</v>
      </c>
      <c r="T288" s="79">
        <v>5896.2377930000002</v>
      </c>
      <c r="W288" s="81">
        <v>1.87</v>
      </c>
      <c r="X288" s="82"/>
      <c r="Y288" s="61">
        <v>43670</v>
      </c>
      <c r="Z288" s="78">
        <v>1115126</v>
      </c>
      <c r="AA288" s="75">
        <v>0.89675964868544</v>
      </c>
      <c r="AB288" s="78">
        <v>120690002</v>
      </c>
      <c r="AC288" s="75">
        <v>8.2856904750072003E-3</v>
      </c>
      <c r="AD288" s="78">
        <v>8708820</v>
      </c>
      <c r="AE288" s="75">
        <v>0.11482611880828862</v>
      </c>
      <c r="AF288" s="78">
        <v>1115210</v>
      </c>
      <c r="AG288" s="75">
        <v>0.89669210283265033</v>
      </c>
      <c r="AH288" s="75">
        <v>1.11521</v>
      </c>
    </row>
    <row r="289" spans="1:34" x14ac:dyDescent="0.2">
      <c r="A289" s="44">
        <v>286</v>
      </c>
      <c r="B289" s="61">
        <v>43669</v>
      </c>
      <c r="C289" s="78">
        <v>2000810059</v>
      </c>
      <c r="D289" s="83">
        <v>1994.48999</v>
      </c>
      <c r="E289" s="76">
        <v>137264999</v>
      </c>
      <c r="F289" s="84">
        <v>137.26499899999999</v>
      </c>
      <c r="G289" s="76">
        <v>97389999</v>
      </c>
      <c r="H289" s="77">
        <v>97.389999000000003</v>
      </c>
      <c r="I289" s="76">
        <v>19650000</v>
      </c>
      <c r="J289" s="77">
        <v>19.649999999999999</v>
      </c>
      <c r="K289" s="77">
        <v>13600000</v>
      </c>
      <c r="L289" s="84">
        <v>13.6</v>
      </c>
      <c r="M289" s="77">
        <v>19686726</v>
      </c>
      <c r="N289" s="84">
        <v>19.686726</v>
      </c>
      <c r="O289" s="77">
        <v>26796795</v>
      </c>
      <c r="P289" s="85">
        <v>26.796794999999999</v>
      </c>
      <c r="Q289" s="70">
        <v>373885376</v>
      </c>
      <c r="R289" s="75">
        <v>373.88537600000001</v>
      </c>
      <c r="S289" s="78">
        <v>5794253906</v>
      </c>
      <c r="T289" s="79">
        <v>5794.2539059999999</v>
      </c>
      <c r="W289" s="81">
        <v>1.87</v>
      </c>
      <c r="X289" s="82"/>
      <c r="Y289" s="61">
        <v>43669</v>
      </c>
      <c r="Z289" s="78">
        <v>1120611</v>
      </c>
      <c r="AA289" s="75">
        <v>0.89237032297559093</v>
      </c>
      <c r="AB289" s="78">
        <v>120910004</v>
      </c>
      <c r="AC289" s="75">
        <v>8.2706142330455958E-3</v>
      </c>
      <c r="AD289" s="78">
        <v>8751260</v>
      </c>
      <c r="AE289" s="75">
        <v>0.1142692595123445</v>
      </c>
      <c r="AF289" s="78">
        <v>1113030</v>
      </c>
      <c r="AG289" s="75">
        <v>0.89844837964834734</v>
      </c>
      <c r="AH289" s="75">
        <v>1.11303</v>
      </c>
    </row>
    <row r="290" spans="1:34" x14ac:dyDescent="0.2">
      <c r="A290" s="44">
        <v>287</v>
      </c>
      <c r="B290" s="61">
        <v>43668</v>
      </c>
      <c r="C290" s="78">
        <v>1994489990</v>
      </c>
      <c r="D290" s="83">
        <v>1985.630005</v>
      </c>
      <c r="E290" s="76">
        <v>136417511</v>
      </c>
      <c r="F290" s="84">
        <v>136.41751099999999</v>
      </c>
      <c r="G290" s="76">
        <v>96669998</v>
      </c>
      <c r="H290" s="77">
        <v>96.669998000000007</v>
      </c>
      <c r="I290" s="76">
        <v>21260000</v>
      </c>
      <c r="J290" s="77">
        <v>21.26</v>
      </c>
      <c r="K290" s="77">
        <v>14050000</v>
      </c>
      <c r="L290" s="84">
        <v>14.05</v>
      </c>
      <c r="M290" s="77">
        <v>19725594</v>
      </c>
      <c r="N290" s="84">
        <v>19.725594000000001</v>
      </c>
      <c r="O290" s="77">
        <v>26638000</v>
      </c>
      <c r="P290" s="85">
        <v>26.638000000000002</v>
      </c>
      <c r="Q290" s="70">
        <v>375348541</v>
      </c>
      <c r="R290" s="75">
        <v>375.34854100000001</v>
      </c>
      <c r="S290" s="78">
        <v>5766530273</v>
      </c>
      <c r="T290" s="79">
        <v>5766.5302730000003</v>
      </c>
      <c r="W290" s="81">
        <v>1.87</v>
      </c>
      <c r="X290" s="82"/>
      <c r="Y290" s="61">
        <v>43668</v>
      </c>
      <c r="Z290" s="78">
        <v>1121831</v>
      </c>
      <c r="AA290" s="75">
        <v>0.89139986325926091</v>
      </c>
      <c r="AB290" s="78">
        <v>120940002</v>
      </c>
      <c r="AC290" s="75">
        <v>8.2685627870255855E-3</v>
      </c>
      <c r="AD290" s="78">
        <v>8758280</v>
      </c>
      <c r="AE290" s="75">
        <v>0.11417766958809265</v>
      </c>
      <c r="AF290" s="78">
        <v>1115200</v>
      </c>
      <c r="AG290" s="75">
        <v>0.89670014347202298</v>
      </c>
      <c r="AH290" s="75">
        <v>1.1152</v>
      </c>
    </row>
    <row r="291" spans="1:34" x14ac:dyDescent="0.2">
      <c r="A291" s="44">
        <v>288</v>
      </c>
      <c r="B291" s="61">
        <v>43665</v>
      </c>
      <c r="C291" s="78">
        <v>1985630005</v>
      </c>
      <c r="D291" s="83">
        <v>1964.5200199999999</v>
      </c>
      <c r="E291" s="76">
        <v>134633820</v>
      </c>
      <c r="F291" s="84">
        <v>134.63381999999999</v>
      </c>
      <c r="G291" s="76">
        <v>93379997</v>
      </c>
      <c r="H291" s="77">
        <v>93.379997000000003</v>
      </c>
      <c r="I291" s="76">
        <v>20809999</v>
      </c>
      <c r="J291" s="77">
        <v>20.809999000000001</v>
      </c>
      <c r="K291" s="77">
        <v>14110000</v>
      </c>
      <c r="L291" s="84">
        <v>14.11</v>
      </c>
      <c r="M291" s="77">
        <v>19725594</v>
      </c>
      <c r="N291" s="84">
        <v>19.725594000000001</v>
      </c>
      <c r="O291" s="77">
        <v>26518902</v>
      </c>
      <c r="P291" s="85">
        <v>26.518902000000001</v>
      </c>
      <c r="Q291" s="70">
        <v>372909943</v>
      </c>
      <c r="R291" s="75">
        <v>372.909943</v>
      </c>
      <c r="S291" s="78">
        <v>5780392578</v>
      </c>
      <c r="T291" s="79">
        <v>5780.392578</v>
      </c>
      <c r="W291" s="81">
        <v>1.85</v>
      </c>
      <c r="X291" s="82"/>
      <c r="Y291" s="61">
        <v>43665</v>
      </c>
      <c r="Z291" s="78">
        <v>1126152</v>
      </c>
      <c r="AA291" s="75">
        <v>0.88797959778076141</v>
      </c>
      <c r="AB291" s="78">
        <v>120943001</v>
      </c>
      <c r="AC291" s="75">
        <v>8.2683577530873412E-3</v>
      </c>
      <c r="AD291" s="78">
        <v>8800150</v>
      </c>
      <c r="AE291" s="75">
        <v>0.11363442668590876</v>
      </c>
      <c r="AF291" s="78">
        <v>1113570</v>
      </c>
      <c r="AG291" s="75">
        <v>0.8980126978995483</v>
      </c>
      <c r="AH291" s="75">
        <v>1.1135699999999999</v>
      </c>
    </row>
    <row r="292" spans="1:34" x14ac:dyDescent="0.2">
      <c r="A292" s="44">
        <v>289</v>
      </c>
      <c r="B292" s="61">
        <v>43664</v>
      </c>
      <c r="C292" s="78">
        <v>1964520020</v>
      </c>
      <c r="D292" s="83">
        <v>1977.900024</v>
      </c>
      <c r="E292" s="76">
        <v>134436737</v>
      </c>
      <c r="F292" s="84">
        <v>134.43673699999999</v>
      </c>
      <c r="G292" s="76">
        <v>95190002</v>
      </c>
      <c r="H292" s="77">
        <v>95.190002000000007</v>
      </c>
      <c r="I292" s="76">
        <v>20660000</v>
      </c>
      <c r="J292" s="77">
        <v>20.66</v>
      </c>
      <c r="K292" s="77">
        <v>14260000</v>
      </c>
      <c r="L292" s="84">
        <v>14.26</v>
      </c>
      <c r="M292" s="77">
        <v>19774179</v>
      </c>
      <c r="N292" s="84">
        <v>19.774179</v>
      </c>
      <c r="O292" s="77">
        <v>26747173</v>
      </c>
      <c r="P292" s="85">
        <v>26.747173</v>
      </c>
      <c r="Q292" s="70">
        <v>373446472</v>
      </c>
      <c r="R292" s="75">
        <v>373.44647200000003</v>
      </c>
      <c r="S292" s="78">
        <v>5683359375</v>
      </c>
      <c r="T292" s="79">
        <v>5683.359375</v>
      </c>
      <c r="W292" s="81">
        <v>1.86</v>
      </c>
      <c r="X292" s="82"/>
      <c r="Y292" s="61">
        <v>43664</v>
      </c>
      <c r="Z292" s="78">
        <v>1122965</v>
      </c>
      <c r="AA292" s="75">
        <v>0.89049970390884847</v>
      </c>
      <c r="AB292" s="78">
        <v>121181000</v>
      </c>
      <c r="AC292" s="75">
        <v>8.2521187314843081E-3</v>
      </c>
      <c r="AD292" s="78">
        <v>8772000</v>
      </c>
      <c r="AE292" s="75">
        <v>0.11399908800729594</v>
      </c>
      <c r="AF292" s="78">
        <v>1107270</v>
      </c>
      <c r="AG292" s="75">
        <v>0.90312209307576297</v>
      </c>
      <c r="AH292" s="75">
        <v>1.10727</v>
      </c>
    </row>
    <row r="293" spans="1:34" x14ac:dyDescent="0.2">
      <c r="A293" s="44">
        <v>290</v>
      </c>
      <c r="B293" s="61">
        <v>43663</v>
      </c>
      <c r="C293" s="78">
        <v>1977900024</v>
      </c>
      <c r="D293" s="83">
        <v>1992.030029</v>
      </c>
      <c r="E293" s="76">
        <v>134288925</v>
      </c>
      <c r="F293" s="84">
        <v>134.28892500000001</v>
      </c>
      <c r="G293" s="76">
        <v>99730003</v>
      </c>
      <c r="H293" s="77">
        <v>99.730002999999996</v>
      </c>
      <c r="I293" s="76">
        <v>20190001</v>
      </c>
      <c r="J293" s="77">
        <v>20.190000999999999</v>
      </c>
      <c r="K293" s="77">
        <v>14030000</v>
      </c>
      <c r="L293" s="84">
        <v>14.03</v>
      </c>
      <c r="M293" s="77">
        <v>19686726</v>
      </c>
      <c r="N293" s="84">
        <v>19.686726</v>
      </c>
      <c r="O293" s="77">
        <v>26638000</v>
      </c>
      <c r="P293" s="85">
        <v>26.638000000000002</v>
      </c>
      <c r="Q293" s="70">
        <v>373300140</v>
      </c>
      <c r="R293" s="75">
        <v>373.30014</v>
      </c>
      <c r="S293" s="78">
        <v>5892276855</v>
      </c>
      <c r="T293" s="79">
        <v>5892.2768550000001</v>
      </c>
      <c r="W293" s="81">
        <v>1.89</v>
      </c>
      <c r="X293" s="82"/>
      <c r="Y293" s="61">
        <v>43663</v>
      </c>
      <c r="Z293" s="78">
        <v>1121227</v>
      </c>
      <c r="AA293" s="75">
        <v>0.89188005640249479</v>
      </c>
      <c r="AB293" s="78">
        <v>121311996</v>
      </c>
      <c r="AC293" s="75">
        <v>8.2432078687420165E-3</v>
      </c>
      <c r="AD293" s="78">
        <v>8764300</v>
      </c>
      <c r="AE293" s="75">
        <v>0.11409924352201545</v>
      </c>
      <c r="AF293" s="78">
        <v>1106740</v>
      </c>
      <c r="AG293" s="75">
        <v>0.90355458373240327</v>
      </c>
      <c r="AH293" s="75">
        <v>1.1067400000000001</v>
      </c>
    </row>
    <row r="294" spans="1:34" x14ac:dyDescent="0.2">
      <c r="A294" s="44">
        <v>291</v>
      </c>
      <c r="B294" s="61">
        <v>43662</v>
      </c>
      <c r="C294" s="78">
        <v>1992030029</v>
      </c>
      <c r="D294" s="83">
        <v>2009.900024</v>
      </c>
      <c r="E294" s="76">
        <v>135087128</v>
      </c>
      <c r="F294" s="84">
        <v>135.08712800000001</v>
      </c>
      <c r="G294" s="76">
        <v>97099998</v>
      </c>
      <c r="H294" s="77">
        <v>97.099997999999999</v>
      </c>
      <c r="I294" s="76">
        <v>20350000</v>
      </c>
      <c r="J294" s="77">
        <v>20.350000000000001</v>
      </c>
      <c r="K294" s="77">
        <v>14140000</v>
      </c>
      <c r="L294" s="84">
        <v>14.14</v>
      </c>
      <c r="M294" s="77">
        <v>19647856</v>
      </c>
      <c r="N294" s="84">
        <v>19.647856000000001</v>
      </c>
      <c r="O294" s="77">
        <v>26697548</v>
      </c>
      <c r="P294" s="85">
        <v>26.697548000000001</v>
      </c>
      <c r="Q294" s="70">
        <v>375836243</v>
      </c>
      <c r="R294" s="75">
        <v>375.83624300000002</v>
      </c>
      <c r="S294" s="78">
        <v>5808115723</v>
      </c>
      <c r="T294" s="79">
        <v>5808.1157229999999</v>
      </c>
      <c r="W294" s="81">
        <v>1.87</v>
      </c>
      <c r="X294" s="82"/>
      <c r="Y294" s="61">
        <v>43662</v>
      </c>
      <c r="Z294" s="78">
        <v>1126177</v>
      </c>
      <c r="AA294" s="75">
        <v>0.88795988552421157</v>
      </c>
      <c r="AB294" s="78">
        <v>121503998</v>
      </c>
      <c r="AC294" s="75">
        <v>8.2301818578842164E-3</v>
      </c>
      <c r="AD294" s="78">
        <v>8813410</v>
      </c>
      <c r="AE294" s="75">
        <v>0.11346346079440309</v>
      </c>
      <c r="AF294" s="78">
        <v>1111450</v>
      </c>
      <c r="AG294" s="75">
        <v>0.89972558369697242</v>
      </c>
      <c r="AH294" s="75">
        <v>1.11145</v>
      </c>
    </row>
    <row r="295" spans="1:34" x14ac:dyDescent="0.2">
      <c r="A295" s="44">
        <v>292</v>
      </c>
      <c r="B295" s="61">
        <v>43658</v>
      </c>
      <c r="C295" s="78">
        <v>2009900024</v>
      </c>
      <c r="D295" s="83">
        <v>2011</v>
      </c>
      <c r="E295" s="76">
        <v>136880676</v>
      </c>
      <c r="F295" s="84">
        <v>136.88067599999999</v>
      </c>
      <c r="G295" s="76">
        <v>93300003</v>
      </c>
      <c r="H295" s="77">
        <v>93.300003000000004</v>
      </c>
      <c r="I295" s="76">
        <v>19670000</v>
      </c>
      <c r="J295" s="77">
        <v>19.670000000000002</v>
      </c>
      <c r="K295" s="77">
        <v>14200000</v>
      </c>
      <c r="L295" s="84">
        <v>14.2</v>
      </c>
      <c r="M295" s="77">
        <v>19667295</v>
      </c>
      <c r="N295" s="84">
        <v>19.667294999999999</v>
      </c>
      <c r="O295" s="77">
        <v>26816645</v>
      </c>
      <c r="P295" s="85">
        <v>26.816645000000001</v>
      </c>
      <c r="Q295" s="70">
        <v>374568207</v>
      </c>
      <c r="R295" s="75">
        <v>374.56820699999997</v>
      </c>
      <c r="S295" s="78">
        <v>5989310059</v>
      </c>
      <c r="T295" s="79">
        <v>5989.3100590000004</v>
      </c>
      <c r="W295" s="81">
        <v>1.85</v>
      </c>
      <c r="X295" s="82"/>
      <c r="Y295" s="61">
        <v>43658</v>
      </c>
      <c r="Z295" s="78">
        <v>1125239</v>
      </c>
      <c r="AA295" s="75">
        <v>0.88870008949209889</v>
      </c>
      <c r="AB295" s="78">
        <v>122177002</v>
      </c>
      <c r="AC295" s="75">
        <v>8.1848464410675253E-3</v>
      </c>
      <c r="AD295" s="78">
        <v>8799480</v>
      </c>
      <c r="AE295" s="75">
        <v>0.11364307890920826</v>
      </c>
      <c r="AF295" s="78">
        <v>1112800</v>
      </c>
      <c r="AG295" s="75">
        <v>0.89863407620416969</v>
      </c>
      <c r="AH295" s="75">
        <v>1.1128</v>
      </c>
    </row>
    <row r="296" spans="1:34" x14ac:dyDescent="0.2">
      <c r="A296" s="44">
        <v>293</v>
      </c>
      <c r="B296" s="61">
        <v>43657</v>
      </c>
      <c r="C296" s="78">
        <v>2011000000</v>
      </c>
      <c r="D296" s="83">
        <v>2001.0699460000001</v>
      </c>
      <c r="E296" s="76">
        <v>136387939</v>
      </c>
      <c r="F296" s="84">
        <v>136.38793899999999</v>
      </c>
      <c r="G296" s="76">
        <v>91400002</v>
      </c>
      <c r="H296" s="77">
        <v>91.400002000000001</v>
      </c>
      <c r="I296" s="76">
        <v>19480000</v>
      </c>
      <c r="J296" s="77">
        <v>19.48</v>
      </c>
      <c r="K296" s="77">
        <v>14440000</v>
      </c>
      <c r="L296" s="84">
        <v>14.44</v>
      </c>
      <c r="M296" s="77">
        <v>19657576</v>
      </c>
      <c r="N296" s="84">
        <v>19.657575999999999</v>
      </c>
      <c r="O296" s="77">
        <v>26876194</v>
      </c>
      <c r="P296" s="85">
        <v>26.876194000000002</v>
      </c>
      <c r="Q296" s="70">
        <v>373690308</v>
      </c>
      <c r="R296" s="75">
        <v>373.69030800000002</v>
      </c>
      <c r="S296" s="78">
        <v>5915050293</v>
      </c>
      <c r="T296" s="79">
        <v>5915.0502930000002</v>
      </c>
      <c r="W296" s="81">
        <v>1.85</v>
      </c>
      <c r="X296" s="82"/>
      <c r="Y296" s="61">
        <v>43657</v>
      </c>
      <c r="Z296" s="78">
        <v>1125885</v>
      </c>
      <c r="AA296" s="75">
        <v>0.88819017928118771</v>
      </c>
      <c r="AB296" s="78">
        <v>121963997</v>
      </c>
      <c r="AC296" s="75">
        <v>8.1991409317292221E-3</v>
      </c>
      <c r="AD296" s="78">
        <v>8799460</v>
      </c>
      <c r="AE296" s="75">
        <v>0.11364333720478302</v>
      </c>
      <c r="AF296" s="78">
        <v>1110500</v>
      </c>
      <c r="AG296" s="75">
        <v>0.90049527239981986</v>
      </c>
      <c r="AH296" s="75">
        <v>1.1105</v>
      </c>
    </row>
    <row r="297" spans="1:34" x14ac:dyDescent="0.2">
      <c r="A297" s="44">
        <v>294</v>
      </c>
      <c r="B297" s="61">
        <v>43656</v>
      </c>
      <c r="C297" s="78">
        <v>2001069946</v>
      </c>
      <c r="D297" s="83">
        <v>2017.410034</v>
      </c>
      <c r="E297" s="76">
        <v>135845963</v>
      </c>
      <c r="F297" s="84">
        <v>135.84596300000001</v>
      </c>
      <c r="G297" s="76">
        <v>92720001</v>
      </c>
      <c r="H297" s="77">
        <v>92.720000999999996</v>
      </c>
      <c r="I297" s="76">
        <v>19889999</v>
      </c>
      <c r="J297" s="77">
        <v>19.889999</v>
      </c>
      <c r="K297" s="77">
        <v>14480000</v>
      </c>
      <c r="L297" s="84">
        <v>14.48</v>
      </c>
      <c r="M297" s="77">
        <v>19667295</v>
      </c>
      <c r="N297" s="84">
        <v>19.667294999999999</v>
      </c>
      <c r="O297" s="77">
        <v>26737247</v>
      </c>
      <c r="P297" s="85">
        <v>26.737247</v>
      </c>
      <c r="Q297" s="70">
        <v>371641907</v>
      </c>
      <c r="R297" s="75">
        <v>371.641907</v>
      </c>
      <c r="S297" s="78">
        <v>5896237793</v>
      </c>
      <c r="T297" s="79">
        <v>5896.2377930000002</v>
      </c>
      <c r="W297" s="81">
        <v>1.85</v>
      </c>
      <c r="X297" s="82"/>
      <c r="Y297" s="61">
        <v>43656</v>
      </c>
      <c r="Z297" s="78">
        <v>1120825</v>
      </c>
      <c r="AA297" s="75">
        <v>0.89219994200700381</v>
      </c>
      <c r="AB297" s="78">
        <v>122043999</v>
      </c>
      <c r="AC297" s="75">
        <v>8.1937662498260157E-3</v>
      </c>
      <c r="AD297" s="78">
        <v>8748000</v>
      </c>
      <c r="AE297" s="75">
        <v>0.11431184270690445</v>
      </c>
      <c r="AF297" s="78">
        <v>1111800</v>
      </c>
      <c r="AG297" s="75">
        <v>0.89944234574563775</v>
      </c>
      <c r="AH297" s="75">
        <v>1.1117999999999999</v>
      </c>
    </row>
    <row r="298" spans="1:34" x14ac:dyDescent="0.2">
      <c r="A298" s="44">
        <v>295</v>
      </c>
      <c r="B298" s="61">
        <v>43655</v>
      </c>
      <c r="C298" s="78">
        <v>2017410034</v>
      </c>
      <c r="D298" s="83">
        <v>1988.3000489999999</v>
      </c>
      <c r="E298" s="76">
        <v>134476166</v>
      </c>
      <c r="F298" s="84">
        <v>134.47616600000001</v>
      </c>
      <c r="G298" s="76">
        <v>90930000</v>
      </c>
      <c r="H298" s="77">
        <v>90.93</v>
      </c>
      <c r="I298" s="76">
        <v>20420000</v>
      </c>
      <c r="J298" s="77">
        <v>20.420000000000002</v>
      </c>
      <c r="K298" s="77">
        <v>14850000</v>
      </c>
      <c r="L298" s="84">
        <v>14.85</v>
      </c>
      <c r="M298" s="77">
        <v>19638140</v>
      </c>
      <c r="N298" s="84">
        <v>19.63814</v>
      </c>
      <c r="O298" s="77">
        <v>26588377</v>
      </c>
      <c r="P298" s="85">
        <v>26.588377000000001</v>
      </c>
      <c r="Q298" s="70">
        <v>373592773</v>
      </c>
      <c r="R298" s="75">
        <v>373.59277300000002</v>
      </c>
      <c r="S298" s="78">
        <v>5831878906</v>
      </c>
      <c r="T298" s="79">
        <v>5831.8789059999999</v>
      </c>
      <c r="W298" s="81">
        <v>1.86</v>
      </c>
      <c r="X298" s="82"/>
      <c r="Y298" s="61">
        <v>43655</v>
      </c>
      <c r="Z298" s="78">
        <v>1121604</v>
      </c>
      <c r="AA298" s="75">
        <v>0.89158027253825767</v>
      </c>
      <c r="AB298" s="78">
        <v>121910004</v>
      </c>
      <c r="AC298" s="75">
        <v>8.2027722679756457E-3</v>
      </c>
      <c r="AD298" s="78">
        <v>8746800</v>
      </c>
      <c r="AE298" s="75">
        <v>0.11432752549503818</v>
      </c>
      <c r="AF298" s="78">
        <v>1115700</v>
      </c>
      <c r="AG298" s="75">
        <v>0.8962982880702699</v>
      </c>
      <c r="AH298" s="75">
        <v>1.1156999999999999</v>
      </c>
    </row>
    <row r="299" spans="1:34" x14ac:dyDescent="0.2">
      <c r="A299" s="44">
        <v>296</v>
      </c>
      <c r="B299" s="61">
        <v>43654</v>
      </c>
      <c r="C299" s="78">
        <v>1988300049</v>
      </c>
      <c r="D299" s="83">
        <v>1952.3199460000001</v>
      </c>
      <c r="E299" s="76">
        <v>134968887</v>
      </c>
      <c r="F299" s="84">
        <v>134.968887</v>
      </c>
      <c r="G299" s="76">
        <v>90760002</v>
      </c>
      <c r="H299" s="77">
        <v>90.760002</v>
      </c>
      <c r="I299" s="76">
        <v>19969999</v>
      </c>
      <c r="J299" s="77">
        <v>19.969999000000001</v>
      </c>
      <c r="K299" s="77">
        <v>14290000</v>
      </c>
      <c r="L299" s="84">
        <v>14.29</v>
      </c>
      <c r="M299" s="77">
        <v>19677008</v>
      </c>
      <c r="N299" s="84">
        <v>19.677008000000001</v>
      </c>
      <c r="O299" s="77">
        <v>26518902</v>
      </c>
      <c r="P299" s="85">
        <v>26.518902000000001</v>
      </c>
      <c r="Q299" s="70">
        <v>373592773</v>
      </c>
      <c r="R299" s="75">
        <v>373.59277300000002</v>
      </c>
      <c r="S299" s="78">
        <v>5880395996</v>
      </c>
      <c r="T299" s="79">
        <v>5880.3959960000002</v>
      </c>
      <c r="W299" s="81">
        <v>1.86</v>
      </c>
      <c r="X299" s="82"/>
      <c r="Y299" s="61">
        <v>43654</v>
      </c>
      <c r="Z299" s="78">
        <v>1122738</v>
      </c>
      <c r="AA299" s="75">
        <v>0.89067974897081958</v>
      </c>
      <c r="AB299" s="78">
        <v>121769997</v>
      </c>
      <c r="AC299" s="75">
        <v>8.2122035364754088E-3</v>
      </c>
      <c r="AD299" s="78">
        <v>8750800</v>
      </c>
      <c r="AE299" s="75">
        <v>0.11427526626137038</v>
      </c>
      <c r="AF299" s="78">
        <v>1115490</v>
      </c>
      <c r="AG299" s="75">
        <v>0.89646702346054197</v>
      </c>
      <c r="AH299" s="75">
        <v>1.1154900000000001</v>
      </c>
    </row>
    <row r="300" spans="1:34" x14ac:dyDescent="0.2">
      <c r="A300" s="44">
        <v>297</v>
      </c>
      <c r="B300" s="61">
        <v>43651</v>
      </c>
      <c r="C300" s="78">
        <v>1952319946</v>
      </c>
      <c r="D300" s="83">
        <v>1942.910034</v>
      </c>
      <c r="E300" s="76">
        <v>135067429</v>
      </c>
      <c r="F300" s="84">
        <v>135.067429</v>
      </c>
      <c r="G300" s="76">
        <v>91879997</v>
      </c>
      <c r="H300" s="77">
        <v>91.879997000000003</v>
      </c>
      <c r="I300" s="76">
        <v>19639999</v>
      </c>
      <c r="J300" s="77">
        <v>19.639999</v>
      </c>
      <c r="K300" s="77">
        <v>14960000</v>
      </c>
      <c r="L300" s="84">
        <v>14.96</v>
      </c>
      <c r="M300" s="77">
        <v>19696445</v>
      </c>
      <c r="N300" s="84">
        <v>19.696445000000001</v>
      </c>
      <c r="O300" s="77">
        <v>26647924</v>
      </c>
      <c r="P300" s="85">
        <v>26.647924</v>
      </c>
      <c r="Q300" s="70">
        <v>371446808</v>
      </c>
      <c r="R300" s="75">
        <v>371.44680799999998</v>
      </c>
      <c r="S300" s="78">
        <v>5891287109</v>
      </c>
      <c r="T300" s="79">
        <v>5891.2871089999999</v>
      </c>
      <c r="W300" s="81">
        <v>1.88</v>
      </c>
      <c r="X300" s="82"/>
      <c r="Y300" s="61">
        <v>43651</v>
      </c>
      <c r="Z300" s="78">
        <v>1128579</v>
      </c>
      <c r="AA300" s="75">
        <v>0.88607000484680287</v>
      </c>
      <c r="AB300" s="78">
        <v>121669998</v>
      </c>
      <c r="AC300" s="75">
        <v>8.2189530405022276E-3</v>
      </c>
      <c r="AD300" s="78">
        <v>8785000</v>
      </c>
      <c r="AE300" s="75">
        <v>0.11383039271485486</v>
      </c>
      <c r="AF300" s="78">
        <v>1114720</v>
      </c>
      <c r="AG300" s="75">
        <v>0.89708626381512857</v>
      </c>
      <c r="AH300" s="75">
        <v>1.1147199999999999</v>
      </c>
    </row>
    <row r="301" spans="1:34" x14ac:dyDescent="0.2">
      <c r="A301" s="44">
        <v>298</v>
      </c>
      <c r="B301" s="61">
        <v>43649</v>
      </c>
      <c r="C301" s="78">
        <v>1942910034</v>
      </c>
      <c r="D301" s="83">
        <v>1939</v>
      </c>
      <c r="E301" s="76">
        <v>135461609</v>
      </c>
      <c r="F301" s="84">
        <v>135.46160900000001</v>
      </c>
      <c r="G301" s="76">
        <v>90449997</v>
      </c>
      <c r="H301" s="77">
        <v>90.449996999999996</v>
      </c>
      <c r="I301" s="76">
        <v>18969999</v>
      </c>
      <c r="J301" s="77">
        <v>18.969999000000001</v>
      </c>
      <c r="K301" s="77">
        <v>15310000</v>
      </c>
      <c r="L301" s="84">
        <v>15.31</v>
      </c>
      <c r="M301" s="77">
        <v>19783897</v>
      </c>
      <c r="N301" s="84">
        <v>19.783897</v>
      </c>
      <c r="O301" s="77">
        <v>26737247</v>
      </c>
      <c r="P301" s="85">
        <v>26.737247</v>
      </c>
      <c r="Q301" s="70">
        <v>370666473</v>
      </c>
      <c r="R301" s="75">
        <v>370.666473</v>
      </c>
      <c r="S301" s="78">
        <v>5777422363</v>
      </c>
      <c r="T301" s="79">
        <v>5777.4223629999997</v>
      </c>
      <c r="W301" s="81">
        <v>1.9</v>
      </c>
      <c r="X301" s="82"/>
      <c r="Y301" s="61">
        <v>43649</v>
      </c>
      <c r="Z301" s="78">
        <v>1129305</v>
      </c>
      <c r="AA301" s="75">
        <v>0.88550037412390803</v>
      </c>
      <c r="AB301" s="78">
        <v>121699997</v>
      </c>
      <c r="AC301" s="75">
        <v>8.2169270719045298E-3</v>
      </c>
      <c r="AD301" s="78">
        <v>8805500</v>
      </c>
      <c r="AE301" s="75">
        <v>0.11356538527056953</v>
      </c>
      <c r="AF301" s="78">
        <v>1115620</v>
      </c>
      <c r="AG301" s="75">
        <v>0.89636256072856346</v>
      </c>
      <c r="AH301" s="75">
        <v>1.1156200000000001</v>
      </c>
    </row>
    <row r="302" spans="1:34" x14ac:dyDescent="0.2">
      <c r="A302" s="44">
        <v>299</v>
      </c>
      <c r="B302" s="61">
        <v>43648</v>
      </c>
      <c r="C302" s="78">
        <v>1939000000</v>
      </c>
      <c r="D302" s="83">
        <v>1934.3100589999999</v>
      </c>
      <c r="E302" s="76">
        <v>134594391</v>
      </c>
      <c r="F302" s="84">
        <v>134.594391</v>
      </c>
      <c r="G302" s="76">
        <v>85129997</v>
      </c>
      <c r="H302" s="77">
        <v>85.129997000000003</v>
      </c>
      <c r="I302" s="76">
        <v>18559999</v>
      </c>
      <c r="J302" s="77">
        <v>18.559999000000001</v>
      </c>
      <c r="K302" s="77">
        <v>14400000</v>
      </c>
      <c r="L302" s="84">
        <v>14.4</v>
      </c>
      <c r="M302" s="77">
        <v>19725594</v>
      </c>
      <c r="N302" s="84">
        <v>19.725594000000001</v>
      </c>
      <c r="O302" s="77">
        <v>26469278</v>
      </c>
      <c r="P302" s="85">
        <v>26.469277999999999</v>
      </c>
      <c r="Q302" s="70">
        <v>368227875</v>
      </c>
      <c r="R302" s="75">
        <v>368.22787499999998</v>
      </c>
      <c r="S302" s="78">
        <v>5724944824</v>
      </c>
      <c r="T302" s="79">
        <v>5724.9448240000002</v>
      </c>
      <c r="W302" s="81">
        <v>1.87</v>
      </c>
      <c r="X302" s="82"/>
      <c r="Y302" s="61">
        <v>43648</v>
      </c>
      <c r="Z302" s="78">
        <v>1128745</v>
      </c>
      <c r="AA302" s="75">
        <v>0.8859396940850236</v>
      </c>
      <c r="AB302" s="78">
        <v>122310997</v>
      </c>
      <c r="AC302" s="75">
        <v>8.1758797207744129E-3</v>
      </c>
      <c r="AD302" s="78">
        <v>8817470</v>
      </c>
      <c r="AE302" s="75">
        <v>0.1134112165961438</v>
      </c>
      <c r="AF302" s="78">
        <v>1120140</v>
      </c>
      <c r="AG302" s="75">
        <v>0.892745549663435</v>
      </c>
      <c r="AH302" s="75">
        <v>1.1201399999999999</v>
      </c>
    </row>
    <row r="303" spans="1:34" x14ac:dyDescent="0.2">
      <c r="A303" s="44">
        <v>300</v>
      </c>
      <c r="B303" s="61">
        <v>43647</v>
      </c>
      <c r="C303" s="78">
        <v>1934310059</v>
      </c>
      <c r="D303" s="83">
        <v>1922.1899410000001</v>
      </c>
      <c r="E303" s="76">
        <v>133707489</v>
      </c>
      <c r="F303" s="84">
        <v>133.70748900000001</v>
      </c>
      <c r="G303" s="76">
        <v>86860001</v>
      </c>
      <c r="H303" s="77">
        <v>86.860000999999997</v>
      </c>
      <c r="I303" s="76">
        <v>18299999</v>
      </c>
      <c r="J303" s="77">
        <v>18.299999</v>
      </c>
      <c r="K303" s="77">
        <v>14730000</v>
      </c>
      <c r="L303" s="84">
        <v>14.73</v>
      </c>
      <c r="M303" s="77">
        <v>19677008</v>
      </c>
      <c r="N303" s="84">
        <v>19.677008000000001</v>
      </c>
      <c r="O303" s="77">
        <v>26409731</v>
      </c>
      <c r="P303" s="85">
        <v>26.409731000000001</v>
      </c>
      <c r="Q303" s="70">
        <v>365399078</v>
      </c>
      <c r="R303" s="75">
        <v>365.39907799999997</v>
      </c>
      <c r="S303" s="78">
        <v>5723955078</v>
      </c>
      <c r="T303" s="79">
        <v>5723.955078</v>
      </c>
      <c r="W303" s="81">
        <v>1.87</v>
      </c>
      <c r="X303" s="82"/>
      <c r="Y303" s="61">
        <v>43647</v>
      </c>
      <c r="Z303" s="78">
        <v>1136493</v>
      </c>
      <c r="AA303" s="75">
        <v>0.87989983220310197</v>
      </c>
      <c r="AB303" s="78">
        <v>123125000</v>
      </c>
      <c r="AC303" s="75">
        <v>8.1218274111675131E-3</v>
      </c>
      <c r="AD303" s="78">
        <v>8874700</v>
      </c>
      <c r="AE303" s="75">
        <v>0.11267986523488117</v>
      </c>
      <c r="AF303" s="78">
        <v>1117250</v>
      </c>
      <c r="AG303" s="75">
        <v>0.89505482210785403</v>
      </c>
      <c r="AH303" s="75">
        <v>1.1172500000000001</v>
      </c>
    </row>
    <row r="304" spans="1:34" x14ac:dyDescent="0.2">
      <c r="A304" s="44">
        <v>301</v>
      </c>
      <c r="B304" s="61">
        <v>43644</v>
      </c>
      <c r="C304" s="78">
        <v>1922189941</v>
      </c>
      <c r="D304" s="83">
        <v>1893.630005</v>
      </c>
      <c r="E304" s="76">
        <v>132012497</v>
      </c>
      <c r="F304" s="84">
        <v>132.012497</v>
      </c>
      <c r="G304" s="76">
        <v>88790001</v>
      </c>
      <c r="H304" s="77">
        <v>88.790001000000004</v>
      </c>
      <c r="I304" s="76">
        <v>18230000</v>
      </c>
      <c r="J304" s="77">
        <v>18.23</v>
      </c>
      <c r="K304" s="77">
        <v>14640000</v>
      </c>
      <c r="L304" s="84">
        <v>14.64</v>
      </c>
      <c r="M304" s="77">
        <v>19715879</v>
      </c>
      <c r="N304" s="84">
        <v>19.715879000000001</v>
      </c>
      <c r="O304" s="77">
        <v>26191385</v>
      </c>
      <c r="P304" s="85">
        <v>26.191385</v>
      </c>
      <c r="Q304" s="70">
        <v>365106445</v>
      </c>
      <c r="R304" s="75">
        <v>365.10644500000001</v>
      </c>
      <c r="S304" s="78">
        <v>5592267090</v>
      </c>
      <c r="T304" s="79">
        <v>5592.2670900000003</v>
      </c>
      <c r="W304" s="81">
        <v>1.84</v>
      </c>
      <c r="X304" s="82"/>
      <c r="Y304" s="61">
        <v>43644</v>
      </c>
      <c r="Z304" s="78">
        <v>1137294</v>
      </c>
      <c r="AA304" s="75">
        <v>0.87928011578360565</v>
      </c>
      <c r="AB304" s="78">
        <v>122518997</v>
      </c>
      <c r="AC304" s="75">
        <v>8.161999563218756E-3</v>
      </c>
      <c r="AD304" s="78">
        <v>8885600</v>
      </c>
      <c r="AE304" s="75">
        <v>0.11254164040695057</v>
      </c>
      <c r="AF304" s="78">
        <v>1114440</v>
      </c>
      <c r="AG304" s="75">
        <v>0.8973116542837658</v>
      </c>
      <c r="AH304" s="75">
        <v>1.1144400000000001</v>
      </c>
    </row>
    <row r="305" spans="1:34" x14ac:dyDescent="0.2">
      <c r="A305" s="44">
        <v>302</v>
      </c>
      <c r="B305" s="61">
        <v>43643</v>
      </c>
      <c r="C305" s="78">
        <v>1893630005</v>
      </c>
      <c r="D305" s="83">
        <v>1904.280029</v>
      </c>
      <c r="E305" s="76">
        <v>132199722</v>
      </c>
      <c r="F305" s="84">
        <v>132.19972200000001</v>
      </c>
      <c r="G305" s="76">
        <v>90269997</v>
      </c>
      <c r="H305" s="77">
        <v>90.269997000000004</v>
      </c>
      <c r="I305" s="76">
        <v>17920000</v>
      </c>
      <c r="J305" s="77">
        <v>17.920000000000002</v>
      </c>
      <c r="K305" s="77">
        <v>14340000</v>
      </c>
      <c r="L305" s="84">
        <v>14.34</v>
      </c>
      <c r="M305" s="77">
        <v>19677008</v>
      </c>
      <c r="N305" s="84">
        <v>19.677008000000001</v>
      </c>
      <c r="O305" s="77">
        <v>26002817</v>
      </c>
      <c r="P305" s="85">
        <v>26.002817</v>
      </c>
      <c r="Q305" s="70">
        <v>359302643</v>
      </c>
      <c r="R305" s="75">
        <v>359.30264299999999</v>
      </c>
      <c r="S305" s="78">
        <v>5606129395</v>
      </c>
      <c r="T305" s="79">
        <v>5606.1293949999999</v>
      </c>
      <c r="W305" s="81">
        <v>1.83</v>
      </c>
      <c r="X305" s="82"/>
      <c r="Y305" s="61">
        <v>43643</v>
      </c>
      <c r="Z305" s="78">
        <v>1137475</v>
      </c>
      <c r="AA305" s="75">
        <v>0.87914020088353584</v>
      </c>
      <c r="AB305" s="78">
        <v>122535004</v>
      </c>
      <c r="AC305" s="75">
        <v>8.160933344401735E-3</v>
      </c>
      <c r="AD305" s="78">
        <v>8883810</v>
      </c>
      <c r="AE305" s="75">
        <v>0.11256431643630378</v>
      </c>
      <c r="AF305" s="78">
        <v>1115700</v>
      </c>
      <c r="AG305" s="75">
        <v>0.8962982880702699</v>
      </c>
      <c r="AH305" s="75">
        <v>1.1156999999999999</v>
      </c>
    </row>
    <row r="306" spans="1:34" x14ac:dyDescent="0.2">
      <c r="A306" s="44">
        <v>303</v>
      </c>
      <c r="B306" s="61">
        <v>43642</v>
      </c>
      <c r="C306" s="78">
        <v>1904280029</v>
      </c>
      <c r="D306" s="83">
        <v>1897.829956</v>
      </c>
      <c r="E306" s="76">
        <v>131982925</v>
      </c>
      <c r="F306" s="84">
        <v>131.98292499999999</v>
      </c>
      <c r="G306" s="76">
        <v>86330002</v>
      </c>
      <c r="H306" s="77">
        <v>86.330001999999993</v>
      </c>
      <c r="I306" s="76">
        <v>16790001</v>
      </c>
      <c r="J306" s="77">
        <v>16.790001</v>
      </c>
      <c r="K306" s="77">
        <v>13700000</v>
      </c>
      <c r="L306" s="84">
        <v>13.7</v>
      </c>
      <c r="M306" s="77">
        <v>19657576</v>
      </c>
      <c r="N306" s="84">
        <v>19.657575999999999</v>
      </c>
      <c r="O306" s="77">
        <v>25794397</v>
      </c>
      <c r="P306" s="85">
        <v>25.794397</v>
      </c>
      <c r="Q306" s="70">
        <v>358571045</v>
      </c>
      <c r="R306" s="75">
        <v>358.57104500000003</v>
      </c>
      <c r="S306" s="78">
        <v>5577415039</v>
      </c>
      <c r="T306" s="79">
        <v>5577.4150390000004</v>
      </c>
      <c r="W306" s="81">
        <v>1.84</v>
      </c>
      <c r="X306" s="82"/>
      <c r="Y306" s="61">
        <v>43642</v>
      </c>
      <c r="Z306" s="78">
        <v>1136997</v>
      </c>
      <c r="AA306" s="75">
        <v>0.87950979641986737</v>
      </c>
      <c r="AB306" s="78">
        <v>121809998</v>
      </c>
      <c r="AC306" s="75">
        <v>8.2095067434448197E-3</v>
      </c>
      <c r="AD306" s="78">
        <v>8878400</v>
      </c>
      <c r="AE306" s="75">
        <v>0.11263290683005948</v>
      </c>
      <c r="AF306" s="78">
        <v>1116000</v>
      </c>
      <c r="AG306" s="75">
        <v>0.8960573476702508</v>
      </c>
      <c r="AH306" s="75">
        <v>1.1160000000000001</v>
      </c>
    </row>
    <row r="307" spans="1:34" x14ac:dyDescent="0.2">
      <c r="A307" s="44">
        <v>304</v>
      </c>
      <c r="B307" s="61">
        <v>43641</v>
      </c>
      <c r="C307" s="78">
        <v>1897829956</v>
      </c>
      <c r="D307" s="83">
        <v>1878.2700199999999</v>
      </c>
      <c r="E307" s="76">
        <v>131490189</v>
      </c>
      <c r="F307" s="84">
        <v>131.49018899999999</v>
      </c>
      <c r="G307" s="76">
        <v>85029999</v>
      </c>
      <c r="H307" s="77">
        <v>85.029999000000004</v>
      </c>
      <c r="I307" s="76">
        <v>16290001</v>
      </c>
      <c r="J307" s="77">
        <v>16.290001</v>
      </c>
      <c r="K307" s="77">
        <v>13770000</v>
      </c>
      <c r="L307" s="84">
        <v>13.77</v>
      </c>
      <c r="M307" s="77">
        <v>19696445</v>
      </c>
      <c r="N307" s="84">
        <v>19.696445000000001</v>
      </c>
      <c r="O307" s="77">
        <v>25883718</v>
      </c>
      <c r="P307" s="85">
        <v>25.883717999999998</v>
      </c>
      <c r="Q307" s="70">
        <v>362570313</v>
      </c>
      <c r="R307" s="75">
        <v>362.570313</v>
      </c>
      <c r="S307" s="78">
        <v>5575435059</v>
      </c>
      <c r="T307" s="79">
        <v>5575.4350590000004</v>
      </c>
      <c r="W307" s="81">
        <v>1.84</v>
      </c>
      <c r="X307" s="82"/>
      <c r="Y307" s="61">
        <v>43641</v>
      </c>
      <c r="Z307" s="78">
        <v>1140030</v>
      </c>
      <c r="AA307" s="75">
        <v>0.87716989903774456</v>
      </c>
      <c r="AB307" s="78">
        <v>122348999</v>
      </c>
      <c r="AC307" s="75">
        <v>8.1733402657425906E-3</v>
      </c>
      <c r="AD307" s="78">
        <v>8901400</v>
      </c>
      <c r="AE307" s="75">
        <v>0.11234187880558114</v>
      </c>
      <c r="AF307" s="78">
        <v>1117100</v>
      </c>
      <c r="AG307" s="75">
        <v>0.89517500671381256</v>
      </c>
      <c r="AH307" s="75">
        <v>1.1171</v>
      </c>
    </row>
    <row r="308" spans="1:34" x14ac:dyDescent="0.2">
      <c r="A308" s="44">
        <v>305</v>
      </c>
      <c r="B308" s="61">
        <v>43640</v>
      </c>
      <c r="C308" s="78">
        <v>1878270020</v>
      </c>
      <c r="D308" s="83">
        <v>1913.900024</v>
      </c>
      <c r="E308" s="76">
        <v>135776962</v>
      </c>
      <c r="F308" s="84">
        <v>135.776962</v>
      </c>
      <c r="G308" s="76">
        <v>89410004</v>
      </c>
      <c r="H308" s="77">
        <v>89.410004000000001</v>
      </c>
      <c r="I308" s="76">
        <v>17490000</v>
      </c>
      <c r="J308" s="77">
        <v>17.489999999999998</v>
      </c>
      <c r="K308" s="77">
        <v>14040000</v>
      </c>
      <c r="L308" s="84">
        <v>14.04</v>
      </c>
      <c r="M308" s="77">
        <v>19706161</v>
      </c>
      <c r="N308" s="84">
        <v>19.706161000000002</v>
      </c>
      <c r="O308" s="77">
        <v>26191385</v>
      </c>
      <c r="P308" s="85">
        <v>26.191385</v>
      </c>
      <c r="Q308" s="70">
        <v>362131348</v>
      </c>
      <c r="R308" s="75">
        <v>362.131348</v>
      </c>
      <c r="S308" s="78">
        <v>5695240723</v>
      </c>
      <c r="T308" s="79">
        <v>5695.2407229999999</v>
      </c>
      <c r="W308" s="81">
        <v>1.84</v>
      </c>
      <c r="X308" s="82"/>
      <c r="Y308" s="61">
        <v>43640</v>
      </c>
      <c r="Z308" s="78">
        <v>1138472</v>
      </c>
      <c r="AA308" s="75">
        <v>0.87837030686745043</v>
      </c>
      <c r="AB308" s="78">
        <v>122164001</v>
      </c>
      <c r="AC308" s="75">
        <v>8.1857174929953376E-3</v>
      </c>
      <c r="AD308" s="78">
        <v>8894000</v>
      </c>
      <c r="AE308" s="75">
        <v>0.11243534967393748</v>
      </c>
      <c r="AF308" s="78">
        <v>1119700</v>
      </c>
      <c r="AG308" s="75">
        <v>0.89309636509779411</v>
      </c>
      <c r="AH308" s="75">
        <v>1.1196999999999999</v>
      </c>
    </row>
    <row r="309" spans="1:34" x14ac:dyDescent="0.2">
      <c r="A309" s="44">
        <v>306</v>
      </c>
      <c r="B309" s="61">
        <v>43637</v>
      </c>
      <c r="C309" s="78">
        <v>1913900024</v>
      </c>
      <c r="D309" s="83">
        <v>1911.3000489999999</v>
      </c>
      <c r="E309" s="76">
        <v>134978760</v>
      </c>
      <c r="F309" s="84">
        <v>134.97875999999999</v>
      </c>
      <c r="G309" s="76">
        <v>100470001</v>
      </c>
      <c r="H309" s="77">
        <v>100.470001</v>
      </c>
      <c r="I309" s="76">
        <v>17639999</v>
      </c>
      <c r="J309" s="77">
        <v>17.639999</v>
      </c>
      <c r="K309" s="77">
        <v>14700000</v>
      </c>
      <c r="L309" s="84">
        <v>14.7</v>
      </c>
      <c r="M309" s="77">
        <v>19667295</v>
      </c>
      <c r="N309" s="84">
        <v>19.667294999999999</v>
      </c>
      <c r="O309" s="77">
        <v>26280708</v>
      </c>
      <c r="P309" s="85">
        <v>26.280708000000001</v>
      </c>
      <c r="Q309" s="70">
        <v>359253815</v>
      </c>
      <c r="R309" s="75">
        <v>359.25381499999997</v>
      </c>
      <c r="S309" s="78">
        <v>5592267090</v>
      </c>
      <c r="T309" s="79">
        <v>5592.2670900000003</v>
      </c>
      <c r="W309" s="81">
        <v>1.84</v>
      </c>
      <c r="X309" s="82"/>
      <c r="Y309" s="61">
        <v>43637</v>
      </c>
      <c r="Z309" s="78">
        <v>1129561</v>
      </c>
      <c r="AA309" s="75">
        <v>0.88529968722362051</v>
      </c>
      <c r="AB309" s="78">
        <v>121168999</v>
      </c>
      <c r="AC309" s="75">
        <v>8.2529360500865415E-3</v>
      </c>
      <c r="AD309" s="78">
        <v>8824500</v>
      </c>
      <c r="AE309" s="75">
        <v>0.11332086803784916</v>
      </c>
      <c r="AF309" s="78">
        <v>1124960</v>
      </c>
      <c r="AG309" s="75">
        <v>0.88892049495093162</v>
      </c>
      <c r="AH309" s="75">
        <v>1.12496</v>
      </c>
    </row>
    <row r="310" spans="1:34" x14ac:dyDescent="0.2">
      <c r="A310" s="44">
        <v>307</v>
      </c>
      <c r="B310" s="61">
        <v>43636</v>
      </c>
      <c r="C310" s="78">
        <v>1911300049</v>
      </c>
      <c r="D310" s="83">
        <v>1918.1899410000001</v>
      </c>
      <c r="E310" s="76">
        <v>134959015</v>
      </c>
      <c r="F310" s="84">
        <v>134.95901499999999</v>
      </c>
      <c r="G310" s="76">
        <v>102300003</v>
      </c>
      <c r="H310" s="77">
        <v>102.300003</v>
      </c>
      <c r="I310" s="76">
        <v>18400000</v>
      </c>
      <c r="J310" s="77">
        <v>18.399999999999999</v>
      </c>
      <c r="K310" s="77">
        <v>15180000</v>
      </c>
      <c r="L310" s="84">
        <v>15.18</v>
      </c>
      <c r="M310" s="77">
        <v>19667294</v>
      </c>
      <c r="N310" s="84">
        <v>19.667293999999998</v>
      </c>
      <c r="O310" s="77">
        <v>26330334</v>
      </c>
      <c r="P310" s="85">
        <v>26.330334000000001</v>
      </c>
      <c r="Q310" s="70">
        <v>360912079</v>
      </c>
      <c r="R310" s="75">
        <v>360.91207900000001</v>
      </c>
      <c r="S310" s="78">
        <v>5720984375</v>
      </c>
      <c r="T310" s="79">
        <v>5720.984375</v>
      </c>
      <c r="W310" s="81">
        <v>1.84</v>
      </c>
      <c r="X310" s="82"/>
      <c r="Y310" s="61">
        <v>43636</v>
      </c>
      <c r="Z310" s="78">
        <v>1123848</v>
      </c>
      <c r="AA310" s="75">
        <v>0.8898000441340822</v>
      </c>
      <c r="AB310" s="78">
        <v>121472000</v>
      </c>
      <c r="AC310" s="75">
        <v>8.2323498419388831E-3</v>
      </c>
      <c r="AD310" s="78">
        <v>8789300</v>
      </c>
      <c r="AE310" s="75">
        <v>0.11377470333246105</v>
      </c>
      <c r="AF310" s="78">
        <v>1125900</v>
      </c>
      <c r="AG310" s="75">
        <v>0.88817834621191938</v>
      </c>
      <c r="AH310" s="75">
        <v>1.1258999999999999</v>
      </c>
    </row>
    <row r="311" spans="1:34" x14ac:dyDescent="0.2">
      <c r="A311" s="44">
        <v>308</v>
      </c>
      <c r="B311" s="61">
        <v>43635</v>
      </c>
      <c r="C311" s="78">
        <v>1918189941</v>
      </c>
      <c r="D311" s="83">
        <v>1908.790039</v>
      </c>
      <c r="E311" s="76">
        <v>133717361</v>
      </c>
      <c r="F311" s="84">
        <v>133.71736100000001</v>
      </c>
      <c r="G311" s="76">
        <v>102389999</v>
      </c>
      <c r="H311" s="77">
        <v>102.389999</v>
      </c>
      <c r="I311" s="76">
        <v>18629999</v>
      </c>
      <c r="J311" s="77">
        <v>18.629999000000002</v>
      </c>
      <c r="K311" s="77">
        <v>15500000</v>
      </c>
      <c r="L311" s="84">
        <v>15.5</v>
      </c>
      <c r="M311" s="77">
        <v>19541592</v>
      </c>
      <c r="N311" s="84">
        <v>19.541592000000001</v>
      </c>
      <c r="O311" s="77">
        <v>26082214</v>
      </c>
      <c r="P311" s="85">
        <v>26.082214</v>
      </c>
      <c r="Q311" s="70">
        <v>357010315</v>
      </c>
      <c r="R311" s="75">
        <v>357.01031499999999</v>
      </c>
      <c r="S311" s="78">
        <v>5679398438</v>
      </c>
      <c r="T311" s="79">
        <v>5679.3984380000002</v>
      </c>
      <c r="W311" s="81">
        <v>1.83</v>
      </c>
      <c r="X311" s="82"/>
      <c r="Y311" s="61">
        <v>43635</v>
      </c>
      <c r="Z311" s="78">
        <v>1119821</v>
      </c>
      <c r="AA311" s="75">
        <v>0.89299986337102089</v>
      </c>
      <c r="AB311" s="78">
        <v>121578003</v>
      </c>
      <c r="AC311" s="75">
        <v>8.2251721143996748E-3</v>
      </c>
      <c r="AD311" s="78">
        <v>8769700</v>
      </c>
      <c r="AE311" s="75">
        <v>0.11402898616828397</v>
      </c>
      <c r="AF311" s="78">
        <v>1121800</v>
      </c>
      <c r="AG311" s="75">
        <v>0.89142449634515963</v>
      </c>
      <c r="AH311" s="75">
        <v>1.1217999999999999</v>
      </c>
    </row>
    <row r="312" spans="1:34" x14ac:dyDescent="0.2">
      <c r="A312" s="44">
        <v>309</v>
      </c>
      <c r="B312" s="61">
        <v>43634</v>
      </c>
      <c r="C312" s="78">
        <v>1908790039</v>
      </c>
      <c r="D312" s="83">
        <v>1901.369995</v>
      </c>
      <c r="E312" s="76">
        <v>133195053</v>
      </c>
      <c r="F312" s="84">
        <v>133.195053</v>
      </c>
      <c r="G312" s="76">
        <v>99639999</v>
      </c>
      <c r="H312" s="77">
        <v>99.639999000000003</v>
      </c>
      <c r="I312" s="76">
        <v>18799999</v>
      </c>
      <c r="J312" s="77">
        <v>18.799999</v>
      </c>
      <c r="K312" s="77">
        <v>15740000</v>
      </c>
      <c r="L312" s="84">
        <v>15.74</v>
      </c>
      <c r="M312" s="77">
        <v>19473906</v>
      </c>
      <c r="N312" s="84">
        <v>19.473905999999999</v>
      </c>
      <c r="O312" s="77">
        <v>25873795</v>
      </c>
      <c r="P312" s="85">
        <v>25.873795000000001</v>
      </c>
      <c r="Q312" s="70">
        <v>359741547</v>
      </c>
      <c r="R312" s="75">
        <v>359.74154700000003</v>
      </c>
      <c r="S312" s="78">
        <v>5567514160</v>
      </c>
      <c r="T312" s="79">
        <v>5567.5141599999997</v>
      </c>
      <c r="W312" s="81">
        <v>1.82</v>
      </c>
      <c r="X312" s="82"/>
      <c r="Y312" s="61">
        <v>43634</v>
      </c>
      <c r="Z312" s="78">
        <v>1122460</v>
      </c>
      <c r="AA312" s="75">
        <v>0.8909003438875327</v>
      </c>
      <c r="AB312" s="78">
        <v>121833000</v>
      </c>
      <c r="AC312" s="75">
        <v>8.20795679331544E-3</v>
      </c>
      <c r="AD312" s="78">
        <v>8790700</v>
      </c>
      <c r="AE312" s="75">
        <v>0.11375658366227946</v>
      </c>
      <c r="AF312" s="78">
        <v>1117230</v>
      </c>
      <c r="AG312" s="75">
        <v>0.89507084485737054</v>
      </c>
      <c r="AH312" s="75">
        <v>1.1172299999999999</v>
      </c>
    </row>
    <row r="313" spans="1:34" x14ac:dyDescent="0.2">
      <c r="A313" s="44">
        <v>310</v>
      </c>
      <c r="B313" s="61">
        <v>43633</v>
      </c>
      <c r="C313" s="78">
        <v>1901369995</v>
      </c>
      <c r="D313" s="83">
        <v>1886.030029</v>
      </c>
      <c r="E313" s="76">
        <v>130918655</v>
      </c>
      <c r="F313" s="84">
        <v>130.918655</v>
      </c>
      <c r="G313" s="76">
        <v>98110001</v>
      </c>
      <c r="H313" s="77">
        <v>98.110000999999997</v>
      </c>
      <c r="I313" s="76">
        <v>17750000</v>
      </c>
      <c r="J313" s="77">
        <v>17.75</v>
      </c>
      <c r="K313" s="77">
        <v>15770000</v>
      </c>
      <c r="L313" s="84">
        <v>15.77</v>
      </c>
      <c r="M313" s="77">
        <v>19406219</v>
      </c>
      <c r="N313" s="84">
        <v>19.406219</v>
      </c>
      <c r="O313" s="77">
        <v>25615751</v>
      </c>
      <c r="P313" s="85">
        <v>25.615750999999999</v>
      </c>
      <c r="Q313" s="70">
        <v>349499420</v>
      </c>
      <c r="R313" s="75">
        <v>349.49941999999999</v>
      </c>
      <c r="S313" s="78">
        <v>5579395508</v>
      </c>
      <c r="T313" s="79">
        <v>5579.3955079999996</v>
      </c>
      <c r="W313" s="81">
        <v>1.78</v>
      </c>
      <c r="X313" s="82"/>
      <c r="Y313" s="61">
        <v>43633</v>
      </c>
      <c r="Z313" s="78">
        <v>1121705</v>
      </c>
      <c r="AA313" s="75">
        <v>0.89149999331375007</v>
      </c>
      <c r="AB313" s="78">
        <v>121779999</v>
      </c>
      <c r="AC313" s="75">
        <v>8.2115290541265318E-3</v>
      </c>
      <c r="AD313" s="78">
        <v>8781030</v>
      </c>
      <c r="AE313" s="75">
        <v>0.11388185668423864</v>
      </c>
      <c r="AF313" s="78">
        <v>1122600</v>
      </c>
      <c r="AG313" s="75">
        <v>0.89078923926598963</v>
      </c>
      <c r="AH313" s="75">
        <v>1.1226</v>
      </c>
    </row>
    <row r="314" spans="1:34" x14ac:dyDescent="0.2">
      <c r="A314" s="44">
        <v>311</v>
      </c>
      <c r="B314" s="61">
        <v>43630</v>
      </c>
      <c r="C314" s="78">
        <v>1886030029</v>
      </c>
      <c r="D314" s="83">
        <v>1869.670044</v>
      </c>
      <c r="E314" s="76">
        <v>130524460</v>
      </c>
      <c r="F314" s="84">
        <v>130.52446</v>
      </c>
      <c r="G314" s="76">
        <v>100290001</v>
      </c>
      <c r="H314" s="77">
        <v>100.290001</v>
      </c>
      <c r="I314" s="76">
        <v>17330000</v>
      </c>
      <c r="J314" s="77">
        <v>17.329999999999998</v>
      </c>
      <c r="K314" s="77">
        <v>15400000</v>
      </c>
      <c r="L314" s="84">
        <v>15.4</v>
      </c>
      <c r="M314" s="77">
        <v>19406219</v>
      </c>
      <c r="N314" s="84">
        <v>19.406219</v>
      </c>
      <c r="O314" s="77">
        <v>25605825</v>
      </c>
      <c r="P314" s="85">
        <v>25.605824999999999</v>
      </c>
      <c r="Q314" s="70">
        <v>345305084</v>
      </c>
      <c r="R314" s="75">
        <v>345.30508400000002</v>
      </c>
      <c r="S314" s="78">
        <v>5443747559</v>
      </c>
      <c r="T314" s="79">
        <v>5443.7475590000004</v>
      </c>
      <c r="W314" s="81">
        <v>1.78</v>
      </c>
      <c r="X314" s="82"/>
      <c r="Y314" s="61">
        <v>43630</v>
      </c>
      <c r="Z314" s="78">
        <v>1128044</v>
      </c>
      <c r="AA314" s="75">
        <v>0.88649024328838233</v>
      </c>
      <c r="AB314" s="78">
        <v>122180000</v>
      </c>
      <c r="AC314" s="75">
        <v>8.1846456048453101E-3</v>
      </c>
      <c r="AD314" s="78">
        <v>8828600</v>
      </c>
      <c r="AE314" s="75">
        <v>0.11326824185035</v>
      </c>
      <c r="AF314" s="78">
        <v>1123950</v>
      </c>
      <c r="AG314" s="75">
        <v>0.88971929356288093</v>
      </c>
      <c r="AH314" s="75">
        <v>1.12395</v>
      </c>
    </row>
    <row r="315" spans="1:34" x14ac:dyDescent="0.2">
      <c r="A315" s="44">
        <v>312</v>
      </c>
      <c r="B315" s="61">
        <v>43629</v>
      </c>
      <c r="C315" s="78">
        <v>1869670044</v>
      </c>
      <c r="D315" s="83">
        <v>1870.3000489999999</v>
      </c>
      <c r="E315" s="76">
        <v>130396332</v>
      </c>
      <c r="F315" s="84">
        <v>130.396332</v>
      </c>
      <c r="G315" s="76">
        <v>100949997</v>
      </c>
      <c r="H315" s="77">
        <v>100.949997</v>
      </c>
      <c r="I315" s="76">
        <v>17510000</v>
      </c>
      <c r="J315" s="77">
        <v>17.510000000000002</v>
      </c>
      <c r="K315" s="77">
        <v>16160000</v>
      </c>
      <c r="L315" s="84">
        <v>16.16</v>
      </c>
      <c r="M315" s="77">
        <v>19444899</v>
      </c>
      <c r="N315" s="84">
        <v>19.444898999999999</v>
      </c>
      <c r="O315" s="77">
        <v>25685225</v>
      </c>
      <c r="P315" s="85">
        <v>25.685224999999999</v>
      </c>
      <c r="Q315" s="70">
        <v>346524353</v>
      </c>
      <c r="R315" s="75">
        <v>346.52435300000002</v>
      </c>
      <c r="S315" s="78">
        <v>5281365723</v>
      </c>
      <c r="T315" s="79">
        <v>5281.3657229999999</v>
      </c>
      <c r="W315" s="81">
        <v>1.79</v>
      </c>
      <c r="X315" s="82"/>
      <c r="Y315" s="61">
        <v>43629</v>
      </c>
      <c r="Z315" s="78">
        <v>1129561</v>
      </c>
      <c r="AA315" s="75">
        <v>0.88529968722362051</v>
      </c>
      <c r="AB315" s="78">
        <v>122515999</v>
      </c>
      <c r="AC315" s="75">
        <v>8.1621992895801309E-3</v>
      </c>
      <c r="AD315" s="78">
        <v>8835630</v>
      </c>
      <c r="AE315" s="75">
        <v>0.11317812085838815</v>
      </c>
      <c r="AF315" s="78">
        <v>1123600</v>
      </c>
      <c r="AG315" s="75">
        <v>0.88999644001423994</v>
      </c>
      <c r="AH315" s="75">
        <v>1.1235999999999999</v>
      </c>
    </row>
    <row r="316" spans="1:34" x14ac:dyDescent="0.2">
      <c r="A316" s="44">
        <v>313</v>
      </c>
      <c r="B316" s="61">
        <v>43628</v>
      </c>
      <c r="C316" s="78">
        <v>1870300049</v>
      </c>
      <c r="D316" s="83">
        <v>1855.3199460000001</v>
      </c>
      <c r="E316" s="76">
        <v>129578415</v>
      </c>
      <c r="F316" s="84">
        <v>129.57841500000001</v>
      </c>
      <c r="G316" s="76">
        <v>102769997</v>
      </c>
      <c r="H316" s="77">
        <v>102.769997</v>
      </c>
      <c r="I316" s="76">
        <v>17080000</v>
      </c>
      <c r="J316" s="77">
        <v>17.079999999999998</v>
      </c>
      <c r="K316" s="77">
        <v>16299999</v>
      </c>
      <c r="L316" s="84">
        <v>16.299999</v>
      </c>
      <c r="M316" s="77">
        <v>19415894</v>
      </c>
      <c r="N316" s="84">
        <v>19.415894000000002</v>
      </c>
      <c r="O316" s="77">
        <v>25665375</v>
      </c>
      <c r="P316" s="85">
        <v>25.665375000000001</v>
      </c>
      <c r="Q316" s="70">
        <v>348036285</v>
      </c>
      <c r="R316" s="75">
        <v>348.03628500000002</v>
      </c>
      <c r="S316" s="78">
        <v>5268494141</v>
      </c>
      <c r="T316" s="79">
        <v>5268.4941410000001</v>
      </c>
      <c r="W316" s="81">
        <v>1.78</v>
      </c>
      <c r="X316" s="82"/>
      <c r="Y316" s="61">
        <v>43628</v>
      </c>
      <c r="Z316" s="78">
        <v>1132952</v>
      </c>
      <c r="AA316" s="75">
        <v>0.88264992691658606</v>
      </c>
      <c r="AB316" s="78">
        <v>122886002</v>
      </c>
      <c r="AC316" s="75">
        <v>8.1376233559946071E-3</v>
      </c>
      <c r="AD316" s="78">
        <v>8876300</v>
      </c>
      <c r="AE316" s="75">
        <v>0.1126595540934849</v>
      </c>
      <c r="AF316" s="78">
        <v>1123020</v>
      </c>
      <c r="AG316" s="75">
        <v>0.89045609161012274</v>
      </c>
      <c r="AH316" s="75">
        <v>1.1230199999999999</v>
      </c>
    </row>
    <row r="317" spans="1:34" x14ac:dyDescent="0.2">
      <c r="A317" s="44">
        <v>314</v>
      </c>
      <c r="B317" s="61">
        <v>43627</v>
      </c>
      <c r="C317" s="78">
        <v>1855319946</v>
      </c>
      <c r="D317" s="83">
        <v>1863.6999510000001</v>
      </c>
      <c r="E317" s="76">
        <v>130179550</v>
      </c>
      <c r="F317" s="84">
        <v>130.17955000000001</v>
      </c>
      <c r="G317" s="76">
        <v>94870003</v>
      </c>
      <c r="H317" s="77">
        <v>94.870002999999997</v>
      </c>
      <c r="I317" s="76">
        <v>17070000</v>
      </c>
      <c r="J317" s="77">
        <v>17.07</v>
      </c>
      <c r="K317" s="77">
        <v>16000000</v>
      </c>
      <c r="L317" s="84">
        <v>16</v>
      </c>
      <c r="M317" s="77">
        <v>19444899</v>
      </c>
      <c r="N317" s="84">
        <v>19.444898999999999</v>
      </c>
      <c r="O317" s="77">
        <v>25645525</v>
      </c>
      <c r="P317" s="85">
        <v>25.645524999999999</v>
      </c>
      <c r="Q317" s="70">
        <v>350767548</v>
      </c>
      <c r="R317" s="75">
        <v>350.76754799999998</v>
      </c>
      <c r="S317" s="78">
        <v>5333842773</v>
      </c>
      <c r="T317" s="79">
        <v>5333.8427730000003</v>
      </c>
      <c r="W317" s="81">
        <v>1.8</v>
      </c>
      <c r="X317" s="82"/>
      <c r="Y317" s="61">
        <v>43627</v>
      </c>
      <c r="Z317" s="78">
        <v>1131811</v>
      </c>
      <c r="AA317" s="75">
        <v>0.88353974294294724</v>
      </c>
      <c r="AB317" s="78">
        <v>122634003</v>
      </c>
      <c r="AC317" s="75">
        <v>8.154345251210629E-3</v>
      </c>
      <c r="AD317" s="78">
        <v>8875660</v>
      </c>
      <c r="AE317" s="75">
        <v>0.11266767767129431</v>
      </c>
      <c r="AF317" s="78">
        <v>1121210</v>
      </c>
      <c r="AG317" s="75">
        <v>0.89189357925812285</v>
      </c>
      <c r="AH317" s="75">
        <v>1.12121</v>
      </c>
    </row>
    <row r="318" spans="1:34" x14ac:dyDescent="0.2">
      <c r="A318" s="44">
        <v>315</v>
      </c>
      <c r="B318" s="61">
        <v>43626</v>
      </c>
      <c r="C318" s="78">
        <v>1863699951</v>
      </c>
      <c r="D318" s="83">
        <v>1860.630005</v>
      </c>
      <c r="E318" s="76">
        <v>130672287</v>
      </c>
      <c r="F318" s="84">
        <v>130.67228700000001</v>
      </c>
      <c r="G318" s="76">
        <v>102000000</v>
      </c>
      <c r="H318" s="77">
        <v>102</v>
      </c>
      <c r="I318" s="76">
        <v>16190001</v>
      </c>
      <c r="J318" s="77">
        <v>16.190000999999999</v>
      </c>
      <c r="K318" s="77">
        <v>15670000</v>
      </c>
      <c r="L318" s="84">
        <v>15.67</v>
      </c>
      <c r="M318" s="77">
        <v>19415894</v>
      </c>
      <c r="N318" s="84">
        <v>19.415894000000002</v>
      </c>
      <c r="O318" s="77">
        <v>25724924</v>
      </c>
      <c r="P318" s="85">
        <v>25.724924000000001</v>
      </c>
      <c r="Q318" s="70">
        <v>349401886</v>
      </c>
      <c r="R318" s="75">
        <v>349.40188599999999</v>
      </c>
      <c r="S318" s="78">
        <v>5307108887</v>
      </c>
      <c r="T318" s="79">
        <v>5307.1088870000003</v>
      </c>
      <c r="W318" s="81">
        <v>1.77</v>
      </c>
      <c r="X318" s="82"/>
      <c r="Y318" s="61">
        <v>43626</v>
      </c>
      <c r="Z318" s="78">
        <v>1132016</v>
      </c>
      <c r="AA318" s="75">
        <v>0.8833797402156861</v>
      </c>
      <c r="AB318" s="78">
        <v>122739998</v>
      </c>
      <c r="AC318" s="75">
        <v>8.1473033753837933E-3</v>
      </c>
      <c r="AD318" s="78">
        <v>8876140</v>
      </c>
      <c r="AE318" s="75">
        <v>0.11266158487811144</v>
      </c>
      <c r="AF318" s="78">
        <v>1123400</v>
      </c>
      <c r="AG318" s="75">
        <v>0.8901548869503294</v>
      </c>
      <c r="AH318" s="75">
        <v>1.1234</v>
      </c>
    </row>
    <row r="319" spans="1:34" x14ac:dyDescent="0.2">
      <c r="A319" s="44">
        <v>316</v>
      </c>
      <c r="B319" s="61">
        <v>43623</v>
      </c>
      <c r="C319" s="78">
        <v>1860630005</v>
      </c>
      <c r="D319" s="83">
        <v>1804.030029</v>
      </c>
      <c r="E319" s="76">
        <v>129489700</v>
      </c>
      <c r="F319" s="84">
        <v>129.4897</v>
      </c>
      <c r="G319" s="76">
        <v>94050003</v>
      </c>
      <c r="H319" s="77">
        <v>94.050003000000004</v>
      </c>
      <c r="I319" s="76">
        <v>16360001</v>
      </c>
      <c r="J319" s="77">
        <v>16.360001</v>
      </c>
      <c r="K319" s="77">
        <v>17520000</v>
      </c>
      <c r="L319" s="84">
        <v>17.52</v>
      </c>
      <c r="M319" s="77">
        <v>19435232</v>
      </c>
      <c r="N319" s="84">
        <v>19.435231999999999</v>
      </c>
      <c r="O319" s="77">
        <v>25556204</v>
      </c>
      <c r="P319" s="85">
        <v>25.556204000000001</v>
      </c>
      <c r="Q319" s="70">
        <v>348280151</v>
      </c>
      <c r="R319" s="75">
        <v>348.28015099999999</v>
      </c>
      <c r="S319" s="78">
        <v>5177401855</v>
      </c>
      <c r="T319" s="79">
        <v>5177.4018550000001</v>
      </c>
      <c r="W319" s="81">
        <v>1.76</v>
      </c>
      <c r="X319" s="82"/>
      <c r="Y319" s="61">
        <v>43623</v>
      </c>
      <c r="Z319" s="78">
        <v>1127650</v>
      </c>
      <c r="AA319" s="75">
        <v>0.88679998226400036</v>
      </c>
      <c r="AB319" s="78">
        <v>122291000</v>
      </c>
      <c r="AC319" s="75">
        <v>8.1772166390004179E-3</v>
      </c>
      <c r="AD319" s="78">
        <v>8839300</v>
      </c>
      <c r="AE319" s="75">
        <v>0.11313113029312276</v>
      </c>
      <c r="AF319" s="78">
        <v>1125810</v>
      </c>
      <c r="AG319" s="75">
        <v>0.88824934935735156</v>
      </c>
      <c r="AH319" s="75">
        <v>1.12581</v>
      </c>
    </row>
    <row r="320" spans="1:34" x14ac:dyDescent="0.2">
      <c r="A320" s="44">
        <v>317</v>
      </c>
      <c r="B320" s="61">
        <v>43622</v>
      </c>
      <c r="C320" s="78">
        <v>1804030029</v>
      </c>
      <c r="D320" s="83">
        <v>1754.3599850000001</v>
      </c>
      <c r="E320" s="76">
        <v>125961761</v>
      </c>
      <c r="F320" s="84">
        <v>125.961761</v>
      </c>
      <c r="G320" s="76">
        <v>79430000</v>
      </c>
      <c r="H320" s="77">
        <v>79.430000000000007</v>
      </c>
      <c r="I320" s="76">
        <v>15680000</v>
      </c>
      <c r="J320" s="77">
        <v>15.68</v>
      </c>
      <c r="K320" s="77">
        <v>17940001</v>
      </c>
      <c r="L320" s="84">
        <v>17.940000999999999</v>
      </c>
      <c r="M320" s="77">
        <v>19338537</v>
      </c>
      <c r="N320" s="84">
        <v>19.338536999999999</v>
      </c>
      <c r="O320" s="77">
        <v>25179064</v>
      </c>
      <c r="P320" s="85">
        <v>25.179064</v>
      </c>
      <c r="Q320" s="70">
        <v>341744720</v>
      </c>
      <c r="R320" s="75">
        <v>341.74471999999997</v>
      </c>
      <c r="S320" s="78">
        <v>5080369141</v>
      </c>
      <c r="T320" s="79">
        <v>5080.3691410000001</v>
      </c>
      <c r="W320" s="81">
        <v>1.75</v>
      </c>
      <c r="X320" s="82"/>
      <c r="Y320" s="61">
        <v>43622</v>
      </c>
      <c r="Z320" s="78">
        <v>1122902</v>
      </c>
      <c r="AA320" s="75">
        <v>0.89054966506427091</v>
      </c>
      <c r="AB320" s="78">
        <v>121639999</v>
      </c>
      <c r="AC320" s="75">
        <v>8.2209800083934553E-3</v>
      </c>
      <c r="AD320" s="78">
        <v>8802700</v>
      </c>
      <c r="AE320" s="75">
        <v>0.11360150862803459</v>
      </c>
      <c r="AF320" s="78">
        <v>1129800</v>
      </c>
      <c r="AG320" s="75">
        <v>0.88511240927597812</v>
      </c>
      <c r="AH320" s="75">
        <v>1.1297999999999999</v>
      </c>
    </row>
    <row r="321" spans="1:34" x14ac:dyDescent="0.2">
      <c r="A321" s="44">
        <v>318</v>
      </c>
      <c r="B321" s="61">
        <v>43621</v>
      </c>
      <c r="C321" s="78">
        <v>1754359985</v>
      </c>
      <c r="D321" s="83">
        <v>1738.5</v>
      </c>
      <c r="E321" s="76">
        <v>124000694</v>
      </c>
      <c r="F321" s="84">
        <v>124.000694</v>
      </c>
      <c r="G321" s="76">
        <v>78040001</v>
      </c>
      <c r="H321" s="77">
        <v>78.040001000000004</v>
      </c>
      <c r="I321" s="76">
        <v>15920000</v>
      </c>
      <c r="J321" s="77">
        <v>15.92</v>
      </c>
      <c r="K321" s="77">
        <v>17700001</v>
      </c>
      <c r="L321" s="84">
        <v>17.700001</v>
      </c>
      <c r="M321" s="77">
        <v>19319199</v>
      </c>
      <c r="N321" s="84">
        <v>19.319199000000001</v>
      </c>
      <c r="O321" s="77">
        <v>25020266</v>
      </c>
      <c r="P321" s="85">
        <v>25.020265999999999</v>
      </c>
      <c r="Q321" s="70">
        <v>340915588</v>
      </c>
      <c r="R321" s="75">
        <v>340.91558800000001</v>
      </c>
      <c r="S321" s="78">
        <v>5161559570</v>
      </c>
      <c r="T321" s="79">
        <v>5161.5595700000003</v>
      </c>
      <c r="W321" s="81">
        <v>1.74</v>
      </c>
      <c r="X321" s="82"/>
      <c r="Y321" s="61">
        <v>43621</v>
      </c>
      <c r="Z321" s="78">
        <v>1125404</v>
      </c>
      <c r="AA321" s="75">
        <v>0.88856979360300825</v>
      </c>
      <c r="AB321" s="78">
        <v>121823997</v>
      </c>
      <c r="AC321" s="75">
        <v>8.2085633752437132E-3</v>
      </c>
      <c r="AD321" s="78">
        <v>8823550</v>
      </c>
      <c r="AE321" s="75">
        <v>0.11333306888950594</v>
      </c>
      <c r="AF321" s="78">
        <v>1128610</v>
      </c>
      <c r="AG321" s="75">
        <v>0.88604566679366659</v>
      </c>
      <c r="AH321" s="75">
        <v>1.1286099999999999</v>
      </c>
    </row>
    <row r="322" spans="1:34" x14ac:dyDescent="0.2">
      <c r="A322" s="44">
        <v>319</v>
      </c>
      <c r="B322" s="61">
        <v>43620</v>
      </c>
      <c r="C322" s="78">
        <v>1738500000</v>
      </c>
      <c r="D322" s="83">
        <v>1729.5600589999999</v>
      </c>
      <c r="E322" s="76">
        <v>121369514</v>
      </c>
      <c r="F322" s="84">
        <v>121.369514</v>
      </c>
      <c r="G322" s="76">
        <v>78739998</v>
      </c>
      <c r="H322" s="77">
        <v>78.739998</v>
      </c>
      <c r="I322" s="76">
        <v>15970000</v>
      </c>
      <c r="J322" s="77">
        <v>15.97</v>
      </c>
      <c r="K322" s="77">
        <v>19469999</v>
      </c>
      <c r="L322" s="84">
        <v>19.469999000000001</v>
      </c>
      <c r="M322" s="77">
        <v>19319199</v>
      </c>
      <c r="N322" s="84">
        <v>19.319199000000001</v>
      </c>
      <c r="O322" s="77">
        <v>24672901</v>
      </c>
      <c r="P322" s="85">
        <v>24.672901</v>
      </c>
      <c r="Q322" s="70">
        <v>333697388</v>
      </c>
      <c r="R322" s="75">
        <v>333.69738799999999</v>
      </c>
      <c r="S322" s="78">
        <v>5033832520</v>
      </c>
      <c r="T322" s="79">
        <v>5033.8325199999999</v>
      </c>
      <c r="W322" s="81">
        <v>1.72</v>
      </c>
      <c r="X322" s="82"/>
      <c r="Y322" s="61">
        <v>43620</v>
      </c>
      <c r="Z322" s="78">
        <v>1124632</v>
      </c>
      <c r="AA322" s="75">
        <v>0.88917974946471368</v>
      </c>
      <c r="AB322" s="78">
        <v>121482002</v>
      </c>
      <c r="AC322" s="75">
        <v>8.2316720463661772E-3</v>
      </c>
      <c r="AD322" s="78">
        <v>8810200</v>
      </c>
      <c r="AE322" s="75">
        <v>0.11350480125309301</v>
      </c>
      <c r="AF322" s="78">
        <v>1125950</v>
      </c>
      <c r="AG322" s="75">
        <v>0.88813890492473024</v>
      </c>
      <c r="AH322" s="75">
        <v>1.12595</v>
      </c>
    </row>
    <row r="323" spans="1:34" x14ac:dyDescent="0.2">
      <c r="A323" s="44">
        <v>320</v>
      </c>
      <c r="B323" s="61">
        <v>43619</v>
      </c>
      <c r="C323" s="78">
        <v>1729560059</v>
      </c>
      <c r="D323" s="83">
        <v>1692.6899410000001</v>
      </c>
      <c r="E323" s="76">
        <v>118097771</v>
      </c>
      <c r="F323" s="84">
        <v>118.09777099999999</v>
      </c>
      <c r="G323" s="76">
        <v>75900002</v>
      </c>
      <c r="H323" s="77">
        <v>75.900002000000001</v>
      </c>
      <c r="I323" s="76">
        <v>15710000</v>
      </c>
      <c r="J323" s="77">
        <v>15.71</v>
      </c>
      <c r="K323" s="77">
        <v>19850000</v>
      </c>
      <c r="L323" s="84">
        <v>19.850000000000001</v>
      </c>
      <c r="M323" s="77">
        <v>19309528</v>
      </c>
      <c r="N323" s="84">
        <v>19.309528</v>
      </c>
      <c r="O323" s="77">
        <v>24107191</v>
      </c>
      <c r="P323" s="85">
        <v>24.107191</v>
      </c>
      <c r="Q323" s="70">
        <v>332136658</v>
      </c>
      <c r="R323" s="75">
        <v>332.13665800000001</v>
      </c>
      <c r="S323" s="78">
        <v>5117003418</v>
      </c>
      <c r="T323" s="79">
        <v>5117.0034180000002</v>
      </c>
      <c r="W323" s="81">
        <v>1.71</v>
      </c>
      <c r="X323" s="82"/>
      <c r="Y323" s="61">
        <v>43619</v>
      </c>
      <c r="Z323" s="78">
        <v>1117406</v>
      </c>
      <c r="AA323" s="75">
        <v>0.89492986434653121</v>
      </c>
      <c r="AB323" s="78">
        <v>120911003</v>
      </c>
      <c r="AC323" s="75">
        <v>8.2705458989534644E-3</v>
      </c>
      <c r="AD323" s="78">
        <v>8756390</v>
      </c>
      <c r="AE323" s="75">
        <v>0.11420231396728561</v>
      </c>
      <c r="AF323" s="78">
        <v>1131030</v>
      </c>
      <c r="AG323" s="75">
        <v>0.88414984571585198</v>
      </c>
      <c r="AH323" s="75">
        <v>1.13103</v>
      </c>
    </row>
    <row r="324" spans="1:34" x14ac:dyDescent="0.2">
      <c r="A324" s="44">
        <v>321</v>
      </c>
      <c r="B324" s="61">
        <v>43616</v>
      </c>
      <c r="C324" s="78">
        <v>1692689941</v>
      </c>
      <c r="D324" s="83">
        <v>1775.0699460000001</v>
      </c>
      <c r="E324" s="76">
        <v>121881950</v>
      </c>
      <c r="F324" s="84">
        <v>121.88195</v>
      </c>
      <c r="G324" s="76">
        <v>79730003</v>
      </c>
      <c r="H324" s="77">
        <v>79.730002999999996</v>
      </c>
      <c r="I324" s="76">
        <v>15170000</v>
      </c>
      <c r="J324" s="77">
        <v>15.17</v>
      </c>
      <c r="K324" s="77">
        <v>20780001</v>
      </c>
      <c r="L324" s="84">
        <v>20.780000999999999</v>
      </c>
      <c r="M324" s="77">
        <v>19222504</v>
      </c>
      <c r="N324" s="84">
        <v>19.222504000000001</v>
      </c>
      <c r="O324" s="77">
        <v>24404934</v>
      </c>
      <c r="P324" s="85">
        <v>24.404934000000001</v>
      </c>
      <c r="Q324" s="70">
        <v>330283356</v>
      </c>
      <c r="R324" s="75">
        <v>330.28335600000003</v>
      </c>
      <c r="S324" s="78">
        <v>5205125488</v>
      </c>
      <c r="T324" s="79">
        <v>5205.1254879999997</v>
      </c>
      <c r="W324" s="81">
        <v>1.7</v>
      </c>
      <c r="X324" s="82"/>
      <c r="Y324" s="61">
        <v>43616</v>
      </c>
      <c r="Z324" s="78">
        <v>1113115</v>
      </c>
      <c r="AA324" s="75">
        <v>0.8983797720810518</v>
      </c>
      <c r="AB324" s="78">
        <v>121717003</v>
      </c>
      <c r="AC324" s="75">
        <v>8.2157790230835692E-3</v>
      </c>
      <c r="AD324" s="78">
        <v>8735160</v>
      </c>
      <c r="AE324" s="75">
        <v>0.11447987214887878</v>
      </c>
      <c r="AF324" s="78">
        <v>1132700</v>
      </c>
      <c r="AG324" s="75">
        <v>0.88284629645978629</v>
      </c>
      <c r="AH324" s="75">
        <v>1.1327</v>
      </c>
    </row>
    <row r="325" spans="1:34" x14ac:dyDescent="0.2">
      <c r="A325" s="44">
        <v>322</v>
      </c>
      <c r="B325" s="61">
        <v>43615</v>
      </c>
      <c r="C325" s="78">
        <v>1775069946</v>
      </c>
      <c r="D325" s="83">
        <v>1816.3199460000001</v>
      </c>
      <c r="E325" s="76">
        <v>123902145</v>
      </c>
      <c r="F325" s="84">
        <v>123.902145</v>
      </c>
      <c r="G325" s="76">
        <v>80419998</v>
      </c>
      <c r="H325" s="77">
        <v>80.419998000000007</v>
      </c>
      <c r="I325" s="76">
        <v>15770000</v>
      </c>
      <c r="J325" s="77">
        <v>15.77</v>
      </c>
      <c r="K325" s="77">
        <v>21490000</v>
      </c>
      <c r="L325" s="84">
        <v>21.49</v>
      </c>
      <c r="M325" s="77">
        <v>19116146</v>
      </c>
      <c r="N325" s="84">
        <v>19.116146000000001</v>
      </c>
      <c r="O325" s="77">
        <v>24603430</v>
      </c>
      <c r="P325" s="85">
        <v>24.603429999999999</v>
      </c>
      <c r="Q325" s="70">
        <v>333258423</v>
      </c>
      <c r="R325" s="75">
        <v>333.25842299999999</v>
      </c>
      <c r="S325" s="78">
        <v>5283345703</v>
      </c>
      <c r="T325" s="79">
        <v>5283.345703</v>
      </c>
      <c r="W325" s="81">
        <v>1.71</v>
      </c>
      <c r="X325" s="82"/>
      <c r="Y325" s="61">
        <v>43615</v>
      </c>
      <c r="Z325" s="78">
        <v>1113735</v>
      </c>
      <c r="AA325" s="75">
        <v>0.89787965718954699</v>
      </c>
      <c r="AB325" s="78">
        <v>121987000</v>
      </c>
      <c r="AC325" s="75">
        <v>8.1975948256781464E-3</v>
      </c>
      <c r="AD325" s="78">
        <v>8738900</v>
      </c>
      <c r="AE325" s="75">
        <v>0.11443087802812713</v>
      </c>
      <c r="AF325" s="78">
        <v>1133870</v>
      </c>
      <c r="AG325" s="75">
        <v>0.88193531886371457</v>
      </c>
      <c r="AH325" s="75">
        <v>1.1338699999999999</v>
      </c>
    </row>
    <row r="326" spans="1:34" x14ac:dyDescent="0.2">
      <c r="A326" s="44">
        <v>323</v>
      </c>
      <c r="B326" s="61">
        <v>43614</v>
      </c>
      <c r="C326" s="78">
        <v>1816319946</v>
      </c>
      <c r="D326" s="83">
        <v>1819.1899410000001</v>
      </c>
      <c r="E326" s="76">
        <v>123123634</v>
      </c>
      <c r="F326" s="84">
        <v>123.123634</v>
      </c>
      <c r="G326" s="76">
        <v>75769997</v>
      </c>
      <c r="H326" s="77">
        <v>75.769997000000004</v>
      </c>
      <c r="I326" s="76">
        <v>16290001</v>
      </c>
      <c r="J326" s="77">
        <v>16.290001</v>
      </c>
      <c r="K326" s="77">
        <v>21700001</v>
      </c>
      <c r="L326" s="84">
        <v>21.700001</v>
      </c>
      <c r="M326" s="77">
        <v>19087139</v>
      </c>
      <c r="N326" s="84">
        <v>19.087139000000001</v>
      </c>
      <c r="O326" s="77">
        <v>24444632</v>
      </c>
      <c r="P326" s="85">
        <v>24.444631999999999</v>
      </c>
      <c r="Q326" s="70">
        <v>329893127</v>
      </c>
      <c r="R326" s="75">
        <v>329.89312699999999</v>
      </c>
      <c r="S326" s="78">
        <v>5261562988</v>
      </c>
      <c r="T326" s="79">
        <v>5261.5629879999997</v>
      </c>
      <c r="W326" s="81">
        <v>1.71</v>
      </c>
      <c r="X326" s="82"/>
      <c r="Y326" s="61">
        <v>43614</v>
      </c>
      <c r="Z326" s="78">
        <v>1117069</v>
      </c>
      <c r="AA326" s="75">
        <v>0.89519984889026538</v>
      </c>
      <c r="AB326" s="78">
        <v>122112000</v>
      </c>
      <c r="AC326" s="75">
        <v>8.1892033542976944E-3</v>
      </c>
      <c r="AD326" s="78">
        <v>8763900</v>
      </c>
      <c r="AE326" s="75">
        <v>0.11410445121464188</v>
      </c>
      <c r="AF326" s="78">
        <v>1133200</v>
      </c>
      <c r="AG326" s="75">
        <v>0.88245675961877867</v>
      </c>
      <c r="AH326" s="75">
        <v>1.1332</v>
      </c>
    </row>
    <row r="327" spans="1:34" x14ac:dyDescent="0.2">
      <c r="A327" s="44">
        <v>324</v>
      </c>
      <c r="B327" s="61">
        <v>43613</v>
      </c>
      <c r="C327" s="78">
        <v>1819189941</v>
      </c>
      <c r="D327" s="83">
        <v>1836.4300539999999</v>
      </c>
      <c r="E327" s="76">
        <v>124325905</v>
      </c>
      <c r="F327" s="84">
        <v>124.32590500000001</v>
      </c>
      <c r="G327" s="76">
        <v>77769997</v>
      </c>
      <c r="H327" s="77">
        <v>77.769997000000004</v>
      </c>
      <c r="I327" s="76">
        <v>15810000</v>
      </c>
      <c r="J327" s="77">
        <v>15.81</v>
      </c>
      <c r="K327" s="77">
        <v>21540001</v>
      </c>
      <c r="L327" s="84">
        <v>21.540001</v>
      </c>
      <c r="M327" s="77">
        <v>19096807</v>
      </c>
      <c r="N327" s="84">
        <v>19.096806999999998</v>
      </c>
      <c r="O327" s="77">
        <v>24603430</v>
      </c>
      <c r="P327" s="85">
        <v>24.603429999999999</v>
      </c>
      <c r="Q327" s="70">
        <v>334185089</v>
      </c>
      <c r="R327" s="75">
        <v>334.185089</v>
      </c>
      <c r="S327" s="78">
        <v>5404142090</v>
      </c>
      <c r="T327" s="79">
        <v>5404.1420900000003</v>
      </c>
      <c r="W327" s="81">
        <v>1.73</v>
      </c>
      <c r="X327" s="82"/>
      <c r="Y327" s="61">
        <v>43613</v>
      </c>
      <c r="Z327" s="78">
        <v>1119382</v>
      </c>
      <c r="AA327" s="75">
        <v>0.89335008066951216</v>
      </c>
      <c r="AB327" s="78">
        <v>122574997</v>
      </c>
      <c r="AC327" s="75">
        <v>8.1582706463374424E-3</v>
      </c>
      <c r="AD327" s="78">
        <v>8783600</v>
      </c>
      <c r="AE327" s="75">
        <v>0.11384853590782823</v>
      </c>
      <c r="AF327" s="78">
        <v>1132500</v>
      </c>
      <c r="AG327" s="75">
        <v>0.88300220750551872</v>
      </c>
      <c r="AH327" s="75">
        <v>1.1325000000000001</v>
      </c>
    </row>
    <row r="328" spans="1:34" x14ac:dyDescent="0.2">
      <c r="A328" s="44">
        <v>325</v>
      </c>
      <c r="B328" s="61">
        <v>43609</v>
      </c>
      <c r="C328" s="78">
        <v>1836430054</v>
      </c>
      <c r="D328" s="83">
        <v>1823.280029</v>
      </c>
      <c r="E328" s="76">
        <v>124404724</v>
      </c>
      <c r="F328" s="84">
        <v>124.404724</v>
      </c>
      <c r="G328" s="76">
        <v>76250000</v>
      </c>
      <c r="H328" s="77">
        <v>76.25</v>
      </c>
      <c r="I328" s="76">
        <v>15360000</v>
      </c>
      <c r="J328" s="77">
        <v>15.36</v>
      </c>
      <c r="K328" s="77">
        <v>21830000</v>
      </c>
      <c r="L328" s="84">
        <v>21.83</v>
      </c>
      <c r="M328" s="77">
        <v>19096807</v>
      </c>
      <c r="N328" s="84">
        <v>19.096806999999998</v>
      </c>
      <c r="O328" s="77">
        <v>24782072</v>
      </c>
      <c r="P328" s="85">
        <v>24.782071999999999</v>
      </c>
      <c r="Q328" s="70">
        <v>328234894</v>
      </c>
      <c r="R328" s="75">
        <v>328.234894</v>
      </c>
      <c r="S328" s="78">
        <v>5307108887</v>
      </c>
      <c r="T328" s="79">
        <v>5307.1088870000003</v>
      </c>
      <c r="W328" s="81">
        <v>1.74</v>
      </c>
      <c r="X328" s="82"/>
      <c r="Y328" s="61">
        <v>43609</v>
      </c>
      <c r="Z328" s="78">
        <v>1118456</v>
      </c>
      <c r="AA328" s="75">
        <v>0.89408970938508092</v>
      </c>
      <c r="AB328" s="78">
        <v>122526001</v>
      </c>
      <c r="AC328" s="75">
        <v>8.161532995759814E-3</v>
      </c>
      <c r="AD328" s="78">
        <v>8776500</v>
      </c>
      <c r="AE328" s="75">
        <v>0.11394063692816042</v>
      </c>
      <c r="AF328" s="78">
        <v>1131900</v>
      </c>
      <c r="AG328" s="75">
        <v>0.88347027122537336</v>
      </c>
      <c r="AH328" s="75">
        <v>1.1318999999999999</v>
      </c>
    </row>
    <row r="329" spans="1:34" x14ac:dyDescent="0.2">
      <c r="A329" s="44">
        <v>326</v>
      </c>
      <c r="B329" s="61">
        <v>43608</v>
      </c>
      <c r="C329" s="78">
        <v>1823280029</v>
      </c>
      <c r="D329" s="83">
        <v>1815.4799800000001</v>
      </c>
      <c r="E329" s="76">
        <v>124345612</v>
      </c>
      <c r="F329" s="84">
        <v>124.345612</v>
      </c>
      <c r="G329" s="76">
        <v>78760002</v>
      </c>
      <c r="H329" s="77">
        <v>78.760002</v>
      </c>
      <c r="I329" s="76">
        <v>14680000</v>
      </c>
      <c r="J329" s="77">
        <v>14.68</v>
      </c>
      <c r="K329" s="77">
        <v>21379999</v>
      </c>
      <c r="L329" s="84">
        <v>21.379999000000002</v>
      </c>
      <c r="M329" s="77">
        <v>19058128</v>
      </c>
      <c r="N329" s="84">
        <v>19.058128</v>
      </c>
      <c r="O329" s="77">
        <v>24702675</v>
      </c>
      <c r="P329" s="85">
        <v>24.702674999999999</v>
      </c>
      <c r="Q329" s="70">
        <v>325796295</v>
      </c>
      <c r="R329" s="75">
        <v>325.79629499999999</v>
      </c>
      <c r="S329" s="78">
        <v>5313049805</v>
      </c>
      <c r="T329" s="79">
        <v>5313.0498049999997</v>
      </c>
      <c r="W329" s="81">
        <v>1.72</v>
      </c>
      <c r="X329" s="82"/>
      <c r="Y329" s="61">
        <v>43608</v>
      </c>
      <c r="Z329" s="78">
        <v>1115548</v>
      </c>
      <c r="AA329" s="75">
        <v>0.89642041400280403</v>
      </c>
      <c r="AB329" s="78">
        <v>122930000</v>
      </c>
      <c r="AC329" s="75">
        <v>8.1347108110306678E-3</v>
      </c>
      <c r="AD329" s="78">
        <v>8755160</v>
      </c>
      <c r="AE329" s="75">
        <v>0.11421835808825881</v>
      </c>
      <c r="AF329" s="78">
        <v>1135120</v>
      </c>
      <c r="AG329" s="75">
        <v>0.8809641271407429</v>
      </c>
      <c r="AH329" s="75">
        <v>1.1351199999999999</v>
      </c>
    </row>
    <row r="330" spans="1:34" x14ac:dyDescent="0.2">
      <c r="A330" s="44">
        <v>327</v>
      </c>
      <c r="B330" s="61">
        <v>43607</v>
      </c>
      <c r="C330" s="78">
        <v>1815479980</v>
      </c>
      <c r="D330" s="83">
        <v>1859.6800539999999</v>
      </c>
      <c r="E330" s="76">
        <v>125813942</v>
      </c>
      <c r="F330" s="84">
        <v>125.813942</v>
      </c>
      <c r="G330" s="76">
        <v>82430000</v>
      </c>
      <c r="H330" s="77">
        <v>82.43</v>
      </c>
      <c r="I330" s="76">
        <v>15220000</v>
      </c>
      <c r="J330" s="77">
        <v>15.22</v>
      </c>
      <c r="K330" s="77">
        <v>22000000</v>
      </c>
      <c r="L330" s="84">
        <v>22</v>
      </c>
      <c r="M330" s="77">
        <v>18990444</v>
      </c>
      <c r="N330" s="84">
        <v>18.990444</v>
      </c>
      <c r="O330" s="77">
        <v>25000418</v>
      </c>
      <c r="P330" s="85">
        <v>25.000418</v>
      </c>
      <c r="Q330" s="70">
        <v>328039795</v>
      </c>
      <c r="R330" s="75">
        <v>328.03979500000003</v>
      </c>
      <c r="S330" s="78">
        <v>5518997559</v>
      </c>
      <c r="T330" s="79">
        <v>5518.9975590000004</v>
      </c>
      <c r="W330" s="81">
        <v>1.75</v>
      </c>
      <c r="X330" s="82"/>
      <c r="Y330" s="61">
        <v>43607</v>
      </c>
      <c r="Z330" s="90">
        <v>1115300</v>
      </c>
      <c r="AA330" s="75">
        <v>0.89661974356675334</v>
      </c>
      <c r="AB330" s="78">
        <v>123438004</v>
      </c>
      <c r="AC330" s="75">
        <v>8.1012327451438701E-3</v>
      </c>
      <c r="AD330" s="78">
        <v>8762200</v>
      </c>
      <c r="AE330" s="75">
        <v>0.11412658921275479</v>
      </c>
      <c r="AF330" s="78">
        <v>1138100</v>
      </c>
      <c r="AG330" s="75">
        <v>0.87865741147526588</v>
      </c>
      <c r="AH330" s="75">
        <v>1.1380999999999999</v>
      </c>
    </row>
    <row r="331" spans="1:34" x14ac:dyDescent="0.2">
      <c r="A331" s="44">
        <v>328</v>
      </c>
      <c r="B331" s="61">
        <v>43606</v>
      </c>
      <c r="C331" s="78">
        <v>1859680054</v>
      </c>
      <c r="D331" s="83">
        <v>1857.5200199999999</v>
      </c>
      <c r="E331" s="76">
        <v>125055145</v>
      </c>
      <c r="F331" s="84">
        <v>125.055145</v>
      </c>
      <c r="G331" s="76">
        <v>85440002</v>
      </c>
      <c r="H331" s="77">
        <v>85.440002000000007</v>
      </c>
      <c r="I331" s="76">
        <v>14880000</v>
      </c>
      <c r="J331" s="77">
        <v>14.88</v>
      </c>
      <c r="K331" s="77">
        <v>22700001</v>
      </c>
      <c r="L331" s="84">
        <v>22.700001</v>
      </c>
      <c r="M331" s="77">
        <v>18971106</v>
      </c>
      <c r="N331" s="84">
        <v>18.971105999999999</v>
      </c>
      <c r="O331" s="77">
        <v>24980568</v>
      </c>
      <c r="P331" s="85">
        <v>24.980568000000002</v>
      </c>
      <c r="Q331" s="70">
        <v>326918030</v>
      </c>
      <c r="R331" s="75">
        <v>326.91802999999999</v>
      </c>
      <c r="S331" s="78">
        <v>5554642090</v>
      </c>
      <c r="T331" s="79">
        <v>5554.6420900000003</v>
      </c>
      <c r="W331" s="81">
        <v>1.74</v>
      </c>
      <c r="X331" s="82"/>
      <c r="Y331" s="61">
        <v>43606</v>
      </c>
      <c r="Z331" s="78">
        <v>1116857</v>
      </c>
      <c r="AA331" s="75">
        <v>0.89536977428623366</v>
      </c>
      <c r="AB331" s="78">
        <v>122919998</v>
      </c>
      <c r="AC331" s="75">
        <v>8.135372732433659E-3</v>
      </c>
      <c r="AD331" s="78">
        <v>8764000</v>
      </c>
      <c r="AE331" s="75">
        <v>0.11410314924691922</v>
      </c>
      <c r="AF331" s="78">
        <v>1139650</v>
      </c>
      <c r="AG331" s="75">
        <v>0.87746237880050892</v>
      </c>
      <c r="AH331" s="75">
        <v>1.1396500000000001</v>
      </c>
    </row>
    <row r="332" spans="1:34" x14ac:dyDescent="0.2">
      <c r="A332" s="44">
        <v>329</v>
      </c>
      <c r="B332" s="61">
        <v>43605</v>
      </c>
      <c r="C332" s="78">
        <v>1857520020</v>
      </c>
      <c r="D332" s="83">
        <v>1858.969971</v>
      </c>
      <c r="E332" s="76">
        <v>124385033</v>
      </c>
      <c r="F332" s="84">
        <v>124.38503300000001</v>
      </c>
      <c r="G332" s="76">
        <v>84669998</v>
      </c>
      <c r="H332" s="77">
        <v>84.669998000000007</v>
      </c>
      <c r="I332" s="76">
        <v>14310000</v>
      </c>
      <c r="J332" s="77">
        <v>14.31</v>
      </c>
      <c r="K332" s="77">
        <v>22600000</v>
      </c>
      <c r="L332" s="84">
        <v>22.6</v>
      </c>
      <c r="M332" s="77">
        <v>18990444</v>
      </c>
      <c r="N332" s="84">
        <v>18.990444</v>
      </c>
      <c r="O332" s="77">
        <v>24801922</v>
      </c>
      <c r="P332" s="85">
        <v>24.801922000000001</v>
      </c>
      <c r="Q332" s="70">
        <v>321943329</v>
      </c>
      <c r="R332" s="75">
        <v>321.94332900000001</v>
      </c>
      <c r="S332" s="78">
        <v>5812076172</v>
      </c>
      <c r="T332" s="79">
        <v>5812.076172</v>
      </c>
      <c r="W332" s="81">
        <v>1.72</v>
      </c>
      <c r="X332" s="82"/>
      <c r="Y332" s="61">
        <v>43605</v>
      </c>
      <c r="Z332" s="78">
        <v>1116532</v>
      </c>
      <c r="AA332" s="75">
        <v>0.89563039841222636</v>
      </c>
      <c r="AB332" s="78">
        <v>122989998</v>
      </c>
      <c r="AC332" s="75">
        <v>8.1307424689932919E-3</v>
      </c>
      <c r="AD332" s="78">
        <v>8763240</v>
      </c>
      <c r="AE332" s="75">
        <v>0.11411304494684615</v>
      </c>
      <c r="AF332" s="78">
        <v>1140150</v>
      </c>
      <c r="AG332" s="75">
        <v>0.87707757751173088</v>
      </c>
      <c r="AH332" s="75">
        <v>1.14015</v>
      </c>
    </row>
    <row r="333" spans="1:34" x14ac:dyDescent="0.2">
      <c r="A333" s="44">
        <v>330</v>
      </c>
      <c r="B333" s="61">
        <v>43602</v>
      </c>
      <c r="C333" s="78">
        <v>1858969971</v>
      </c>
      <c r="D333" s="83">
        <v>1869</v>
      </c>
      <c r="E333" s="76">
        <v>126208138</v>
      </c>
      <c r="F333" s="84">
        <v>126.20813800000001</v>
      </c>
      <c r="G333" s="76">
        <v>89980003</v>
      </c>
      <c r="H333" s="77">
        <v>89.980002999999996</v>
      </c>
      <c r="I333" s="76">
        <v>14650000</v>
      </c>
      <c r="J333" s="77">
        <v>14.65</v>
      </c>
      <c r="K333" s="77">
        <v>23080000</v>
      </c>
      <c r="L333" s="84">
        <v>23.08</v>
      </c>
      <c r="M333" s="77">
        <v>19000114</v>
      </c>
      <c r="N333" s="84">
        <v>19.000114</v>
      </c>
      <c r="O333" s="77">
        <v>25020266</v>
      </c>
      <c r="P333" s="85">
        <v>25.020265999999999</v>
      </c>
      <c r="Q333" s="70">
        <v>332478058</v>
      </c>
      <c r="R333" s="75">
        <v>332.47805799999998</v>
      </c>
      <c r="S333" s="78">
        <v>5841780762</v>
      </c>
      <c r="T333" s="79">
        <v>5841.7807620000003</v>
      </c>
      <c r="W333" s="81">
        <v>1.74</v>
      </c>
      <c r="X333" s="82"/>
      <c r="Y333" s="61">
        <v>43602</v>
      </c>
      <c r="Z333" s="78">
        <v>1117356</v>
      </c>
      <c r="AA333" s="75">
        <v>0.89496991111158841</v>
      </c>
      <c r="AB333" s="78">
        <v>122759003</v>
      </c>
      <c r="AC333" s="75">
        <v>8.1460420463010767E-3</v>
      </c>
      <c r="AD333" s="78">
        <v>8769890</v>
      </c>
      <c r="AE333" s="75">
        <v>0.11402651572596692</v>
      </c>
      <c r="AF333" s="78">
        <v>1145000</v>
      </c>
      <c r="AG333" s="75">
        <v>0.8733624454148472</v>
      </c>
      <c r="AH333" s="75">
        <v>1.145</v>
      </c>
    </row>
    <row r="334" spans="1:34" x14ac:dyDescent="0.2">
      <c r="A334" s="44">
        <v>331</v>
      </c>
      <c r="B334" s="61">
        <v>43601</v>
      </c>
      <c r="C334" s="78">
        <v>1869000000</v>
      </c>
      <c r="D334" s="83">
        <v>1907.5699460000001</v>
      </c>
      <c r="E334" s="76">
        <v>127055618</v>
      </c>
      <c r="F334" s="84">
        <v>127.055618</v>
      </c>
      <c r="G334" s="76">
        <v>83400002</v>
      </c>
      <c r="H334" s="77">
        <v>83.400002000000001</v>
      </c>
      <c r="I334" s="76">
        <v>14820000</v>
      </c>
      <c r="J334" s="77">
        <v>14.82</v>
      </c>
      <c r="K334" s="77">
        <v>23459999</v>
      </c>
      <c r="L334" s="84">
        <v>23.459999</v>
      </c>
      <c r="M334" s="77">
        <v>19029119</v>
      </c>
      <c r="N334" s="84">
        <v>19.029119000000001</v>
      </c>
      <c r="O334" s="77">
        <v>25248537</v>
      </c>
      <c r="P334" s="85">
        <v>25.248536999999999</v>
      </c>
      <c r="Q334" s="70">
        <v>332819489</v>
      </c>
      <c r="R334" s="75">
        <v>332.81948899999998</v>
      </c>
      <c r="S334" s="78">
        <v>5316020508</v>
      </c>
      <c r="T334" s="79">
        <v>5316.0205079999996</v>
      </c>
      <c r="W334" s="81">
        <v>1.73</v>
      </c>
      <c r="X334" s="82"/>
      <c r="Y334" s="61">
        <v>43601</v>
      </c>
      <c r="Z334" s="78">
        <v>1120724</v>
      </c>
      <c r="AA334" s="75">
        <v>0.89228034734689354</v>
      </c>
      <c r="AB334" s="78">
        <v>122669998</v>
      </c>
      <c r="AC334" s="75">
        <v>8.1519525255066838E-3</v>
      </c>
      <c r="AD334" s="78">
        <v>8796190</v>
      </c>
      <c r="AE334" s="75">
        <v>0.11368558432685061</v>
      </c>
      <c r="AF334" s="78">
        <v>1146250</v>
      </c>
      <c r="AG334" s="75">
        <v>0.8724100327153762</v>
      </c>
      <c r="AH334" s="75">
        <v>1.14625</v>
      </c>
    </row>
    <row r="335" spans="1:34" x14ac:dyDescent="0.2">
      <c r="A335" s="44">
        <v>332</v>
      </c>
      <c r="B335" s="61">
        <v>43600</v>
      </c>
      <c r="C335" s="78">
        <v>1907569946</v>
      </c>
      <c r="D335" s="83">
        <v>1871.150024</v>
      </c>
      <c r="E335" s="76">
        <v>124187927</v>
      </c>
      <c r="F335" s="84">
        <v>124.187927</v>
      </c>
      <c r="G335" s="76">
        <v>79760002</v>
      </c>
      <c r="H335" s="77">
        <v>79.760002</v>
      </c>
      <c r="I335" s="76">
        <v>14580000</v>
      </c>
      <c r="J335" s="77">
        <v>14.58</v>
      </c>
      <c r="K335" s="77">
        <v>23120001</v>
      </c>
      <c r="L335" s="84">
        <v>23.120000999999998</v>
      </c>
      <c r="M335" s="77">
        <v>19048460</v>
      </c>
      <c r="N335" s="84">
        <v>19.048459999999999</v>
      </c>
      <c r="O335" s="77">
        <v>25010344</v>
      </c>
      <c r="P335" s="85">
        <v>25.010344</v>
      </c>
      <c r="Q335" s="70">
        <v>328868958</v>
      </c>
      <c r="R335" s="75">
        <v>328.86895800000002</v>
      </c>
      <c r="S335" s="78">
        <v>5418994141</v>
      </c>
      <c r="T335" s="79">
        <v>5418.9941410000001</v>
      </c>
      <c r="W335" s="81">
        <v>1.69</v>
      </c>
      <c r="X335" s="82"/>
      <c r="Y335" s="61">
        <v>43600</v>
      </c>
      <c r="Z335" s="78">
        <v>1120448</v>
      </c>
      <c r="AA335" s="75">
        <v>0.89250014280002277</v>
      </c>
      <c r="AB335" s="78">
        <v>122874001</v>
      </c>
      <c r="AC335" s="75">
        <v>8.1384181508014856E-3</v>
      </c>
      <c r="AD335" s="78">
        <v>8794140</v>
      </c>
      <c r="AE335" s="75">
        <v>0.11371208554787619</v>
      </c>
      <c r="AF335" s="78">
        <v>1151840</v>
      </c>
      <c r="AG335" s="75">
        <v>0.86817613557438533</v>
      </c>
      <c r="AH335" s="75">
        <v>1.15184</v>
      </c>
    </row>
    <row r="336" spans="1:34" x14ac:dyDescent="0.2">
      <c r="A336" s="44">
        <v>333</v>
      </c>
      <c r="B336" s="61">
        <v>43599</v>
      </c>
      <c r="C336" s="78">
        <v>1871150024</v>
      </c>
      <c r="D336" s="83">
        <v>1840.119995</v>
      </c>
      <c r="E336" s="76">
        <v>122463371</v>
      </c>
      <c r="F336" s="84">
        <v>122.463371</v>
      </c>
      <c r="G336" s="76">
        <v>73139999</v>
      </c>
      <c r="H336" s="77">
        <v>73.139999000000003</v>
      </c>
      <c r="I336" s="76">
        <v>14020000</v>
      </c>
      <c r="J336" s="77">
        <v>14.02</v>
      </c>
      <c r="K336" s="77">
        <v>23590000</v>
      </c>
      <c r="L336" s="84">
        <v>23.59</v>
      </c>
      <c r="M336" s="77">
        <v>19019453</v>
      </c>
      <c r="N336" s="84">
        <v>19.019452999999999</v>
      </c>
      <c r="O336" s="77">
        <v>24841623</v>
      </c>
      <c r="P336" s="85">
        <v>24.841622999999998</v>
      </c>
      <c r="Q336" s="70">
        <v>326088898</v>
      </c>
      <c r="R336" s="75">
        <v>326.08889799999997</v>
      </c>
      <c r="S336" s="78">
        <v>5211065918</v>
      </c>
      <c r="T336" s="79">
        <v>5211.0659180000002</v>
      </c>
      <c r="W336" s="81">
        <v>1.68</v>
      </c>
      <c r="X336" s="82"/>
      <c r="Y336" s="61">
        <v>43599</v>
      </c>
      <c r="Z336" s="78">
        <v>1123255</v>
      </c>
      <c r="AA336" s="75">
        <v>0.89026979626175717</v>
      </c>
      <c r="AB336" s="78">
        <v>122599998</v>
      </c>
      <c r="AC336" s="75">
        <v>8.1566069846102287E-3</v>
      </c>
      <c r="AD336" s="78">
        <v>8815580</v>
      </c>
      <c r="AE336" s="75">
        <v>0.11343553118456187</v>
      </c>
      <c r="AF336" s="78">
        <v>1153940</v>
      </c>
      <c r="AG336" s="75">
        <v>0.86659618351040779</v>
      </c>
      <c r="AH336" s="75">
        <v>1.15394</v>
      </c>
    </row>
    <row r="337" spans="1:34" x14ac:dyDescent="0.2">
      <c r="A337" s="44">
        <v>334</v>
      </c>
      <c r="B337" s="61">
        <v>43598</v>
      </c>
      <c r="C337" s="78">
        <v>1840119995</v>
      </c>
      <c r="D337" s="83">
        <v>1822.6800539999999</v>
      </c>
      <c r="E337" s="76">
        <v>121108444</v>
      </c>
      <c r="F337" s="84">
        <v>121.10844400000001</v>
      </c>
      <c r="G337" s="76">
        <v>72540001</v>
      </c>
      <c r="H337" s="77">
        <v>72.540001000000004</v>
      </c>
      <c r="I337" s="76">
        <v>13690000</v>
      </c>
      <c r="J337" s="77">
        <v>13.69</v>
      </c>
      <c r="K337" s="77">
        <v>24430000</v>
      </c>
      <c r="L337" s="84">
        <v>24.43</v>
      </c>
      <c r="M337" s="77">
        <v>19038792</v>
      </c>
      <c r="N337" s="84">
        <v>19.038792000000001</v>
      </c>
      <c r="O337" s="77">
        <v>24603430</v>
      </c>
      <c r="P337" s="85">
        <v>24.603429999999999</v>
      </c>
      <c r="Q337" s="70">
        <v>315798096</v>
      </c>
      <c r="R337" s="75">
        <v>315.79809599999999</v>
      </c>
      <c r="S337" s="78">
        <v>5318000488</v>
      </c>
      <c r="T337" s="79">
        <v>5318.0004879999997</v>
      </c>
      <c r="W337" s="81">
        <v>1.67</v>
      </c>
      <c r="X337" s="82"/>
      <c r="Y337" s="61">
        <v>43598</v>
      </c>
      <c r="Z337" s="78">
        <v>1123646</v>
      </c>
      <c r="AA337" s="75">
        <v>0.88996000519736651</v>
      </c>
      <c r="AB337" s="78">
        <v>123198997</v>
      </c>
      <c r="AC337" s="75">
        <v>8.1169491988640138E-3</v>
      </c>
      <c r="AD337" s="78">
        <v>8817950</v>
      </c>
      <c r="AE337" s="75">
        <v>0.11340504312226765</v>
      </c>
      <c r="AF337" s="78">
        <v>1157610</v>
      </c>
      <c r="AG337" s="75">
        <v>0.86384879190746444</v>
      </c>
      <c r="AH337" s="75">
        <v>1.15761</v>
      </c>
    </row>
    <row r="338" spans="1:34" x14ac:dyDescent="0.2">
      <c r="A338" s="44">
        <v>335</v>
      </c>
      <c r="B338" s="61">
        <v>43595</v>
      </c>
      <c r="C338" s="78">
        <v>1822680054</v>
      </c>
      <c r="D338" s="83">
        <v>1889.9799800000001</v>
      </c>
      <c r="E338" s="76">
        <v>124819756</v>
      </c>
      <c r="F338" s="84">
        <v>124.819756</v>
      </c>
      <c r="G338" s="76">
        <v>79629997</v>
      </c>
      <c r="H338" s="77">
        <v>79.629997000000003</v>
      </c>
      <c r="I338" s="76">
        <v>14020000</v>
      </c>
      <c r="J338" s="77">
        <v>14.02</v>
      </c>
      <c r="K338" s="77">
        <v>24920000</v>
      </c>
      <c r="L338" s="84">
        <v>24.92</v>
      </c>
      <c r="M338" s="77">
        <v>19019453</v>
      </c>
      <c r="N338" s="84">
        <v>19.019452999999999</v>
      </c>
      <c r="O338" s="77">
        <v>25298159</v>
      </c>
      <c r="P338" s="85">
        <v>25.298158999999998</v>
      </c>
      <c r="Q338" s="70">
        <v>325357361</v>
      </c>
      <c r="R338" s="75">
        <v>325.35736100000003</v>
      </c>
      <c r="S338" s="78">
        <v>5354635742</v>
      </c>
      <c r="T338" s="79">
        <v>5354.6357420000004</v>
      </c>
      <c r="W338" s="81">
        <v>1.69</v>
      </c>
      <c r="X338" s="82"/>
      <c r="Y338" s="61">
        <v>43595</v>
      </c>
      <c r="Z338" s="78">
        <v>1122208</v>
      </c>
      <c r="AA338" s="75">
        <v>0.89110040206450136</v>
      </c>
      <c r="AB338" s="78">
        <v>123181999</v>
      </c>
      <c r="AC338" s="75">
        <v>8.1180692643248956E-3</v>
      </c>
      <c r="AD338" s="78">
        <v>8802800</v>
      </c>
      <c r="AE338" s="75">
        <v>0.11360021811241879</v>
      </c>
      <c r="AF338" s="78">
        <v>1159510</v>
      </c>
      <c r="AG338" s="75">
        <v>0.86243326922579366</v>
      </c>
      <c r="AH338" s="75">
        <v>1.15951</v>
      </c>
    </row>
    <row r="339" spans="1:34" x14ac:dyDescent="0.2">
      <c r="A339" s="44">
        <v>336</v>
      </c>
      <c r="B339" s="61">
        <v>43594</v>
      </c>
      <c r="C339" s="78">
        <v>1889979980</v>
      </c>
      <c r="D339" s="83">
        <v>1899.869995</v>
      </c>
      <c r="E339" s="76">
        <v>123219376</v>
      </c>
      <c r="F339" s="84">
        <v>123.219376</v>
      </c>
      <c r="G339" s="76">
        <v>75209999</v>
      </c>
      <c r="H339" s="77">
        <v>75.209998999999996</v>
      </c>
      <c r="I339" s="76">
        <v>13560000</v>
      </c>
      <c r="J339" s="77">
        <v>13.56</v>
      </c>
      <c r="K339" s="77">
        <v>23260000</v>
      </c>
      <c r="L339" s="84">
        <v>23.26</v>
      </c>
      <c r="M339" s="77">
        <v>19009781</v>
      </c>
      <c r="N339" s="84">
        <v>19.009781</v>
      </c>
      <c r="O339" s="77">
        <v>25198912</v>
      </c>
      <c r="P339" s="85">
        <v>25.198912</v>
      </c>
      <c r="Q339" s="70">
        <v>323699127</v>
      </c>
      <c r="R339" s="75">
        <v>323.69912699999998</v>
      </c>
      <c r="S339" s="78">
        <v>5277405273</v>
      </c>
      <c r="T339" s="79">
        <v>5277.4052730000003</v>
      </c>
      <c r="W339" s="81">
        <v>1.69</v>
      </c>
      <c r="X339" s="82"/>
      <c r="Y339" s="61">
        <v>43594</v>
      </c>
      <c r="Z339" s="78">
        <v>1119833</v>
      </c>
      <c r="AA339" s="75">
        <v>0.89299029408849351</v>
      </c>
      <c r="AB339" s="78">
        <v>123206001</v>
      </c>
      <c r="AC339" s="75">
        <v>8.1164877675073636E-3</v>
      </c>
      <c r="AD339" s="78">
        <v>8787820</v>
      </c>
      <c r="AE339" s="75">
        <v>0.11379386468999138</v>
      </c>
      <c r="AF339" s="78">
        <v>1161850</v>
      </c>
      <c r="AG339" s="75">
        <v>0.8606963033093773</v>
      </c>
      <c r="AH339" s="75">
        <v>1.16185</v>
      </c>
    </row>
    <row r="340" spans="1:34" x14ac:dyDescent="0.2">
      <c r="A340" s="44">
        <v>337</v>
      </c>
      <c r="B340" s="61">
        <v>43593</v>
      </c>
      <c r="C340" s="78">
        <v>1899869995</v>
      </c>
      <c r="D340" s="83">
        <v>1917.7700199999999</v>
      </c>
      <c r="E340" s="76">
        <v>123229202</v>
      </c>
      <c r="F340" s="84">
        <v>123.229202</v>
      </c>
      <c r="G340" s="76">
        <v>77680000</v>
      </c>
      <c r="H340" s="77">
        <v>77.680000000000007</v>
      </c>
      <c r="I340" s="76">
        <v>13930000</v>
      </c>
      <c r="J340" s="77">
        <v>13.93</v>
      </c>
      <c r="K340" s="77">
        <v>23540001</v>
      </c>
      <c r="L340" s="84">
        <v>23.540001</v>
      </c>
      <c r="M340" s="77">
        <v>18990444</v>
      </c>
      <c r="N340" s="84">
        <v>18.990444</v>
      </c>
      <c r="O340" s="77">
        <v>25268385</v>
      </c>
      <c r="P340" s="85">
        <v>25.268384999999999</v>
      </c>
      <c r="Q340" s="70">
        <v>331258789</v>
      </c>
      <c r="R340" s="75">
        <v>331.25878899999998</v>
      </c>
      <c r="S340" s="78">
        <v>5315030273</v>
      </c>
      <c r="T340" s="79">
        <v>5315.0302730000003</v>
      </c>
      <c r="W340" s="81">
        <v>1.69</v>
      </c>
      <c r="X340" s="82"/>
      <c r="Y340" s="61">
        <v>43593</v>
      </c>
      <c r="Z340" s="78">
        <v>1119107</v>
      </c>
      <c r="AA340" s="75">
        <v>0.89356960505117022</v>
      </c>
      <c r="AB340" s="78">
        <v>123375999</v>
      </c>
      <c r="AC340" s="75">
        <v>8.1053041767062007E-3</v>
      </c>
      <c r="AD340" s="78">
        <v>8781260</v>
      </c>
      <c r="AE340" s="75">
        <v>0.11387887387459203</v>
      </c>
      <c r="AF340" s="78">
        <v>1167500</v>
      </c>
      <c r="AG340" s="75">
        <v>0.85653104925053536</v>
      </c>
      <c r="AH340" s="75">
        <v>1.1675</v>
      </c>
    </row>
    <row r="341" spans="1:34" x14ac:dyDescent="0.2">
      <c r="A341" s="44">
        <v>338</v>
      </c>
      <c r="B341" s="61">
        <v>43592</v>
      </c>
      <c r="C341" s="78">
        <v>1917770020</v>
      </c>
      <c r="D341" s="83">
        <v>1921</v>
      </c>
      <c r="E341" s="76">
        <v>123239006</v>
      </c>
      <c r="F341" s="84">
        <v>123.239006</v>
      </c>
      <c r="G341" s="76">
        <v>73330002</v>
      </c>
      <c r="H341" s="77">
        <v>73.330001999999993</v>
      </c>
      <c r="I341" s="76">
        <v>14210000</v>
      </c>
      <c r="J341" s="77">
        <v>14.21</v>
      </c>
      <c r="K341" s="77">
        <v>24549999</v>
      </c>
      <c r="L341" s="84">
        <v>24.549999</v>
      </c>
      <c r="M341" s="77">
        <v>19009781</v>
      </c>
      <c r="N341" s="84">
        <v>19.009781</v>
      </c>
      <c r="O341" s="77">
        <v>25268385</v>
      </c>
      <c r="P341" s="85">
        <v>25.268384999999999</v>
      </c>
      <c r="Q341" s="70">
        <v>326820526</v>
      </c>
      <c r="R341" s="75">
        <v>326.82052599999997</v>
      </c>
      <c r="S341" s="78">
        <v>5354635742</v>
      </c>
      <c r="T341" s="79">
        <v>5354.6357420000004</v>
      </c>
      <c r="W341" s="81">
        <v>1.69</v>
      </c>
      <c r="X341" s="82"/>
      <c r="Y341" s="61">
        <v>43592</v>
      </c>
      <c r="Z341" s="78">
        <v>1120185</v>
      </c>
      <c r="AA341" s="75">
        <v>0.89270968634645176</v>
      </c>
      <c r="AB341" s="78">
        <v>124110001</v>
      </c>
      <c r="AC341" s="75">
        <v>8.0573683985386488E-3</v>
      </c>
      <c r="AD341" s="78">
        <v>8787400</v>
      </c>
      <c r="AE341" s="75">
        <v>0.11379930354826229</v>
      </c>
      <c r="AF341" s="78">
        <v>1169150</v>
      </c>
      <c r="AG341" s="75">
        <v>0.8553222426549203</v>
      </c>
      <c r="AH341" s="75">
        <v>1.1691499999999999</v>
      </c>
    </row>
    <row r="342" spans="1:34" x14ac:dyDescent="0.2">
      <c r="A342" s="44">
        <v>339</v>
      </c>
      <c r="B342" s="61">
        <v>43581</v>
      </c>
      <c r="C342" s="78">
        <v>1921000000</v>
      </c>
      <c r="D342" s="83">
        <v>1950.630005</v>
      </c>
      <c r="E342" s="76">
        <v>127529594</v>
      </c>
      <c r="F342" s="84">
        <v>127.529594</v>
      </c>
      <c r="G342" s="76">
        <v>66220001</v>
      </c>
      <c r="H342" s="77">
        <v>66.220000999999996</v>
      </c>
      <c r="I342" s="76">
        <v>10430000</v>
      </c>
      <c r="J342" s="77">
        <v>10.43</v>
      </c>
      <c r="K342" s="77">
        <v>26260000</v>
      </c>
      <c r="L342" s="84">
        <v>26.26</v>
      </c>
      <c r="M342" s="77">
        <v>18932426</v>
      </c>
      <c r="N342" s="84">
        <v>18.932426</v>
      </c>
      <c r="O342" s="77">
        <v>25824171</v>
      </c>
      <c r="P342" s="85">
        <v>25.824171</v>
      </c>
      <c r="Q342" s="70">
        <v>337940491</v>
      </c>
      <c r="R342" s="75">
        <v>337.94049100000001</v>
      </c>
      <c r="S342" s="78">
        <v>5160568848</v>
      </c>
      <c r="T342" s="79">
        <v>5160.5688479999999</v>
      </c>
      <c r="W342" s="81">
        <v>1.74</v>
      </c>
      <c r="X342" s="82"/>
      <c r="Y342" s="61">
        <v>43581</v>
      </c>
      <c r="Z342" s="78">
        <v>1113685</v>
      </c>
      <c r="AA342" s="75">
        <v>0.89791996839321708</v>
      </c>
      <c r="AB342" s="78">
        <v>124299004</v>
      </c>
      <c r="AC342" s="75">
        <v>8.0451167573313779E-3</v>
      </c>
      <c r="AD342" s="78">
        <v>8734400</v>
      </c>
      <c r="AE342" s="75">
        <v>0.1144898333028027</v>
      </c>
      <c r="AF342" s="78">
        <v>1157840</v>
      </c>
      <c r="AG342" s="75">
        <v>0.86367719201271331</v>
      </c>
      <c r="AH342" s="75">
        <v>1.15784</v>
      </c>
    </row>
    <row r="343" spans="1:34" x14ac:dyDescent="0.2">
      <c r="A343" s="44">
        <v>340</v>
      </c>
      <c r="B343" s="61">
        <v>43580</v>
      </c>
      <c r="C343" s="78">
        <v>1950630005</v>
      </c>
      <c r="D343" s="83">
        <v>1902.25</v>
      </c>
      <c r="E343" s="76">
        <v>126803055</v>
      </c>
      <c r="F343" s="84">
        <v>126.803055</v>
      </c>
      <c r="G343" s="76">
        <v>65000000</v>
      </c>
      <c r="H343" s="77">
        <v>65</v>
      </c>
      <c r="I343" s="76">
        <v>9910000</v>
      </c>
      <c r="J343" s="77">
        <v>9.91</v>
      </c>
      <c r="K343" s="77">
        <v>25740000</v>
      </c>
      <c r="L343" s="84">
        <v>25.74</v>
      </c>
      <c r="M343" s="77">
        <v>18893751</v>
      </c>
      <c r="N343" s="84">
        <v>18.893751000000002</v>
      </c>
      <c r="O343" s="77">
        <v>25695148</v>
      </c>
      <c r="P343" s="85">
        <v>25.695148</v>
      </c>
      <c r="Q343" s="70">
        <v>339306152</v>
      </c>
      <c r="R343" s="75">
        <v>339.306152</v>
      </c>
      <c r="S343" s="78">
        <v>5205125488</v>
      </c>
      <c r="T343" s="79">
        <v>5205.1254879999997</v>
      </c>
      <c r="W343" s="81">
        <v>1.74</v>
      </c>
      <c r="X343" s="82"/>
      <c r="Y343" s="61">
        <v>43580</v>
      </c>
      <c r="Z343" s="78">
        <v>1115349</v>
      </c>
      <c r="AA343" s="75">
        <v>0.89658035287609539</v>
      </c>
      <c r="AB343" s="78">
        <v>125126999</v>
      </c>
      <c r="AC343" s="75">
        <v>7.99188031353649E-3</v>
      </c>
      <c r="AD343" s="78">
        <v>8746610</v>
      </c>
      <c r="AE343" s="75">
        <v>0.1143300089977717</v>
      </c>
      <c r="AF343" s="78">
        <v>1156830</v>
      </c>
      <c r="AG343" s="75">
        <v>0.86443124746073319</v>
      </c>
      <c r="AH343" s="75">
        <v>1.15683</v>
      </c>
    </row>
    <row r="344" spans="1:34" x14ac:dyDescent="0.2">
      <c r="A344" s="44">
        <v>341</v>
      </c>
      <c r="B344" s="61">
        <v>43579</v>
      </c>
      <c r="C344" s="78">
        <v>1902250000</v>
      </c>
      <c r="D344" s="83">
        <v>1901.75</v>
      </c>
      <c r="E344" s="76">
        <v>122738281</v>
      </c>
      <c r="F344" s="84">
        <v>122.738281</v>
      </c>
      <c r="G344" s="76">
        <v>63200001</v>
      </c>
      <c r="H344" s="77">
        <v>63.200001</v>
      </c>
      <c r="I344" s="76">
        <v>9830000</v>
      </c>
      <c r="J344" s="77">
        <v>9.83</v>
      </c>
      <c r="K344" s="77">
        <v>25760000</v>
      </c>
      <c r="L344" s="84">
        <v>25.76</v>
      </c>
      <c r="M344" s="77">
        <v>18903418</v>
      </c>
      <c r="N344" s="84">
        <v>18.903417999999999</v>
      </c>
      <c r="O344" s="77">
        <v>25625675</v>
      </c>
      <c r="P344" s="85">
        <v>25.625675000000001</v>
      </c>
      <c r="Q344" s="70">
        <v>338428253</v>
      </c>
      <c r="R344" s="75">
        <v>338.42825299999998</v>
      </c>
      <c r="S344" s="78">
        <v>5127895020</v>
      </c>
      <c r="T344" s="79">
        <v>5127.8950199999999</v>
      </c>
      <c r="W344" s="81">
        <v>1.75</v>
      </c>
      <c r="X344" s="82"/>
      <c r="Y344" s="61">
        <v>43579</v>
      </c>
      <c r="Z344" s="78">
        <v>1122435</v>
      </c>
      <c r="AA344" s="75">
        <v>0.89092018691505515</v>
      </c>
      <c r="AB344" s="78">
        <v>125550003</v>
      </c>
      <c r="AC344" s="75">
        <v>7.9649540111918597E-3</v>
      </c>
      <c r="AD344" s="78">
        <v>8802020</v>
      </c>
      <c r="AE344" s="75">
        <v>0.1136102849118725</v>
      </c>
      <c r="AF344" s="78">
        <v>1152600</v>
      </c>
      <c r="AG344" s="75">
        <v>0.86760367863959742</v>
      </c>
      <c r="AH344" s="75">
        <v>1.1526000000000001</v>
      </c>
    </row>
    <row r="345" spans="1:34" x14ac:dyDescent="0.2">
      <c r="A345" s="44">
        <v>342</v>
      </c>
      <c r="B345" s="61">
        <v>43578</v>
      </c>
      <c r="C345" s="78">
        <v>1901750000</v>
      </c>
      <c r="D345" s="83">
        <v>1923.7700199999999</v>
      </c>
      <c r="E345" s="76">
        <v>123160469</v>
      </c>
      <c r="F345" s="84">
        <v>123.16046900000001</v>
      </c>
      <c r="G345" s="76">
        <v>69000000</v>
      </c>
      <c r="H345" s="77">
        <v>69</v>
      </c>
      <c r="I345" s="76">
        <v>9750000</v>
      </c>
      <c r="J345" s="77">
        <v>9.75</v>
      </c>
      <c r="K345" s="77">
        <v>24700001</v>
      </c>
      <c r="L345" s="84">
        <v>24.700001</v>
      </c>
      <c r="M345" s="77">
        <v>18932426</v>
      </c>
      <c r="N345" s="84">
        <v>18.932426</v>
      </c>
      <c r="O345" s="77">
        <v>25665375</v>
      </c>
      <c r="P345" s="85">
        <v>25.665375000000001</v>
      </c>
      <c r="Q345" s="70">
        <v>336644226</v>
      </c>
      <c r="R345" s="75">
        <v>336.644226</v>
      </c>
      <c r="S345" s="78">
        <v>5235819336</v>
      </c>
      <c r="T345" s="79">
        <v>5235.8193359999996</v>
      </c>
      <c r="W345" s="81">
        <v>1.71</v>
      </c>
      <c r="X345" s="82"/>
      <c r="Y345" s="61">
        <v>43578</v>
      </c>
      <c r="Z345" s="78">
        <v>1125898</v>
      </c>
      <c r="AA345" s="75">
        <v>0.88817992393627121</v>
      </c>
      <c r="AB345" s="78">
        <v>126012001</v>
      </c>
      <c r="AC345" s="75">
        <v>7.9357520876126714E-3</v>
      </c>
      <c r="AD345" s="78">
        <v>8833000</v>
      </c>
      <c r="AE345" s="75">
        <v>0.11321181931393637</v>
      </c>
      <c r="AF345" s="78">
        <v>1152700</v>
      </c>
      <c r="AG345" s="75">
        <v>0.86752841155547844</v>
      </c>
      <c r="AH345" s="75">
        <v>1.1527000000000001</v>
      </c>
    </row>
    <row r="346" spans="1:34" x14ac:dyDescent="0.2">
      <c r="A346" s="44">
        <v>343</v>
      </c>
      <c r="B346" s="61">
        <v>43573</v>
      </c>
      <c r="C346" s="78">
        <v>1923770020</v>
      </c>
      <c r="D346" s="83">
        <v>1861.6899410000001</v>
      </c>
      <c r="E346" s="76">
        <v>121128082</v>
      </c>
      <c r="F346" s="84">
        <v>121.12808200000001</v>
      </c>
      <c r="G346" s="84"/>
      <c r="H346" s="84"/>
      <c r="I346" s="76">
        <v>9450000</v>
      </c>
      <c r="J346" s="77">
        <v>9.4499999999999993</v>
      </c>
      <c r="K346" s="77">
        <v>22510000</v>
      </c>
      <c r="L346" s="84">
        <v>22.51</v>
      </c>
      <c r="M346" s="77">
        <v>18951767</v>
      </c>
      <c r="N346" s="84">
        <v>18.951767</v>
      </c>
      <c r="O346" s="77">
        <v>25288235</v>
      </c>
      <c r="P346" s="85">
        <v>25.288235</v>
      </c>
      <c r="Q346" s="70">
        <v>339730042</v>
      </c>
      <c r="R346" s="75">
        <v>339.73004200000003</v>
      </c>
      <c r="S346" s="78">
        <v>5246710938</v>
      </c>
      <c r="T346" s="79">
        <v>5246.7109380000002</v>
      </c>
      <c r="W346" s="81">
        <v>1.71</v>
      </c>
      <c r="X346" s="82"/>
      <c r="Y346" s="61">
        <v>43573</v>
      </c>
      <c r="Z346" s="78">
        <v>1129714</v>
      </c>
      <c r="AA346" s="75">
        <v>0.88517978886691673</v>
      </c>
      <c r="AB346" s="78">
        <v>126544998</v>
      </c>
      <c r="AC346" s="75">
        <v>7.9023273602643693E-3</v>
      </c>
      <c r="AD346" s="78">
        <v>8861300</v>
      </c>
      <c r="AE346" s="75">
        <v>0.11285025899134439</v>
      </c>
      <c r="AF346" s="78">
        <v>1154090</v>
      </c>
      <c r="AG346" s="75">
        <v>0.8664835498098068</v>
      </c>
      <c r="AH346" s="75">
        <v>1.1540900000000001</v>
      </c>
    </row>
    <row r="347" spans="1:34" x14ac:dyDescent="0.2">
      <c r="A347" s="44">
        <v>344</v>
      </c>
      <c r="B347" s="61">
        <v>43572</v>
      </c>
      <c r="C347" s="78">
        <v>1861689941</v>
      </c>
      <c r="D347" s="83">
        <v>1864.8199460000001</v>
      </c>
      <c r="E347" s="76">
        <v>119557159</v>
      </c>
      <c r="F347" s="84">
        <v>119.557159</v>
      </c>
      <c r="G347" s="84"/>
      <c r="H347" s="84"/>
      <c r="I347" s="76">
        <v>9730000</v>
      </c>
      <c r="J347" s="77">
        <v>9.73</v>
      </c>
      <c r="K347" s="77">
        <v>23500000</v>
      </c>
      <c r="L347" s="84">
        <v>23.5</v>
      </c>
      <c r="M347" s="77">
        <v>18951767</v>
      </c>
      <c r="N347" s="84">
        <v>18.951767</v>
      </c>
      <c r="O347" s="77">
        <v>25169138</v>
      </c>
      <c r="P347" s="85">
        <v>25.169138</v>
      </c>
      <c r="Q347" s="70">
        <v>338331818</v>
      </c>
      <c r="R347" s="75">
        <v>338.331818</v>
      </c>
      <c r="S347" s="78">
        <v>5310079102</v>
      </c>
      <c r="T347" s="79">
        <v>5310.0791019999997</v>
      </c>
      <c r="W347" s="81">
        <v>1.71</v>
      </c>
      <c r="X347" s="82"/>
      <c r="Y347" s="61">
        <v>43572</v>
      </c>
      <c r="Z347" s="78">
        <v>1128503</v>
      </c>
      <c r="AA347" s="75">
        <v>0.88612967798933628</v>
      </c>
      <c r="AB347" s="78">
        <v>126337997</v>
      </c>
      <c r="AC347" s="75">
        <v>7.9152750854519244E-3</v>
      </c>
      <c r="AD347" s="78">
        <v>8850000</v>
      </c>
      <c r="AE347" s="75">
        <v>0.11299435028248588</v>
      </c>
      <c r="AF347" s="78">
        <v>1155790</v>
      </c>
      <c r="AG347" s="75">
        <v>0.86520907777364398</v>
      </c>
      <c r="AH347" s="75">
        <v>1.1557900000000001</v>
      </c>
    </row>
    <row r="348" spans="1:34" x14ac:dyDescent="0.2">
      <c r="A348" s="44">
        <v>345</v>
      </c>
      <c r="B348" s="61">
        <v>43571</v>
      </c>
      <c r="C348" s="78">
        <v>1864819946</v>
      </c>
      <c r="D348" s="83">
        <v>1863.040039</v>
      </c>
      <c r="E348" s="76">
        <v>118575325</v>
      </c>
      <c r="F348" s="84">
        <v>118.57532500000001</v>
      </c>
      <c r="G348" s="84"/>
      <c r="H348" s="84"/>
      <c r="I348" s="76">
        <v>9660000</v>
      </c>
      <c r="J348" s="77">
        <v>9.66</v>
      </c>
      <c r="K348" s="77">
        <v>23780001</v>
      </c>
      <c r="L348" s="84">
        <v>23.780000999999999</v>
      </c>
      <c r="M348" s="77">
        <v>18951767</v>
      </c>
      <c r="N348" s="84">
        <v>18.951767</v>
      </c>
      <c r="O348" s="77">
        <v>25357708</v>
      </c>
      <c r="P348" s="85">
        <v>25.357707999999999</v>
      </c>
      <c r="Q348" s="70">
        <v>333944153</v>
      </c>
      <c r="R348" s="75">
        <v>333.94415299999997</v>
      </c>
      <c r="S348" s="78">
        <v>5301168457</v>
      </c>
      <c r="T348" s="79">
        <v>5301.1684569999998</v>
      </c>
      <c r="W348" s="81">
        <v>1.7</v>
      </c>
      <c r="X348" s="82"/>
      <c r="Y348" s="61">
        <v>43571</v>
      </c>
      <c r="Z348" s="78">
        <v>1130493</v>
      </c>
      <c r="AA348" s="75">
        <v>0.88456982926917727</v>
      </c>
      <c r="AB348" s="78">
        <v>126549004</v>
      </c>
      <c r="AC348" s="75">
        <v>7.9020772063919213E-3</v>
      </c>
      <c r="AD348" s="78">
        <v>8862600</v>
      </c>
      <c r="AE348" s="75">
        <v>0.11283370568456208</v>
      </c>
      <c r="AF348" s="78">
        <v>1158500</v>
      </c>
      <c r="AG348" s="75">
        <v>0.8631851532153646</v>
      </c>
      <c r="AH348" s="75">
        <v>1.1585000000000001</v>
      </c>
    </row>
    <row r="349" spans="1:34" x14ac:dyDescent="0.2">
      <c r="A349" s="44">
        <v>346</v>
      </c>
      <c r="B349" s="61">
        <v>43570</v>
      </c>
      <c r="C349" s="78">
        <v>1863040039</v>
      </c>
      <c r="D349" s="83">
        <v>1844.869995</v>
      </c>
      <c r="E349" s="76">
        <v>118850243</v>
      </c>
      <c r="F349" s="84">
        <v>118.85024300000001</v>
      </c>
      <c r="G349" s="84"/>
      <c r="H349" s="84"/>
      <c r="I349" s="76">
        <v>9590000</v>
      </c>
      <c r="J349" s="77">
        <v>9.59</v>
      </c>
      <c r="K349" s="77">
        <v>25840000</v>
      </c>
      <c r="L349" s="84">
        <v>25.84</v>
      </c>
      <c r="M349" s="77">
        <v>18990444</v>
      </c>
      <c r="N349" s="84">
        <v>18.990444</v>
      </c>
      <c r="O349" s="77">
        <v>25516502</v>
      </c>
      <c r="P349" s="85">
        <v>25.516501999999999</v>
      </c>
      <c r="Q349" s="70">
        <v>330713684</v>
      </c>
      <c r="R349" s="75">
        <v>330.713684</v>
      </c>
      <c r="S349" s="78">
        <v>5168490234</v>
      </c>
      <c r="T349" s="79">
        <v>5168.4902339999999</v>
      </c>
      <c r="W349" s="81">
        <v>1.7</v>
      </c>
      <c r="X349" s="82"/>
      <c r="Y349" s="61">
        <v>43570</v>
      </c>
      <c r="Z349" s="78">
        <v>1130506</v>
      </c>
      <c r="AA349" s="75">
        <v>0.88455965735697106</v>
      </c>
      <c r="AB349" s="78">
        <v>126610001</v>
      </c>
      <c r="AC349" s="75">
        <v>7.8982702164262682E-3</v>
      </c>
      <c r="AD349" s="78">
        <v>8863630</v>
      </c>
      <c r="AE349" s="75">
        <v>0.11282059381991351</v>
      </c>
      <c r="AF349" s="78">
        <v>1157390</v>
      </c>
      <c r="AG349" s="75">
        <v>0.86401299475544113</v>
      </c>
      <c r="AH349" s="75">
        <v>1.1573899999999999</v>
      </c>
    </row>
    <row r="350" spans="1:34" x14ac:dyDescent="0.2">
      <c r="A350" s="44">
        <v>347</v>
      </c>
      <c r="B350" s="61">
        <v>43567</v>
      </c>
      <c r="C350" s="78">
        <v>1844869995</v>
      </c>
      <c r="D350" s="83">
        <v>1843.0600589999999</v>
      </c>
      <c r="E350" s="76">
        <v>118752060</v>
      </c>
      <c r="F350" s="84">
        <v>118.75206</v>
      </c>
      <c r="G350" s="84"/>
      <c r="H350" s="84"/>
      <c r="I350" s="76">
        <v>9930000</v>
      </c>
      <c r="J350" s="77">
        <v>9.93</v>
      </c>
      <c r="K350" s="77">
        <v>24610001</v>
      </c>
      <c r="L350" s="84">
        <v>24.610001</v>
      </c>
      <c r="M350" s="77">
        <v>18980772</v>
      </c>
      <c r="N350" s="84">
        <v>18.980772000000002</v>
      </c>
      <c r="O350" s="77">
        <v>25526428</v>
      </c>
      <c r="P350" s="85">
        <v>25.526427999999999</v>
      </c>
      <c r="Q350" s="70">
        <v>330665405</v>
      </c>
      <c r="R350" s="75">
        <v>330.66540500000002</v>
      </c>
      <c r="S350" s="78">
        <v>5149677734</v>
      </c>
      <c r="T350" s="79">
        <v>5149.6777339999999</v>
      </c>
      <c r="W350" s="81">
        <v>1.7</v>
      </c>
      <c r="X350" s="82"/>
      <c r="Y350" s="61">
        <v>43567</v>
      </c>
      <c r="Z350" s="78">
        <v>1126075</v>
      </c>
      <c r="AA350" s="75">
        <v>0.88804031703039321</v>
      </c>
      <c r="AB350" s="78">
        <v>125689003</v>
      </c>
      <c r="AC350" s="75">
        <v>7.9561455348643347E-3</v>
      </c>
      <c r="AD350" s="78">
        <v>8831390</v>
      </c>
      <c r="AE350" s="75">
        <v>0.11323245831063965</v>
      </c>
      <c r="AF350" s="78">
        <v>1159290</v>
      </c>
      <c r="AG350" s="75">
        <v>0.86259693433049545</v>
      </c>
      <c r="AH350" s="75">
        <v>1.1592899999999999</v>
      </c>
    </row>
    <row r="351" spans="1:34" x14ac:dyDescent="0.2">
      <c r="A351" s="44">
        <v>348</v>
      </c>
      <c r="B351" s="61">
        <v>43566</v>
      </c>
      <c r="C351" s="78">
        <v>1843060059</v>
      </c>
      <c r="D351" s="83">
        <v>1844.0699460000001</v>
      </c>
      <c r="E351" s="76">
        <v>118143326</v>
      </c>
      <c r="F351" s="84">
        <v>118.143326</v>
      </c>
      <c r="G351" s="84"/>
      <c r="H351" s="84"/>
      <c r="I351" s="76">
        <v>9800000</v>
      </c>
      <c r="J351" s="77">
        <v>9.8000000000000007</v>
      </c>
      <c r="K351" s="77">
        <v>25730000</v>
      </c>
      <c r="L351" s="84">
        <v>25.73</v>
      </c>
      <c r="M351" s="77">
        <v>19000114</v>
      </c>
      <c r="N351" s="84">
        <v>19.000114</v>
      </c>
      <c r="O351" s="77">
        <v>25357708</v>
      </c>
      <c r="P351" s="85">
        <v>25.357707999999999</v>
      </c>
      <c r="Q351" s="70">
        <v>332642303</v>
      </c>
      <c r="R351" s="75">
        <v>332.64230300000003</v>
      </c>
      <c r="S351" s="78">
        <v>5074427734</v>
      </c>
      <c r="T351" s="79">
        <v>5074.4277339999999</v>
      </c>
      <c r="W351" s="81">
        <v>1.7</v>
      </c>
      <c r="X351" s="82"/>
      <c r="Y351" s="61">
        <v>43566</v>
      </c>
      <c r="Z351" s="78">
        <v>1127650</v>
      </c>
      <c r="AA351" s="75">
        <v>0.88679998226400036</v>
      </c>
      <c r="AB351" s="78">
        <v>125120003</v>
      </c>
      <c r="AC351" s="75">
        <v>7.992327174097015E-3</v>
      </c>
      <c r="AD351" s="78">
        <v>8835860</v>
      </c>
      <c r="AE351" s="75">
        <v>0.11317517479905748</v>
      </c>
      <c r="AF351" s="78">
        <v>1161440</v>
      </c>
      <c r="AG351" s="75">
        <v>0.86100013776002204</v>
      </c>
      <c r="AH351" s="75">
        <v>1.16144</v>
      </c>
    </row>
    <row r="352" spans="1:34" x14ac:dyDescent="0.2">
      <c r="A352" s="44">
        <v>349</v>
      </c>
      <c r="B352" s="61">
        <v>43565</v>
      </c>
      <c r="C352" s="78">
        <v>1844069946</v>
      </c>
      <c r="D352" s="83">
        <v>1847.329956</v>
      </c>
      <c r="E352" s="76">
        <v>118005875</v>
      </c>
      <c r="F352" s="84">
        <v>118.005875</v>
      </c>
      <c r="G352" s="84"/>
      <c r="H352" s="84"/>
      <c r="I352" s="76">
        <v>10150000</v>
      </c>
      <c r="J352" s="77">
        <v>10.15</v>
      </c>
      <c r="K352" s="77">
        <v>26799999</v>
      </c>
      <c r="L352" s="84">
        <v>26.799999</v>
      </c>
      <c r="M352" s="77">
        <v>19038792</v>
      </c>
      <c r="N352" s="84">
        <v>19.038792000000001</v>
      </c>
      <c r="O352" s="77">
        <v>25298159</v>
      </c>
      <c r="P352" s="85">
        <v>25.298158999999998</v>
      </c>
      <c r="Q352" s="70">
        <v>317984619</v>
      </c>
      <c r="R352" s="75">
        <v>317.98461900000001</v>
      </c>
      <c r="S352" s="78">
        <v>5081358887</v>
      </c>
      <c r="T352" s="79">
        <v>5081.3588870000003</v>
      </c>
      <c r="W352" s="81">
        <v>1.69</v>
      </c>
      <c r="X352" s="82"/>
      <c r="Y352" s="61">
        <v>43565</v>
      </c>
      <c r="Z352" s="78">
        <v>1126697</v>
      </c>
      <c r="AA352" s="75">
        <v>0.88755006891826282</v>
      </c>
      <c r="AB352" s="78">
        <v>125164001</v>
      </c>
      <c r="AC352" s="75">
        <v>7.9895176888760532E-3</v>
      </c>
      <c r="AD352" s="78">
        <v>8834010</v>
      </c>
      <c r="AE352" s="75">
        <v>0.11319887570876647</v>
      </c>
      <c r="AF352" s="78">
        <v>1158820</v>
      </c>
      <c r="AG352" s="75">
        <v>0.86294679070088542</v>
      </c>
      <c r="AH352" s="75">
        <v>1.15882</v>
      </c>
    </row>
    <row r="353" spans="1:34" x14ac:dyDescent="0.2">
      <c r="A353" s="44">
        <v>350</v>
      </c>
      <c r="B353" s="61">
        <v>43564</v>
      </c>
      <c r="C353" s="78">
        <v>1847329956</v>
      </c>
      <c r="D353" s="83">
        <v>1835.839966</v>
      </c>
      <c r="E353" s="76">
        <v>117112396</v>
      </c>
      <c r="F353" s="84">
        <v>117.112396</v>
      </c>
      <c r="G353" s="84"/>
      <c r="H353" s="84"/>
      <c r="I353" s="76">
        <v>10030000</v>
      </c>
      <c r="J353" s="77">
        <v>10.029999999999999</v>
      </c>
      <c r="K353" s="77">
        <v>26820000</v>
      </c>
      <c r="L353" s="84">
        <v>26.82</v>
      </c>
      <c r="M353" s="77">
        <v>19000114</v>
      </c>
      <c r="N353" s="84">
        <v>19.000114</v>
      </c>
      <c r="O353" s="77">
        <v>25149288</v>
      </c>
      <c r="P353" s="85">
        <v>25.149287999999999</v>
      </c>
      <c r="Q353" s="70">
        <v>315622040</v>
      </c>
      <c r="R353" s="75">
        <v>315.62204000000003</v>
      </c>
      <c r="S353" s="78">
        <v>5171460938</v>
      </c>
      <c r="T353" s="79">
        <v>5171.4609380000002</v>
      </c>
      <c r="W353" s="81">
        <v>1.7</v>
      </c>
      <c r="X353" s="82"/>
      <c r="Y353" s="61">
        <v>43564</v>
      </c>
      <c r="Z353" s="78">
        <v>1125644</v>
      </c>
      <c r="AA353" s="75">
        <v>0.88838034049841685</v>
      </c>
      <c r="AB353" s="78">
        <v>125449997</v>
      </c>
      <c r="AC353" s="75">
        <v>7.9713034987159061E-3</v>
      </c>
      <c r="AD353" s="78">
        <v>8832220</v>
      </c>
      <c r="AE353" s="75">
        <v>0.11322181739132404</v>
      </c>
      <c r="AF353" s="78">
        <v>1160200</v>
      </c>
      <c r="AG353" s="75">
        <v>0.86192035855886928</v>
      </c>
      <c r="AH353" s="75">
        <v>1.1601999999999999</v>
      </c>
    </row>
    <row r="354" spans="1:34" x14ac:dyDescent="0.2">
      <c r="A354" s="44">
        <v>351</v>
      </c>
      <c r="B354" s="61">
        <v>43563</v>
      </c>
      <c r="C354" s="78">
        <v>1835839966</v>
      </c>
      <c r="D354" s="83">
        <v>1849.8599850000001</v>
      </c>
      <c r="E354" s="76">
        <v>117750595</v>
      </c>
      <c r="F354" s="84">
        <v>117.750595</v>
      </c>
      <c r="G354" s="84"/>
      <c r="H354" s="84"/>
      <c r="I354" s="76">
        <v>10240000</v>
      </c>
      <c r="J354" s="77">
        <v>10.24</v>
      </c>
      <c r="K354" s="77">
        <v>27230000</v>
      </c>
      <c r="L354" s="84">
        <v>27.23</v>
      </c>
      <c r="M354" s="77">
        <v>18971106</v>
      </c>
      <c r="N354" s="84">
        <v>18.971105999999999</v>
      </c>
      <c r="O354" s="77">
        <v>25248537</v>
      </c>
      <c r="P354" s="85">
        <v>25.248536999999999</v>
      </c>
      <c r="Q354" s="70">
        <v>320154358</v>
      </c>
      <c r="R354" s="75">
        <v>320.154358</v>
      </c>
      <c r="S354" s="78">
        <v>4742733398</v>
      </c>
      <c r="T354" s="79">
        <v>4742.7333980000003</v>
      </c>
      <c r="W354" s="81">
        <v>1.71</v>
      </c>
      <c r="X354" s="82"/>
      <c r="Y354" s="61">
        <v>43563</v>
      </c>
      <c r="Z354" s="78">
        <v>1121957</v>
      </c>
      <c r="AA354" s="75">
        <v>0.89129975569473685</v>
      </c>
      <c r="AB354" s="78">
        <v>125310997</v>
      </c>
      <c r="AC354" s="75">
        <v>7.980145589297322E-3</v>
      </c>
      <c r="AD354" s="78">
        <v>8803900</v>
      </c>
      <c r="AE354" s="75">
        <v>0.11358602437556083</v>
      </c>
      <c r="AF354" s="78">
        <v>1162070</v>
      </c>
      <c r="AG354" s="75">
        <v>0.86053335857564528</v>
      </c>
      <c r="AH354" s="75">
        <v>1.1620699999999999</v>
      </c>
    </row>
    <row r="355" spans="1:34" x14ac:dyDescent="0.2">
      <c r="A355" s="44">
        <v>352</v>
      </c>
      <c r="B355" s="61">
        <v>43560</v>
      </c>
      <c r="C355" s="78">
        <v>1849859985</v>
      </c>
      <c r="D355" s="83">
        <v>1837.280029</v>
      </c>
      <c r="E355" s="76">
        <v>117711327</v>
      </c>
      <c r="F355" s="84">
        <v>117.711327</v>
      </c>
      <c r="G355" s="84"/>
      <c r="H355" s="84"/>
      <c r="I355" s="76">
        <v>9840000</v>
      </c>
      <c r="J355" s="77">
        <v>9.84</v>
      </c>
      <c r="K355" s="77">
        <v>25959999</v>
      </c>
      <c r="L355" s="84">
        <v>25.959999</v>
      </c>
      <c r="M355" s="77">
        <v>18942097</v>
      </c>
      <c r="N355" s="84">
        <v>18.942097</v>
      </c>
      <c r="O355" s="77">
        <v>25188986</v>
      </c>
      <c r="P355" s="85">
        <v>25.188986</v>
      </c>
      <c r="Q355" s="70">
        <v>324059845</v>
      </c>
      <c r="R355" s="75">
        <v>324.059845</v>
      </c>
      <c r="S355" s="78">
        <v>4768477051</v>
      </c>
      <c r="T355" s="79">
        <v>4768.4770509999998</v>
      </c>
      <c r="W355" s="81">
        <v>1.7</v>
      </c>
      <c r="X355" s="82"/>
      <c r="Y355" s="61">
        <v>43560</v>
      </c>
      <c r="Z355" s="78">
        <v>1122586</v>
      </c>
      <c r="AA355" s="75">
        <v>0.89080034848109624</v>
      </c>
      <c r="AB355" s="78">
        <v>125311996</v>
      </c>
      <c r="AC355" s="75">
        <v>7.980081970763598E-3</v>
      </c>
      <c r="AD355" s="78">
        <v>8809000</v>
      </c>
      <c r="AE355" s="75">
        <v>0.11352026336701102</v>
      </c>
      <c r="AF355" s="78">
        <v>1164780</v>
      </c>
      <c r="AG355" s="75">
        <v>0.85853122478064536</v>
      </c>
      <c r="AH355" s="75">
        <v>1.1647799999999999</v>
      </c>
    </row>
    <row r="356" spans="1:34" x14ac:dyDescent="0.2">
      <c r="A356" s="44">
        <v>353</v>
      </c>
      <c r="B356" s="61">
        <v>43559</v>
      </c>
      <c r="C356" s="78">
        <v>1837280029</v>
      </c>
      <c r="D356" s="83">
        <v>1818.8599850000001</v>
      </c>
      <c r="E356" s="76">
        <v>117190964</v>
      </c>
      <c r="F356" s="84">
        <v>117.19096399999999</v>
      </c>
      <c r="G356" s="84"/>
      <c r="H356" s="84"/>
      <c r="I356" s="76">
        <v>9520000</v>
      </c>
      <c r="J356" s="77">
        <v>9.52</v>
      </c>
      <c r="K356" s="77">
        <v>23080000</v>
      </c>
      <c r="L356" s="84">
        <v>23.08</v>
      </c>
      <c r="M356" s="77">
        <v>18942097</v>
      </c>
      <c r="N356" s="84">
        <v>18.942097</v>
      </c>
      <c r="O356" s="77">
        <v>25069891</v>
      </c>
      <c r="P356" s="85">
        <v>25.069890999999998</v>
      </c>
      <c r="Q356" s="70">
        <v>321649048</v>
      </c>
      <c r="R356" s="75">
        <v>321.64904799999999</v>
      </c>
      <c r="S356" s="78">
        <v>4611045898</v>
      </c>
      <c r="T356" s="79">
        <v>4611.0458980000003</v>
      </c>
      <c r="W356" s="81">
        <v>1.69</v>
      </c>
      <c r="X356" s="82"/>
      <c r="Y356" s="61">
        <v>43559</v>
      </c>
      <c r="Z356" s="78">
        <v>1124695</v>
      </c>
      <c r="AA356" s="75">
        <v>0.88912994189535832</v>
      </c>
      <c r="AB356" s="78">
        <v>125254997</v>
      </c>
      <c r="AC356" s="75">
        <v>7.983713416239992E-3</v>
      </c>
      <c r="AD356" s="78">
        <v>8825600</v>
      </c>
      <c r="AE356" s="75">
        <v>0.11330674401740393</v>
      </c>
      <c r="AF356" s="78">
        <v>1171620</v>
      </c>
      <c r="AG356" s="75">
        <v>0.85351905908058923</v>
      </c>
      <c r="AH356" s="75">
        <v>1.1716200000000001</v>
      </c>
    </row>
    <row r="357" spans="1:34" x14ac:dyDescent="0.2">
      <c r="A357" s="44">
        <v>354</v>
      </c>
      <c r="B357" s="61">
        <v>43558</v>
      </c>
      <c r="C357" s="78">
        <v>1818859985</v>
      </c>
      <c r="D357" s="83">
        <v>1820.6999510000001</v>
      </c>
      <c r="E357" s="76">
        <v>117789879</v>
      </c>
      <c r="F357" s="84">
        <v>117.789879</v>
      </c>
      <c r="G357" s="84"/>
      <c r="H357" s="84"/>
      <c r="I357" s="76">
        <v>9690000</v>
      </c>
      <c r="J357" s="77">
        <v>9.69</v>
      </c>
      <c r="K357" s="77">
        <v>21330000</v>
      </c>
      <c r="L357" s="84">
        <v>21.33</v>
      </c>
      <c r="M357" s="77">
        <v>18951767</v>
      </c>
      <c r="N357" s="84">
        <v>18.951767</v>
      </c>
      <c r="O357" s="77">
        <v>25129438</v>
      </c>
      <c r="P357" s="85">
        <v>25.129438</v>
      </c>
      <c r="Q357" s="70">
        <v>322083008</v>
      </c>
      <c r="R357" s="75">
        <v>322.08300800000001</v>
      </c>
      <c r="S357" s="78">
        <v>4673423828</v>
      </c>
      <c r="T357" s="79">
        <v>4673.423828</v>
      </c>
      <c r="W357" s="81">
        <v>1.69</v>
      </c>
      <c r="X357" s="82"/>
      <c r="Y357" s="61">
        <v>43558</v>
      </c>
      <c r="Z357" s="78">
        <v>1120385</v>
      </c>
      <c r="AA357" s="75">
        <v>0.89255032868165851</v>
      </c>
      <c r="AB357" s="78">
        <v>124680000</v>
      </c>
      <c r="AC357" s="75">
        <v>8.0205325633622062E-3</v>
      </c>
      <c r="AD357" s="78">
        <v>8792500</v>
      </c>
      <c r="AE357" s="75">
        <v>0.11373329542223486</v>
      </c>
      <c r="AF357" s="78">
        <v>1171500</v>
      </c>
      <c r="AG357" s="75">
        <v>0.85360648740930434</v>
      </c>
      <c r="AH357" s="75">
        <v>1.1715</v>
      </c>
    </row>
    <row r="358" spans="1:34" x14ac:dyDescent="0.2">
      <c r="A358" s="44">
        <v>355</v>
      </c>
      <c r="B358" s="61">
        <v>43557</v>
      </c>
      <c r="C358" s="78">
        <v>1820699951</v>
      </c>
      <c r="D358" s="83">
        <v>1813.9799800000001</v>
      </c>
      <c r="E358" s="76">
        <v>117024040</v>
      </c>
      <c r="F358" s="84">
        <v>117.02404</v>
      </c>
      <c r="G358" s="84"/>
      <c r="H358" s="84"/>
      <c r="I358" s="76">
        <v>9350000</v>
      </c>
      <c r="J358" s="77">
        <v>9.35</v>
      </c>
      <c r="K358" s="77">
        <v>19700001</v>
      </c>
      <c r="L358" s="84">
        <v>19.700001</v>
      </c>
      <c r="M358" s="77">
        <v>18951767</v>
      </c>
      <c r="N358" s="84">
        <v>18.951767</v>
      </c>
      <c r="O358" s="77">
        <v>24940868</v>
      </c>
      <c r="P358" s="85">
        <v>24.940867999999998</v>
      </c>
      <c r="Q358" s="70">
        <v>322565155</v>
      </c>
      <c r="R358" s="75">
        <v>322.565155</v>
      </c>
      <c r="S358" s="78">
        <v>4655602051</v>
      </c>
      <c r="T358" s="79">
        <v>4655.6020509999998</v>
      </c>
      <c r="W358" s="81">
        <v>1.69</v>
      </c>
      <c r="X358" s="82"/>
      <c r="Y358" s="61">
        <v>43557</v>
      </c>
      <c r="Z358" s="78">
        <v>1120574</v>
      </c>
      <c r="AA358" s="75">
        <v>0.89239978796581043</v>
      </c>
      <c r="AB358" s="78">
        <v>124878998</v>
      </c>
      <c r="AC358" s="75">
        <v>8.0077516317035146E-3</v>
      </c>
      <c r="AD358" s="78">
        <v>8795600</v>
      </c>
      <c r="AE358" s="75">
        <v>0.11369321024148438</v>
      </c>
      <c r="AF358" s="78">
        <v>1166000</v>
      </c>
      <c r="AG358" s="75">
        <v>0.85763293310463129</v>
      </c>
      <c r="AH358" s="75">
        <v>1.1659999999999999</v>
      </c>
    </row>
    <row r="359" spans="1:34" x14ac:dyDescent="0.2">
      <c r="A359" s="44">
        <v>356</v>
      </c>
      <c r="B359" s="61">
        <v>43556</v>
      </c>
      <c r="C359" s="78">
        <v>1813979980</v>
      </c>
      <c r="D359" s="83">
        <v>1814.1899410000001</v>
      </c>
      <c r="E359" s="76">
        <v>116857132</v>
      </c>
      <c r="F359" s="84">
        <v>116.85713199999999</v>
      </c>
      <c r="G359" s="84"/>
      <c r="H359" s="84"/>
      <c r="I359" s="76">
        <v>9260000</v>
      </c>
      <c r="J359" s="77">
        <v>9.26</v>
      </c>
      <c r="K359" s="77">
        <v>20590000</v>
      </c>
      <c r="L359" s="84">
        <v>20.59</v>
      </c>
      <c r="M359" s="77">
        <v>18951767</v>
      </c>
      <c r="N359" s="84">
        <v>18.951767</v>
      </c>
      <c r="O359" s="77">
        <v>24921021</v>
      </c>
      <c r="P359" s="85">
        <v>24.921021</v>
      </c>
      <c r="Q359" s="70">
        <v>321359741</v>
      </c>
      <c r="R359" s="75">
        <v>321.35974099999999</v>
      </c>
      <c r="S359" s="78">
        <v>4704118652</v>
      </c>
      <c r="T359" s="79">
        <v>4704.1186520000001</v>
      </c>
      <c r="W359" s="81">
        <v>1.67</v>
      </c>
      <c r="X359" s="82"/>
      <c r="Y359" s="61">
        <v>43556</v>
      </c>
      <c r="Z359" s="78">
        <v>1122385</v>
      </c>
      <c r="AA359" s="75">
        <v>0.89095987562200141</v>
      </c>
      <c r="AB359" s="78">
        <v>124570000</v>
      </c>
      <c r="AC359" s="75">
        <v>8.0276149955848114E-3</v>
      </c>
      <c r="AD359" s="78">
        <v>8809550</v>
      </c>
      <c r="AE359" s="75">
        <v>0.11351317604190907</v>
      </c>
      <c r="AF359" s="78">
        <v>1160160</v>
      </c>
      <c r="AG359" s="75">
        <v>0.86195007585160666</v>
      </c>
      <c r="AH359" s="75">
        <v>1.1601600000000001</v>
      </c>
    </row>
    <row r="360" spans="1:34" x14ac:dyDescent="0.2">
      <c r="A360" s="44">
        <v>357</v>
      </c>
      <c r="B360" s="61">
        <v>43553</v>
      </c>
      <c r="C360" s="78">
        <v>1814189941</v>
      </c>
      <c r="D360" s="83">
        <v>1780.75</v>
      </c>
      <c r="E360" s="76">
        <v>115796768</v>
      </c>
      <c r="F360" s="84">
        <v>115.796768</v>
      </c>
      <c r="G360" s="84"/>
      <c r="H360" s="84"/>
      <c r="I360" s="76">
        <v>9230000</v>
      </c>
      <c r="J360" s="77">
        <v>9.23</v>
      </c>
      <c r="K360" s="77">
        <v>20350000</v>
      </c>
      <c r="L360" s="84">
        <v>20.350000000000001</v>
      </c>
      <c r="M360" s="77">
        <v>18980772</v>
      </c>
      <c r="N360" s="84">
        <v>18.980772000000002</v>
      </c>
      <c r="O360" s="77">
        <v>24633202</v>
      </c>
      <c r="P360" s="85">
        <v>24.633202000000001</v>
      </c>
      <c r="Q360" s="70">
        <v>316200623</v>
      </c>
      <c r="R360" s="75">
        <v>316.20062300000001</v>
      </c>
      <c r="S360" s="78">
        <v>4599164551</v>
      </c>
      <c r="T360" s="79">
        <v>4599.1645509999998</v>
      </c>
      <c r="W360" s="81">
        <v>1.66</v>
      </c>
      <c r="X360" s="82"/>
      <c r="Y360" s="61">
        <v>43553</v>
      </c>
      <c r="Z360" s="78">
        <v>1123002</v>
      </c>
      <c r="AA360" s="75">
        <v>0.89047036425580717</v>
      </c>
      <c r="AB360" s="78">
        <v>124220001</v>
      </c>
      <c r="AC360" s="75">
        <v>8.0502333919639877E-3</v>
      </c>
      <c r="AD360" s="78">
        <v>8814390</v>
      </c>
      <c r="AE360" s="75">
        <v>0.11345084571932942</v>
      </c>
      <c r="AF360" s="78">
        <v>1162200</v>
      </c>
      <c r="AG360" s="75">
        <v>0.86043710204784041</v>
      </c>
      <c r="AH360" s="75">
        <v>1.1621999999999999</v>
      </c>
    </row>
    <row r="361" spans="1:34" x14ac:dyDescent="0.2">
      <c r="A361" s="44">
        <v>358</v>
      </c>
      <c r="B361" s="61">
        <v>43552</v>
      </c>
      <c r="C361" s="78">
        <v>1780750000</v>
      </c>
      <c r="D361" s="83">
        <v>1773.420044</v>
      </c>
      <c r="E361" s="76">
        <v>114805107</v>
      </c>
      <c r="F361" s="84">
        <v>114.80510700000001</v>
      </c>
      <c r="G361" s="84"/>
      <c r="H361" s="84"/>
      <c r="I361" s="76">
        <v>9080000</v>
      </c>
      <c r="J361" s="77">
        <v>9.08</v>
      </c>
      <c r="K361" s="77">
        <v>19660000</v>
      </c>
      <c r="L361" s="84">
        <v>19.66</v>
      </c>
      <c r="M361" s="77">
        <v>18990444</v>
      </c>
      <c r="N361" s="84">
        <v>18.990444</v>
      </c>
      <c r="O361" s="77">
        <v>24385084</v>
      </c>
      <c r="P361" s="85">
        <v>24.385083999999999</v>
      </c>
      <c r="Q361" s="70">
        <v>312536224</v>
      </c>
      <c r="R361" s="75">
        <v>312.536224</v>
      </c>
      <c r="S361" s="78">
        <v>4608075195</v>
      </c>
      <c r="T361" s="79">
        <v>4608.0751950000003</v>
      </c>
      <c r="W361" s="81">
        <v>1.65</v>
      </c>
      <c r="X361" s="82"/>
      <c r="Y361" s="61">
        <v>43552</v>
      </c>
      <c r="Z361" s="78">
        <v>1125176</v>
      </c>
      <c r="AA361" s="75">
        <v>0.88874984891252573</v>
      </c>
      <c r="AB361" s="78">
        <v>124309998</v>
      </c>
      <c r="AC361" s="75">
        <v>8.0444052456665645E-3</v>
      </c>
      <c r="AD361" s="78">
        <v>8830200</v>
      </c>
      <c r="AE361" s="75">
        <v>0.11324771805848112</v>
      </c>
      <c r="AF361" s="78">
        <v>1168900</v>
      </c>
      <c r="AG361" s="75">
        <v>0.85550517580631358</v>
      </c>
      <c r="AH361" s="75">
        <v>1.1689000000000001</v>
      </c>
    </row>
    <row r="362" spans="1:34" x14ac:dyDescent="0.2">
      <c r="A362" s="44">
        <v>359</v>
      </c>
      <c r="B362" s="61">
        <v>43551</v>
      </c>
      <c r="C362" s="78">
        <v>1773420044</v>
      </c>
      <c r="D362" s="83">
        <v>1765.6999510000001</v>
      </c>
      <c r="E362" s="76">
        <v>114648010</v>
      </c>
      <c r="F362" s="84">
        <v>114.64801</v>
      </c>
      <c r="G362" s="84"/>
      <c r="H362" s="84"/>
      <c r="I362" s="76">
        <v>8800000</v>
      </c>
      <c r="J362" s="77">
        <v>8.8000000000000007</v>
      </c>
      <c r="K362" s="77">
        <v>19270000</v>
      </c>
      <c r="L362" s="84">
        <v>19.27</v>
      </c>
      <c r="M362" s="77">
        <v>19029119</v>
      </c>
      <c r="N362" s="84">
        <v>19.029119000000001</v>
      </c>
      <c r="O362" s="77">
        <v>24275911</v>
      </c>
      <c r="P362" s="85">
        <v>24.275911000000001</v>
      </c>
      <c r="Q362" s="70">
        <v>311378998</v>
      </c>
      <c r="R362" s="75">
        <v>311.37899800000002</v>
      </c>
      <c r="S362" s="78">
        <v>4718970215</v>
      </c>
      <c r="T362" s="79">
        <v>4718.9702150000003</v>
      </c>
      <c r="W362" s="81">
        <v>1.64</v>
      </c>
      <c r="X362" s="82"/>
      <c r="Y362" s="61">
        <v>43551</v>
      </c>
      <c r="Z362" s="78">
        <v>1127485</v>
      </c>
      <c r="AA362" s="75">
        <v>0.88692975959768861</v>
      </c>
      <c r="AB362" s="78">
        <v>124620003</v>
      </c>
      <c r="AC362" s="75">
        <v>8.0243939650683528E-3</v>
      </c>
      <c r="AD362" s="78">
        <v>8848510</v>
      </c>
      <c r="AE362" s="75">
        <v>0.11301337739348208</v>
      </c>
      <c r="AF362" s="78">
        <v>1171400</v>
      </c>
      <c r="AG362" s="75">
        <v>0.85367935803312278</v>
      </c>
      <c r="AH362" s="75">
        <v>1.1714</v>
      </c>
    </row>
    <row r="363" spans="1:34" x14ac:dyDescent="0.2">
      <c r="A363" s="44">
        <v>360</v>
      </c>
      <c r="B363" s="61">
        <v>43550</v>
      </c>
      <c r="C363" s="78">
        <v>1765699951</v>
      </c>
      <c r="D363" s="83">
        <v>1783.76001</v>
      </c>
      <c r="E363" s="76">
        <v>115767303</v>
      </c>
      <c r="F363" s="84">
        <v>115.767303</v>
      </c>
      <c r="G363" s="84"/>
      <c r="H363" s="84"/>
      <c r="I363" s="76">
        <v>8710000</v>
      </c>
      <c r="J363" s="77">
        <v>8.7100000000000009</v>
      </c>
      <c r="K363" s="77">
        <v>19900000</v>
      </c>
      <c r="L363" s="84">
        <v>19.899999999999999</v>
      </c>
      <c r="M363" s="77">
        <v>19019453</v>
      </c>
      <c r="N363" s="84">
        <v>19.019452999999999</v>
      </c>
      <c r="O363" s="77">
        <v>24454556</v>
      </c>
      <c r="P363" s="85">
        <v>24.454556</v>
      </c>
      <c r="Q363" s="70">
        <v>311282623</v>
      </c>
      <c r="R363" s="75">
        <v>311.282623</v>
      </c>
      <c r="S363" s="78">
        <v>4679365234</v>
      </c>
      <c r="T363" s="79">
        <v>4679.3652339999999</v>
      </c>
      <c r="W363" s="81">
        <v>1.63</v>
      </c>
      <c r="X363" s="82"/>
      <c r="Y363" s="61">
        <v>43550</v>
      </c>
      <c r="Z363" s="78">
        <v>1131580</v>
      </c>
      <c r="AA363" s="75">
        <v>0.88372010816734126</v>
      </c>
      <c r="AB363" s="78">
        <v>124519997</v>
      </c>
      <c r="AC363" s="75">
        <v>8.0308386130140998E-3</v>
      </c>
      <c r="AD363" s="78">
        <v>8879180</v>
      </c>
      <c r="AE363" s="75">
        <v>0.11262301248538717</v>
      </c>
      <c r="AF363" s="78">
        <v>1167740</v>
      </c>
      <c r="AG363" s="75">
        <v>0.85635501053316665</v>
      </c>
      <c r="AH363" s="75">
        <v>1.16774</v>
      </c>
    </row>
    <row r="364" spans="1:34" x14ac:dyDescent="0.2">
      <c r="A364" s="44">
        <v>361</v>
      </c>
      <c r="B364" s="61">
        <v>43549</v>
      </c>
      <c r="C364" s="78">
        <v>1783760010</v>
      </c>
      <c r="D364" s="83">
        <v>1774.26001</v>
      </c>
      <c r="E364" s="76">
        <v>115521858</v>
      </c>
      <c r="F364" s="84">
        <v>115.52185799999999</v>
      </c>
      <c r="G364" s="84"/>
      <c r="H364" s="84"/>
      <c r="I364" s="76">
        <v>9030000</v>
      </c>
      <c r="J364" s="77">
        <v>9.0299999999999994</v>
      </c>
      <c r="K364" s="77">
        <v>19400000</v>
      </c>
      <c r="L364" s="84">
        <v>19.399999999999999</v>
      </c>
      <c r="M364" s="77">
        <v>19058128</v>
      </c>
      <c r="N364" s="84">
        <v>19.058128</v>
      </c>
      <c r="O364" s="77">
        <v>24325535</v>
      </c>
      <c r="P364" s="85">
        <v>24.325534999999999</v>
      </c>
      <c r="Q364" s="70">
        <v>306364563</v>
      </c>
      <c r="R364" s="75">
        <v>306.36456299999998</v>
      </c>
      <c r="S364" s="78">
        <v>4551189941</v>
      </c>
      <c r="T364" s="79">
        <v>4551.1899409999996</v>
      </c>
      <c r="W364" s="81">
        <v>1.62</v>
      </c>
      <c r="X364" s="82"/>
      <c r="Y364" s="61">
        <v>43549</v>
      </c>
      <c r="Z364" s="78">
        <v>1129586</v>
      </c>
      <c r="AA364" s="75">
        <v>0.88528009376886752</v>
      </c>
      <c r="AB364" s="78">
        <v>124342003</v>
      </c>
      <c r="AC364" s="75">
        <v>8.0423346566163966E-3</v>
      </c>
      <c r="AD364" s="78">
        <v>8862100</v>
      </c>
      <c r="AE364" s="75">
        <v>0.11284007176628565</v>
      </c>
      <c r="AF364" s="78">
        <v>1168800</v>
      </c>
      <c r="AG364" s="75">
        <v>0.85557837097878164</v>
      </c>
      <c r="AH364" s="75">
        <v>1.1688000000000001</v>
      </c>
    </row>
    <row r="365" spans="1:34" x14ac:dyDescent="0.2">
      <c r="A365" s="44">
        <v>362</v>
      </c>
      <c r="B365" s="61">
        <v>43546</v>
      </c>
      <c r="C365" s="78">
        <v>1774260010</v>
      </c>
      <c r="D365" s="83">
        <v>1764.7700199999999</v>
      </c>
      <c r="E365" s="76">
        <v>114922935</v>
      </c>
      <c r="F365" s="84">
        <v>114.922935</v>
      </c>
      <c r="G365" s="84"/>
      <c r="H365" s="84"/>
      <c r="I365" s="76">
        <v>9190000</v>
      </c>
      <c r="J365" s="77">
        <v>9.19</v>
      </c>
      <c r="K365" s="77">
        <v>19000000</v>
      </c>
      <c r="L365" s="84">
        <v>19</v>
      </c>
      <c r="M365" s="77">
        <v>19029119</v>
      </c>
      <c r="N365" s="84">
        <v>19.029119000000001</v>
      </c>
      <c r="O365" s="77">
        <v>24265987</v>
      </c>
      <c r="P365" s="85">
        <v>24.265986999999999</v>
      </c>
      <c r="Q365" s="70">
        <v>302266205</v>
      </c>
      <c r="R365" s="75">
        <v>302.26620500000001</v>
      </c>
      <c r="S365" s="78">
        <v>4642884766</v>
      </c>
      <c r="T365" s="79">
        <v>4642.8847660000001</v>
      </c>
      <c r="W365" s="81">
        <v>1.64</v>
      </c>
      <c r="X365" s="82"/>
      <c r="Y365" s="61">
        <v>43546</v>
      </c>
      <c r="Z365" s="78">
        <v>1137501</v>
      </c>
      <c r="AA365" s="75">
        <v>0.87912010626803838</v>
      </c>
      <c r="AB365" s="78">
        <v>126010002</v>
      </c>
      <c r="AC365" s="75">
        <v>7.9358779789559884E-3</v>
      </c>
      <c r="AD365" s="78">
        <v>8925400</v>
      </c>
      <c r="AE365" s="75">
        <v>0.1120397965357295</v>
      </c>
      <c r="AF365" s="78">
        <v>1153900</v>
      </c>
      <c r="AG365" s="75">
        <v>0.8666262241095416</v>
      </c>
      <c r="AH365" s="75">
        <v>1.1538999999999999</v>
      </c>
    </row>
    <row r="366" spans="1:34" x14ac:dyDescent="0.2">
      <c r="A366" s="44">
        <v>363</v>
      </c>
      <c r="B366" s="61">
        <v>43544</v>
      </c>
      <c r="C366" s="78">
        <v>1764770020</v>
      </c>
      <c r="D366" s="83">
        <v>1797.2700199999999</v>
      </c>
      <c r="E366" s="76">
        <v>115384392</v>
      </c>
      <c r="F366" s="84">
        <v>115.38439200000001</v>
      </c>
      <c r="G366" s="84"/>
      <c r="H366" s="84"/>
      <c r="I366" s="76">
        <v>9180000</v>
      </c>
      <c r="J366" s="77">
        <v>9.18</v>
      </c>
      <c r="K366" s="77">
        <v>20000000</v>
      </c>
      <c r="L366" s="84">
        <v>20</v>
      </c>
      <c r="M366" s="77">
        <v>19009691</v>
      </c>
      <c r="N366" s="84">
        <v>19.009691</v>
      </c>
      <c r="O366" s="77">
        <v>24444632</v>
      </c>
      <c r="P366" s="85">
        <v>24.444631999999999</v>
      </c>
      <c r="Q366" s="70">
        <v>306846741</v>
      </c>
      <c r="R366" s="75">
        <v>306.84674100000001</v>
      </c>
      <c r="S366" s="78">
        <v>4881486816</v>
      </c>
      <c r="T366" s="79">
        <v>4881.4868159999996</v>
      </c>
      <c r="W366" s="81">
        <v>1.66</v>
      </c>
      <c r="X366" s="82"/>
      <c r="Y366" s="61">
        <v>43544</v>
      </c>
      <c r="Z366" s="78">
        <v>1135486</v>
      </c>
      <c r="AA366" s="75">
        <v>0.88068016690650519</v>
      </c>
      <c r="AB366" s="78">
        <v>126489998</v>
      </c>
      <c r="AC366" s="75">
        <v>7.9057634264489435E-3</v>
      </c>
      <c r="AD366" s="78">
        <v>8910600</v>
      </c>
      <c r="AE366" s="75">
        <v>0.11222588826790564</v>
      </c>
      <c r="AF366" s="78">
        <v>1168400</v>
      </c>
      <c r="AG366" s="75">
        <v>0.85587127695994514</v>
      </c>
      <c r="AH366" s="75">
        <v>1.1684000000000001</v>
      </c>
    </row>
    <row r="367" spans="1:34" x14ac:dyDescent="0.2">
      <c r="A367" s="44">
        <v>364</v>
      </c>
      <c r="B367" s="61">
        <v>43543</v>
      </c>
      <c r="C367" s="78">
        <v>1797270020</v>
      </c>
      <c r="D367" s="83">
        <v>1761.849976</v>
      </c>
      <c r="E367" s="76">
        <v>115512032</v>
      </c>
      <c r="F367" s="84">
        <v>115.512032</v>
      </c>
      <c r="G367" s="84"/>
      <c r="H367" s="84"/>
      <c r="I367" s="76">
        <v>9200000</v>
      </c>
      <c r="J367" s="77">
        <v>9.1999999999999993</v>
      </c>
      <c r="K367" s="77">
        <v>20350000</v>
      </c>
      <c r="L367" s="84">
        <v>20.350000000000001</v>
      </c>
      <c r="M367" s="77">
        <v>18903814</v>
      </c>
      <c r="N367" s="84">
        <v>18.903814000000001</v>
      </c>
      <c r="O367" s="77">
        <v>24474405</v>
      </c>
      <c r="P367" s="85">
        <v>24.474405000000001</v>
      </c>
      <c r="Q367" s="70">
        <v>308871765</v>
      </c>
      <c r="R367" s="75">
        <v>308.87176499999998</v>
      </c>
      <c r="S367" s="78">
        <v>5059945801</v>
      </c>
      <c r="T367" s="79">
        <v>5059.9458009999998</v>
      </c>
      <c r="W367" s="81">
        <v>1.65</v>
      </c>
      <c r="X367" s="82"/>
      <c r="Y367" s="61">
        <v>43543</v>
      </c>
      <c r="Z367" s="78">
        <v>1133620</v>
      </c>
      <c r="AA367" s="75">
        <v>0.88212981422346104</v>
      </c>
      <c r="AB367" s="78">
        <v>126248001</v>
      </c>
      <c r="AC367" s="75">
        <v>7.9209174963491107E-3</v>
      </c>
      <c r="AD367" s="78">
        <v>8896400</v>
      </c>
      <c r="AE367" s="75">
        <v>0.11240501775999281</v>
      </c>
      <c r="AF367" s="78">
        <v>1169840</v>
      </c>
      <c r="AG367" s="75">
        <v>0.85481775285509132</v>
      </c>
      <c r="AH367" s="75">
        <v>1.16984</v>
      </c>
    </row>
    <row r="368" spans="1:34" x14ac:dyDescent="0.2">
      <c r="A368" s="44">
        <v>365</v>
      </c>
      <c r="B368" s="61">
        <v>43542</v>
      </c>
      <c r="C368" s="78">
        <v>1761849976</v>
      </c>
      <c r="D368" s="83">
        <v>1742.150024</v>
      </c>
      <c r="E368" s="76">
        <v>115433472</v>
      </c>
      <c r="F368" s="84">
        <v>115.43347199999999</v>
      </c>
      <c r="G368" s="84"/>
      <c r="H368" s="84"/>
      <c r="I368" s="76">
        <v>9670000</v>
      </c>
      <c r="J368" s="77">
        <v>9.67</v>
      </c>
      <c r="K368" s="77">
        <v>22180000</v>
      </c>
      <c r="L368" s="84">
        <v>22.18</v>
      </c>
      <c r="M368" s="77">
        <v>18903814</v>
      </c>
      <c r="N368" s="84">
        <v>18.903814000000001</v>
      </c>
      <c r="O368" s="77">
        <v>24375158</v>
      </c>
      <c r="P368" s="85">
        <v>24.375157999999999</v>
      </c>
      <c r="Q368" s="70">
        <v>305834198</v>
      </c>
      <c r="R368" s="75">
        <v>305.83419800000001</v>
      </c>
      <c r="S368" s="78">
        <v>5055016113</v>
      </c>
      <c r="T368" s="79">
        <v>5055.0161129999997</v>
      </c>
      <c r="W368" s="81">
        <v>1.64</v>
      </c>
      <c r="X368" s="82"/>
      <c r="Y368" s="61">
        <v>43542</v>
      </c>
      <c r="Z368" s="78">
        <v>1131977</v>
      </c>
      <c r="AA368" s="75">
        <v>0.88341017529508103</v>
      </c>
      <c r="AB368" s="78">
        <v>126269997</v>
      </c>
      <c r="AC368" s="75">
        <v>7.9195376871672839E-3</v>
      </c>
      <c r="AD368" s="78">
        <v>8884880</v>
      </c>
      <c r="AE368" s="75">
        <v>0.11255076039293721</v>
      </c>
      <c r="AF368" s="78">
        <v>1174570</v>
      </c>
      <c r="AG368" s="75">
        <v>0.85137539695377895</v>
      </c>
      <c r="AH368" s="75">
        <v>1.1745699999999999</v>
      </c>
    </row>
    <row r="369" spans="1:34" x14ac:dyDescent="0.2">
      <c r="A369" s="44">
        <v>366</v>
      </c>
      <c r="B369" s="61">
        <v>43539</v>
      </c>
      <c r="C369" s="78">
        <v>1742150024</v>
      </c>
      <c r="D369" s="83">
        <v>1712.3599850000001</v>
      </c>
      <c r="E369" s="76">
        <v>113803658</v>
      </c>
      <c r="F369" s="84">
        <v>113.803658</v>
      </c>
      <c r="G369" s="84"/>
      <c r="H369" s="84"/>
      <c r="I369" s="76">
        <v>9050000</v>
      </c>
      <c r="J369" s="77">
        <v>9.0500000000000007</v>
      </c>
      <c r="K369" s="77">
        <v>21820000</v>
      </c>
      <c r="L369" s="84">
        <v>21.82</v>
      </c>
      <c r="M369" s="77">
        <v>18874943</v>
      </c>
      <c r="N369" s="84">
        <v>18.874942999999998</v>
      </c>
      <c r="O369" s="77">
        <v>24256063</v>
      </c>
      <c r="P369" s="85">
        <v>24.256063000000001</v>
      </c>
      <c r="Q369" s="70">
        <v>307232452</v>
      </c>
      <c r="R369" s="75">
        <v>307.23245200000002</v>
      </c>
      <c r="S369" s="78">
        <v>5047128418</v>
      </c>
      <c r="T369" s="79">
        <v>5047.1284180000002</v>
      </c>
      <c r="W369" s="81">
        <v>1.64</v>
      </c>
      <c r="X369" s="82"/>
      <c r="Y369" s="61">
        <v>43539</v>
      </c>
      <c r="Z369" s="78">
        <v>1130838</v>
      </c>
      <c r="AA369" s="75">
        <v>0.88429996162138169</v>
      </c>
      <c r="AB369" s="78">
        <v>126360001</v>
      </c>
      <c r="AC369" s="75">
        <v>7.9138967401559297E-3</v>
      </c>
      <c r="AD369" s="78">
        <v>8873700</v>
      </c>
      <c r="AE369" s="75">
        <v>0.11269256341774007</v>
      </c>
      <c r="AF369" s="78">
        <v>1172320</v>
      </c>
      <c r="AG369" s="75">
        <v>0.85300941722396617</v>
      </c>
      <c r="AH369" s="75">
        <v>1.17232</v>
      </c>
    </row>
    <row r="370" spans="1:34" x14ac:dyDescent="0.2">
      <c r="A370" s="44">
        <v>367</v>
      </c>
      <c r="B370" s="61">
        <v>43538</v>
      </c>
      <c r="C370" s="78">
        <v>1712359985</v>
      </c>
      <c r="D370" s="83">
        <v>1686.219971</v>
      </c>
      <c r="E370" s="76">
        <v>112507637</v>
      </c>
      <c r="F370" s="84">
        <v>112.507637</v>
      </c>
      <c r="G370" s="84"/>
      <c r="H370" s="84"/>
      <c r="I370" s="76">
        <v>9380000</v>
      </c>
      <c r="J370" s="77">
        <v>9.3800000000000008</v>
      </c>
      <c r="K370" s="77">
        <v>20820000</v>
      </c>
      <c r="L370" s="84">
        <v>20.82</v>
      </c>
      <c r="M370" s="77">
        <v>18817188</v>
      </c>
      <c r="N370" s="84">
        <v>18.817188000000002</v>
      </c>
      <c r="O370" s="77">
        <v>24127041</v>
      </c>
      <c r="P370" s="85">
        <v>24.127040999999998</v>
      </c>
      <c r="Q370" s="70">
        <v>304339508</v>
      </c>
      <c r="R370" s="75">
        <v>304.33950800000002</v>
      </c>
      <c r="S370" s="78">
        <v>5076707031</v>
      </c>
      <c r="T370" s="79">
        <v>5076.7070309999999</v>
      </c>
      <c r="W370" s="81">
        <v>1.62</v>
      </c>
      <c r="X370" s="82"/>
      <c r="Y370" s="61">
        <v>43538</v>
      </c>
      <c r="Z370" s="78">
        <v>1133106</v>
      </c>
      <c r="AA370" s="75">
        <v>0.88252996630500591</v>
      </c>
      <c r="AB370" s="78">
        <v>125989998</v>
      </c>
      <c r="AC370" s="75">
        <v>7.9371379940810852E-3</v>
      </c>
      <c r="AD370" s="78">
        <v>8891300</v>
      </c>
      <c r="AE370" s="75">
        <v>0.11246949265011866</v>
      </c>
      <c r="AF370" s="78">
        <v>1172330</v>
      </c>
      <c r="AG370" s="75">
        <v>0.85300214103537397</v>
      </c>
      <c r="AH370" s="75">
        <v>1.1723300000000001</v>
      </c>
    </row>
    <row r="371" spans="1:34" x14ac:dyDescent="0.2">
      <c r="A371" s="44">
        <v>368</v>
      </c>
      <c r="B371" s="61">
        <v>43537</v>
      </c>
      <c r="C371" s="78">
        <v>1686219971</v>
      </c>
      <c r="D371" s="83">
        <v>1690.8100589999999</v>
      </c>
      <c r="E371" s="76">
        <v>112419266</v>
      </c>
      <c r="F371" s="84">
        <v>112.41926599999999</v>
      </c>
      <c r="G371" s="84"/>
      <c r="H371" s="84"/>
      <c r="I371" s="76">
        <v>9360000</v>
      </c>
      <c r="J371" s="77">
        <v>9.36</v>
      </c>
      <c r="K371" s="77">
        <v>19969999</v>
      </c>
      <c r="L371" s="84">
        <v>19.969999000000001</v>
      </c>
      <c r="M371" s="77">
        <v>18865316</v>
      </c>
      <c r="N371" s="84">
        <v>18.865316</v>
      </c>
      <c r="O371" s="77">
        <v>24107191</v>
      </c>
      <c r="P371" s="85">
        <v>24.107191</v>
      </c>
      <c r="Q371" s="70">
        <v>299421478</v>
      </c>
      <c r="R371" s="75">
        <v>299.42147799999998</v>
      </c>
      <c r="S371" s="78">
        <v>5057973633</v>
      </c>
      <c r="T371" s="79">
        <v>5057.9736329999996</v>
      </c>
      <c r="W371" s="81">
        <v>1.62</v>
      </c>
      <c r="X371" s="82"/>
      <c r="Y371" s="61">
        <v>43537</v>
      </c>
      <c r="Z371" s="78">
        <v>1128745</v>
      </c>
      <c r="AA371" s="75">
        <v>0.8859396940850236</v>
      </c>
      <c r="AB371" s="78">
        <v>125627998</v>
      </c>
      <c r="AC371" s="75">
        <v>7.9600090419334711E-3</v>
      </c>
      <c r="AD371" s="78">
        <v>8859640</v>
      </c>
      <c r="AE371" s="75">
        <v>0.11287140335273216</v>
      </c>
      <c r="AF371" s="78">
        <v>1157100</v>
      </c>
      <c r="AG371" s="75">
        <v>0.8642295393656555</v>
      </c>
      <c r="AH371" s="75">
        <v>1.1571</v>
      </c>
    </row>
    <row r="372" spans="1:34" x14ac:dyDescent="0.2">
      <c r="A372" s="44">
        <v>369</v>
      </c>
      <c r="B372" s="61">
        <v>43536</v>
      </c>
      <c r="C372" s="78">
        <v>1690810059</v>
      </c>
      <c r="D372" s="83">
        <v>1673.099976</v>
      </c>
      <c r="E372" s="76">
        <v>111555267</v>
      </c>
      <c r="F372" s="84">
        <v>111.555267</v>
      </c>
      <c r="G372" s="84"/>
      <c r="H372" s="84"/>
      <c r="I372" s="76">
        <v>9000000</v>
      </c>
      <c r="J372" s="77">
        <v>9</v>
      </c>
      <c r="K372" s="77">
        <v>19260000</v>
      </c>
      <c r="L372" s="84">
        <v>19.260000000000002</v>
      </c>
      <c r="M372" s="77">
        <v>18826815</v>
      </c>
      <c r="N372" s="84">
        <v>18.826815</v>
      </c>
      <c r="O372" s="77">
        <v>23938471</v>
      </c>
      <c r="P372" s="85">
        <v>23.938471</v>
      </c>
      <c r="Q372" s="70">
        <v>297589294</v>
      </c>
      <c r="R372" s="75">
        <v>297.589294</v>
      </c>
      <c r="S372" s="78">
        <v>5072763672</v>
      </c>
      <c r="T372" s="79">
        <v>5072.763672</v>
      </c>
      <c r="W372" s="81">
        <v>1.62</v>
      </c>
      <c r="X372" s="82"/>
      <c r="Y372" s="61">
        <v>43536</v>
      </c>
      <c r="Z372" s="78">
        <v>1125923</v>
      </c>
      <c r="AA372" s="75">
        <v>0.88816020278473751</v>
      </c>
      <c r="AB372" s="78">
        <v>125358002</v>
      </c>
      <c r="AC372" s="75">
        <v>7.9771533052991703E-3</v>
      </c>
      <c r="AD372" s="78">
        <v>8837400</v>
      </c>
      <c r="AE372" s="75">
        <v>0.1131554529612782</v>
      </c>
      <c r="AF372" s="78">
        <v>1176350</v>
      </c>
      <c r="AG372" s="75">
        <v>0.85008713393122792</v>
      </c>
      <c r="AH372" s="75">
        <v>1.17635</v>
      </c>
    </row>
    <row r="373" spans="1:34" x14ac:dyDescent="0.2">
      <c r="A373" s="44">
        <v>370</v>
      </c>
      <c r="B373" s="61">
        <v>43535</v>
      </c>
      <c r="C373" s="78">
        <v>1673099976</v>
      </c>
      <c r="D373" s="83">
        <v>1670.619995</v>
      </c>
      <c r="E373" s="76">
        <v>110779625</v>
      </c>
      <c r="F373" s="84">
        <v>110.779625</v>
      </c>
      <c r="G373" s="84"/>
      <c r="H373" s="84"/>
      <c r="I373" s="76">
        <v>8840000</v>
      </c>
      <c r="J373" s="77">
        <v>8.84</v>
      </c>
      <c r="K373" s="77">
        <v>20430000</v>
      </c>
      <c r="L373" s="84">
        <v>20.43</v>
      </c>
      <c r="M373" s="77">
        <v>18778690</v>
      </c>
      <c r="N373" s="84">
        <v>18.778690000000001</v>
      </c>
      <c r="O373" s="77">
        <v>23799524</v>
      </c>
      <c r="P373" s="85">
        <v>23.799524000000002</v>
      </c>
      <c r="Q373" s="70">
        <v>295467773</v>
      </c>
      <c r="R373" s="75">
        <v>295.46777300000002</v>
      </c>
      <c r="S373" s="78">
        <v>4945573730</v>
      </c>
      <c r="T373" s="79">
        <v>4945.5737300000001</v>
      </c>
      <c r="W373" s="81">
        <v>1.62</v>
      </c>
      <c r="X373" s="82"/>
      <c r="Y373" s="61">
        <v>43535</v>
      </c>
      <c r="Z373" s="78">
        <v>1123242</v>
      </c>
      <c r="AA373" s="75">
        <v>0.89028009992503832</v>
      </c>
      <c r="AB373" s="78">
        <v>124739998</v>
      </c>
      <c r="AC373" s="75">
        <v>8.0166748118754988E-3</v>
      </c>
      <c r="AD373" s="78">
        <v>8815500</v>
      </c>
      <c r="AE373" s="75">
        <v>0.11343656060348251</v>
      </c>
      <c r="AF373" s="78">
        <v>1156220</v>
      </c>
      <c r="AG373" s="75">
        <v>0.86488730518413448</v>
      </c>
      <c r="AH373" s="75">
        <v>1.15622</v>
      </c>
    </row>
    <row r="374" spans="1:34" x14ac:dyDescent="0.2">
      <c r="A374" s="44">
        <v>371</v>
      </c>
      <c r="B374" s="61">
        <v>43532</v>
      </c>
      <c r="C374" s="78">
        <v>1670619995</v>
      </c>
      <c r="D374" s="83">
        <v>1620.8000489999999</v>
      </c>
      <c r="E374" s="76">
        <v>108501778</v>
      </c>
      <c r="F374" s="84">
        <v>108.501778</v>
      </c>
      <c r="G374" s="84"/>
      <c r="H374" s="84"/>
      <c r="I374" s="76">
        <v>8460000</v>
      </c>
      <c r="J374" s="77">
        <v>8.4600000000000009</v>
      </c>
      <c r="K374" s="77">
        <v>20930000</v>
      </c>
      <c r="L374" s="84">
        <v>20.93</v>
      </c>
      <c r="M374" s="77">
        <v>18749813</v>
      </c>
      <c r="N374" s="84">
        <v>18.749813</v>
      </c>
      <c r="O374" s="77">
        <v>23422384</v>
      </c>
      <c r="P374" s="85">
        <v>23.422384000000001</v>
      </c>
      <c r="Q374" s="70">
        <v>294889130</v>
      </c>
      <c r="R374" s="75">
        <v>294.88913000000002</v>
      </c>
      <c r="S374" s="78">
        <v>4991915039</v>
      </c>
      <c r="T374" s="79">
        <v>4991.9150390000004</v>
      </c>
      <c r="W374" s="81">
        <v>1.6</v>
      </c>
      <c r="X374" s="82"/>
      <c r="Y374" s="61">
        <v>43532</v>
      </c>
      <c r="Z374" s="78">
        <v>1119833</v>
      </c>
      <c r="AA374" s="75">
        <v>0.89299029408849351</v>
      </c>
      <c r="AB374" s="78">
        <v>125010002</v>
      </c>
      <c r="AC374" s="75">
        <v>7.9993599232163846E-3</v>
      </c>
      <c r="AD374" s="78">
        <v>8789520</v>
      </c>
      <c r="AE374" s="75">
        <v>0.11377185557345566</v>
      </c>
      <c r="AF374" s="78">
        <v>1168600</v>
      </c>
      <c r="AG374" s="75">
        <v>0.85572479890467223</v>
      </c>
      <c r="AH374" s="75">
        <v>1.1686000000000001</v>
      </c>
    </row>
    <row r="375" spans="1:34" x14ac:dyDescent="0.2">
      <c r="A375" s="44">
        <v>372</v>
      </c>
      <c r="B375" s="61">
        <v>43531</v>
      </c>
      <c r="C375" s="78">
        <v>1620800049</v>
      </c>
      <c r="D375" s="83">
        <v>1625.9499510000001</v>
      </c>
      <c r="E375" s="76">
        <v>108383957</v>
      </c>
      <c r="F375" s="84">
        <v>108.383957</v>
      </c>
      <c r="G375" s="84"/>
      <c r="H375" s="84"/>
      <c r="I375" s="76">
        <v>8290000</v>
      </c>
      <c r="J375" s="77">
        <v>8.2899999999999991</v>
      </c>
      <c r="K375" s="77">
        <v>20590000</v>
      </c>
      <c r="L375" s="84">
        <v>20.59</v>
      </c>
      <c r="M375" s="77">
        <v>18701687</v>
      </c>
      <c r="N375" s="84">
        <v>18.701687</v>
      </c>
      <c r="O375" s="77">
        <v>23472008</v>
      </c>
      <c r="P375" s="85">
        <v>23.472007999999999</v>
      </c>
      <c r="Q375" s="70">
        <v>295130219</v>
      </c>
      <c r="R375" s="75">
        <v>295.13021900000001</v>
      </c>
      <c r="S375" s="78">
        <v>5155583984</v>
      </c>
      <c r="T375" s="79">
        <v>5155.5839839999999</v>
      </c>
      <c r="W375" s="81">
        <v>1.62</v>
      </c>
      <c r="X375" s="82"/>
      <c r="Y375" s="61">
        <v>43531</v>
      </c>
      <c r="Z375" s="78">
        <v>1131401</v>
      </c>
      <c r="AA375" s="75">
        <v>0.88385992234406718</v>
      </c>
      <c r="AB375" s="78">
        <v>126280998</v>
      </c>
      <c r="AC375" s="75">
        <v>7.9188477747063734E-3</v>
      </c>
      <c r="AD375" s="78">
        <v>8879790</v>
      </c>
      <c r="AE375" s="75">
        <v>0.11261527581170276</v>
      </c>
      <c r="AF375" s="78">
        <v>1165010</v>
      </c>
      <c r="AG375" s="75">
        <v>0.85836173080059386</v>
      </c>
      <c r="AH375" s="75">
        <v>1.1650100000000001</v>
      </c>
    </row>
    <row r="376" spans="1:34" x14ac:dyDescent="0.2">
      <c r="A376" s="44">
        <v>373</v>
      </c>
      <c r="B376" s="61">
        <v>43530</v>
      </c>
      <c r="C376" s="78">
        <v>1625949951</v>
      </c>
      <c r="D376" s="83">
        <v>1668.9499510000001</v>
      </c>
      <c r="E376" s="76">
        <v>109719246</v>
      </c>
      <c r="F376" s="84">
        <v>109.719246</v>
      </c>
      <c r="G376" s="84"/>
      <c r="H376" s="84"/>
      <c r="I376" s="76">
        <v>8380000</v>
      </c>
      <c r="J376" s="77">
        <v>8.3800000000000008</v>
      </c>
      <c r="K376" s="77">
        <v>20650000</v>
      </c>
      <c r="L376" s="84">
        <v>20.65</v>
      </c>
      <c r="M376" s="77">
        <v>18749813</v>
      </c>
      <c r="N376" s="84">
        <v>18.749813</v>
      </c>
      <c r="O376" s="77">
        <v>23670504</v>
      </c>
      <c r="P376" s="85">
        <v>23.670504000000001</v>
      </c>
      <c r="Q376" s="70">
        <v>295949921</v>
      </c>
      <c r="R376" s="75">
        <v>295.94992100000002</v>
      </c>
      <c r="S376" s="78">
        <v>5256151855</v>
      </c>
      <c r="T376" s="79">
        <v>5256.1518550000001</v>
      </c>
      <c r="W376" s="81">
        <v>1.62</v>
      </c>
      <c r="X376" s="82"/>
      <c r="Y376" s="61">
        <v>43530</v>
      </c>
      <c r="Z376" s="78">
        <v>1130710</v>
      </c>
      <c r="AA376" s="75">
        <v>0.88440006721440501</v>
      </c>
      <c r="AB376" s="78">
        <v>126469002</v>
      </c>
      <c r="AC376" s="75">
        <v>7.9070759173065983E-3</v>
      </c>
      <c r="AD376" s="78">
        <v>8873780</v>
      </c>
      <c r="AE376" s="75">
        <v>0.11269154745779138</v>
      </c>
      <c r="AF376" s="78">
        <v>1163370</v>
      </c>
      <c r="AG376" s="75">
        <v>0.85957176134849622</v>
      </c>
      <c r="AH376" s="75">
        <v>1.16337</v>
      </c>
    </row>
    <row r="377" spans="1:34" x14ac:dyDescent="0.2">
      <c r="A377" s="44">
        <v>374</v>
      </c>
      <c r="B377" s="61">
        <v>43529</v>
      </c>
      <c r="C377" s="78">
        <v>1668949951</v>
      </c>
      <c r="D377" s="83">
        <v>1692.4300539999999</v>
      </c>
      <c r="E377" s="76">
        <v>109670143</v>
      </c>
      <c r="F377" s="84">
        <v>109.670143</v>
      </c>
      <c r="G377" s="84"/>
      <c r="H377" s="84"/>
      <c r="I377" s="76">
        <v>8700000</v>
      </c>
      <c r="J377" s="77">
        <v>8.6999999999999993</v>
      </c>
      <c r="K377" s="77">
        <v>21370001</v>
      </c>
      <c r="L377" s="84">
        <v>21.370000999999998</v>
      </c>
      <c r="M377" s="77">
        <v>18730564</v>
      </c>
      <c r="N377" s="84">
        <v>18.730564000000001</v>
      </c>
      <c r="O377" s="77">
        <v>23809448</v>
      </c>
      <c r="P377" s="85">
        <v>23.809448</v>
      </c>
      <c r="Q377" s="70">
        <v>297974976</v>
      </c>
      <c r="R377" s="75">
        <v>297.97497600000003</v>
      </c>
      <c r="S377" s="78">
        <v>5251221680</v>
      </c>
      <c r="T377" s="79">
        <v>5251.2216799999997</v>
      </c>
      <c r="W377" s="81">
        <v>1.62</v>
      </c>
      <c r="X377" s="82"/>
      <c r="Y377" s="61">
        <v>43529</v>
      </c>
      <c r="Z377" s="78">
        <v>1133735</v>
      </c>
      <c r="AA377" s="75">
        <v>0.88204033570455187</v>
      </c>
      <c r="AB377" s="78">
        <v>126719002</v>
      </c>
      <c r="AC377" s="75">
        <v>7.891476291771931E-3</v>
      </c>
      <c r="AD377" s="78">
        <v>8896600</v>
      </c>
      <c r="AE377" s="75">
        <v>0.112402490839197</v>
      </c>
      <c r="AF377" s="78">
        <v>1162300</v>
      </c>
      <c r="AG377" s="75">
        <v>0.86036307321689742</v>
      </c>
      <c r="AH377" s="75">
        <v>1.1623000000000001</v>
      </c>
    </row>
    <row r="378" spans="1:34" x14ac:dyDescent="0.2">
      <c r="A378" s="44">
        <v>375</v>
      </c>
      <c r="B378" s="61">
        <v>43528</v>
      </c>
      <c r="C378" s="78">
        <v>1692430054</v>
      </c>
      <c r="D378" s="83">
        <v>1696.170044</v>
      </c>
      <c r="E378" s="76">
        <v>110219971</v>
      </c>
      <c r="F378" s="84">
        <v>110.219971</v>
      </c>
      <c r="G378" s="84"/>
      <c r="H378" s="84"/>
      <c r="I378" s="76">
        <v>8780000</v>
      </c>
      <c r="J378" s="77">
        <v>8.7799999999999994</v>
      </c>
      <c r="K378" s="77">
        <v>21120001</v>
      </c>
      <c r="L378" s="84">
        <v>21.120000999999998</v>
      </c>
      <c r="M378" s="77">
        <v>18740189</v>
      </c>
      <c r="N378" s="84">
        <v>18.740189000000001</v>
      </c>
      <c r="O378" s="77">
        <v>23839224</v>
      </c>
      <c r="P378" s="85">
        <v>23.839224000000002</v>
      </c>
      <c r="Q378" s="70">
        <v>297010651</v>
      </c>
      <c r="R378" s="75">
        <v>297.010651</v>
      </c>
      <c r="S378" s="78">
        <v>5251221680</v>
      </c>
      <c r="T378" s="79">
        <v>5251.2216799999997</v>
      </c>
      <c r="W378" s="81">
        <v>1.62</v>
      </c>
      <c r="X378" s="82"/>
      <c r="Y378" s="61">
        <v>43528</v>
      </c>
      <c r="Z378" s="78">
        <v>1137592</v>
      </c>
      <c r="AA378" s="75">
        <v>0.87904978234727393</v>
      </c>
      <c r="AB378" s="78">
        <v>127309998</v>
      </c>
      <c r="AC378" s="75">
        <v>7.8548426338047699E-3</v>
      </c>
      <c r="AD378" s="78">
        <v>8928000</v>
      </c>
      <c r="AE378" s="75">
        <v>0.11200716845878135</v>
      </c>
      <c r="AF378" s="78">
        <v>1163630</v>
      </c>
      <c r="AG378" s="75">
        <v>0.85937969973273298</v>
      </c>
      <c r="AH378" s="75">
        <v>1.1636299999999999</v>
      </c>
    </row>
    <row r="379" spans="1:34" x14ac:dyDescent="0.2">
      <c r="A379" s="44">
        <v>376</v>
      </c>
      <c r="B379" s="61">
        <v>43525</v>
      </c>
      <c r="C379" s="78">
        <v>1696170044</v>
      </c>
      <c r="D379" s="83">
        <v>1671.7299800000001</v>
      </c>
      <c r="E379" s="76">
        <v>110485077</v>
      </c>
      <c r="F379" s="84">
        <v>110.485077</v>
      </c>
      <c r="G379" s="84"/>
      <c r="H379" s="84"/>
      <c r="I379" s="76">
        <v>9100000</v>
      </c>
      <c r="J379" s="77">
        <v>9.1</v>
      </c>
      <c r="K379" s="77">
        <v>22270000</v>
      </c>
      <c r="L379" s="84">
        <v>22.27</v>
      </c>
      <c r="M379" s="77">
        <v>18720940</v>
      </c>
      <c r="N379" s="84">
        <v>18.720939999999999</v>
      </c>
      <c r="O379" s="77">
        <v>24027792</v>
      </c>
      <c r="P379" s="85">
        <v>24.027792000000002</v>
      </c>
      <c r="Q379" s="70">
        <v>295660583</v>
      </c>
      <c r="R379" s="75">
        <v>295.66058299999997</v>
      </c>
      <c r="S379" s="78">
        <v>5240376465</v>
      </c>
      <c r="T379" s="79">
        <v>5240.3764650000003</v>
      </c>
      <c r="W379" s="81">
        <v>1.62</v>
      </c>
      <c r="X379" s="82"/>
      <c r="Y379" s="61">
        <v>43525</v>
      </c>
      <c r="Z379" s="78">
        <v>1137346</v>
      </c>
      <c r="AA379" s="75">
        <v>0.87923991467855866</v>
      </c>
      <c r="AB379" s="78">
        <v>126646004</v>
      </c>
      <c r="AC379" s="75">
        <v>7.8960248915552044E-3</v>
      </c>
      <c r="AD379" s="78">
        <v>8927070</v>
      </c>
      <c r="AE379" s="75">
        <v>0.11201883708764465</v>
      </c>
      <c r="AF379" s="78">
        <v>1166200</v>
      </c>
      <c r="AG379" s="75">
        <v>0.85748585148345058</v>
      </c>
      <c r="AH379" s="75">
        <v>1.1661999999999999</v>
      </c>
    </row>
    <row r="380" spans="1:34" x14ac:dyDescent="0.2">
      <c r="A380" s="44">
        <v>377</v>
      </c>
      <c r="B380" s="61">
        <v>43524</v>
      </c>
      <c r="C380" s="78">
        <v>1671729980</v>
      </c>
      <c r="D380" s="83">
        <v>1639.829956</v>
      </c>
      <c r="E380" s="76">
        <v>109994156</v>
      </c>
      <c r="F380" s="84">
        <v>109.994156</v>
      </c>
      <c r="G380" s="84"/>
      <c r="H380" s="84"/>
      <c r="I380" s="76">
        <v>9070000</v>
      </c>
      <c r="J380" s="77">
        <v>9.07</v>
      </c>
      <c r="K380" s="77">
        <v>22600000</v>
      </c>
      <c r="L380" s="84">
        <v>22.6</v>
      </c>
      <c r="M380" s="77">
        <v>18778690</v>
      </c>
      <c r="N380" s="84">
        <v>18.778690000000001</v>
      </c>
      <c r="O380" s="77">
        <v>23809448</v>
      </c>
      <c r="P380" s="85">
        <v>23.809448</v>
      </c>
      <c r="Q380" s="70">
        <v>291224731</v>
      </c>
      <c r="R380" s="75">
        <v>291.22473100000002</v>
      </c>
      <c r="S380" s="78">
        <v>5266011230</v>
      </c>
      <c r="T380" s="79">
        <v>5266.0112300000001</v>
      </c>
      <c r="W380" s="81">
        <v>1.6</v>
      </c>
      <c r="X380" s="82"/>
      <c r="Y380" s="61">
        <v>43524</v>
      </c>
      <c r="Z380" s="78">
        <v>1138019</v>
      </c>
      <c r="AA380" s="75">
        <v>0.87871995107287326</v>
      </c>
      <c r="AB380" s="78">
        <v>126155998</v>
      </c>
      <c r="AC380" s="75">
        <v>7.9266940601587562E-3</v>
      </c>
      <c r="AD380" s="78">
        <v>8931680</v>
      </c>
      <c r="AE380" s="75">
        <v>0.11196101965139817</v>
      </c>
      <c r="AF380" s="78">
        <v>1170190</v>
      </c>
      <c r="AG380" s="75">
        <v>0.85456207966227704</v>
      </c>
      <c r="AH380" s="75">
        <v>1.1701900000000001</v>
      </c>
    </row>
    <row r="381" spans="1:34" x14ac:dyDescent="0.2">
      <c r="A381" s="44">
        <v>378</v>
      </c>
      <c r="B381" s="61">
        <v>43523</v>
      </c>
      <c r="C381" s="78">
        <v>1639829956</v>
      </c>
      <c r="D381" s="83">
        <v>1641.089966</v>
      </c>
      <c r="E381" s="76">
        <v>110131607</v>
      </c>
      <c r="F381" s="84">
        <v>110.131607</v>
      </c>
      <c r="G381" s="84"/>
      <c r="H381" s="84"/>
      <c r="I381" s="76">
        <v>8870000</v>
      </c>
      <c r="J381" s="77">
        <v>8.8699999999999992</v>
      </c>
      <c r="K381" s="77">
        <v>22100000</v>
      </c>
      <c r="L381" s="84">
        <v>22.1</v>
      </c>
      <c r="M381" s="77">
        <v>18817188</v>
      </c>
      <c r="N381" s="84">
        <v>18.817188000000002</v>
      </c>
      <c r="O381" s="77">
        <v>23829298</v>
      </c>
      <c r="P381" s="85">
        <v>23.829298000000001</v>
      </c>
      <c r="Q381" s="70">
        <v>291610443</v>
      </c>
      <c r="R381" s="75">
        <v>291.61044299999998</v>
      </c>
      <c r="S381" s="78">
        <v>5306435547</v>
      </c>
      <c r="T381" s="79">
        <v>5306.435547</v>
      </c>
      <c r="W381" s="81">
        <v>1.59</v>
      </c>
      <c r="X381" s="82"/>
      <c r="Y381" s="61">
        <v>43523</v>
      </c>
      <c r="Z381" s="78">
        <v>1139315</v>
      </c>
      <c r="AA381" s="75">
        <v>0.87772038461707247</v>
      </c>
      <c r="AB381" s="78">
        <v>125930000</v>
      </c>
      <c r="AC381" s="75">
        <v>7.9409195584848723E-3</v>
      </c>
      <c r="AD381" s="78">
        <v>8941020</v>
      </c>
      <c r="AE381" s="75">
        <v>0.11184406253425225</v>
      </c>
      <c r="AF381" s="78">
        <v>1163450</v>
      </c>
      <c r="AG381" s="75">
        <v>0.85951265632386431</v>
      </c>
      <c r="AH381" s="75">
        <v>1.1634500000000001</v>
      </c>
    </row>
    <row r="382" spans="1:34" x14ac:dyDescent="0.2">
      <c r="A382" s="44">
        <v>379</v>
      </c>
      <c r="B382" s="61">
        <v>43522</v>
      </c>
      <c r="C382" s="78">
        <v>1641089966</v>
      </c>
      <c r="D382" s="83">
        <v>1636.400024</v>
      </c>
      <c r="E382" s="76">
        <v>110318161</v>
      </c>
      <c r="F382" s="84">
        <v>110.318161</v>
      </c>
      <c r="G382" s="84"/>
      <c r="H382" s="84"/>
      <c r="I382" s="76">
        <v>8090000</v>
      </c>
      <c r="J382" s="77">
        <v>8.09</v>
      </c>
      <c r="K382" s="77">
        <v>23700001</v>
      </c>
      <c r="L382" s="84">
        <v>23.700001</v>
      </c>
      <c r="M382" s="77">
        <v>18865316</v>
      </c>
      <c r="N382" s="84">
        <v>18.865316</v>
      </c>
      <c r="O382" s="77">
        <v>23789598</v>
      </c>
      <c r="P382" s="85">
        <v>23.789598000000002</v>
      </c>
      <c r="Q382" s="70">
        <v>293394440</v>
      </c>
      <c r="R382" s="75">
        <v>293.39443999999997</v>
      </c>
      <c r="S382" s="78">
        <v>5256151855</v>
      </c>
      <c r="T382" s="79">
        <v>5256.1518550000001</v>
      </c>
      <c r="W382" s="81">
        <v>1.6</v>
      </c>
      <c r="X382" s="82"/>
      <c r="Y382" s="61">
        <v>43522</v>
      </c>
      <c r="Z382" s="78">
        <v>1136751</v>
      </c>
      <c r="AA382" s="75">
        <v>0.8797001278204285</v>
      </c>
      <c r="AB382" s="78">
        <v>126206001</v>
      </c>
      <c r="AC382" s="75">
        <v>7.9235534925157797E-3</v>
      </c>
      <c r="AD382" s="78">
        <v>8917000</v>
      </c>
      <c r="AE382" s="75">
        <v>0.112145340361108</v>
      </c>
      <c r="AF382" s="78">
        <v>1154910</v>
      </c>
      <c r="AG382" s="75">
        <v>0.86586833606081848</v>
      </c>
      <c r="AH382" s="75">
        <v>1.1549100000000001</v>
      </c>
    </row>
    <row r="383" spans="1:34" x14ac:dyDescent="0.2">
      <c r="A383" s="44">
        <v>380</v>
      </c>
      <c r="B383" s="61">
        <v>43521</v>
      </c>
      <c r="C383" s="78">
        <v>1636400024</v>
      </c>
      <c r="D383" s="83">
        <v>1633</v>
      </c>
      <c r="E383" s="76">
        <v>109562157</v>
      </c>
      <c r="F383" s="84">
        <v>109.562157</v>
      </c>
      <c r="G383" s="84"/>
      <c r="H383" s="84"/>
      <c r="I383" s="76">
        <v>8060000</v>
      </c>
      <c r="J383" s="77">
        <v>8.06</v>
      </c>
      <c r="K383" s="77">
        <v>21650000</v>
      </c>
      <c r="L383" s="84">
        <v>21.65</v>
      </c>
      <c r="M383" s="77">
        <v>18807566</v>
      </c>
      <c r="N383" s="84">
        <v>18.807566000000001</v>
      </c>
      <c r="O383" s="77">
        <v>23809448</v>
      </c>
      <c r="P383" s="85">
        <v>23.809448</v>
      </c>
      <c r="Q383" s="70">
        <v>292092621</v>
      </c>
      <c r="R383" s="75">
        <v>292.09262100000001</v>
      </c>
      <c r="S383" s="78">
        <v>5301505859</v>
      </c>
      <c r="T383" s="79">
        <v>5301.5058589999999</v>
      </c>
      <c r="W383" s="81">
        <v>1.62</v>
      </c>
      <c r="X383" s="82"/>
      <c r="Y383" s="61">
        <v>43521</v>
      </c>
      <c r="Z383" s="78">
        <v>1134224</v>
      </c>
      <c r="AA383" s="75">
        <v>0.88166006009394982</v>
      </c>
      <c r="AB383" s="78">
        <v>125632004</v>
      </c>
      <c r="AC383" s="75">
        <v>7.959755222880947E-3</v>
      </c>
      <c r="AD383" s="78">
        <v>8900500</v>
      </c>
      <c r="AE383" s="75">
        <v>0.11235323858210214</v>
      </c>
      <c r="AF383" s="78">
        <v>1151800</v>
      </c>
      <c r="AG383" s="75">
        <v>0.86820628581350934</v>
      </c>
      <c r="AH383" s="75">
        <v>1.1517999999999999</v>
      </c>
    </row>
    <row r="384" spans="1:34" x14ac:dyDescent="0.2">
      <c r="A384" s="44">
        <v>381</v>
      </c>
      <c r="B384" s="61">
        <v>43518</v>
      </c>
      <c r="C384" s="78">
        <v>1633000000</v>
      </c>
      <c r="D384" s="83">
        <v>1631.5600589999999</v>
      </c>
      <c r="E384" s="76">
        <v>108953415</v>
      </c>
      <c r="F384" s="84">
        <v>108.95341500000001</v>
      </c>
      <c r="G384" s="84"/>
      <c r="H384" s="84"/>
      <c r="I384" s="76">
        <v>7780000</v>
      </c>
      <c r="J384" s="77">
        <v>7.78</v>
      </c>
      <c r="K384" s="77">
        <v>19879999</v>
      </c>
      <c r="L384" s="84">
        <v>19.879999000000002</v>
      </c>
      <c r="M384" s="77">
        <v>18797939</v>
      </c>
      <c r="N384" s="84">
        <v>18.797939</v>
      </c>
      <c r="O384" s="77">
        <v>23739975</v>
      </c>
      <c r="P384" s="85">
        <v>23.739975000000001</v>
      </c>
      <c r="Q384" s="70">
        <v>289055023</v>
      </c>
      <c r="R384" s="75">
        <v>289.05502300000001</v>
      </c>
      <c r="S384" s="78">
        <v>5238404297</v>
      </c>
      <c r="T384" s="79">
        <v>5238.404297</v>
      </c>
      <c r="W384" s="81">
        <v>1.62</v>
      </c>
      <c r="X384" s="82"/>
      <c r="Y384" s="61">
        <v>43518</v>
      </c>
      <c r="Z384" s="78">
        <v>1134301</v>
      </c>
      <c r="AA384" s="75">
        <v>0.88160021017349011</v>
      </c>
      <c r="AB384" s="78">
        <v>125540001</v>
      </c>
      <c r="AC384" s="75">
        <v>7.9655885935511501E-3</v>
      </c>
      <c r="AD384" s="78">
        <v>8897000</v>
      </c>
      <c r="AE384" s="75">
        <v>0.11239743733842868</v>
      </c>
      <c r="AF384" s="78">
        <v>1149700</v>
      </c>
      <c r="AG384" s="75">
        <v>0.86979211968339576</v>
      </c>
      <c r="AH384" s="75">
        <v>1.1496999999999999</v>
      </c>
    </row>
    <row r="385" spans="1:34" x14ac:dyDescent="0.2">
      <c r="A385" s="44">
        <v>382</v>
      </c>
      <c r="B385" s="61">
        <v>43517</v>
      </c>
      <c r="C385" s="78">
        <v>1631560059</v>
      </c>
      <c r="D385" s="83">
        <v>1619.4399410000001</v>
      </c>
      <c r="E385" s="76">
        <v>107421776</v>
      </c>
      <c r="F385" s="84">
        <v>107.42177599999999</v>
      </c>
      <c r="G385" s="84"/>
      <c r="H385" s="84"/>
      <c r="I385" s="76">
        <v>7370000</v>
      </c>
      <c r="J385" s="77">
        <v>7.37</v>
      </c>
      <c r="K385" s="77">
        <v>19340000</v>
      </c>
      <c r="L385" s="84">
        <v>19.34</v>
      </c>
      <c r="M385" s="77">
        <v>18759439</v>
      </c>
      <c r="N385" s="84">
        <v>18.759439</v>
      </c>
      <c r="O385" s="77">
        <v>23531555</v>
      </c>
      <c r="P385" s="85">
        <v>23.531555000000001</v>
      </c>
      <c r="Q385" s="70">
        <v>286354919</v>
      </c>
      <c r="R385" s="75">
        <v>286.354919</v>
      </c>
      <c r="S385" s="78">
        <v>5265025391</v>
      </c>
      <c r="T385" s="79">
        <v>5265.0253910000001</v>
      </c>
      <c r="W385" s="81">
        <v>1.61</v>
      </c>
      <c r="X385" s="82"/>
      <c r="Y385" s="61">
        <v>43517</v>
      </c>
      <c r="Z385" s="78">
        <v>1134636</v>
      </c>
      <c r="AA385" s="75">
        <v>0.88133991870520589</v>
      </c>
      <c r="AB385" s="78">
        <v>125671997</v>
      </c>
      <c r="AC385" s="75">
        <v>7.9572221646163534E-3</v>
      </c>
      <c r="AD385" s="78">
        <v>8904360</v>
      </c>
      <c r="AE385" s="75">
        <v>0.11230453395864497</v>
      </c>
      <c r="AF385" s="78">
        <v>1149590</v>
      </c>
      <c r="AG385" s="75">
        <v>0.86987534686279466</v>
      </c>
      <c r="AH385" s="75">
        <v>1.1495899999999999</v>
      </c>
    </row>
    <row r="386" spans="1:34" x14ac:dyDescent="0.2">
      <c r="A386" s="44">
        <v>383</v>
      </c>
      <c r="B386" s="61">
        <v>43516</v>
      </c>
      <c r="C386" s="78">
        <v>1619439941</v>
      </c>
      <c r="D386" s="83">
        <v>1622.099976</v>
      </c>
      <c r="E386" s="76">
        <v>105202843</v>
      </c>
      <c r="F386" s="84">
        <v>105.202843</v>
      </c>
      <c r="G386" s="84"/>
      <c r="H386" s="84"/>
      <c r="I386" s="76">
        <v>7230000</v>
      </c>
      <c r="J386" s="77">
        <v>7.23</v>
      </c>
      <c r="K386" s="77">
        <v>19920000</v>
      </c>
      <c r="L386" s="84">
        <v>19.920000000000002</v>
      </c>
      <c r="M386" s="77">
        <v>18788317</v>
      </c>
      <c r="N386" s="84">
        <v>18.788316999999999</v>
      </c>
      <c r="O386" s="77">
        <v>23610954</v>
      </c>
      <c r="P386" s="85">
        <v>23.610954</v>
      </c>
      <c r="Q386" s="70">
        <v>286017395</v>
      </c>
      <c r="R386" s="75">
        <v>286.01739500000002</v>
      </c>
      <c r="S386" s="78">
        <v>5199952148</v>
      </c>
      <c r="T386" s="79">
        <v>5199.9521480000003</v>
      </c>
      <c r="W386" s="81">
        <v>1.61</v>
      </c>
      <c r="X386" s="82"/>
      <c r="Y386" s="61">
        <v>43516</v>
      </c>
      <c r="Z386" s="78">
        <v>1134301</v>
      </c>
      <c r="AA386" s="75">
        <v>0.88160021017349011</v>
      </c>
      <c r="AB386" s="78">
        <v>125393997</v>
      </c>
      <c r="AC386" s="75">
        <v>7.9748634218909219E-3</v>
      </c>
      <c r="AD386" s="78">
        <v>8899050</v>
      </c>
      <c r="AE386" s="75">
        <v>0.11237154527730488</v>
      </c>
      <c r="AF386" s="78">
        <v>1151510</v>
      </c>
      <c r="AG386" s="75">
        <v>0.86842493769051066</v>
      </c>
      <c r="AH386" s="75">
        <v>1.15151</v>
      </c>
    </row>
    <row r="387" spans="1:34" x14ac:dyDescent="0.2">
      <c r="A387" s="44">
        <v>384</v>
      </c>
      <c r="B387" s="61">
        <v>43515</v>
      </c>
      <c r="C387" s="78">
        <v>1622099976</v>
      </c>
      <c r="D387" s="83">
        <v>1627.579956</v>
      </c>
      <c r="E387" s="76">
        <v>105752663</v>
      </c>
      <c r="F387" s="84">
        <v>105.752663</v>
      </c>
      <c r="G387" s="84"/>
      <c r="H387" s="84"/>
      <c r="I387" s="76">
        <v>7560000</v>
      </c>
      <c r="J387" s="77">
        <v>7.56</v>
      </c>
      <c r="K387" s="77">
        <v>20830000</v>
      </c>
      <c r="L387" s="84">
        <v>20.83</v>
      </c>
      <c r="M387" s="77">
        <v>18797939</v>
      </c>
      <c r="N387" s="84">
        <v>18.797939</v>
      </c>
      <c r="O387" s="77">
        <v>23591105</v>
      </c>
      <c r="P387" s="85">
        <v>23.591104999999999</v>
      </c>
      <c r="Q387" s="70">
        <v>286644226</v>
      </c>
      <c r="R387" s="75">
        <v>286.644226</v>
      </c>
      <c r="S387" s="78">
        <v>5076707031</v>
      </c>
      <c r="T387" s="79">
        <v>5076.7070309999999</v>
      </c>
      <c r="W387" s="81">
        <v>1.61</v>
      </c>
      <c r="X387" s="82"/>
      <c r="Y387" s="61">
        <v>43515</v>
      </c>
      <c r="Z387" s="78">
        <v>1131196</v>
      </c>
      <c r="AA387" s="75">
        <v>0.88402009908097268</v>
      </c>
      <c r="AB387" s="78">
        <v>125093002</v>
      </c>
      <c r="AC387" s="75">
        <v>7.9940522971860568E-3</v>
      </c>
      <c r="AD387" s="78">
        <v>8876350</v>
      </c>
      <c r="AE387" s="75">
        <v>0.11265891948830319</v>
      </c>
      <c r="AF387" s="78">
        <v>1142370</v>
      </c>
      <c r="AG387" s="75">
        <v>0.87537312779572285</v>
      </c>
      <c r="AH387" s="75">
        <v>1.1423700000000001</v>
      </c>
    </row>
    <row r="388" spans="1:34" x14ac:dyDescent="0.2">
      <c r="A388" s="44">
        <v>385</v>
      </c>
      <c r="B388" s="61">
        <v>43511</v>
      </c>
      <c r="C388" s="78">
        <v>1627579956</v>
      </c>
      <c r="D388" s="83">
        <v>1607.9499510000001</v>
      </c>
      <c r="E388" s="76">
        <v>105801544</v>
      </c>
      <c r="F388" s="84">
        <v>105.80154400000001</v>
      </c>
      <c r="G388" s="84"/>
      <c r="H388" s="84"/>
      <c r="I388" s="76">
        <v>7650000</v>
      </c>
      <c r="J388" s="77">
        <v>7.65</v>
      </c>
      <c r="K388" s="77">
        <v>21440001</v>
      </c>
      <c r="L388" s="84">
        <v>21.440000999999999</v>
      </c>
      <c r="M388" s="77">
        <v>18749813</v>
      </c>
      <c r="N388" s="84">
        <v>18.749813</v>
      </c>
      <c r="O388" s="77">
        <v>23551405</v>
      </c>
      <c r="P388" s="85">
        <v>23.551404999999999</v>
      </c>
      <c r="Q388" s="70">
        <v>283703064</v>
      </c>
      <c r="R388" s="75">
        <v>283.70306399999998</v>
      </c>
      <c r="S388" s="78">
        <v>4975153320</v>
      </c>
      <c r="T388" s="79">
        <v>4975.1533200000003</v>
      </c>
      <c r="W388" s="81">
        <v>1.61</v>
      </c>
      <c r="X388" s="82"/>
      <c r="Y388" s="61">
        <v>43511</v>
      </c>
      <c r="Z388" s="78">
        <v>1129535</v>
      </c>
      <c r="AA388" s="75">
        <v>0.88532006533662089</v>
      </c>
      <c r="AB388" s="78">
        <v>124849998</v>
      </c>
      <c r="AC388" s="75">
        <v>8.0096116621483655E-3</v>
      </c>
      <c r="AD388" s="78">
        <v>8862910</v>
      </c>
      <c r="AE388" s="75">
        <v>0.11282975907461545</v>
      </c>
      <c r="AF388" s="78">
        <v>1132950</v>
      </c>
      <c r="AG388" s="75">
        <v>0.88265148506112368</v>
      </c>
      <c r="AH388" s="75">
        <v>1.1329499999999999</v>
      </c>
    </row>
    <row r="389" spans="1:34" x14ac:dyDescent="0.2">
      <c r="A389" s="44">
        <v>386</v>
      </c>
      <c r="B389" s="61">
        <v>43510</v>
      </c>
      <c r="C389" s="78">
        <v>1607949951</v>
      </c>
      <c r="D389" s="83">
        <v>1622.650024</v>
      </c>
      <c r="E389" s="76">
        <v>104511040</v>
      </c>
      <c r="F389" s="84">
        <v>104.51103999999999</v>
      </c>
      <c r="G389" s="84"/>
      <c r="H389" s="84"/>
      <c r="I389" s="76">
        <v>7660000</v>
      </c>
      <c r="J389" s="77">
        <v>7.66</v>
      </c>
      <c r="K389" s="77">
        <v>19660000</v>
      </c>
      <c r="L389" s="84">
        <v>19.66</v>
      </c>
      <c r="M389" s="77">
        <v>18740189</v>
      </c>
      <c r="N389" s="84">
        <v>18.740189000000001</v>
      </c>
      <c r="O389" s="77">
        <v>23342987</v>
      </c>
      <c r="P389" s="85">
        <v>23.342987000000001</v>
      </c>
      <c r="Q389" s="70">
        <v>280472595</v>
      </c>
      <c r="R389" s="75">
        <v>280.47259500000001</v>
      </c>
      <c r="S389" s="78">
        <v>4967265625</v>
      </c>
      <c r="T389" s="79">
        <v>4967.265625</v>
      </c>
      <c r="W389" s="81">
        <v>1.61</v>
      </c>
      <c r="X389" s="82"/>
      <c r="Y389" s="61">
        <v>43510</v>
      </c>
      <c r="Z389" s="78">
        <v>1126494</v>
      </c>
      <c r="AA389" s="75">
        <v>0.88771000999561467</v>
      </c>
      <c r="AB389" s="78">
        <v>124950996</v>
      </c>
      <c r="AC389" s="75">
        <v>8.0031374859949097E-3</v>
      </c>
      <c r="AD389" s="78">
        <v>8840000</v>
      </c>
      <c r="AE389" s="75">
        <v>0.11312217194570136</v>
      </c>
      <c r="AF389" s="78">
        <v>1141200</v>
      </c>
      <c r="AG389" s="75">
        <v>0.87627059235892046</v>
      </c>
      <c r="AH389" s="75">
        <v>1.1412</v>
      </c>
    </row>
    <row r="390" spans="1:34" x14ac:dyDescent="0.2">
      <c r="A390" s="44">
        <v>387</v>
      </c>
      <c r="B390" s="61">
        <v>43509</v>
      </c>
      <c r="C390" s="78">
        <v>1622650024</v>
      </c>
      <c r="D390" s="83">
        <v>1640</v>
      </c>
      <c r="E390" s="76">
        <v>104423050</v>
      </c>
      <c r="F390" s="84">
        <v>104.42305</v>
      </c>
      <c r="G390" s="84"/>
      <c r="H390" s="84"/>
      <c r="I390" s="76">
        <v>7680000</v>
      </c>
      <c r="J390" s="77">
        <v>7.68</v>
      </c>
      <c r="K390" s="77">
        <v>18530001</v>
      </c>
      <c r="L390" s="84">
        <v>18.530000999999999</v>
      </c>
      <c r="M390" s="77">
        <v>18682438</v>
      </c>
      <c r="N390" s="84">
        <v>18.682438000000001</v>
      </c>
      <c r="O390" s="77">
        <v>23372759</v>
      </c>
      <c r="P390" s="85">
        <v>23.372758999999999</v>
      </c>
      <c r="Q390" s="70">
        <v>284137024</v>
      </c>
      <c r="R390" s="75">
        <v>284.137024</v>
      </c>
      <c r="S390" s="78">
        <v>4910080078</v>
      </c>
      <c r="T390" s="79">
        <v>4910.080078</v>
      </c>
      <c r="W390" s="81">
        <v>1.59</v>
      </c>
      <c r="X390" s="82"/>
      <c r="Y390" s="61">
        <v>43509</v>
      </c>
      <c r="Z390" s="78">
        <v>1133466</v>
      </c>
      <c r="AA390" s="75">
        <v>0.8822496660685013</v>
      </c>
      <c r="AB390" s="78">
        <v>125255997</v>
      </c>
      <c r="AC390" s="75">
        <v>7.9836496770689554E-3</v>
      </c>
      <c r="AD390" s="78">
        <v>8894070</v>
      </c>
      <c r="AE390" s="75">
        <v>0.11243446476135224</v>
      </c>
      <c r="AF390" s="78">
        <v>1137320</v>
      </c>
      <c r="AG390" s="75">
        <v>0.87926001477156812</v>
      </c>
      <c r="AH390" s="75">
        <v>1.1373200000000001</v>
      </c>
    </row>
    <row r="391" spans="1:34" x14ac:dyDescent="0.2">
      <c r="A391" s="44">
        <v>388</v>
      </c>
      <c r="B391" s="61">
        <v>43508</v>
      </c>
      <c r="C391" s="78">
        <v>1640000000</v>
      </c>
      <c r="D391" s="83">
        <v>1638.01001</v>
      </c>
      <c r="E391" s="76">
        <v>104501274</v>
      </c>
      <c r="F391" s="84">
        <v>104.501274</v>
      </c>
      <c r="G391" s="84"/>
      <c r="H391" s="84"/>
      <c r="I391" s="76">
        <v>7600000</v>
      </c>
      <c r="J391" s="77">
        <v>7.6</v>
      </c>
      <c r="K391" s="77">
        <v>18690001</v>
      </c>
      <c r="L391" s="84">
        <v>18.690000999999999</v>
      </c>
      <c r="M391" s="77">
        <v>18740189</v>
      </c>
      <c r="N391" s="84">
        <v>18.740189000000001</v>
      </c>
      <c r="O391" s="77">
        <v>23283438</v>
      </c>
      <c r="P391" s="85">
        <v>23.283438</v>
      </c>
      <c r="Q391" s="70">
        <v>284281616</v>
      </c>
      <c r="R391" s="75">
        <v>284.28161599999999</v>
      </c>
      <c r="S391" s="78">
        <v>4785849609</v>
      </c>
      <c r="T391" s="79">
        <v>4785.8496089999999</v>
      </c>
      <c r="W391" s="81">
        <v>1.59</v>
      </c>
      <c r="X391" s="82"/>
      <c r="Y391" s="61">
        <v>43508</v>
      </c>
      <c r="Z391" s="78">
        <v>1127904</v>
      </c>
      <c r="AA391" s="75">
        <v>0.88660027803784713</v>
      </c>
      <c r="AB391" s="78">
        <v>124519997</v>
      </c>
      <c r="AC391" s="75">
        <v>8.0308386130140998E-3</v>
      </c>
      <c r="AD391" s="78">
        <v>8849500</v>
      </c>
      <c r="AE391" s="75">
        <v>0.11300073450477427</v>
      </c>
      <c r="AF391" s="78">
        <v>1140200</v>
      </c>
      <c r="AG391" s="75">
        <v>0.87703911594457107</v>
      </c>
      <c r="AH391" s="75">
        <v>1.1402000000000001</v>
      </c>
    </row>
    <row r="392" spans="1:34" x14ac:dyDescent="0.2">
      <c r="A392" s="44">
        <v>389</v>
      </c>
      <c r="B392" s="61">
        <v>43504</v>
      </c>
      <c r="C392" s="78">
        <v>1638010010</v>
      </c>
      <c r="D392" s="83">
        <v>1588.219971</v>
      </c>
      <c r="E392" s="76">
        <v>103308533</v>
      </c>
      <c r="F392" s="84">
        <v>103.308533</v>
      </c>
      <c r="G392" s="84"/>
      <c r="H392" s="84"/>
      <c r="I392" s="76">
        <v>7440000</v>
      </c>
      <c r="J392" s="77">
        <v>7.44</v>
      </c>
      <c r="K392" s="77">
        <v>17990000</v>
      </c>
      <c r="L392" s="84">
        <v>17.989999999999998</v>
      </c>
      <c r="M392" s="77">
        <v>18797939</v>
      </c>
      <c r="N392" s="84">
        <v>18.797939</v>
      </c>
      <c r="O392" s="77">
        <v>22876522</v>
      </c>
      <c r="P392" s="85">
        <v>22.876522000000001</v>
      </c>
      <c r="Q392" s="70">
        <v>273433014</v>
      </c>
      <c r="R392" s="75">
        <v>273.43301400000001</v>
      </c>
      <c r="S392" s="78">
        <v>4837118652</v>
      </c>
      <c r="T392" s="79">
        <v>4837.1186520000001</v>
      </c>
      <c r="W392" s="81">
        <v>1.56</v>
      </c>
      <c r="X392" s="82"/>
      <c r="Y392" s="61">
        <v>43504</v>
      </c>
      <c r="Z392" s="78">
        <v>1133877</v>
      </c>
      <c r="AA392" s="75">
        <v>0.88192987422798064</v>
      </c>
      <c r="AB392" s="78">
        <v>124454002</v>
      </c>
      <c r="AC392" s="75">
        <v>8.0350971759027886E-3</v>
      </c>
      <c r="AD392" s="78">
        <v>8896900</v>
      </c>
      <c r="AE392" s="75">
        <v>0.11239870067102024</v>
      </c>
      <c r="AF392" s="78">
        <v>1141910</v>
      </c>
      <c r="AG392" s="75">
        <v>0.87572575772171191</v>
      </c>
      <c r="AH392" s="75">
        <v>1.14191</v>
      </c>
    </row>
    <row r="393" spans="1:34" x14ac:dyDescent="0.2">
      <c r="A393" s="44">
        <v>390</v>
      </c>
      <c r="B393" s="61">
        <v>43503</v>
      </c>
      <c r="C393" s="78">
        <v>1588219971</v>
      </c>
      <c r="D393" s="83">
        <v>1614.369995</v>
      </c>
      <c r="E393" s="76">
        <v>102917473</v>
      </c>
      <c r="F393" s="84">
        <v>102.917473</v>
      </c>
      <c r="G393" s="84"/>
      <c r="H393" s="84"/>
      <c r="I393" s="76">
        <v>7480000</v>
      </c>
      <c r="J393" s="77">
        <v>7.48</v>
      </c>
      <c r="K393" s="77">
        <v>17049999</v>
      </c>
      <c r="L393" s="84">
        <v>17.049999</v>
      </c>
      <c r="M393" s="77">
        <v>18788317</v>
      </c>
      <c r="N393" s="84">
        <v>18.788316999999999</v>
      </c>
      <c r="O393" s="77">
        <v>22757427</v>
      </c>
      <c r="P393" s="85">
        <v>22.757427</v>
      </c>
      <c r="Q393" s="70">
        <v>273288361</v>
      </c>
      <c r="R393" s="75">
        <v>273.28836100000001</v>
      </c>
      <c r="S393" s="78">
        <v>4646828613</v>
      </c>
      <c r="T393" s="79">
        <v>4646.8286129999997</v>
      </c>
      <c r="W393" s="81">
        <v>1.59</v>
      </c>
      <c r="X393" s="82"/>
      <c r="Y393" s="61">
        <v>43503</v>
      </c>
      <c r="Z393" s="78">
        <v>1136596</v>
      </c>
      <c r="AA393" s="75">
        <v>0.87982009438709974</v>
      </c>
      <c r="AB393" s="78">
        <v>124980003</v>
      </c>
      <c r="AC393" s="75">
        <v>8.0012800127713234E-3</v>
      </c>
      <c r="AD393" s="78">
        <v>8916830</v>
      </c>
      <c r="AE393" s="75">
        <v>0.11214747842002147</v>
      </c>
      <c r="AF393" s="78">
        <v>1137760</v>
      </c>
      <c r="AG393" s="75">
        <v>0.87891998312473629</v>
      </c>
      <c r="AH393" s="75">
        <v>1.1377600000000001</v>
      </c>
    </row>
    <row r="394" spans="1:34" x14ac:dyDescent="0.2">
      <c r="A394" s="44">
        <v>391</v>
      </c>
      <c r="B394" s="61">
        <v>43502</v>
      </c>
      <c r="C394" s="78">
        <v>1614369995</v>
      </c>
      <c r="D394" s="83">
        <v>1640.26001</v>
      </c>
      <c r="E394" s="76">
        <v>103660484</v>
      </c>
      <c r="F394" s="84">
        <v>103.660484</v>
      </c>
      <c r="G394" s="84"/>
      <c r="H394" s="84"/>
      <c r="I394" s="76">
        <v>7320000</v>
      </c>
      <c r="J394" s="77">
        <v>7.32</v>
      </c>
      <c r="K394" s="77">
        <v>18139999</v>
      </c>
      <c r="L394" s="84">
        <v>18.139999</v>
      </c>
      <c r="M394" s="77">
        <v>18788317</v>
      </c>
      <c r="N394" s="84">
        <v>18.788316999999999</v>
      </c>
      <c r="O394" s="77">
        <v>22975771</v>
      </c>
      <c r="P394" s="85">
        <v>22.975771000000002</v>
      </c>
      <c r="Q394" s="70">
        <v>277820679</v>
      </c>
      <c r="R394" s="75">
        <v>277.82067899999998</v>
      </c>
      <c r="S394" s="78">
        <v>4771059570</v>
      </c>
      <c r="T394" s="79">
        <v>4771.0595700000003</v>
      </c>
      <c r="W394" s="81">
        <v>1.6</v>
      </c>
      <c r="X394" s="82"/>
      <c r="Y394" s="61">
        <v>43502</v>
      </c>
      <c r="Z394" s="78">
        <v>1140993</v>
      </c>
      <c r="AA394" s="75">
        <v>0.8764295661761291</v>
      </c>
      <c r="AB394" s="78">
        <v>125431999</v>
      </c>
      <c r="AC394" s="75">
        <v>7.9724472859593019E-3</v>
      </c>
      <c r="AD394" s="78">
        <v>8950360</v>
      </c>
      <c r="AE394" s="75">
        <v>0.11172734951443294</v>
      </c>
      <c r="AF394" s="78">
        <v>1135450</v>
      </c>
      <c r="AG394" s="75">
        <v>0.88070808930380018</v>
      </c>
      <c r="AH394" s="75">
        <v>1.1354500000000001</v>
      </c>
    </row>
    <row r="395" spans="1:34" x14ac:dyDescent="0.2">
      <c r="A395" s="44">
        <v>392</v>
      </c>
      <c r="B395" s="61">
        <v>43501</v>
      </c>
      <c r="C395" s="78">
        <v>1640260010</v>
      </c>
      <c r="D395" s="83">
        <v>1658.8100589999999</v>
      </c>
      <c r="E395" s="76">
        <v>104823891</v>
      </c>
      <c r="F395" s="84">
        <v>104.823891</v>
      </c>
      <c r="G395" s="84"/>
      <c r="H395" s="84"/>
      <c r="I395" s="76">
        <v>7300000</v>
      </c>
      <c r="J395" s="77">
        <v>7.3</v>
      </c>
      <c r="K395" s="77">
        <v>17180000</v>
      </c>
      <c r="L395" s="84">
        <v>17.18</v>
      </c>
      <c r="M395" s="77">
        <v>18807566</v>
      </c>
      <c r="N395" s="84">
        <v>18.807566000000001</v>
      </c>
      <c r="O395" s="77">
        <v>23005545</v>
      </c>
      <c r="P395" s="85">
        <v>23.005545000000001</v>
      </c>
      <c r="Q395" s="70">
        <v>280761841</v>
      </c>
      <c r="R395" s="75">
        <v>280.761841</v>
      </c>
      <c r="S395" s="78">
        <v>4966279785</v>
      </c>
      <c r="T395" s="79">
        <v>4966.2797849999997</v>
      </c>
      <c r="W395" s="81">
        <v>1.59</v>
      </c>
      <c r="X395" s="82"/>
      <c r="Y395" s="61">
        <v>43501</v>
      </c>
      <c r="Z395" s="78">
        <v>1143628</v>
      </c>
      <c r="AA395" s="75">
        <v>0.8744102103131437</v>
      </c>
      <c r="AB395" s="78">
        <v>125752998</v>
      </c>
      <c r="AC395" s="75">
        <v>7.9520966967324309E-3</v>
      </c>
      <c r="AD395" s="78">
        <v>8971800</v>
      </c>
      <c r="AE395" s="75">
        <v>0.11146035355224147</v>
      </c>
      <c r="AF395" s="78">
        <v>1139300</v>
      </c>
      <c r="AG395" s="75">
        <v>0.87773194066532079</v>
      </c>
      <c r="AH395" s="75">
        <v>1.1393</v>
      </c>
    </row>
    <row r="396" spans="1:34" x14ac:dyDescent="0.2">
      <c r="A396" s="44">
        <v>393</v>
      </c>
      <c r="B396" s="61">
        <v>43500</v>
      </c>
      <c r="C396" s="78">
        <v>1658810059</v>
      </c>
      <c r="D396" s="83">
        <v>1633.3100589999999</v>
      </c>
      <c r="E396" s="76">
        <v>103376968</v>
      </c>
      <c r="F396" s="84">
        <v>103.37696800000001</v>
      </c>
      <c r="G396" s="84"/>
      <c r="H396" s="84"/>
      <c r="I396" s="76">
        <v>7000000</v>
      </c>
      <c r="J396" s="77">
        <v>7</v>
      </c>
      <c r="K396" s="77">
        <v>16270000</v>
      </c>
      <c r="L396" s="84">
        <v>16.27</v>
      </c>
      <c r="M396" s="77">
        <v>18788317</v>
      </c>
      <c r="N396" s="84">
        <v>18.788316999999999</v>
      </c>
      <c r="O396" s="77">
        <v>22846750</v>
      </c>
      <c r="P396" s="85">
        <v>22.84675</v>
      </c>
      <c r="Q396" s="70">
        <v>272516937</v>
      </c>
      <c r="R396" s="75">
        <v>272.51693699999998</v>
      </c>
      <c r="S396" s="78">
        <v>4984026855</v>
      </c>
      <c r="T396" s="79">
        <v>4984.0268550000001</v>
      </c>
      <c r="W396" s="81">
        <v>1.56</v>
      </c>
      <c r="X396" s="82"/>
      <c r="Y396" s="61">
        <v>43500</v>
      </c>
      <c r="Z396" s="78">
        <v>1145528</v>
      </c>
      <c r="AA396" s="75">
        <v>0.8729598927306883</v>
      </c>
      <c r="AB396" s="78">
        <v>125339996</v>
      </c>
      <c r="AC396" s="75">
        <v>7.978299281260549E-3</v>
      </c>
      <c r="AD396" s="78">
        <v>8984700</v>
      </c>
      <c r="AE396" s="75">
        <v>0.11130032165792959</v>
      </c>
      <c r="AF396" s="78">
        <v>1141480</v>
      </c>
      <c r="AG396" s="75">
        <v>0.87605564705470085</v>
      </c>
      <c r="AH396" s="75">
        <v>1.1414800000000001</v>
      </c>
    </row>
    <row r="397" spans="1:34" x14ac:dyDescent="0.2">
      <c r="A397" s="44">
        <v>394</v>
      </c>
      <c r="B397" s="61">
        <v>43497</v>
      </c>
      <c r="C397" s="78">
        <v>1633310059</v>
      </c>
      <c r="D397" s="83">
        <v>1626.2299800000001</v>
      </c>
      <c r="E397" s="76">
        <v>100483116</v>
      </c>
      <c r="F397" s="84">
        <v>100.483116</v>
      </c>
      <c r="G397" s="84"/>
      <c r="H397" s="84"/>
      <c r="I397" s="76">
        <v>7000000</v>
      </c>
      <c r="J397" s="77">
        <v>7</v>
      </c>
      <c r="K397" s="77">
        <v>16219999</v>
      </c>
      <c r="L397" s="84">
        <v>16.219999000000001</v>
      </c>
      <c r="M397" s="77">
        <v>18826815</v>
      </c>
      <c r="N397" s="84">
        <v>18.826815</v>
      </c>
      <c r="O397" s="77">
        <v>22638329</v>
      </c>
      <c r="P397" s="85">
        <v>22.638328999999999</v>
      </c>
      <c r="Q397" s="70">
        <v>274493774</v>
      </c>
      <c r="R397" s="75">
        <v>274.49377399999997</v>
      </c>
      <c r="S397" s="78">
        <v>5421792969</v>
      </c>
      <c r="T397" s="79">
        <v>5421.7929690000001</v>
      </c>
      <c r="W397" s="81">
        <v>1.57</v>
      </c>
      <c r="X397" s="82"/>
      <c r="Y397" s="61">
        <v>43497</v>
      </c>
      <c r="Z397" s="78">
        <v>1144951</v>
      </c>
      <c r="AA397" s="75">
        <v>0.87339982235047608</v>
      </c>
      <c r="AB397" s="78">
        <v>124580002</v>
      </c>
      <c r="AC397" s="75">
        <v>8.0269704924230134E-3</v>
      </c>
      <c r="AD397" s="78">
        <v>8979700</v>
      </c>
      <c r="AE397" s="75">
        <v>0.11136229495417442</v>
      </c>
      <c r="AF397" s="78">
        <v>1145030</v>
      </c>
      <c r="AG397" s="75">
        <v>0.8733395631555505</v>
      </c>
      <c r="AH397" s="75">
        <v>1.14503</v>
      </c>
    </row>
    <row r="398" spans="1:34" x14ac:dyDescent="0.2">
      <c r="A398" s="44">
        <v>395</v>
      </c>
      <c r="B398" s="61">
        <v>43496</v>
      </c>
      <c r="C398" s="78">
        <v>1626229980</v>
      </c>
      <c r="D398" s="83">
        <v>1718.7299800000001</v>
      </c>
      <c r="E398" s="76">
        <v>102096245</v>
      </c>
      <c r="F398" s="84">
        <v>102.096245</v>
      </c>
      <c r="G398" s="84"/>
      <c r="H398" s="84"/>
      <c r="I398" s="76">
        <v>7230000</v>
      </c>
      <c r="J398" s="77">
        <v>7.23</v>
      </c>
      <c r="K398" s="77">
        <v>16600000</v>
      </c>
      <c r="L398" s="84">
        <v>16.600000000000001</v>
      </c>
      <c r="M398" s="77">
        <v>18865316</v>
      </c>
      <c r="N398" s="84">
        <v>18.865316</v>
      </c>
      <c r="O398" s="77">
        <v>22707802</v>
      </c>
      <c r="P398" s="85">
        <v>22.707802000000001</v>
      </c>
      <c r="Q398" s="70">
        <v>269768646</v>
      </c>
      <c r="R398" s="75">
        <v>269.76864599999999</v>
      </c>
      <c r="S398" s="78">
        <v>5390241699</v>
      </c>
      <c r="T398" s="79">
        <v>5390.2416990000002</v>
      </c>
      <c r="W398" s="81">
        <v>1.55</v>
      </c>
      <c r="X398" s="82"/>
      <c r="Y398" s="61">
        <v>43496</v>
      </c>
      <c r="Z398" s="78">
        <v>1148765</v>
      </c>
      <c r="AA398" s="75">
        <v>0.87050005875875391</v>
      </c>
      <c r="AB398" s="78">
        <v>125165001</v>
      </c>
      <c r="AC398" s="75">
        <v>7.9894538569931384E-3</v>
      </c>
      <c r="AD398" s="78">
        <v>9003500</v>
      </c>
      <c r="AE398" s="75">
        <v>0.11106791803187649</v>
      </c>
      <c r="AF398" s="78">
        <v>1141800</v>
      </c>
      <c r="AG398" s="75">
        <v>0.87581012436503769</v>
      </c>
      <c r="AH398" s="75">
        <v>1.1417999999999999</v>
      </c>
    </row>
    <row r="399" spans="1:34" x14ac:dyDescent="0.2">
      <c r="A399" s="44">
        <v>396</v>
      </c>
      <c r="B399" s="61">
        <v>43495</v>
      </c>
      <c r="C399" s="78">
        <v>1718729980</v>
      </c>
      <c r="D399" s="83">
        <v>1670.4300539999999</v>
      </c>
      <c r="E399" s="76">
        <v>104002670</v>
      </c>
      <c r="F399" s="84">
        <v>104.00266999999999</v>
      </c>
      <c r="G399" s="84"/>
      <c r="H399" s="84"/>
      <c r="I399" s="76">
        <v>7160000</v>
      </c>
      <c r="J399" s="77">
        <v>7.16</v>
      </c>
      <c r="K399" s="77">
        <v>15130000</v>
      </c>
      <c r="L399" s="84">
        <v>15.13</v>
      </c>
      <c r="M399" s="77">
        <v>18797939</v>
      </c>
      <c r="N399" s="84">
        <v>18.797939</v>
      </c>
      <c r="O399" s="77">
        <v>22499384</v>
      </c>
      <c r="P399" s="85">
        <v>22.499383999999999</v>
      </c>
      <c r="Q399" s="70">
        <v>267695343</v>
      </c>
      <c r="R399" s="75">
        <v>267.69534299999998</v>
      </c>
      <c r="S399" s="78">
        <v>5206854004</v>
      </c>
      <c r="T399" s="79">
        <v>5206.8540039999998</v>
      </c>
      <c r="W399" s="81">
        <v>1.54</v>
      </c>
      <c r="X399" s="82"/>
      <c r="Y399" s="61">
        <v>43495</v>
      </c>
      <c r="Z399" s="78">
        <v>1143537</v>
      </c>
      <c r="AA399" s="75">
        <v>0.87447979383264374</v>
      </c>
      <c r="AB399" s="78">
        <v>125110001</v>
      </c>
      <c r="AC399" s="75">
        <v>7.9929661258655096E-3</v>
      </c>
      <c r="AD399" s="78">
        <v>8971180</v>
      </c>
      <c r="AE399" s="75">
        <v>0.11146805659902041</v>
      </c>
      <c r="AF399" s="78">
        <v>1143520</v>
      </c>
      <c r="AG399" s="75">
        <v>0.87449279417937587</v>
      </c>
      <c r="AH399" s="75">
        <v>1.1435200000000001</v>
      </c>
    </row>
    <row r="400" spans="1:34" x14ac:dyDescent="0.2">
      <c r="A400" s="44">
        <v>397</v>
      </c>
      <c r="B400" s="61">
        <v>43494</v>
      </c>
      <c r="C400" s="78">
        <v>1670430054</v>
      </c>
      <c r="D400" s="83">
        <v>1593.880005</v>
      </c>
      <c r="E400" s="76">
        <v>100639549</v>
      </c>
      <c r="F400" s="84">
        <v>100.639549</v>
      </c>
      <c r="G400" s="84"/>
      <c r="H400" s="84"/>
      <c r="I400" s="76">
        <v>7100000</v>
      </c>
      <c r="J400" s="77">
        <v>7.1</v>
      </c>
      <c r="K400" s="77">
        <v>14630000</v>
      </c>
      <c r="L400" s="84">
        <v>14.63</v>
      </c>
      <c r="M400" s="77">
        <v>18740189</v>
      </c>
      <c r="N400" s="84">
        <v>18.740189000000001</v>
      </c>
      <c r="O400" s="77">
        <v>22132168</v>
      </c>
      <c r="P400" s="85">
        <v>22.132168</v>
      </c>
      <c r="Q400" s="70">
        <v>250482208</v>
      </c>
      <c r="R400" s="75">
        <v>250.48220800000001</v>
      </c>
      <c r="S400" s="78">
        <v>5273899414</v>
      </c>
      <c r="T400" s="79">
        <v>5273.8994140000004</v>
      </c>
      <c r="W400" s="81">
        <v>1.54</v>
      </c>
      <c r="X400" s="82"/>
      <c r="Y400" s="61">
        <v>43494</v>
      </c>
      <c r="Z400" s="78">
        <v>1143001</v>
      </c>
      <c r="AA400" s="75">
        <v>0.87488987323720635</v>
      </c>
      <c r="AB400" s="78">
        <v>124849998</v>
      </c>
      <c r="AC400" s="75">
        <v>8.0096116621483655E-3</v>
      </c>
      <c r="AD400" s="78">
        <v>8966950</v>
      </c>
      <c r="AE400" s="75">
        <v>0.11152063968238921</v>
      </c>
      <c r="AF400" s="78">
        <v>1151280</v>
      </c>
      <c r="AG400" s="75">
        <v>0.86859842957403932</v>
      </c>
      <c r="AH400" s="75">
        <v>1.1512800000000001</v>
      </c>
    </row>
    <row r="401" spans="1:34" x14ac:dyDescent="0.2">
      <c r="A401" s="44">
        <v>398</v>
      </c>
      <c r="B401" s="61">
        <v>43493</v>
      </c>
      <c r="C401" s="78">
        <v>1593880005</v>
      </c>
      <c r="D401" s="83">
        <v>1637.8900149999999</v>
      </c>
      <c r="E401" s="76">
        <v>102731720</v>
      </c>
      <c r="F401" s="84">
        <v>102.73172</v>
      </c>
      <c r="G401" s="84"/>
      <c r="H401" s="84"/>
      <c r="I401" s="76">
        <v>6900000</v>
      </c>
      <c r="J401" s="77">
        <v>6.9</v>
      </c>
      <c r="K401" s="77">
        <v>14450000</v>
      </c>
      <c r="L401" s="84">
        <v>14.45</v>
      </c>
      <c r="M401" s="77">
        <v>18720940</v>
      </c>
      <c r="N401" s="84">
        <v>18.720939999999999</v>
      </c>
      <c r="O401" s="77">
        <v>22241341</v>
      </c>
      <c r="P401" s="85">
        <v>22.241340999999998</v>
      </c>
      <c r="Q401" s="70">
        <v>249421448</v>
      </c>
      <c r="R401" s="75">
        <v>249.421448</v>
      </c>
      <c r="S401" s="78">
        <v>5297562500</v>
      </c>
      <c r="T401" s="79">
        <v>5297.5625</v>
      </c>
      <c r="W401" s="81">
        <v>1.53</v>
      </c>
      <c r="X401" s="82"/>
      <c r="Y401" s="61">
        <v>43493</v>
      </c>
      <c r="Z401" s="78">
        <v>1141305</v>
      </c>
      <c r="AA401" s="75">
        <v>0.87618997551049016</v>
      </c>
      <c r="AB401" s="78">
        <v>124853996</v>
      </c>
      <c r="AC401" s="75">
        <v>8.0093551831532887E-3</v>
      </c>
      <c r="AD401" s="78">
        <v>8953140</v>
      </c>
      <c r="AE401" s="75">
        <v>0.11169265754807811</v>
      </c>
      <c r="AF401" s="78">
        <v>1157210</v>
      </c>
      <c r="AG401" s="75">
        <v>0.86414738897866417</v>
      </c>
      <c r="AH401" s="75">
        <v>1.1572100000000001</v>
      </c>
    </row>
    <row r="402" spans="1:34" x14ac:dyDescent="0.2">
      <c r="A402" s="44">
        <v>399</v>
      </c>
      <c r="B402" s="61">
        <v>43490</v>
      </c>
      <c r="C402" s="78">
        <v>1637890015</v>
      </c>
      <c r="D402" s="83">
        <v>1670.5699460000001</v>
      </c>
      <c r="E402" s="76">
        <v>104775009</v>
      </c>
      <c r="F402" s="84">
        <v>104.775009</v>
      </c>
      <c r="G402" s="84"/>
      <c r="H402" s="84"/>
      <c r="I402" s="76">
        <v>6720000</v>
      </c>
      <c r="J402" s="77">
        <v>6.72</v>
      </c>
      <c r="K402" s="77">
        <v>14910000</v>
      </c>
      <c r="L402" s="84">
        <v>14.91</v>
      </c>
      <c r="M402" s="77">
        <v>18711313</v>
      </c>
      <c r="N402" s="84">
        <v>18.711313000000001</v>
      </c>
      <c r="O402" s="77">
        <v>22429911</v>
      </c>
      <c r="P402" s="85">
        <v>22.429911000000001</v>
      </c>
      <c r="Q402" s="70">
        <v>251784042</v>
      </c>
      <c r="R402" s="75">
        <v>251.784042</v>
      </c>
      <c r="S402" s="78">
        <v>5249250000</v>
      </c>
      <c r="T402" s="79">
        <v>5249.25</v>
      </c>
      <c r="W402" s="81">
        <v>1.54</v>
      </c>
      <c r="X402" s="82"/>
      <c r="Y402" s="61">
        <v>43490</v>
      </c>
      <c r="Z402" s="78">
        <v>1131350</v>
      </c>
      <c r="AA402" s="75">
        <v>0.88389976576656204</v>
      </c>
      <c r="AB402" s="78">
        <v>123969002</v>
      </c>
      <c r="AC402" s="75">
        <v>8.0665326320849134E-3</v>
      </c>
      <c r="AD402" s="78">
        <v>8874780</v>
      </c>
      <c r="AE402" s="75">
        <v>0.11267884950387504</v>
      </c>
      <c r="AF402" s="78">
        <v>1159740</v>
      </c>
      <c r="AG402" s="75">
        <v>0.86226223118974943</v>
      </c>
      <c r="AH402" s="75">
        <v>1.15974</v>
      </c>
    </row>
    <row r="403" spans="1:34" x14ac:dyDescent="0.2">
      <c r="A403" s="44">
        <v>400</v>
      </c>
      <c r="B403" s="61">
        <v>43489</v>
      </c>
      <c r="C403" s="78">
        <v>1670569946</v>
      </c>
      <c r="D403" s="83">
        <v>1654.9300539999999</v>
      </c>
      <c r="E403" s="76">
        <v>103826683</v>
      </c>
      <c r="F403" s="84">
        <v>103.826683</v>
      </c>
      <c r="G403" s="84"/>
      <c r="H403" s="84"/>
      <c r="I403" s="76">
        <v>6660000</v>
      </c>
      <c r="J403" s="77">
        <v>6.66</v>
      </c>
      <c r="K403" s="77">
        <v>14640000</v>
      </c>
      <c r="L403" s="84">
        <v>14.64</v>
      </c>
      <c r="M403" s="77">
        <v>18663185</v>
      </c>
      <c r="N403" s="84">
        <v>18.663184999999999</v>
      </c>
      <c r="O403" s="77">
        <v>22181791</v>
      </c>
      <c r="P403" s="85">
        <v>22.181791</v>
      </c>
      <c r="Q403" s="70">
        <v>248649994</v>
      </c>
      <c r="R403" s="75">
        <v>248.64999399999999</v>
      </c>
      <c r="S403" s="78">
        <v>5185162598</v>
      </c>
      <c r="T403" s="79">
        <v>5185.1625979999999</v>
      </c>
      <c r="W403" s="81">
        <v>1.54</v>
      </c>
      <c r="X403" s="82"/>
      <c r="Y403" s="61">
        <v>43489</v>
      </c>
      <c r="Z403" s="78">
        <v>1138822</v>
      </c>
      <c r="AA403" s="75">
        <v>0.87810035282072174</v>
      </c>
      <c r="AB403" s="78">
        <v>124660004</v>
      </c>
      <c r="AC403" s="75">
        <v>8.0218190912299345E-3</v>
      </c>
      <c r="AD403" s="78">
        <v>8931850</v>
      </c>
      <c r="AE403" s="75">
        <v>0.11195888869607079</v>
      </c>
      <c r="AF403" s="78">
        <v>1148880</v>
      </c>
      <c r="AG403" s="75">
        <v>0.87041292389109404</v>
      </c>
      <c r="AH403" s="75">
        <v>1.1488799999999999</v>
      </c>
    </row>
    <row r="404" spans="1:34" x14ac:dyDescent="0.2">
      <c r="A404" s="44">
        <v>401</v>
      </c>
      <c r="B404" s="61">
        <v>43488</v>
      </c>
      <c r="C404" s="78">
        <v>1654930054</v>
      </c>
      <c r="D404" s="83">
        <v>1640.0200199999999</v>
      </c>
      <c r="E404" s="76">
        <v>104325279</v>
      </c>
      <c r="F404" s="84">
        <v>104.32527899999999</v>
      </c>
      <c r="G404" s="84"/>
      <c r="H404" s="84"/>
      <c r="I404" s="76">
        <v>6510000</v>
      </c>
      <c r="J404" s="77">
        <v>6.51</v>
      </c>
      <c r="K404" s="77">
        <v>14790000</v>
      </c>
      <c r="L404" s="84">
        <v>14.79</v>
      </c>
      <c r="M404" s="77">
        <v>18643940</v>
      </c>
      <c r="N404" s="84">
        <v>18.643940000000001</v>
      </c>
      <c r="O404" s="77">
        <v>22062695</v>
      </c>
      <c r="P404" s="85">
        <v>22.062695000000001</v>
      </c>
      <c r="Q404" s="70">
        <v>248167847</v>
      </c>
      <c r="R404" s="75">
        <v>248.16784699999999</v>
      </c>
      <c r="S404" s="78">
        <v>5273899414</v>
      </c>
      <c r="T404" s="79">
        <v>5273.8994140000004</v>
      </c>
      <c r="W404" s="81">
        <v>1.53</v>
      </c>
      <c r="X404" s="82"/>
      <c r="Y404" s="61">
        <v>43488</v>
      </c>
      <c r="Z404" s="78">
        <v>1136402</v>
      </c>
      <c r="AA404" s="75">
        <v>0.87997029220293532</v>
      </c>
      <c r="AB404" s="78">
        <v>124260002</v>
      </c>
      <c r="AC404" s="75">
        <v>8.0476419113529388E-3</v>
      </c>
      <c r="AD404" s="78">
        <v>8914300</v>
      </c>
      <c r="AE404" s="75">
        <v>0.11217930740495607</v>
      </c>
      <c r="AF404" s="78">
        <v>1140120</v>
      </c>
      <c r="AG404" s="75">
        <v>0.87710065607129073</v>
      </c>
      <c r="AH404" s="75">
        <v>1.14012</v>
      </c>
    </row>
    <row r="405" spans="1:34" x14ac:dyDescent="0.2">
      <c r="A405" s="44">
        <v>402</v>
      </c>
      <c r="B405" s="61">
        <v>43487</v>
      </c>
      <c r="C405" s="78">
        <v>1640020020</v>
      </c>
      <c r="D405" s="83">
        <v>1632.170044</v>
      </c>
      <c r="E405" s="76">
        <v>103318306</v>
      </c>
      <c r="F405" s="84">
        <v>103.31830600000001</v>
      </c>
      <c r="G405" s="84"/>
      <c r="H405" s="84"/>
      <c r="I405" s="76">
        <v>6590000</v>
      </c>
      <c r="J405" s="77">
        <v>6.59</v>
      </c>
      <c r="K405" s="77">
        <v>15560000</v>
      </c>
      <c r="L405" s="84">
        <v>15.56</v>
      </c>
      <c r="M405" s="77">
        <v>18615063</v>
      </c>
      <c r="N405" s="84">
        <v>18.615062999999999</v>
      </c>
      <c r="O405" s="77">
        <v>22052769</v>
      </c>
      <c r="P405" s="85">
        <v>22.052769000000001</v>
      </c>
      <c r="Q405" s="70">
        <v>247926773</v>
      </c>
      <c r="R405" s="75">
        <v>247.926773</v>
      </c>
      <c r="S405" s="78">
        <v>5276856934</v>
      </c>
      <c r="T405" s="79">
        <v>5276.8569340000004</v>
      </c>
      <c r="W405" s="81">
        <v>1.55</v>
      </c>
      <c r="X405" s="82"/>
      <c r="Y405" s="61">
        <v>43487</v>
      </c>
      <c r="Z405" s="78">
        <v>1136932</v>
      </c>
      <c r="AA405" s="75">
        <v>0.87956007923077184</v>
      </c>
      <c r="AB405" s="78">
        <v>124681000</v>
      </c>
      <c r="AC405" s="75">
        <v>8.0204682349355565E-3</v>
      </c>
      <c r="AD405" s="78">
        <v>8916000</v>
      </c>
      <c r="AE405" s="75">
        <v>0.11215791834903543</v>
      </c>
      <c r="AF405" s="78">
        <v>1133500</v>
      </c>
      <c r="AG405" s="75">
        <v>0.88222320247022501</v>
      </c>
      <c r="AH405" s="75">
        <v>1.1335</v>
      </c>
    </row>
    <row r="406" spans="1:34" x14ac:dyDescent="0.2">
      <c r="A406" s="44">
        <v>403</v>
      </c>
      <c r="B406" s="61">
        <v>43483</v>
      </c>
      <c r="C406" s="78">
        <v>1632170044</v>
      </c>
      <c r="D406" s="83">
        <v>1696.1999510000001</v>
      </c>
      <c r="E406" s="76">
        <v>105302940</v>
      </c>
      <c r="F406" s="84">
        <v>105.30294000000001</v>
      </c>
      <c r="G406" s="84"/>
      <c r="H406" s="84"/>
      <c r="I406" s="76">
        <v>6530000</v>
      </c>
      <c r="J406" s="77">
        <v>6.53</v>
      </c>
      <c r="K406" s="77">
        <v>16690001</v>
      </c>
      <c r="L406" s="84">
        <v>16.690000999999999</v>
      </c>
      <c r="M406" s="77">
        <v>18586185</v>
      </c>
      <c r="N406" s="84">
        <v>18.586185</v>
      </c>
      <c r="O406" s="77">
        <v>22340588</v>
      </c>
      <c r="P406" s="85">
        <v>22.340588</v>
      </c>
      <c r="Q406" s="70">
        <v>244358749</v>
      </c>
      <c r="R406" s="75">
        <v>244.35874899999999</v>
      </c>
      <c r="S406" s="78">
        <v>5352775879</v>
      </c>
      <c r="T406" s="79">
        <v>5352.7758789999998</v>
      </c>
      <c r="W406" s="81">
        <v>1.54</v>
      </c>
      <c r="X406" s="82"/>
      <c r="Y406" s="61">
        <v>43483</v>
      </c>
      <c r="Z406" s="78">
        <v>1139264</v>
      </c>
      <c r="AA406" s="75">
        <v>0.87775967642267283</v>
      </c>
      <c r="AB406" s="78">
        <v>124348000</v>
      </c>
      <c r="AC406" s="75">
        <v>8.0419467944800073E-3</v>
      </c>
      <c r="AD406" s="78">
        <v>8934250</v>
      </c>
      <c r="AE406" s="75">
        <v>0.11192881327475725</v>
      </c>
      <c r="AF406" s="78">
        <v>1139560</v>
      </c>
      <c r="AG406" s="75">
        <v>0.87753167889360817</v>
      </c>
      <c r="AH406" s="75">
        <v>1.1395599999999999</v>
      </c>
    </row>
    <row r="407" spans="1:34" x14ac:dyDescent="0.2">
      <c r="A407" s="44">
        <v>404</v>
      </c>
      <c r="B407" s="61">
        <v>43482</v>
      </c>
      <c r="C407" s="78">
        <v>1696199951</v>
      </c>
      <c r="D407" s="83">
        <v>1693.219971</v>
      </c>
      <c r="E407" s="76">
        <v>103748474</v>
      </c>
      <c r="F407" s="84">
        <v>103.748474</v>
      </c>
      <c r="G407" s="84"/>
      <c r="H407" s="84"/>
      <c r="I407" s="76">
        <v>6820000</v>
      </c>
      <c r="J407" s="77">
        <v>6.82</v>
      </c>
      <c r="K407" s="77">
        <v>16309999</v>
      </c>
      <c r="L407" s="84">
        <v>16.309999000000001</v>
      </c>
      <c r="M407" s="77">
        <v>18634314</v>
      </c>
      <c r="N407" s="84">
        <v>18.634314</v>
      </c>
      <c r="O407" s="77">
        <v>21953524</v>
      </c>
      <c r="P407" s="85">
        <v>21.953524000000002</v>
      </c>
      <c r="Q407" s="70">
        <v>237753174</v>
      </c>
      <c r="R407" s="75">
        <v>237.753174</v>
      </c>
      <c r="S407" s="78">
        <v>5290660156</v>
      </c>
      <c r="T407" s="79">
        <v>5290.6601559999999</v>
      </c>
      <c r="W407" s="81">
        <v>1.52</v>
      </c>
      <c r="X407" s="82"/>
      <c r="Y407" s="61">
        <v>43482</v>
      </c>
      <c r="Z407" s="78">
        <v>1139809</v>
      </c>
      <c r="AA407" s="75">
        <v>0.87733997538184028</v>
      </c>
      <c r="AB407" s="78">
        <v>124276001</v>
      </c>
      <c r="AC407" s="75">
        <v>8.0466058768659619E-3</v>
      </c>
      <c r="AD407" s="78">
        <v>8938730</v>
      </c>
      <c r="AE407" s="75">
        <v>0.11187271569898632</v>
      </c>
      <c r="AF407" s="78">
        <v>1130350</v>
      </c>
      <c r="AG407" s="75">
        <v>0.88468173574556552</v>
      </c>
      <c r="AH407" s="75">
        <v>1.13035</v>
      </c>
    </row>
    <row r="408" spans="1:34" x14ac:dyDescent="0.2">
      <c r="A408" s="44">
        <v>405</v>
      </c>
      <c r="B408" s="61">
        <v>43481</v>
      </c>
      <c r="C408" s="78">
        <v>1693219971</v>
      </c>
      <c r="D408" s="83">
        <v>1683.780029</v>
      </c>
      <c r="E408" s="76">
        <v>103025009</v>
      </c>
      <c r="F408" s="84">
        <v>103.025009</v>
      </c>
      <c r="G408" s="84"/>
      <c r="H408" s="84"/>
      <c r="I408" s="76">
        <v>6680000</v>
      </c>
      <c r="J408" s="77">
        <v>6.68</v>
      </c>
      <c r="K408" s="77">
        <v>16260000</v>
      </c>
      <c r="L408" s="84">
        <v>16.260000000000002</v>
      </c>
      <c r="M408" s="77">
        <v>18643940</v>
      </c>
      <c r="N408" s="84">
        <v>18.643940000000001</v>
      </c>
      <c r="O408" s="77">
        <v>21794725</v>
      </c>
      <c r="P408" s="85">
        <v>21.794725</v>
      </c>
      <c r="Q408" s="70">
        <v>240067566</v>
      </c>
      <c r="R408" s="75">
        <v>240.067566</v>
      </c>
      <c r="S408" s="78">
        <v>5280800781</v>
      </c>
      <c r="T408" s="79">
        <v>5280.8007809999999</v>
      </c>
      <c r="W408" s="81">
        <v>1.52</v>
      </c>
      <c r="X408" s="82"/>
      <c r="Y408" s="61">
        <v>43481</v>
      </c>
      <c r="Z408" s="78">
        <v>1141683</v>
      </c>
      <c r="AA408" s="75">
        <v>0.87589987763678712</v>
      </c>
      <c r="AB408" s="78">
        <v>123980003</v>
      </c>
      <c r="AC408" s="75">
        <v>8.0658168720967038E-3</v>
      </c>
      <c r="AD408" s="78">
        <v>8951500</v>
      </c>
      <c r="AE408" s="75">
        <v>0.11171312070602693</v>
      </c>
      <c r="AF408" s="78">
        <v>1127580</v>
      </c>
      <c r="AG408" s="75">
        <v>0.88685503467603188</v>
      </c>
      <c r="AH408" s="75">
        <v>1.12758</v>
      </c>
    </row>
    <row r="409" spans="1:34" x14ac:dyDescent="0.2">
      <c r="A409" s="44">
        <v>406</v>
      </c>
      <c r="B409" s="61">
        <v>43480</v>
      </c>
      <c r="C409" s="78">
        <v>1683780029</v>
      </c>
      <c r="D409" s="83">
        <v>1674.5600589999999</v>
      </c>
      <c r="E409" s="76">
        <v>102663292</v>
      </c>
      <c r="F409" s="84">
        <v>102.663292</v>
      </c>
      <c r="G409" s="84"/>
      <c r="H409" s="84"/>
      <c r="I409" s="76">
        <v>6150000</v>
      </c>
      <c r="J409" s="77">
        <v>6.15</v>
      </c>
      <c r="K409" s="77">
        <v>16590000</v>
      </c>
      <c r="L409" s="84">
        <v>16.59</v>
      </c>
      <c r="M409" s="77">
        <v>18653563</v>
      </c>
      <c r="N409" s="84">
        <v>18.653562999999998</v>
      </c>
      <c r="O409" s="77">
        <v>21804651</v>
      </c>
      <c r="P409" s="85">
        <v>21.804651</v>
      </c>
      <c r="Q409" s="70">
        <v>241851517</v>
      </c>
      <c r="R409" s="75">
        <v>241.851517</v>
      </c>
      <c r="S409" s="78">
        <v>5370522949</v>
      </c>
      <c r="T409" s="79">
        <v>5370.5229490000002</v>
      </c>
      <c r="W409" s="81">
        <v>1.52</v>
      </c>
      <c r="X409" s="82"/>
      <c r="Y409" s="61">
        <v>43480</v>
      </c>
      <c r="Z409" s="78">
        <v>1147289</v>
      </c>
      <c r="AA409" s="75">
        <v>0.87161996672154962</v>
      </c>
      <c r="AB409" s="78">
        <v>124186996</v>
      </c>
      <c r="AC409" s="75">
        <v>8.052372890958729E-3</v>
      </c>
      <c r="AD409" s="78">
        <v>8996870</v>
      </c>
      <c r="AE409" s="75">
        <v>0.11114976652991541</v>
      </c>
      <c r="AF409" s="78">
        <v>1122080</v>
      </c>
      <c r="AG409" s="75">
        <v>0.89120205332953095</v>
      </c>
      <c r="AH409" s="75">
        <v>1.12208</v>
      </c>
    </row>
    <row r="410" spans="1:34" x14ac:dyDescent="0.2">
      <c r="A410" s="44">
        <v>407</v>
      </c>
      <c r="B410" s="61">
        <v>43476</v>
      </c>
      <c r="C410" s="78">
        <v>1674560059</v>
      </c>
      <c r="D410" s="83">
        <v>1640.5600589999999</v>
      </c>
      <c r="E410" s="76">
        <v>100502670</v>
      </c>
      <c r="F410" s="84">
        <v>100.50266999999999</v>
      </c>
      <c r="G410" s="84"/>
      <c r="H410" s="84"/>
      <c r="I410" s="76">
        <v>5680000</v>
      </c>
      <c r="J410" s="77">
        <v>5.68</v>
      </c>
      <c r="K410" s="77">
        <v>17000000</v>
      </c>
      <c r="L410" s="84">
        <v>17</v>
      </c>
      <c r="M410" s="77">
        <v>18663185</v>
      </c>
      <c r="N410" s="84">
        <v>18.663184999999999</v>
      </c>
      <c r="O410" s="77">
        <v>21665705</v>
      </c>
      <c r="P410" s="85">
        <v>21.665704999999999</v>
      </c>
      <c r="Q410" s="70">
        <v>249083939</v>
      </c>
      <c r="R410" s="75">
        <v>249.08393899999999</v>
      </c>
      <c r="S410" s="78">
        <v>5245305664</v>
      </c>
      <c r="T410" s="79">
        <v>5245.3056640000004</v>
      </c>
      <c r="W410" s="81">
        <v>1.54</v>
      </c>
      <c r="X410" s="82"/>
      <c r="Y410" s="61">
        <v>43476</v>
      </c>
      <c r="Z410" s="78">
        <v>1151013</v>
      </c>
      <c r="AA410" s="75">
        <v>0.86879991798528766</v>
      </c>
      <c r="AB410" s="78">
        <v>124619003</v>
      </c>
      <c r="AC410" s="75">
        <v>8.0244583564835614E-3</v>
      </c>
      <c r="AD410" s="78">
        <v>9019480</v>
      </c>
      <c r="AE410" s="75">
        <v>0.11087113669524186</v>
      </c>
      <c r="AF410" s="78">
        <v>1108100</v>
      </c>
      <c r="AG410" s="75">
        <v>0.90244562765093395</v>
      </c>
      <c r="AH410" s="75">
        <v>1.1081000000000001</v>
      </c>
    </row>
    <row r="411" spans="1:34" x14ac:dyDescent="0.2">
      <c r="A411" s="44">
        <v>408</v>
      </c>
      <c r="B411" s="61">
        <v>43475</v>
      </c>
      <c r="C411" s="78">
        <v>1640560059</v>
      </c>
      <c r="D411" s="83">
        <v>1656.219971</v>
      </c>
      <c r="E411" s="76">
        <v>101284798</v>
      </c>
      <c r="F411" s="84">
        <v>101.28479799999999</v>
      </c>
      <c r="G411" s="84"/>
      <c r="H411" s="84"/>
      <c r="I411" s="76">
        <v>5630000</v>
      </c>
      <c r="J411" s="77">
        <v>5.63</v>
      </c>
      <c r="K411" s="77">
        <v>16480000</v>
      </c>
      <c r="L411" s="84">
        <v>16.48</v>
      </c>
      <c r="M411" s="77">
        <v>18643940</v>
      </c>
      <c r="N411" s="84">
        <v>18.643940000000001</v>
      </c>
      <c r="O411" s="77">
        <v>21695480</v>
      </c>
      <c r="P411" s="85">
        <v>21.69548</v>
      </c>
      <c r="Q411" s="70">
        <v>249903610</v>
      </c>
      <c r="R411" s="75">
        <v>249.90360999999999</v>
      </c>
      <c r="S411" s="78">
        <v>5172345703</v>
      </c>
      <c r="T411" s="79">
        <v>5172.345703</v>
      </c>
      <c r="W411" s="81">
        <v>1.54</v>
      </c>
      <c r="X411" s="82"/>
      <c r="Y411" s="61">
        <v>43475</v>
      </c>
      <c r="Z411" s="78">
        <v>1155495</v>
      </c>
      <c r="AA411" s="75">
        <v>0.86542996724347576</v>
      </c>
      <c r="AB411" s="78">
        <v>125014999</v>
      </c>
      <c r="AC411" s="75">
        <v>7.9990401791708212E-3</v>
      </c>
      <c r="AD411" s="78">
        <v>9053600</v>
      </c>
      <c r="AE411" s="75">
        <v>0.1104533003446143</v>
      </c>
      <c r="AF411" s="78">
        <v>1107400</v>
      </c>
      <c r="AG411" s="75">
        <v>0.9030160736861117</v>
      </c>
      <c r="AH411" s="75">
        <v>1.1073999999999999</v>
      </c>
    </row>
    <row r="412" spans="1:34" x14ac:dyDescent="0.2">
      <c r="A412" s="44">
        <v>409</v>
      </c>
      <c r="B412" s="61">
        <v>43474</v>
      </c>
      <c r="C412" s="78">
        <v>1656219971</v>
      </c>
      <c r="D412" s="83">
        <v>1659.420044</v>
      </c>
      <c r="E412" s="76">
        <v>101939812</v>
      </c>
      <c r="F412" s="84">
        <v>101.939812</v>
      </c>
      <c r="G412" s="84"/>
      <c r="H412" s="84"/>
      <c r="I412" s="76">
        <v>5630000</v>
      </c>
      <c r="J412" s="77">
        <v>5.63</v>
      </c>
      <c r="K412" s="77">
        <v>16330000</v>
      </c>
      <c r="L412" s="84">
        <v>16.329999999999998</v>
      </c>
      <c r="M412" s="77">
        <v>18682438</v>
      </c>
      <c r="N412" s="84">
        <v>18.682438000000001</v>
      </c>
      <c r="O412" s="77">
        <v>21586308</v>
      </c>
      <c r="P412" s="85">
        <v>21.586307999999999</v>
      </c>
      <c r="Q412" s="70">
        <v>252217957</v>
      </c>
      <c r="R412" s="75">
        <v>252.21795700000001</v>
      </c>
      <c r="S412" s="78">
        <v>5337000488</v>
      </c>
      <c r="T412" s="79">
        <v>5337.0004879999997</v>
      </c>
      <c r="W412" s="81">
        <v>1.55</v>
      </c>
      <c r="X412" s="82"/>
      <c r="Y412" s="61">
        <v>43474</v>
      </c>
      <c r="Z412" s="78">
        <v>1145607</v>
      </c>
      <c r="AA412" s="75">
        <v>0.8728996942232371</v>
      </c>
      <c r="AB412" s="78">
        <v>124609001</v>
      </c>
      <c r="AC412" s="75">
        <v>8.0251024562824312E-3</v>
      </c>
      <c r="AD412" s="78">
        <v>8979890</v>
      </c>
      <c r="AE412" s="75">
        <v>0.11135993870748974</v>
      </c>
      <c r="AF412" s="78">
        <v>1111750</v>
      </c>
      <c r="AG412" s="75">
        <v>0.89948279739149983</v>
      </c>
      <c r="AH412" s="75">
        <v>1.11175</v>
      </c>
    </row>
    <row r="413" spans="1:34" x14ac:dyDescent="0.2">
      <c r="A413" s="44">
        <v>410</v>
      </c>
      <c r="B413" s="61">
        <v>43473</v>
      </c>
      <c r="C413" s="78">
        <v>1659420044</v>
      </c>
      <c r="D413" s="83">
        <v>1656.579956</v>
      </c>
      <c r="E413" s="76">
        <v>100502670</v>
      </c>
      <c r="F413" s="84">
        <v>100.50266999999999</v>
      </c>
      <c r="G413" s="84"/>
      <c r="H413" s="84"/>
      <c r="I413" s="76">
        <v>5350000</v>
      </c>
      <c r="J413" s="77">
        <v>5.35</v>
      </c>
      <c r="K413" s="77">
        <v>16950001</v>
      </c>
      <c r="L413" s="84">
        <v>16.950001</v>
      </c>
      <c r="M413" s="77">
        <v>18586185</v>
      </c>
      <c r="N413" s="84">
        <v>18.586185</v>
      </c>
      <c r="O413" s="77">
        <v>21377890</v>
      </c>
      <c r="P413" s="85">
        <v>21.377890000000001</v>
      </c>
      <c r="Q413" s="70">
        <v>249325012</v>
      </c>
      <c r="R413" s="75">
        <v>249.32501199999999</v>
      </c>
      <c r="S413" s="78">
        <v>5300520020</v>
      </c>
      <c r="T413" s="79">
        <v>5300.5200199999999</v>
      </c>
      <c r="W413" s="81">
        <v>1.52</v>
      </c>
      <c r="X413" s="82"/>
      <c r="Y413" s="61">
        <v>43473</v>
      </c>
      <c r="Z413" s="78">
        <v>1147974</v>
      </c>
      <c r="AA413" s="75">
        <v>0.8710998681154799</v>
      </c>
      <c r="AB413" s="78">
        <v>124660004</v>
      </c>
      <c r="AC413" s="75">
        <v>8.0218190912299345E-3</v>
      </c>
      <c r="AD413" s="78">
        <v>8994050</v>
      </c>
      <c r="AE413" s="75">
        <v>0.11118461649646155</v>
      </c>
      <c r="AF413" s="78">
        <v>1113620</v>
      </c>
      <c r="AG413" s="75">
        <v>0.89797237836964128</v>
      </c>
      <c r="AH413" s="75">
        <v>1.1136200000000001</v>
      </c>
    </row>
    <row r="414" spans="1:34" x14ac:dyDescent="0.2">
      <c r="A414" s="44">
        <v>411</v>
      </c>
      <c r="B414" s="61">
        <v>43472</v>
      </c>
      <c r="C414" s="78">
        <v>1656579956</v>
      </c>
      <c r="D414" s="83">
        <v>1629.51001</v>
      </c>
      <c r="E414" s="76">
        <v>99779205</v>
      </c>
      <c r="F414" s="84">
        <v>99.779205000000005</v>
      </c>
      <c r="G414" s="84"/>
      <c r="H414" s="84"/>
      <c r="I414" s="76">
        <v>5260000</v>
      </c>
      <c r="J414" s="77">
        <v>5.26</v>
      </c>
      <c r="K414" s="77">
        <v>16270000</v>
      </c>
      <c r="L414" s="84">
        <v>16.27</v>
      </c>
      <c r="M414" s="77">
        <v>18624687</v>
      </c>
      <c r="N414" s="84">
        <v>18.624687000000002</v>
      </c>
      <c r="O414" s="77">
        <v>21080145</v>
      </c>
      <c r="P414" s="85">
        <v>21.080145000000002</v>
      </c>
      <c r="Q414" s="70">
        <v>241755112</v>
      </c>
      <c r="R414" s="75">
        <v>241.755112</v>
      </c>
      <c r="S414" s="78">
        <v>5294604004</v>
      </c>
      <c r="T414" s="79">
        <v>5294.6040039999998</v>
      </c>
      <c r="W414" s="81">
        <v>1.5</v>
      </c>
      <c r="X414" s="82"/>
      <c r="Y414" s="61">
        <v>43472</v>
      </c>
      <c r="Z414" s="78">
        <v>1141044</v>
      </c>
      <c r="AA414" s="75">
        <v>0.87639039335906421</v>
      </c>
      <c r="AB414" s="78">
        <v>123820999</v>
      </c>
      <c r="AC414" s="75">
        <v>8.0761745428980097E-3</v>
      </c>
      <c r="AD414" s="78">
        <v>8936500</v>
      </c>
      <c r="AE414" s="75">
        <v>0.11190063223857213</v>
      </c>
      <c r="AF414" s="78">
        <v>1115930</v>
      </c>
      <c r="AG414" s="75">
        <v>0.89611355550975413</v>
      </c>
      <c r="AH414" s="75">
        <v>1.1159300000000001</v>
      </c>
    </row>
    <row r="415" spans="1:34" x14ac:dyDescent="0.2">
      <c r="A415" s="44">
        <v>412</v>
      </c>
      <c r="B415" s="61">
        <v>43469</v>
      </c>
      <c r="C415" s="78">
        <v>1629510010</v>
      </c>
      <c r="D415" s="83">
        <v>1575.3900149999999</v>
      </c>
      <c r="E415" s="76">
        <v>99652115</v>
      </c>
      <c r="F415" s="84">
        <v>99.652114999999995</v>
      </c>
      <c r="G415" s="84"/>
      <c r="H415" s="84"/>
      <c r="I415" s="76">
        <v>5080000</v>
      </c>
      <c r="J415" s="77">
        <v>5.08</v>
      </c>
      <c r="K415" s="77">
        <v>16959999</v>
      </c>
      <c r="L415" s="84">
        <v>16.959999</v>
      </c>
      <c r="M415" s="77">
        <v>18605434</v>
      </c>
      <c r="N415" s="84">
        <v>18.605433999999999</v>
      </c>
      <c r="O415" s="77">
        <v>20841951</v>
      </c>
      <c r="P415" s="85">
        <v>20.841951000000002</v>
      </c>
      <c r="Q415" s="70">
        <v>242189041</v>
      </c>
      <c r="R415" s="75">
        <v>242.189041</v>
      </c>
      <c r="S415" s="78">
        <v>5109243652</v>
      </c>
      <c r="T415" s="79">
        <v>5109.2436520000001</v>
      </c>
      <c r="W415" s="81">
        <v>1.48</v>
      </c>
      <c r="X415" s="82"/>
      <c r="Y415" s="61">
        <v>43469</v>
      </c>
      <c r="Z415" s="78">
        <v>1139108</v>
      </c>
      <c r="AA415" s="75">
        <v>0.87787988496261982</v>
      </c>
      <c r="AB415" s="78">
        <v>122793999</v>
      </c>
      <c r="AC415" s="75">
        <v>8.1437204435373094E-3</v>
      </c>
      <c r="AD415" s="78">
        <v>8919460</v>
      </c>
      <c r="AE415" s="75">
        <v>0.11211441051364095</v>
      </c>
      <c r="AF415" s="78">
        <v>1108510</v>
      </c>
      <c r="AG415" s="75">
        <v>0.90211184382639753</v>
      </c>
      <c r="AH415" s="75">
        <v>1.1085100000000001</v>
      </c>
    </row>
    <row r="416" spans="1:34" x14ac:dyDescent="0.2">
      <c r="A416" s="44">
        <v>413</v>
      </c>
      <c r="B416" s="61">
        <v>43465</v>
      </c>
      <c r="C416" s="78">
        <v>1575390015</v>
      </c>
      <c r="D416" s="83">
        <v>1501.969971</v>
      </c>
      <c r="E416" s="76">
        <v>99300156</v>
      </c>
      <c r="F416" s="84">
        <v>99.300156000000001</v>
      </c>
      <c r="G416" s="84"/>
      <c r="H416" s="84"/>
      <c r="I416" s="76">
        <v>4730000</v>
      </c>
      <c r="J416" s="77">
        <v>4.7300000000000004</v>
      </c>
      <c r="K416" s="77">
        <v>15270000</v>
      </c>
      <c r="L416" s="84">
        <v>15.27</v>
      </c>
      <c r="M416" s="77">
        <v>18528435</v>
      </c>
      <c r="N416" s="84">
        <v>18.528435000000002</v>
      </c>
      <c r="O416" s="77">
        <v>20871727</v>
      </c>
      <c r="P416" s="85">
        <v>20.871727</v>
      </c>
      <c r="Q416" s="70">
        <v>248987534</v>
      </c>
      <c r="R416" s="75">
        <v>248.98753400000001</v>
      </c>
      <c r="S416" s="78">
        <v>5251221680</v>
      </c>
      <c r="T416" s="79">
        <v>5251.2216799999997</v>
      </c>
      <c r="W416" s="81">
        <v>1.48</v>
      </c>
      <c r="X416" s="82"/>
      <c r="Y416" s="61">
        <v>43465</v>
      </c>
      <c r="Z416" s="78">
        <v>1143995</v>
      </c>
      <c r="AA416" s="75">
        <v>0.87412969462279111</v>
      </c>
      <c r="AB416" s="78">
        <v>126249001</v>
      </c>
      <c r="AC416" s="75">
        <v>7.9208547559120879E-3</v>
      </c>
      <c r="AD416" s="78">
        <v>8958000</v>
      </c>
      <c r="AE416" s="75">
        <v>0.11163206072784103</v>
      </c>
      <c r="AF416" s="78">
        <v>1109000</v>
      </c>
      <c r="AG416" s="75">
        <v>0.90171325518485124</v>
      </c>
      <c r="AH416" s="75">
        <v>1.109</v>
      </c>
    </row>
    <row r="417" spans="1:34" x14ac:dyDescent="0.2">
      <c r="A417" s="44">
        <v>414</v>
      </c>
      <c r="B417" s="61">
        <v>43462</v>
      </c>
      <c r="C417" s="78">
        <v>1501969971</v>
      </c>
      <c r="D417" s="83">
        <v>1478.0200199999999</v>
      </c>
      <c r="E417" s="76">
        <v>98146530</v>
      </c>
      <c r="F417" s="84">
        <v>98.146529999999998</v>
      </c>
      <c r="G417" s="84"/>
      <c r="H417" s="84"/>
      <c r="I417" s="76">
        <v>4830000</v>
      </c>
      <c r="J417" s="77">
        <v>4.83</v>
      </c>
      <c r="K417" s="77">
        <v>14150000</v>
      </c>
      <c r="L417" s="84">
        <v>14.15</v>
      </c>
      <c r="M417" s="77">
        <v>18480310</v>
      </c>
      <c r="N417" s="84">
        <v>18.480309999999999</v>
      </c>
      <c r="O417" s="77">
        <v>20643456</v>
      </c>
      <c r="P417" s="85">
        <v>20.643456</v>
      </c>
      <c r="Q417" s="70">
        <v>243731964</v>
      </c>
      <c r="R417" s="75">
        <v>243.731964</v>
      </c>
      <c r="S417" s="78">
        <v>5251221680</v>
      </c>
      <c r="T417" s="79">
        <v>5251.2216799999997</v>
      </c>
      <c r="W417" s="81">
        <v>1.48</v>
      </c>
      <c r="X417" s="82"/>
      <c r="Y417" s="61">
        <v>43462</v>
      </c>
      <c r="Z417" s="78">
        <v>1143105</v>
      </c>
      <c r="AA417" s="75">
        <v>0.87481027552149626</v>
      </c>
      <c r="AB417" s="78">
        <v>126767998</v>
      </c>
      <c r="AC417" s="75">
        <v>7.8884262256788181E-3</v>
      </c>
      <c r="AD417" s="78">
        <v>8951100</v>
      </c>
      <c r="AE417" s="75">
        <v>0.11171811285763761</v>
      </c>
      <c r="AF417" s="78">
        <v>1105900</v>
      </c>
      <c r="AG417" s="75">
        <v>0.90424088977303541</v>
      </c>
      <c r="AH417" s="75">
        <v>1.1059000000000001</v>
      </c>
    </row>
    <row r="418" spans="1:34" x14ac:dyDescent="0.2">
      <c r="A418" s="44">
        <v>415</v>
      </c>
      <c r="B418" s="61">
        <v>43461</v>
      </c>
      <c r="C418" s="78">
        <v>1478020020</v>
      </c>
      <c r="D418" s="83">
        <v>1461.6400149999999</v>
      </c>
      <c r="E418" s="76">
        <v>98918884</v>
      </c>
      <c r="F418" s="84">
        <v>98.918884000000006</v>
      </c>
      <c r="G418" s="84"/>
      <c r="H418" s="84"/>
      <c r="I418" s="76">
        <v>4900000</v>
      </c>
      <c r="J418" s="77">
        <v>4.9000000000000004</v>
      </c>
      <c r="K418" s="77">
        <v>14650000</v>
      </c>
      <c r="L418" s="84">
        <v>14.65</v>
      </c>
      <c r="M418" s="77">
        <v>18412935</v>
      </c>
      <c r="N418" s="84">
        <v>18.412935000000001</v>
      </c>
      <c r="O418" s="77">
        <v>20673231</v>
      </c>
      <c r="P418" s="85">
        <v>20.673231000000001</v>
      </c>
      <c r="Q418" s="70">
        <v>238331772</v>
      </c>
      <c r="R418" s="75">
        <v>238.331772</v>
      </c>
      <c r="S418" s="78">
        <v>5308408203</v>
      </c>
      <c r="T418" s="79">
        <v>5308.408203</v>
      </c>
      <c r="W418" s="81">
        <v>1.47</v>
      </c>
      <c r="X418" s="82"/>
      <c r="Y418" s="61">
        <v>43461</v>
      </c>
      <c r="Z418" s="78">
        <v>1136131</v>
      </c>
      <c r="AA418" s="75">
        <v>0.88018019048859686</v>
      </c>
      <c r="AB418" s="78">
        <v>126404999</v>
      </c>
      <c r="AC418" s="75">
        <v>7.9110795293784227E-3</v>
      </c>
      <c r="AD418" s="78">
        <v>8893200</v>
      </c>
      <c r="AE418" s="75">
        <v>0.11244546394998425</v>
      </c>
      <c r="AF418" s="78">
        <v>1113180</v>
      </c>
      <c r="AG418" s="75">
        <v>0.89832731454032588</v>
      </c>
      <c r="AH418" s="75">
        <v>1.1131800000000001</v>
      </c>
    </row>
    <row r="419" spans="1:34" x14ac:dyDescent="0.2">
      <c r="A419" s="44">
        <v>416</v>
      </c>
      <c r="B419" s="61">
        <v>43458</v>
      </c>
      <c r="C419" s="78">
        <v>1461640015</v>
      </c>
      <c r="D419" s="83">
        <v>1343.959961</v>
      </c>
      <c r="E419" s="76">
        <v>92026421</v>
      </c>
      <c r="F419" s="84">
        <v>92.026420999999999</v>
      </c>
      <c r="G419" s="84"/>
      <c r="H419" s="84"/>
      <c r="I419" s="76">
        <v>4640000</v>
      </c>
      <c r="J419" s="77">
        <v>4.6399999999999997</v>
      </c>
      <c r="K419" s="77">
        <v>14030000</v>
      </c>
      <c r="L419" s="84">
        <v>14.03</v>
      </c>
      <c r="M419" s="77">
        <v>18432182</v>
      </c>
      <c r="N419" s="84">
        <v>18.432182000000001</v>
      </c>
      <c r="O419" s="77">
        <v>19462414</v>
      </c>
      <c r="P419" s="85">
        <v>19.462413999999999</v>
      </c>
      <c r="Q419" s="70">
        <v>236403107</v>
      </c>
      <c r="R419" s="75">
        <v>236.40310700000001</v>
      </c>
      <c r="S419" s="78">
        <v>5219671387</v>
      </c>
      <c r="T419" s="79">
        <v>5219.6713870000003</v>
      </c>
      <c r="W419" s="81">
        <v>1.47</v>
      </c>
      <c r="X419" s="82"/>
      <c r="Y419" s="61">
        <v>43458</v>
      </c>
      <c r="Z419" s="78">
        <v>1137281</v>
      </c>
      <c r="AA419" s="75">
        <v>0.8792901666342795</v>
      </c>
      <c r="AB419" s="78">
        <v>126292000</v>
      </c>
      <c r="AC419" s="75">
        <v>7.9181579197415506E-3</v>
      </c>
      <c r="AD419" s="78">
        <v>8908270</v>
      </c>
      <c r="AE419" s="75">
        <v>0.1122552414778627</v>
      </c>
      <c r="AF419" s="78">
        <v>1112110</v>
      </c>
      <c r="AG419" s="75">
        <v>0.89919162672757191</v>
      </c>
      <c r="AH419" s="75">
        <v>1.1121099999999999</v>
      </c>
    </row>
    <row r="420" spans="1:34" x14ac:dyDescent="0.2">
      <c r="A420" s="44">
        <v>417</v>
      </c>
      <c r="B420" s="61">
        <v>43455</v>
      </c>
      <c r="C420" s="78">
        <v>1343959961</v>
      </c>
      <c r="D420" s="83">
        <v>1377.4499510000001</v>
      </c>
      <c r="E420" s="76">
        <v>96034790</v>
      </c>
      <c r="F420" s="84">
        <v>96.034790000000001</v>
      </c>
      <c r="G420" s="84"/>
      <c r="H420" s="84"/>
      <c r="I420" s="76">
        <v>4740000</v>
      </c>
      <c r="J420" s="77">
        <v>4.74</v>
      </c>
      <c r="K420" s="77">
        <v>14470000</v>
      </c>
      <c r="L420" s="84">
        <v>14.47</v>
      </c>
      <c r="M420" s="77">
        <v>18355185</v>
      </c>
      <c r="N420" s="84">
        <v>18.355184999999999</v>
      </c>
      <c r="O420" s="77">
        <v>19928875</v>
      </c>
      <c r="P420" s="85">
        <v>19.928875000000001</v>
      </c>
      <c r="Q420" s="70">
        <v>244406998</v>
      </c>
      <c r="R420" s="75">
        <v>244.40699799999999</v>
      </c>
      <c r="S420" s="78">
        <v>5219671387</v>
      </c>
      <c r="T420" s="79">
        <v>5219.6713870000003</v>
      </c>
      <c r="W420" s="81">
        <v>1.48</v>
      </c>
      <c r="X420" s="82"/>
      <c r="Y420" s="61">
        <v>43455</v>
      </c>
      <c r="Z420" s="78">
        <v>1145685</v>
      </c>
      <c r="AA420" s="75">
        <v>0.87284026586714492</v>
      </c>
      <c r="AB420" s="78">
        <v>127351997</v>
      </c>
      <c r="AC420" s="75">
        <v>7.8522522108546121E-3</v>
      </c>
      <c r="AD420" s="78">
        <v>8967000</v>
      </c>
      <c r="AE420" s="75">
        <v>0.11152001784320285</v>
      </c>
      <c r="AF420" s="78">
        <v>1105620</v>
      </c>
      <c r="AG420" s="75">
        <v>0.90446989019735524</v>
      </c>
      <c r="AH420" s="75">
        <v>1.10562</v>
      </c>
    </row>
    <row r="421" spans="1:34" x14ac:dyDescent="0.2">
      <c r="A421" s="44">
        <v>418</v>
      </c>
      <c r="B421" s="61">
        <v>43454</v>
      </c>
      <c r="C421" s="78">
        <v>1377449951</v>
      </c>
      <c r="D421" s="83">
        <v>1460.829956</v>
      </c>
      <c r="E421" s="76">
        <v>99241501</v>
      </c>
      <c r="F421" s="84">
        <v>99.241501</v>
      </c>
      <c r="G421" s="84"/>
      <c r="H421" s="84"/>
      <c r="I421" s="76">
        <v>5000000</v>
      </c>
      <c r="J421" s="77">
        <v>5</v>
      </c>
      <c r="K421" s="77">
        <v>15500000</v>
      </c>
      <c r="L421" s="84">
        <v>15.5</v>
      </c>
      <c r="M421" s="77">
        <v>18412935</v>
      </c>
      <c r="N421" s="84">
        <v>18.412935000000001</v>
      </c>
      <c r="O421" s="77">
        <v>20385414</v>
      </c>
      <c r="P421" s="85">
        <v>20.385414000000001</v>
      </c>
      <c r="Q421" s="70">
        <v>241176514</v>
      </c>
      <c r="R421" s="75">
        <v>241.176514</v>
      </c>
      <c r="S421" s="78">
        <v>5346859863</v>
      </c>
      <c r="T421" s="79">
        <v>5346.8598629999997</v>
      </c>
      <c r="W421" s="81">
        <v>1.5</v>
      </c>
      <c r="X421" s="82"/>
      <c r="Y421" s="61">
        <v>43454</v>
      </c>
      <c r="Z421" s="78">
        <v>1138952</v>
      </c>
      <c r="AA421" s="75">
        <v>0.87800012643201819</v>
      </c>
      <c r="AB421" s="78">
        <v>128018005</v>
      </c>
      <c r="AC421" s="75">
        <v>7.8114012165710605E-3</v>
      </c>
      <c r="AD421" s="78">
        <v>8911200</v>
      </c>
      <c r="AE421" s="75">
        <v>0.11221833198671335</v>
      </c>
      <c r="AF421" s="78">
        <v>1108500</v>
      </c>
      <c r="AG421" s="75">
        <v>0.90211998195760035</v>
      </c>
      <c r="AH421" s="75">
        <v>1.1085</v>
      </c>
    </row>
    <row r="422" spans="1:34" x14ac:dyDescent="0.2">
      <c r="A422" s="44">
        <v>419</v>
      </c>
      <c r="B422" s="61">
        <v>43453</v>
      </c>
      <c r="C422" s="78">
        <v>1460829956</v>
      </c>
      <c r="D422" s="83">
        <v>1495.079956</v>
      </c>
      <c r="E422" s="76">
        <v>101372787</v>
      </c>
      <c r="F422" s="84">
        <v>101.372787</v>
      </c>
      <c r="G422" s="84"/>
      <c r="H422" s="84"/>
      <c r="I422" s="76">
        <v>5190000</v>
      </c>
      <c r="J422" s="77">
        <v>5.19</v>
      </c>
      <c r="K422" s="77">
        <v>16180000</v>
      </c>
      <c r="L422" s="84">
        <v>16.18</v>
      </c>
      <c r="M422" s="77">
        <v>18345556</v>
      </c>
      <c r="N422" s="84">
        <v>18.345555999999998</v>
      </c>
      <c r="O422" s="77">
        <v>20732779</v>
      </c>
      <c r="P422" s="85">
        <v>20.732779000000001</v>
      </c>
      <c r="Q422" s="70">
        <v>243394440</v>
      </c>
      <c r="R422" s="75">
        <v>243.39444</v>
      </c>
      <c r="S422" s="78">
        <v>5472077148</v>
      </c>
      <c r="T422" s="79">
        <v>5472.0771480000003</v>
      </c>
      <c r="W422" s="81">
        <v>1.52</v>
      </c>
      <c r="X422" s="82"/>
      <c r="Y422" s="61">
        <v>43453</v>
      </c>
      <c r="Z422" s="78">
        <v>1137540</v>
      </c>
      <c r="AA422" s="75">
        <v>0.8790899660671273</v>
      </c>
      <c r="AB422" s="78">
        <v>127994003</v>
      </c>
      <c r="AC422" s="75">
        <v>7.8128660449818099E-3</v>
      </c>
      <c r="AD422" s="78">
        <v>8894380</v>
      </c>
      <c r="AE422" s="75">
        <v>0.11243054603018986</v>
      </c>
      <c r="AF422" s="78">
        <v>1112390</v>
      </c>
      <c r="AG422" s="75">
        <v>0.89896529095011646</v>
      </c>
      <c r="AH422" s="75">
        <v>1.11239</v>
      </c>
    </row>
    <row r="423" spans="1:34" x14ac:dyDescent="0.2">
      <c r="A423" s="44">
        <v>420</v>
      </c>
      <c r="B423" s="61">
        <v>43452</v>
      </c>
      <c r="C423" s="78">
        <v>1495079956</v>
      </c>
      <c r="D423" s="83">
        <v>1551.4799800000001</v>
      </c>
      <c r="E423" s="76">
        <v>101646523</v>
      </c>
      <c r="F423" s="84">
        <v>101.646523</v>
      </c>
      <c r="G423" s="84"/>
      <c r="H423" s="84"/>
      <c r="I423" s="76">
        <v>5250000</v>
      </c>
      <c r="J423" s="77">
        <v>5.25</v>
      </c>
      <c r="K423" s="77">
        <v>17000000</v>
      </c>
      <c r="L423" s="84">
        <v>17</v>
      </c>
      <c r="M423" s="77">
        <v>18316683</v>
      </c>
      <c r="N423" s="84">
        <v>18.316683000000001</v>
      </c>
      <c r="O423" s="77">
        <v>21040447</v>
      </c>
      <c r="P423" s="85">
        <v>21.040447</v>
      </c>
      <c r="Q423" s="70">
        <v>243008728</v>
      </c>
      <c r="R423" s="75">
        <v>243.00872799999999</v>
      </c>
      <c r="S423" s="78">
        <v>5503627930</v>
      </c>
      <c r="T423" s="79">
        <v>5503.6279299999997</v>
      </c>
      <c r="W423" s="81">
        <v>1.52</v>
      </c>
      <c r="X423" s="82"/>
      <c r="Y423" s="61">
        <v>43452</v>
      </c>
      <c r="Z423" s="78">
        <v>1134984</v>
      </c>
      <c r="AA423" s="75">
        <v>0.88106968908812811</v>
      </c>
      <c r="AB423" s="78">
        <v>128052994</v>
      </c>
      <c r="AC423" s="75">
        <v>7.8092668415078205E-3</v>
      </c>
      <c r="AD423" s="78">
        <v>8865900</v>
      </c>
      <c r="AE423" s="75">
        <v>0.11279170755366065</v>
      </c>
      <c r="AF423" s="78">
        <v>1111300</v>
      </c>
      <c r="AG423" s="75">
        <v>0.89984702600557909</v>
      </c>
      <c r="AH423" s="75">
        <v>1.1113</v>
      </c>
    </row>
    <row r="424" spans="1:34" x14ac:dyDescent="0.2">
      <c r="A424" s="44">
        <v>421</v>
      </c>
      <c r="B424" s="61">
        <v>43451</v>
      </c>
      <c r="C424" s="78">
        <v>1551479980</v>
      </c>
      <c r="D424" s="83">
        <v>1520.910034</v>
      </c>
      <c r="E424" s="76">
        <v>100590660</v>
      </c>
      <c r="F424" s="84">
        <v>100.59066</v>
      </c>
      <c r="G424" s="84"/>
      <c r="H424" s="84"/>
      <c r="I424" s="76">
        <v>5530000</v>
      </c>
      <c r="J424" s="77">
        <v>5.53</v>
      </c>
      <c r="K424" s="77">
        <v>17000000</v>
      </c>
      <c r="L424" s="84">
        <v>17</v>
      </c>
      <c r="M424" s="77">
        <v>18273369</v>
      </c>
      <c r="N424" s="84">
        <v>18.273368999999999</v>
      </c>
      <c r="O424" s="77">
        <v>20891575</v>
      </c>
      <c r="P424" s="85">
        <v>20.891575</v>
      </c>
      <c r="Q424" s="70">
        <v>241176514</v>
      </c>
      <c r="R424" s="75">
        <v>241.176514</v>
      </c>
      <c r="S424" s="78">
        <v>5757020020</v>
      </c>
      <c r="T424" s="79">
        <v>5757.0200199999999</v>
      </c>
      <c r="W424" s="81">
        <v>1.53</v>
      </c>
      <c r="X424" s="82"/>
      <c r="Y424" s="61">
        <v>43451</v>
      </c>
      <c r="Z424" s="78">
        <v>1130595</v>
      </c>
      <c r="AA424" s="75">
        <v>0.8844900251637412</v>
      </c>
      <c r="AB424" s="78">
        <v>128194000</v>
      </c>
      <c r="AC424" s="75">
        <v>7.8006770987721743E-3</v>
      </c>
      <c r="AD424" s="78">
        <v>8831940</v>
      </c>
      <c r="AE424" s="75">
        <v>0.11322540687549962</v>
      </c>
      <c r="AF424" s="78">
        <v>1113030</v>
      </c>
      <c r="AG424" s="75">
        <v>0.89844837964834734</v>
      </c>
      <c r="AH424" s="75">
        <v>1.11303</v>
      </c>
    </row>
    <row r="425" spans="1:34" x14ac:dyDescent="0.2">
      <c r="A425" s="44">
        <v>422</v>
      </c>
      <c r="B425" s="61">
        <v>43448</v>
      </c>
      <c r="C425" s="78">
        <v>1520910034</v>
      </c>
      <c r="D425" s="83">
        <v>1591.910034</v>
      </c>
      <c r="E425" s="76">
        <v>103660484</v>
      </c>
      <c r="F425" s="84">
        <v>103.660484</v>
      </c>
      <c r="G425" s="84"/>
      <c r="H425" s="84"/>
      <c r="I425" s="76">
        <v>5680000</v>
      </c>
      <c r="J425" s="77">
        <v>5.68</v>
      </c>
      <c r="K425" s="77">
        <v>18320000</v>
      </c>
      <c r="L425" s="84">
        <v>18.32</v>
      </c>
      <c r="M425" s="77">
        <v>18225605</v>
      </c>
      <c r="N425" s="84">
        <v>18.225605000000002</v>
      </c>
      <c r="O425" s="77">
        <v>21436443</v>
      </c>
      <c r="P425" s="85">
        <v>21.436443000000001</v>
      </c>
      <c r="Q425" s="70">
        <v>242960510</v>
      </c>
      <c r="R425" s="75">
        <v>242.96051</v>
      </c>
      <c r="S425" s="78">
        <v>5772794434</v>
      </c>
      <c r="T425" s="79">
        <v>5772.7944340000004</v>
      </c>
      <c r="W425" s="81">
        <v>1.55</v>
      </c>
      <c r="X425" s="82"/>
      <c r="Y425" s="61">
        <v>43448</v>
      </c>
      <c r="Z425" s="78">
        <v>1136364</v>
      </c>
      <c r="AA425" s="75">
        <v>0.87999971840009017</v>
      </c>
      <c r="AB425" s="78">
        <v>129035004</v>
      </c>
      <c r="AC425" s="75">
        <v>7.7498350757597536E-3</v>
      </c>
      <c r="AD425" s="78">
        <v>8874000</v>
      </c>
      <c r="AE425" s="75">
        <v>0.11268875366238448</v>
      </c>
      <c r="AF425" s="78">
        <v>1113300</v>
      </c>
      <c r="AG425" s="75">
        <v>0.89823048594269295</v>
      </c>
      <c r="AH425" s="75">
        <v>1.1133</v>
      </c>
    </row>
    <row r="426" spans="1:34" x14ac:dyDescent="0.2">
      <c r="A426" s="44">
        <v>423</v>
      </c>
      <c r="B426" s="61">
        <v>43447</v>
      </c>
      <c r="C426" s="78">
        <v>1591910034</v>
      </c>
      <c r="D426" s="83">
        <v>1658.380005</v>
      </c>
      <c r="E426" s="76">
        <v>107004051</v>
      </c>
      <c r="F426" s="84">
        <v>107.004051</v>
      </c>
      <c r="G426" s="84"/>
      <c r="H426" s="84"/>
      <c r="I426" s="76">
        <v>5760000</v>
      </c>
      <c r="J426" s="77">
        <v>5.76</v>
      </c>
      <c r="K426" s="77">
        <v>18760000</v>
      </c>
      <c r="L426" s="84">
        <v>18.760000000000002</v>
      </c>
      <c r="M426" s="77">
        <v>18225605</v>
      </c>
      <c r="N426" s="84">
        <v>18.225605000000002</v>
      </c>
      <c r="O426" s="77">
        <v>21896208</v>
      </c>
      <c r="P426" s="85">
        <v>21.896208000000001</v>
      </c>
      <c r="Q426" s="70">
        <v>246721375</v>
      </c>
      <c r="R426" s="75">
        <v>246.72137499999999</v>
      </c>
      <c r="S426" s="78">
        <v>5870404785</v>
      </c>
      <c r="T426" s="79">
        <v>5870.4047849999997</v>
      </c>
      <c r="W426" s="81">
        <v>1.56</v>
      </c>
      <c r="X426" s="82"/>
      <c r="Y426" s="61">
        <v>43447</v>
      </c>
      <c r="Z426" s="78">
        <v>1137346</v>
      </c>
      <c r="AA426" s="75">
        <v>0.87923991467855866</v>
      </c>
      <c r="AB426" s="78">
        <v>128839996</v>
      </c>
      <c r="AC426" s="75">
        <v>7.7615649724174151E-3</v>
      </c>
      <c r="AD426" s="78">
        <v>8886950</v>
      </c>
      <c r="AE426" s="75">
        <v>0.11252454441625079</v>
      </c>
      <c r="AF426" s="78">
        <v>1110240</v>
      </c>
      <c r="AG426" s="75">
        <v>0.90070615362444162</v>
      </c>
      <c r="AH426" s="75">
        <v>1.1102399999999999</v>
      </c>
    </row>
    <row r="427" spans="1:34" x14ac:dyDescent="0.2">
      <c r="A427" s="44">
        <v>424</v>
      </c>
      <c r="B427" s="61">
        <v>43446</v>
      </c>
      <c r="C427" s="78">
        <v>1658380005</v>
      </c>
      <c r="D427" s="83">
        <v>1663.540039</v>
      </c>
      <c r="E427" s="76">
        <v>106642326</v>
      </c>
      <c r="F427" s="84">
        <v>106.642326</v>
      </c>
      <c r="G427" s="84"/>
      <c r="H427" s="84"/>
      <c r="I427" s="76">
        <v>5800000</v>
      </c>
      <c r="J427" s="77">
        <v>5.8</v>
      </c>
      <c r="K427" s="77">
        <v>18680000</v>
      </c>
      <c r="L427" s="84">
        <v>18.68</v>
      </c>
      <c r="M427" s="77">
        <v>18235157</v>
      </c>
      <c r="N427" s="84">
        <v>18.235157000000001</v>
      </c>
      <c r="O427" s="77">
        <v>21905787</v>
      </c>
      <c r="P427" s="85">
        <v>21.905787</v>
      </c>
      <c r="Q427" s="70">
        <v>245274872</v>
      </c>
      <c r="R427" s="75">
        <v>245.27487199999999</v>
      </c>
      <c r="S427" s="78">
        <v>5857587402</v>
      </c>
      <c r="T427" s="79">
        <v>5857.5874020000001</v>
      </c>
      <c r="W427" s="81">
        <v>1.57</v>
      </c>
      <c r="X427" s="82"/>
      <c r="Y427" s="61">
        <v>43446</v>
      </c>
      <c r="Z427" s="78">
        <v>1132311</v>
      </c>
      <c r="AA427" s="75">
        <v>0.88314959406028903</v>
      </c>
      <c r="AB427" s="78">
        <v>128378006</v>
      </c>
      <c r="AC427" s="75">
        <v>7.7894962786694165E-3</v>
      </c>
      <c r="AD427" s="78">
        <v>8847800</v>
      </c>
      <c r="AE427" s="75">
        <v>0.11302244625782681</v>
      </c>
      <c r="AF427" s="78">
        <v>1103200</v>
      </c>
      <c r="AG427" s="75">
        <v>0.90645395213923141</v>
      </c>
      <c r="AH427" s="75">
        <v>1.1032</v>
      </c>
    </row>
    <row r="428" spans="1:34" x14ac:dyDescent="0.2">
      <c r="A428" s="44">
        <v>425</v>
      </c>
      <c r="B428" s="61">
        <v>43445</v>
      </c>
      <c r="C428" s="78">
        <v>1663540039</v>
      </c>
      <c r="D428" s="83">
        <v>1643.23999</v>
      </c>
      <c r="E428" s="76">
        <v>106163269</v>
      </c>
      <c r="F428" s="84">
        <v>106.163269</v>
      </c>
      <c r="G428" s="84"/>
      <c r="H428" s="84"/>
      <c r="I428" s="76">
        <v>5700000</v>
      </c>
      <c r="J428" s="77">
        <v>5.7</v>
      </c>
      <c r="K428" s="77">
        <v>18010000</v>
      </c>
      <c r="L428" s="84">
        <v>18.010000000000002</v>
      </c>
      <c r="M428" s="77">
        <v>18206501</v>
      </c>
      <c r="N428" s="84">
        <v>18.206500999999999</v>
      </c>
      <c r="O428" s="77">
        <v>21704638</v>
      </c>
      <c r="P428" s="85">
        <v>21.704637999999999</v>
      </c>
      <c r="Q428" s="70">
        <v>240356842</v>
      </c>
      <c r="R428" s="75">
        <v>240.356842</v>
      </c>
      <c r="S428" s="78">
        <v>5654479980</v>
      </c>
      <c r="T428" s="79">
        <v>5654.4799800000001</v>
      </c>
      <c r="W428" s="81">
        <v>1.55</v>
      </c>
      <c r="X428" s="82"/>
      <c r="Y428" s="61">
        <v>43445</v>
      </c>
      <c r="Z428" s="78">
        <v>1135654</v>
      </c>
      <c r="AA428" s="75">
        <v>0.8805498857926799</v>
      </c>
      <c r="AB428" s="78">
        <v>128529999</v>
      </c>
      <c r="AC428" s="75">
        <v>7.7802848189549891E-3</v>
      </c>
      <c r="AD428" s="78">
        <v>8872000</v>
      </c>
      <c r="AE428" s="75">
        <v>0.1127141568981064</v>
      </c>
      <c r="AF428" s="78">
        <v>1105950</v>
      </c>
      <c r="AG428" s="75">
        <v>0.90420000904200015</v>
      </c>
      <c r="AH428" s="75">
        <v>1.10595</v>
      </c>
    </row>
    <row r="429" spans="1:34" x14ac:dyDescent="0.2">
      <c r="A429" s="44">
        <v>426</v>
      </c>
      <c r="B429" s="61">
        <v>43444</v>
      </c>
      <c r="C429" s="78">
        <v>1643239990</v>
      </c>
      <c r="D429" s="83">
        <v>1641.030029</v>
      </c>
      <c r="E429" s="76">
        <v>105185608</v>
      </c>
      <c r="F429" s="84">
        <v>105.185608</v>
      </c>
      <c r="G429" s="84"/>
      <c r="H429" s="84"/>
      <c r="I429" s="76">
        <v>5680000</v>
      </c>
      <c r="J429" s="77">
        <v>5.68</v>
      </c>
      <c r="K429" s="77">
        <v>18799999</v>
      </c>
      <c r="L429" s="84">
        <v>18.799999</v>
      </c>
      <c r="M429" s="77">
        <v>18235157</v>
      </c>
      <c r="N429" s="84">
        <v>18.235157000000001</v>
      </c>
      <c r="O429" s="77">
        <v>21714216</v>
      </c>
      <c r="P429" s="85">
        <v>21.714216</v>
      </c>
      <c r="Q429" s="70">
        <v>234570923</v>
      </c>
      <c r="R429" s="75">
        <v>234.57092299999999</v>
      </c>
      <c r="S429" s="78">
        <v>5614055664</v>
      </c>
      <c r="T429" s="79">
        <v>5614.0556640000004</v>
      </c>
      <c r="W429" s="81">
        <v>1.54</v>
      </c>
      <c r="X429" s="82"/>
      <c r="Y429" s="61">
        <v>43444</v>
      </c>
      <c r="Z429" s="78">
        <v>1140095</v>
      </c>
      <c r="AA429" s="75">
        <v>0.87711988913204597</v>
      </c>
      <c r="AB429" s="78">
        <v>128251007</v>
      </c>
      <c r="AC429" s="75">
        <v>7.7972097326300142E-3</v>
      </c>
      <c r="AD429" s="78">
        <v>8910160</v>
      </c>
      <c r="AE429" s="75">
        <v>0.11223143018756117</v>
      </c>
      <c r="AF429" s="78">
        <v>1115620</v>
      </c>
      <c r="AG429" s="75">
        <v>0.89636256072856346</v>
      </c>
      <c r="AH429" s="75">
        <v>1.1156200000000001</v>
      </c>
    </row>
    <row r="430" spans="1:34" x14ac:dyDescent="0.2">
      <c r="A430" s="44">
        <v>427</v>
      </c>
      <c r="B430" s="61">
        <v>43441</v>
      </c>
      <c r="C430" s="78">
        <v>1641030029</v>
      </c>
      <c r="D430" s="83">
        <v>1629.130005</v>
      </c>
      <c r="E430" s="76">
        <v>102477531</v>
      </c>
      <c r="F430" s="84">
        <v>102.477531</v>
      </c>
      <c r="G430" s="84"/>
      <c r="H430" s="84"/>
      <c r="I430" s="76">
        <v>5680000</v>
      </c>
      <c r="J430" s="77">
        <v>5.68</v>
      </c>
      <c r="K430" s="84"/>
      <c r="L430" s="84"/>
      <c r="M430" s="77">
        <v>18282919</v>
      </c>
      <c r="N430" s="84">
        <v>18.282919</v>
      </c>
      <c r="O430" s="77">
        <v>21580120</v>
      </c>
      <c r="P430" s="85">
        <v>21.580120000000001</v>
      </c>
      <c r="Q430" s="70">
        <v>240597916</v>
      </c>
      <c r="R430" s="75">
        <v>240.597916</v>
      </c>
      <c r="S430" s="78">
        <v>5803359375</v>
      </c>
      <c r="T430" s="79">
        <v>5803.359375</v>
      </c>
      <c r="W430" s="81">
        <v>1.54</v>
      </c>
      <c r="X430" s="82"/>
      <c r="Y430" s="61">
        <v>43441</v>
      </c>
      <c r="Z430" s="78">
        <v>1137475</v>
      </c>
      <c r="AA430" s="75">
        <v>0.87914020088353584</v>
      </c>
      <c r="AB430" s="78">
        <v>128173996</v>
      </c>
      <c r="AC430" s="75">
        <v>7.8018945434142513E-3</v>
      </c>
      <c r="AD430" s="78">
        <v>8882900</v>
      </c>
      <c r="AE430" s="75">
        <v>0.1125758479775749</v>
      </c>
      <c r="AF430" s="78">
        <v>1123300</v>
      </c>
      <c r="AG430" s="75">
        <v>0.89023413157660469</v>
      </c>
      <c r="AH430" s="75">
        <v>1.1233</v>
      </c>
    </row>
    <row r="431" spans="1:34" x14ac:dyDescent="0.2">
      <c r="A431" s="44">
        <v>428</v>
      </c>
      <c r="B431" s="61">
        <v>43440</v>
      </c>
      <c r="C431" s="78">
        <v>1629130005</v>
      </c>
      <c r="D431" s="83">
        <v>1699.1899410000001</v>
      </c>
      <c r="E431" s="76">
        <v>106749878</v>
      </c>
      <c r="F431" s="84">
        <v>106.749878</v>
      </c>
      <c r="G431" s="84"/>
      <c r="H431" s="84"/>
      <c r="I431" s="76">
        <v>5870000</v>
      </c>
      <c r="J431" s="77">
        <v>5.87</v>
      </c>
      <c r="K431" s="84"/>
      <c r="L431" s="84"/>
      <c r="M431" s="77">
        <v>18263817</v>
      </c>
      <c r="N431" s="84">
        <v>18.263817</v>
      </c>
      <c r="O431" s="77">
        <v>22221872</v>
      </c>
      <c r="P431" s="85">
        <v>22.221872000000001</v>
      </c>
      <c r="Q431" s="70">
        <v>239055023</v>
      </c>
      <c r="R431" s="75">
        <v>239.05502300000001</v>
      </c>
      <c r="S431" s="78">
        <v>5694904297</v>
      </c>
      <c r="T431" s="79">
        <v>5694.904297</v>
      </c>
      <c r="W431" s="81">
        <v>1.53</v>
      </c>
      <c r="X431" s="82"/>
      <c r="Y431" s="61">
        <v>43440</v>
      </c>
      <c r="Z431" s="78">
        <v>1134906</v>
      </c>
      <c r="AA431" s="75">
        <v>0.88113024338579582</v>
      </c>
      <c r="AB431" s="78">
        <v>128291000</v>
      </c>
      <c r="AC431" s="75">
        <v>7.7947790569876298E-3</v>
      </c>
      <c r="AD431" s="78">
        <v>8867440</v>
      </c>
      <c r="AE431" s="75">
        <v>0.11277211912344487</v>
      </c>
      <c r="AF431" s="78">
        <v>1121390</v>
      </c>
      <c r="AG431" s="75">
        <v>0.8917504168933198</v>
      </c>
      <c r="AH431" s="75">
        <v>1.1213900000000001</v>
      </c>
    </row>
    <row r="432" spans="1:34" x14ac:dyDescent="0.2">
      <c r="A432" s="44">
        <v>429</v>
      </c>
      <c r="B432" s="61">
        <v>43438</v>
      </c>
      <c r="C432" s="78">
        <v>1699189941</v>
      </c>
      <c r="D432" s="83">
        <v>1668.400024</v>
      </c>
      <c r="E432" s="76">
        <v>106094833</v>
      </c>
      <c r="F432" s="84">
        <v>106.09483299999999</v>
      </c>
      <c r="G432" s="84"/>
      <c r="H432" s="84"/>
      <c r="I432" s="76">
        <v>5660000</v>
      </c>
      <c r="J432" s="77">
        <v>5.66</v>
      </c>
      <c r="K432" s="84"/>
      <c r="L432" s="84"/>
      <c r="M432" s="77">
        <v>18235157</v>
      </c>
      <c r="N432" s="84">
        <v>18.235157000000001</v>
      </c>
      <c r="O432" s="77">
        <v>22126089</v>
      </c>
      <c r="P432" s="85">
        <v>22.126089</v>
      </c>
      <c r="Q432" s="70">
        <v>252507309</v>
      </c>
      <c r="R432" s="75">
        <v>252.50730899999999</v>
      </c>
      <c r="S432" s="78">
        <v>5870404785</v>
      </c>
      <c r="T432" s="79">
        <v>5870.4047849999997</v>
      </c>
      <c r="W432" s="81">
        <v>1.6</v>
      </c>
      <c r="X432" s="82"/>
      <c r="Y432" s="61">
        <v>43438</v>
      </c>
      <c r="Z432" s="78">
        <v>1135486</v>
      </c>
      <c r="AA432" s="75">
        <v>0.88068016690650519</v>
      </c>
      <c r="AB432" s="78">
        <v>128966995</v>
      </c>
      <c r="AC432" s="75">
        <v>7.7539218464383079E-3</v>
      </c>
      <c r="AD432" s="78">
        <v>8874780</v>
      </c>
      <c r="AE432" s="75">
        <v>0.11267884950387504</v>
      </c>
      <c r="AF432" s="78">
        <v>1120620</v>
      </c>
      <c r="AG432" s="75">
        <v>0.8923631561100106</v>
      </c>
      <c r="AH432" s="75">
        <v>1.1206199999999999</v>
      </c>
    </row>
    <row r="433" spans="1:34" x14ac:dyDescent="0.2">
      <c r="A433" s="44">
        <v>430</v>
      </c>
      <c r="B433" s="61">
        <v>43437</v>
      </c>
      <c r="C433" s="78">
        <v>1668400024</v>
      </c>
      <c r="D433" s="83">
        <v>1772.3599850000001</v>
      </c>
      <c r="E433" s="76">
        <v>109585060</v>
      </c>
      <c r="F433" s="84">
        <v>109.58506</v>
      </c>
      <c r="G433" s="84"/>
      <c r="H433" s="84"/>
      <c r="I433" s="76">
        <v>5780000</v>
      </c>
      <c r="J433" s="77">
        <v>5.78</v>
      </c>
      <c r="K433" s="84"/>
      <c r="L433" s="84"/>
      <c r="M433" s="77">
        <v>18196951</v>
      </c>
      <c r="N433" s="84">
        <v>18.196950999999999</v>
      </c>
      <c r="O433" s="77">
        <v>22882780</v>
      </c>
      <c r="P433" s="85">
        <v>22.88278</v>
      </c>
      <c r="Q433" s="70">
        <v>253857346</v>
      </c>
      <c r="R433" s="75">
        <v>253.85734600000001</v>
      </c>
      <c r="S433" s="78">
        <v>6036045898</v>
      </c>
      <c r="T433" s="79">
        <v>6036.0458980000003</v>
      </c>
      <c r="W433" s="81">
        <v>1.6</v>
      </c>
      <c r="X433" s="82"/>
      <c r="Y433" s="61">
        <v>43437</v>
      </c>
      <c r="Z433" s="78">
        <v>1134224</v>
      </c>
      <c r="AA433" s="75">
        <v>0.88166006009394982</v>
      </c>
      <c r="AB433" s="78">
        <v>129029007</v>
      </c>
      <c r="AC433" s="75">
        <v>7.7501952719825238E-3</v>
      </c>
      <c r="AD433" s="78">
        <v>8869800</v>
      </c>
      <c r="AE433" s="75">
        <v>0.11274211368914745</v>
      </c>
      <c r="AF433" s="78">
        <v>1124000</v>
      </c>
      <c r="AG433" s="75">
        <v>0.88967971530249101</v>
      </c>
      <c r="AH433" s="75">
        <v>1.1240000000000001</v>
      </c>
    </row>
    <row r="434" spans="1:34" x14ac:dyDescent="0.2">
      <c r="A434" s="44">
        <v>431</v>
      </c>
      <c r="B434" s="61">
        <v>43434</v>
      </c>
      <c r="C434" s="78">
        <v>1772359985</v>
      </c>
      <c r="D434" s="83">
        <v>1690.170044</v>
      </c>
      <c r="E434" s="76">
        <v>108411880</v>
      </c>
      <c r="F434" s="84">
        <v>108.41188</v>
      </c>
      <c r="G434" s="84"/>
      <c r="H434" s="84"/>
      <c r="I434" s="76">
        <v>5400000</v>
      </c>
      <c r="J434" s="77">
        <v>5.4</v>
      </c>
      <c r="K434" s="84"/>
      <c r="L434" s="84"/>
      <c r="M434" s="77">
        <v>18149191</v>
      </c>
      <c r="N434" s="84">
        <v>18.149190999999998</v>
      </c>
      <c r="O434" s="77">
        <v>22643320</v>
      </c>
      <c r="P434" s="85">
        <v>22.643319999999999</v>
      </c>
      <c r="Q434" s="70">
        <v>241702789</v>
      </c>
      <c r="R434" s="75">
        <v>241.702789</v>
      </c>
      <c r="S434" s="78">
        <v>5853643066</v>
      </c>
      <c r="T434" s="79">
        <v>5853.6430659999996</v>
      </c>
      <c r="W434" s="81">
        <v>1.58</v>
      </c>
      <c r="X434" s="82"/>
      <c r="Y434" s="61">
        <v>43434</v>
      </c>
      <c r="Z434" s="78">
        <v>1139277</v>
      </c>
      <c r="AA434" s="75">
        <v>0.87774966053031866</v>
      </c>
      <c r="AB434" s="78">
        <v>129192001</v>
      </c>
      <c r="AC434" s="75">
        <v>7.7404173033901683E-3</v>
      </c>
      <c r="AD434" s="78">
        <v>8909800</v>
      </c>
      <c r="AE434" s="75">
        <v>0.11223596489259018</v>
      </c>
      <c r="AF434" s="78">
        <v>1121980</v>
      </c>
      <c r="AG434" s="75">
        <v>0.89128148451844058</v>
      </c>
      <c r="AH434" s="75">
        <v>1.12198</v>
      </c>
    </row>
    <row r="435" spans="1:34" x14ac:dyDescent="0.2">
      <c r="A435" s="44">
        <v>432</v>
      </c>
      <c r="B435" s="61">
        <v>43433</v>
      </c>
      <c r="C435" s="78">
        <v>1690170044</v>
      </c>
      <c r="D435" s="83">
        <v>1673.5699460000001</v>
      </c>
      <c r="E435" s="76">
        <v>107727531</v>
      </c>
      <c r="F435" s="84">
        <v>107.727531</v>
      </c>
      <c r="G435" s="84"/>
      <c r="H435" s="84"/>
      <c r="I435" s="76">
        <v>5420000</v>
      </c>
      <c r="J435" s="77">
        <v>5.42</v>
      </c>
      <c r="K435" s="84"/>
      <c r="L435" s="84"/>
      <c r="M435" s="77">
        <v>18177845</v>
      </c>
      <c r="N435" s="84">
        <v>18.177845000000001</v>
      </c>
      <c r="O435" s="77">
        <v>22480488</v>
      </c>
      <c r="P435" s="85">
        <v>22.480488000000001</v>
      </c>
      <c r="Q435" s="70">
        <v>245483154</v>
      </c>
      <c r="R435" s="75">
        <v>245.48315400000001</v>
      </c>
      <c r="S435" s="78">
        <v>5807303223</v>
      </c>
      <c r="T435" s="79">
        <v>5807.3032229999999</v>
      </c>
      <c r="W435" s="81">
        <v>1.58</v>
      </c>
      <c r="X435" s="82"/>
      <c r="Y435" s="61">
        <v>43433</v>
      </c>
      <c r="Z435" s="78">
        <v>1136855</v>
      </c>
      <c r="AA435" s="75">
        <v>0.87961965246227536</v>
      </c>
      <c r="AB435" s="78">
        <v>129082001</v>
      </c>
      <c r="AC435" s="75">
        <v>7.7470134662693995E-3</v>
      </c>
      <c r="AD435" s="78">
        <v>8894900</v>
      </c>
      <c r="AE435" s="75">
        <v>0.11242397328806394</v>
      </c>
      <c r="AF435" s="78">
        <v>1127940</v>
      </c>
      <c r="AG435" s="75">
        <v>0.88657198077911947</v>
      </c>
      <c r="AH435" s="75">
        <v>1.1279399999999999</v>
      </c>
    </row>
    <row r="436" spans="1:34" x14ac:dyDescent="0.2">
      <c r="A436" s="44">
        <v>433</v>
      </c>
      <c r="B436" s="61">
        <v>43432</v>
      </c>
      <c r="C436" s="78">
        <v>1673569946</v>
      </c>
      <c r="D436" s="83">
        <v>1677.75</v>
      </c>
      <c r="E436" s="76">
        <v>108636749</v>
      </c>
      <c r="F436" s="84">
        <v>108.63674899999999</v>
      </c>
      <c r="G436" s="84"/>
      <c r="H436" s="84"/>
      <c r="I436" s="76">
        <v>5570000</v>
      </c>
      <c r="J436" s="77">
        <v>5.57</v>
      </c>
      <c r="K436" s="84"/>
      <c r="L436" s="84"/>
      <c r="M436" s="77">
        <v>18120531</v>
      </c>
      <c r="N436" s="84">
        <v>18.120531</v>
      </c>
      <c r="O436" s="77">
        <v>22490068</v>
      </c>
      <c r="P436" s="85">
        <v>22.490068000000001</v>
      </c>
      <c r="Q436" s="70">
        <v>245530975</v>
      </c>
      <c r="R436" s="75">
        <v>245.53097500000001</v>
      </c>
      <c r="S436" s="78">
        <v>5821106934</v>
      </c>
      <c r="T436" s="79">
        <v>5821.1069340000004</v>
      </c>
      <c r="W436" s="81">
        <v>1.55</v>
      </c>
      <c r="X436" s="82"/>
      <c r="Y436" s="61">
        <v>43432</v>
      </c>
      <c r="Z436" s="78">
        <v>1129880</v>
      </c>
      <c r="AA436" s="75">
        <v>0.88504973979537649</v>
      </c>
      <c r="AB436" s="78">
        <v>128535004</v>
      </c>
      <c r="AC436" s="75">
        <v>7.7799818639286778E-3</v>
      </c>
      <c r="AD436" s="78">
        <v>8840800</v>
      </c>
      <c r="AE436" s="75">
        <v>0.1131119355714415</v>
      </c>
      <c r="AF436" s="78">
        <v>1127690</v>
      </c>
      <c r="AG436" s="75">
        <v>0.88676852681144636</v>
      </c>
      <c r="AH436" s="75">
        <v>1.1276900000000001</v>
      </c>
    </row>
    <row r="437" spans="1:34" x14ac:dyDescent="0.2">
      <c r="A437" s="44">
        <v>434</v>
      </c>
      <c r="B437" s="61">
        <v>43431</v>
      </c>
      <c r="C437" s="78">
        <v>1677750000</v>
      </c>
      <c r="D437" s="83">
        <v>1581.420044</v>
      </c>
      <c r="E437" s="76">
        <v>104745682</v>
      </c>
      <c r="F437" s="84">
        <v>104.745682</v>
      </c>
      <c r="G437" s="84"/>
      <c r="H437" s="84"/>
      <c r="I437" s="76">
        <v>5320000</v>
      </c>
      <c r="J437" s="77">
        <v>5.32</v>
      </c>
      <c r="K437" s="84"/>
      <c r="L437" s="84"/>
      <c r="M437" s="77">
        <v>18072769</v>
      </c>
      <c r="N437" s="84">
        <v>18.072769000000001</v>
      </c>
      <c r="O437" s="77">
        <v>21819580</v>
      </c>
      <c r="P437" s="85">
        <v>21.819579999999998</v>
      </c>
      <c r="Q437" s="70">
        <v>243281937</v>
      </c>
      <c r="R437" s="75">
        <v>243.281937</v>
      </c>
      <c r="S437" s="78">
        <v>5720538574</v>
      </c>
      <c r="T437" s="79">
        <v>5720.5385740000002</v>
      </c>
      <c r="W437" s="81">
        <v>1.57</v>
      </c>
      <c r="X437" s="82"/>
      <c r="Y437" s="61">
        <v>43431</v>
      </c>
      <c r="Z437" s="78">
        <v>1133337</v>
      </c>
      <c r="AA437" s="75">
        <v>0.88235008651442592</v>
      </c>
      <c r="AB437" s="78">
        <v>128630005</v>
      </c>
      <c r="AC437" s="75">
        <v>7.7742358791014574E-3</v>
      </c>
      <c r="AD437" s="78">
        <v>8863720</v>
      </c>
      <c r="AE437" s="75">
        <v>0.11281944826777018</v>
      </c>
      <c r="AF437" s="78">
        <v>1130510</v>
      </c>
      <c r="AG437" s="75">
        <v>0.88455652758489534</v>
      </c>
      <c r="AH437" s="75">
        <v>1.1305099999999999</v>
      </c>
    </row>
    <row r="438" spans="1:34" x14ac:dyDescent="0.2">
      <c r="A438" s="44">
        <v>435</v>
      </c>
      <c r="B438" s="61">
        <v>43430</v>
      </c>
      <c r="C438" s="78">
        <v>1581420044</v>
      </c>
      <c r="D438" s="83">
        <v>1581.329956</v>
      </c>
      <c r="E438" s="76">
        <v>104090660</v>
      </c>
      <c r="F438" s="84">
        <v>104.09066</v>
      </c>
      <c r="G438" s="84"/>
      <c r="H438" s="84"/>
      <c r="I438" s="76">
        <v>5300000</v>
      </c>
      <c r="J438" s="77">
        <v>5.3</v>
      </c>
      <c r="K438" s="84"/>
      <c r="L438" s="84"/>
      <c r="M438" s="77">
        <v>18091875</v>
      </c>
      <c r="N438" s="84">
        <v>18.091875000000002</v>
      </c>
      <c r="O438" s="77">
        <v>21838736</v>
      </c>
      <c r="P438" s="85">
        <v>21.838736000000001</v>
      </c>
      <c r="Q438" s="70">
        <v>245578873</v>
      </c>
      <c r="R438" s="75">
        <v>245.57887299999999</v>
      </c>
      <c r="S438" s="78">
        <v>5618985352</v>
      </c>
      <c r="T438" s="79">
        <v>5618.9853519999997</v>
      </c>
      <c r="W438" s="81">
        <v>1.56</v>
      </c>
      <c r="X438" s="82"/>
      <c r="Y438" s="61">
        <v>43430</v>
      </c>
      <c r="Z438" s="78">
        <v>1133735</v>
      </c>
      <c r="AA438" s="75">
        <v>0.88204033570455187</v>
      </c>
      <c r="AB438" s="78">
        <v>128009995</v>
      </c>
      <c r="AC438" s="75">
        <v>7.8118900012456053E-3</v>
      </c>
      <c r="AD438" s="78">
        <v>8871210</v>
      </c>
      <c r="AE438" s="75">
        <v>0.11272419433200206</v>
      </c>
      <c r="AF438" s="78">
        <v>1129700</v>
      </c>
      <c r="AG438" s="75">
        <v>0.88519075860848018</v>
      </c>
      <c r="AH438" s="75">
        <v>1.1296999999999999</v>
      </c>
    </row>
    <row r="439" spans="1:34" x14ac:dyDescent="0.2">
      <c r="A439" s="44">
        <v>436</v>
      </c>
      <c r="B439" s="61">
        <v>43427</v>
      </c>
      <c r="C439" s="78">
        <v>1581329956</v>
      </c>
      <c r="D439" s="83">
        <v>1502.0600589999999</v>
      </c>
      <c r="E439" s="76">
        <v>100766640</v>
      </c>
      <c r="F439" s="84">
        <v>100.76664</v>
      </c>
      <c r="G439" s="84"/>
      <c r="H439" s="84"/>
      <c r="I439" s="76">
        <v>5210000</v>
      </c>
      <c r="J439" s="77">
        <v>5.21</v>
      </c>
      <c r="K439" s="84"/>
      <c r="L439" s="84"/>
      <c r="M439" s="77">
        <v>18130087</v>
      </c>
      <c r="N439" s="84">
        <v>18.130087</v>
      </c>
      <c r="O439" s="77">
        <v>21436443</v>
      </c>
      <c r="P439" s="85">
        <v>21.436443000000001</v>
      </c>
      <c r="Q439" s="70">
        <v>247349396</v>
      </c>
      <c r="R439" s="75">
        <v>247.34939600000001</v>
      </c>
      <c r="S439" s="78">
        <v>5610111328</v>
      </c>
      <c r="T439" s="79">
        <v>5610.111328</v>
      </c>
      <c r="W439" s="81">
        <v>1.54</v>
      </c>
      <c r="X439" s="82"/>
      <c r="Y439" s="61">
        <v>43427</v>
      </c>
      <c r="Z439" s="78">
        <v>1140316</v>
      </c>
      <c r="AA439" s="75">
        <v>0.87694989809842172</v>
      </c>
      <c r="AB439" s="78">
        <v>128830002</v>
      </c>
      <c r="AC439" s="75">
        <v>7.7621670765789475E-3</v>
      </c>
      <c r="AD439" s="78">
        <v>8929000</v>
      </c>
      <c r="AE439" s="75">
        <v>0.11199462425803561</v>
      </c>
      <c r="AF439" s="78">
        <v>1129140</v>
      </c>
      <c r="AG439" s="75">
        <v>0.885629771330393</v>
      </c>
      <c r="AH439" s="75">
        <v>1.12914</v>
      </c>
    </row>
    <row r="440" spans="1:34" x14ac:dyDescent="0.2">
      <c r="A440" s="44">
        <v>437</v>
      </c>
      <c r="B440" s="61">
        <v>43425</v>
      </c>
      <c r="C440" s="78">
        <v>1502060059</v>
      </c>
      <c r="D440" s="83">
        <v>1516.7299800000001</v>
      </c>
      <c r="E440" s="76">
        <v>100805740</v>
      </c>
      <c r="F440" s="84">
        <v>100.80574</v>
      </c>
      <c r="G440" s="84"/>
      <c r="H440" s="84"/>
      <c r="I440" s="76">
        <v>5080000</v>
      </c>
      <c r="J440" s="77">
        <v>5.08</v>
      </c>
      <c r="K440" s="84"/>
      <c r="L440" s="84"/>
      <c r="M440" s="77">
        <v>18130087</v>
      </c>
      <c r="N440" s="84">
        <v>18.130087</v>
      </c>
      <c r="O440" s="77">
        <v>21513071</v>
      </c>
      <c r="P440" s="85">
        <v>21.513071</v>
      </c>
      <c r="Q440" s="70">
        <v>249454926</v>
      </c>
      <c r="R440" s="75">
        <v>249.454926</v>
      </c>
      <c r="S440" s="78">
        <v>5606167480</v>
      </c>
      <c r="T440" s="79">
        <v>5606.1674800000001</v>
      </c>
      <c r="W440" s="81">
        <v>1.54</v>
      </c>
      <c r="X440" s="82"/>
      <c r="Y440" s="61">
        <v>43425</v>
      </c>
      <c r="Z440" s="78">
        <v>1137242</v>
      </c>
      <c r="AA440" s="75">
        <v>0.87932032056501597</v>
      </c>
      <c r="AB440" s="78">
        <v>128195999</v>
      </c>
      <c r="AC440" s="75">
        <v>7.8005554603931123E-3</v>
      </c>
      <c r="AD440" s="78">
        <v>8905280</v>
      </c>
      <c r="AE440" s="75">
        <v>0.11229293183369866</v>
      </c>
      <c r="AF440" s="78">
        <v>1124480</v>
      </c>
      <c r="AG440" s="75">
        <v>0.88929994308480376</v>
      </c>
      <c r="AH440" s="75">
        <v>1.1244799999999999</v>
      </c>
    </row>
    <row r="441" spans="1:34" x14ac:dyDescent="0.2">
      <c r="A441" s="44">
        <v>438</v>
      </c>
      <c r="B441" s="61">
        <v>43424</v>
      </c>
      <c r="C441" s="78">
        <v>1516729980</v>
      </c>
      <c r="D441" s="83">
        <v>1495.459961</v>
      </c>
      <c r="E441" s="76">
        <v>99437035</v>
      </c>
      <c r="F441" s="84">
        <v>99.437034999999995</v>
      </c>
      <c r="G441" s="84"/>
      <c r="H441" s="84"/>
      <c r="I441" s="76">
        <v>4920000</v>
      </c>
      <c r="J441" s="77">
        <v>4.92</v>
      </c>
      <c r="K441" s="84"/>
      <c r="L441" s="84"/>
      <c r="M441" s="77">
        <v>18120531</v>
      </c>
      <c r="N441" s="84">
        <v>18.120531</v>
      </c>
      <c r="O441" s="77">
        <v>21273611</v>
      </c>
      <c r="P441" s="85">
        <v>21.273610999999999</v>
      </c>
      <c r="Q441" s="70">
        <v>242946960</v>
      </c>
      <c r="R441" s="75">
        <v>242.94695999999999</v>
      </c>
      <c r="S441" s="78">
        <v>5628844238</v>
      </c>
      <c r="T441" s="79">
        <v>5628.8442379999997</v>
      </c>
      <c r="W441" s="81">
        <v>1.54</v>
      </c>
      <c r="X441" s="82"/>
      <c r="Y441" s="61">
        <v>43424</v>
      </c>
      <c r="Z441" s="78">
        <v>1145502</v>
      </c>
      <c r="AA441" s="75">
        <v>0.8729797067137377</v>
      </c>
      <c r="AB441" s="78">
        <v>128800003</v>
      </c>
      <c r="AC441" s="75">
        <v>7.7639749744415768E-3</v>
      </c>
      <c r="AD441" s="78">
        <v>8970260</v>
      </c>
      <c r="AE441" s="75">
        <v>0.11147948888883935</v>
      </c>
      <c r="AF441" s="78">
        <v>1122450</v>
      </c>
      <c r="AG441" s="75">
        <v>0.89090828099247188</v>
      </c>
      <c r="AH441" s="75">
        <v>1.1224499999999999</v>
      </c>
    </row>
    <row r="442" spans="1:34" x14ac:dyDescent="0.2">
      <c r="A442" s="44">
        <v>439</v>
      </c>
      <c r="B442" s="61">
        <v>43423</v>
      </c>
      <c r="C442" s="78">
        <v>1495459961</v>
      </c>
      <c r="D442" s="83">
        <v>1512.290039</v>
      </c>
      <c r="E442" s="76">
        <v>102282005</v>
      </c>
      <c r="F442" s="84">
        <v>102.282005</v>
      </c>
      <c r="G442" s="84"/>
      <c r="H442" s="84"/>
      <c r="I442" s="76">
        <v>5290000</v>
      </c>
      <c r="J442" s="77">
        <v>5.29</v>
      </c>
      <c r="K442" s="84"/>
      <c r="L442" s="84"/>
      <c r="M442" s="77">
        <v>18177845</v>
      </c>
      <c r="N442" s="84">
        <v>18.177845000000001</v>
      </c>
      <c r="O442" s="77">
        <v>21522650</v>
      </c>
      <c r="P442" s="85">
        <v>21.522649999999999</v>
      </c>
      <c r="Q442" s="70">
        <v>248115051</v>
      </c>
      <c r="R442" s="75">
        <v>248.11505099999999</v>
      </c>
      <c r="S442" s="78">
        <v>5808289063</v>
      </c>
      <c r="T442" s="79">
        <v>5808.2890630000002</v>
      </c>
      <c r="W442" s="81">
        <v>1.59</v>
      </c>
      <c r="X442" s="82"/>
      <c r="Y442" s="61">
        <v>43423</v>
      </c>
      <c r="Z442" s="78">
        <v>1141396</v>
      </c>
      <c r="AA442" s="75">
        <v>0.87612011957287383</v>
      </c>
      <c r="AB442" s="78">
        <v>128660995</v>
      </c>
      <c r="AC442" s="75">
        <v>7.7723633335806232E-3</v>
      </c>
      <c r="AD442" s="78">
        <v>8936480</v>
      </c>
      <c r="AE442" s="75">
        <v>0.11190088267416254</v>
      </c>
      <c r="AF442" s="78">
        <v>1124240</v>
      </c>
      <c r="AG442" s="75">
        <v>0.88948978865722628</v>
      </c>
      <c r="AH442" s="75">
        <v>1.1242399999999999</v>
      </c>
    </row>
    <row r="443" spans="1:34" x14ac:dyDescent="0.2">
      <c r="A443" s="44">
        <v>440</v>
      </c>
      <c r="B443" s="61">
        <v>43420</v>
      </c>
      <c r="C443" s="78">
        <v>1512290039</v>
      </c>
      <c r="D443" s="83">
        <v>1593.410034</v>
      </c>
      <c r="E443" s="76">
        <v>105869987</v>
      </c>
      <c r="F443" s="84">
        <v>105.86998699999999</v>
      </c>
      <c r="G443" s="84"/>
      <c r="H443" s="84"/>
      <c r="I443" s="76">
        <v>5450000</v>
      </c>
      <c r="J443" s="77">
        <v>5.45</v>
      </c>
      <c r="K443" s="84"/>
      <c r="L443" s="84"/>
      <c r="M443" s="77">
        <v>18158741</v>
      </c>
      <c r="N443" s="84">
        <v>18.158740999999999</v>
      </c>
      <c r="O443" s="77">
        <v>22202715</v>
      </c>
      <c r="P443" s="85">
        <v>22.202715000000001</v>
      </c>
      <c r="Q443" s="70">
        <v>252900238</v>
      </c>
      <c r="R443" s="75">
        <v>252.900238</v>
      </c>
      <c r="S443" s="78">
        <v>5610111328</v>
      </c>
      <c r="T443" s="79">
        <v>5610.111328</v>
      </c>
      <c r="W443" s="81">
        <v>1.58</v>
      </c>
      <c r="X443" s="82"/>
      <c r="Y443" s="61">
        <v>43420</v>
      </c>
      <c r="Z443" s="78">
        <v>1132490</v>
      </c>
      <c r="AA443" s="75">
        <v>0.88301000450335099</v>
      </c>
      <c r="AB443" s="78">
        <v>128595001</v>
      </c>
      <c r="AC443" s="75">
        <v>7.7763520527520356E-3</v>
      </c>
      <c r="AD443" s="78">
        <v>8866200</v>
      </c>
      <c r="AE443" s="75">
        <v>0.11278789109201237</v>
      </c>
      <c r="AF443" s="78">
        <v>1127000</v>
      </c>
      <c r="AG443" s="75">
        <v>0.88731144631765746</v>
      </c>
      <c r="AH443" s="75">
        <v>1.127</v>
      </c>
    </row>
    <row r="444" spans="1:34" x14ac:dyDescent="0.2">
      <c r="A444" s="44">
        <v>441</v>
      </c>
      <c r="B444" s="61">
        <v>43419</v>
      </c>
      <c r="C444" s="78">
        <v>1593410034</v>
      </c>
      <c r="D444" s="83">
        <v>1619.4399410000001</v>
      </c>
      <c r="E444" s="76">
        <v>104882553</v>
      </c>
      <c r="F444" s="84">
        <v>104.882553</v>
      </c>
      <c r="G444" s="84"/>
      <c r="H444" s="84"/>
      <c r="I444" s="76">
        <v>5540000</v>
      </c>
      <c r="J444" s="77">
        <v>5.54</v>
      </c>
      <c r="K444" s="84"/>
      <c r="L444" s="84"/>
      <c r="M444" s="77">
        <v>18082323</v>
      </c>
      <c r="N444" s="84">
        <v>18.082322999999999</v>
      </c>
      <c r="O444" s="77">
        <v>22173979</v>
      </c>
      <c r="P444" s="85">
        <v>22.173978999999999</v>
      </c>
      <c r="Q444" s="70">
        <v>254000885</v>
      </c>
      <c r="R444" s="75">
        <v>254.00088500000001</v>
      </c>
      <c r="S444" s="78">
        <v>5727440430</v>
      </c>
      <c r="T444" s="79">
        <v>5727.4404299999997</v>
      </c>
      <c r="W444" s="81">
        <v>1.59</v>
      </c>
      <c r="X444" s="82"/>
      <c r="Y444" s="61">
        <v>43419</v>
      </c>
      <c r="Z444" s="78">
        <v>1131183</v>
      </c>
      <c r="AA444" s="75">
        <v>0.88403025858769091</v>
      </c>
      <c r="AB444" s="78">
        <v>128455994</v>
      </c>
      <c r="AC444" s="75">
        <v>7.784767132003198E-3</v>
      </c>
      <c r="AD444" s="78">
        <v>8857340</v>
      </c>
      <c r="AE444" s="75">
        <v>0.11290071285510096</v>
      </c>
      <c r="AF444" s="78">
        <v>1147600</v>
      </c>
      <c r="AG444" s="75">
        <v>0.87138375740676199</v>
      </c>
      <c r="AH444" s="75">
        <v>1.1476</v>
      </c>
    </row>
    <row r="445" spans="1:34" x14ac:dyDescent="0.2">
      <c r="A445" s="44">
        <v>442</v>
      </c>
      <c r="B445" s="61">
        <v>43418</v>
      </c>
      <c r="C445" s="78">
        <v>1619439941</v>
      </c>
      <c r="D445" s="83">
        <v>1599.01001</v>
      </c>
      <c r="E445" s="76">
        <v>102624176</v>
      </c>
      <c r="F445" s="84">
        <v>102.62417600000001</v>
      </c>
      <c r="G445" s="84"/>
      <c r="H445" s="84"/>
      <c r="I445" s="76">
        <v>5400000</v>
      </c>
      <c r="J445" s="77">
        <v>5.4</v>
      </c>
      <c r="K445" s="84"/>
      <c r="L445" s="84"/>
      <c r="M445" s="77">
        <v>18082323</v>
      </c>
      <c r="N445" s="84">
        <v>18.082322999999999</v>
      </c>
      <c r="O445" s="77">
        <v>21848314</v>
      </c>
      <c r="P445" s="85">
        <v>21.848313999999998</v>
      </c>
      <c r="Q445" s="70">
        <v>256584900</v>
      </c>
      <c r="R445" s="75">
        <v>256.5849</v>
      </c>
      <c r="S445" s="78">
        <v>5770822754</v>
      </c>
      <c r="T445" s="79">
        <v>5770.8227539999998</v>
      </c>
      <c r="W445" s="81">
        <v>1.57</v>
      </c>
      <c r="X445" s="82"/>
      <c r="Y445" s="61">
        <v>43418</v>
      </c>
      <c r="Z445" s="78">
        <v>1131119</v>
      </c>
      <c r="AA445" s="75">
        <v>0.88408027802556588</v>
      </c>
      <c r="AB445" s="78">
        <v>128707993</v>
      </c>
      <c r="AC445" s="75">
        <v>7.769525238420897E-3</v>
      </c>
      <c r="AD445" s="78">
        <v>8857000</v>
      </c>
      <c r="AE445" s="75">
        <v>0.11290504685559445</v>
      </c>
      <c r="AF445" s="78">
        <v>1150450</v>
      </c>
      <c r="AG445" s="75">
        <v>0.86922508583597724</v>
      </c>
      <c r="AH445" s="75">
        <v>1.15045</v>
      </c>
    </row>
    <row r="446" spans="1:34" x14ac:dyDescent="0.2">
      <c r="A446" s="44">
        <v>443</v>
      </c>
      <c r="B446" s="61">
        <v>43417</v>
      </c>
      <c r="C446" s="78">
        <v>1599010010</v>
      </c>
      <c r="D446" s="83">
        <v>1631.170044</v>
      </c>
      <c r="E446" s="76">
        <v>104100433</v>
      </c>
      <c r="F446" s="84">
        <v>104.100433</v>
      </c>
      <c r="G446" s="84"/>
      <c r="H446" s="84"/>
      <c r="I446" s="76">
        <v>5440000</v>
      </c>
      <c r="J446" s="77">
        <v>5.44</v>
      </c>
      <c r="K446" s="84"/>
      <c r="L446" s="84"/>
      <c r="M446" s="77">
        <v>18053667</v>
      </c>
      <c r="N446" s="84">
        <v>18.053667000000001</v>
      </c>
      <c r="O446" s="77">
        <v>21944098</v>
      </c>
      <c r="P446" s="85">
        <v>21.944098</v>
      </c>
      <c r="Q446" s="70">
        <v>258116211</v>
      </c>
      <c r="R446" s="75">
        <v>258.11621100000002</v>
      </c>
      <c r="S446" s="78">
        <v>5810260742</v>
      </c>
      <c r="T446" s="79">
        <v>5810.2607420000004</v>
      </c>
      <c r="W446" s="81">
        <v>1.58</v>
      </c>
      <c r="X446" s="82"/>
      <c r="Y446" s="61">
        <v>43417</v>
      </c>
      <c r="Z446" s="78">
        <v>1123343</v>
      </c>
      <c r="AA446" s="75">
        <v>0.89020005465828334</v>
      </c>
      <c r="AB446" s="78">
        <v>127612000</v>
      </c>
      <c r="AC446" s="75">
        <v>7.836253643857944E-3</v>
      </c>
      <c r="AD446" s="78">
        <v>8794600</v>
      </c>
      <c r="AE446" s="75">
        <v>0.11370613785732153</v>
      </c>
      <c r="AF446" s="78">
        <v>1145220</v>
      </c>
      <c r="AG446" s="75">
        <v>0.87319467001973428</v>
      </c>
      <c r="AH446" s="75">
        <v>1.1452199999999999</v>
      </c>
    </row>
    <row r="447" spans="1:34" x14ac:dyDescent="0.2">
      <c r="A447" s="44">
        <v>444</v>
      </c>
      <c r="B447" s="61">
        <v>43416</v>
      </c>
      <c r="C447" s="78">
        <v>1631170044</v>
      </c>
      <c r="D447" s="83">
        <v>1636.849976</v>
      </c>
      <c r="E447" s="76">
        <v>104032303</v>
      </c>
      <c r="F447" s="84">
        <v>104.032303</v>
      </c>
      <c r="G447" s="84"/>
      <c r="H447" s="84"/>
      <c r="I447" s="76">
        <v>5430000</v>
      </c>
      <c r="J447" s="77">
        <v>5.43</v>
      </c>
      <c r="K447" s="84"/>
      <c r="L447" s="84"/>
      <c r="M447" s="77">
        <v>18044115</v>
      </c>
      <c r="N447" s="84">
        <v>18.044115000000001</v>
      </c>
      <c r="O447" s="77">
        <v>21944098</v>
      </c>
      <c r="P447" s="85">
        <v>21.944098</v>
      </c>
      <c r="Q447" s="70">
        <v>252134659</v>
      </c>
      <c r="R447" s="75">
        <v>252.134659</v>
      </c>
      <c r="S447" s="78">
        <v>5970972656</v>
      </c>
      <c r="T447" s="79">
        <v>5970.9726559999999</v>
      </c>
      <c r="W447" s="81">
        <v>1.59</v>
      </c>
      <c r="X447" s="82"/>
      <c r="Y447" s="61">
        <v>43416</v>
      </c>
      <c r="Z447" s="78">
        <v>1132503</v>
      </c>
      <c r="AA447" s="75">
        <v>0.88299986843301959</v>
      </c>
      <c r="AB447" s="78">
        <v>128916000</v>
      </c>
      <c r="AC447" s="75">
        <v>7.756989047131466E-3</v>
      </c>
      <c r="AD447" s="78">
        <v>8866600</v>
      </c>
      <c r="AE447" s="75">
        <v>0.11278280287821713</v>
      </c>
      <c r="AF447" s="78">
        <v>1142440</v>
      </c>
      <c r="AG447" s="75">
        <v>0.87531949161443934</v>
      </c>
      <c r="AH447" s="75">
        <v>1.1424399999999999</v>
      </c>
    </row>
    <row r="448" spans="1:34" x14ac:dyDescent="0.2">
      <c r="A448" s="44">
        <v>445</v>
      </c>
      <c r="B448" s="61">
        <v>43413</v>
      </c>
      <c r="C448" s="78">
        <v>1636849976</v>
      </c>
      <c r="D448" s="83">
        <v>1712.4300539999999</v>
      </c>
      <c r="E448" s="76">
        <v>106660583</v>
      </c>
      <c r="F448" s="84">
        <v>106.660583</v>
      </c>
      <c r="G448" s="84"/>
      <c r="H448" s="84"/>
      <c r="I448" s="76">
        <v>5560000</v>
      </c>
      <c r="J448" s="77">
        <v>5.56</v>
      </c>
      <c r="K448" s="84"/>
      <c r="L448" s="84"/>
      <c r="M448" s="77">
        <v>18082323</v>
      </c>
      <c r="N448" s="84">
        <v>18.082322999999999</v>
      </c>
      <c r="O448" s="77">
        <v>22480488</v>
      </c>
      <c r="P448" s="85">
        <v>22.480488000000001</v>
      </c>
      <c r="Q448" s="70">
        <v>254575089</v>
      </c>
      <c r="R448" s="75">
        <v>254.57508899999999</v>
      </c>
      <c r="S448" s="78">
        <v>6160277344</v>
      </c>
      <c r="T448" s="79">
        <v>6160.2773440000001</v>
      </c>
      <c r="W448" s="81">
        <v>1.59</v>
      </c>
      <c r="X448" s="82"/>
      <c r="Y448" s="61">
        <v>43413</v>
      </c>
      <c r="Z448" s="78">
        <v>1136842</v>
      </c>
      <c r="AA448" s="75">
        <v>0.87962971107682519</v>
      </c>
      <c r="AB448" s="78">
        <v>129541000</v>
      </c>
      <c r="AC448" s="75">
        <v>7.719563690260227E-3</v>
      </c>
      <c r="AD448" s="78">
        <v>8897940</v>
      </c>
      <c r="AE448" s="75">
        <v>0.11238556340006788</v>
      </c>
      <c r="AF448" s="78">
        <v>1149260</v>
      </c>
      <c r="AG448" s="75">
        <v>0.87012512399283026</v>
      </c>
      <c r="AH448" s="75">
        <v>1.1492599999999999</v>
      </c>
    </row>
    <row r="449" spans="1:34" x14ac:dyDescent="0.2">
      <c r="A449" s="44">
        <v>446</v>
      </c>
      <c r="B449" s="61">
        <v>43412</v>
      </c>
      <c r="C449" s="78">
        <v>1712430054</v>
      </c>
      <c r="D449" s="83">
        <v>1754.910034</v>
      </c>
      <c r="E449" s="76">
        <v>108782707</v>
      </c>
      <c r="F449" s="84">
        <v>108.782707</v>
      </c>
      <c r="G449" s="84"/>
      <c r="H449" s="84"/>
      <c r="I449" s="76">
        <v>5810000</v>
      </c>
      <c r="J449" s="77">
        <v>5.81</v>
      </c>
      <c r="K449" s="84"/>
      <c r="L449" s="84"/>
      <c r="M449" s="77">
        <v>18072769</v>
      </c>
      <c r="N449" s="84">
        <v>18.072769000000001</v>
      </c>
      <c r="O449" s="77">
        <v>22729527</v>
      </c>
      <c r="P449" s="85">
        <v>22.729527000000001</v>
      </c>
      <c r="Q449" s="70">
        <v>259360321</v>
      </c>
      <c r="R449" s="75">
        <v>259.360321</v>
      </c>
      <c r="S449" s="78">
        <v>6171122559</v>
      </c>
      <c r="T449" s="79">
        <v>6171.1225590000004</v>
      </c>
      <c r="W449" s="81">
        <v>1.6</v>
      </c>
      <c r="X449" s="82"/>
      <c r="Y449" s="61">
        <v>43412</v>
      </c>
      <c r="Z449" s="78">
        <v>1143406</v>
      </c>
      <c r="AA449" s="75">
        <v>0.87457998296318196</v>
      </c>
      <c r="AB449" s="78">
        <v>129820007</v>
      </c>
      <c r="AC449" s="75">
        <v>7.7029729323616503E-3</v>
      </c>
      <c r="AD449" s="78">
        <v>8950100</v>
      </c>
      <c r="AE449" s="75">
        <v>0.11173059518888057</v>
      </c>
      <c r="AF449" s="78">
        <v>1148110</v>
      </c>
      <c r="AG449" s="75">
        <v>0.87099668150264353</v>
      </c>
      <c r="AH449" s="75">
        <v>1.14811</v>
      </c>
    </row>
    <row r="450" spans="1:34" x14ac:dyDescent="0.2">
      <c r="A450" s="44">
        <v>447</v>
      </c>
      <c r="B450" s="61">
        <v>43411</v>
      </c>
      <c r="C450" s="78">
        <v>1754910034</v>
      </c>
      <c r="D450" s="83">
        <v>1755.48999</v>
      </c>
      <c r="E450" s="76">
        <v>108987129</v>
      </c>
      <c r="F450" s="84">
        <v>108.987129</v>
      </c>
      <c r="G450" s="84"/>
      <c r="H450" s="84"/>
      <c r="I450" s="76">
        <v>5640000</v>
      </c>
      <c r="J450" s="77">
        <v>5.64</v>
      </c>
      <c r="K450" s="84"/>
      <c r="L450" s="84"/>
      <c r="M450" s="77">
        <v>18149191</v>
      </c>
      <c r="N450" s="84">
        <v>18.149190999999998</v>
      </c>
      <c r="O450" s="77">
        <v>22719948</v>
      </c>
      <c r="P450" s="85">
        <v>22.719947999999999</v>
      </c>
      <c r="Q450" s="70">
        <v>264384827</v>
      </c>
      <c r="R450" s="75">
        <v>264.38482699999997</v>
      </c>
      <c r="S450" s="78">
        <v>6019284668</v>
      </c>
      <c r="T450" s="79">
        <v>6019.2846680000002</v>
      </c>
      <c r="W450" s="81">
        <v>1.6</v>
      </c>
      <c r="X450" s="82"/>
      <c r="Y450" s="61">
        <v>43411</v>
      </c>
      <c r="Z450" s="78">
        <v>1143851</v>
      </c>
      <c r="AA450" s="75">
        <v>0.87423973926674015</v>
      </c>
      <c r="AB450" s="78">
        <v>129660004</v>
      </c>
      <c r="AC450" s="75">
        <v>7.7124785527540171E-3</v>
      </c>
      <c r="AD450" s="78">
        <v>8958090</v>
      </c>
      <c r="AE450" s="75">
        <v>0.11163093918458064</v>
      </c>
      <c r="AF450" s="78">
        <v>1146270</v>
      </c>
      <c r="AG450" s="75">
        <v>0.87239481099566429</v>
      </c>
      <c r="AH450" s="75">
        <v>1.1462699999999999</v>
      </c>
    </row>
    <row r="451" spans="1:34" x14ac:dyDescent="0.2">
      <c r="A451" s="44">
        <v>448</v>
      </c>
      <c r="B451" s="61">
        <v>43410</v>
      </c>
      <c r="C451" s="78">
        <v>1755489990</v>
      </c>
      <c r="D451" s="83">
        <v>1642.8100589999999</v>
      </c>
      <c r="E451" s="76">
        <v>104859718</v>
      </c>
      <c r="F451" s="84">
        <v>104.859718</v>
      </c>
      <c r="G451" s="84"/>
      <c r="H451" s="84"/>
      <c r="I451" s="76">
        <v>5150000</v>
      </c>
      <c r="J451" s="77">
        <v>5.15</v>
      </c>
      <c r="K451" s="84"/>
      <c r="L451" s="84"/>
      <c r="M451" s="77">
        <v>18130087</v>
      </c>
      <c r="N451" s="84">
        <v>18.130087</v>
      </c>
      <c r="O451" s="77">
        <v>22106932</v>
      </c>
      <c r="P451" s="85">
        <v>22.106932</v>
      </c>
      <c r="Q451" s="70">
        <v>261274445</v>
      </c>
      <c r="R451" s="75">
        <v>261.27444500000001</v>
      </c>
      <c r="S451" s="78">
        <v>6004495117</v>
      </c>
      <c r="T451" s="79">
        <v>6004.4951170000004</v>
      </c>
      <c r="W451" s="81">
        <v>1.58</v>
      </c>
      <c r="X451" s="82"/>
      <c r="Y451" s="61">
        <v>43410</v>
      </c>
      <c r="Z451" s="78">
        <v>1141292</v>
      </c>
      <c r="AA451" s="75">
        <v>0.87619995583952226</v>
      </c>
      <c r="AB451" s="78">
        <v>129179993</v>
      </c>
      <c r="AC451" s="75">
        <v>7.7411368182997197E-3</v>
      </c>
      <c r="AD451" s="78">
        <v>8935300</v>
      </c>
      <c r="AE451" s="75">
        <v>0.11191566035835394</v>
      </c>
      <c r="AF451" s="78">
        <v>1144370</v>
      </c>
      <c r="AG451" s="75">
        <v>0.87384324999781526</v>
      </c>
      <c r="AH451" s="75">
        <v>1.1443700000000001</v>
      </c>
    </row>
    <row r="452" spans="1:34" x14ac:dyDescent="0.2">
      <c r="A452" s="44">
        <v>449</v>
      </c>
      <c r="B452" s="61">
        <v>43409</v>
      </c>
      <c r="C452" s="78">
        <v>1642810059</v>
      </c>
      <c r="D452" s="83">
        <v>1627.8000489999999</v>
      </c>
      <c r="E452" s="76">
        <v>104655296</v>
      </c>
      <c r="F452" s="84">
        <v>104.65529600000001</v>
      </c>
      <c r="G452" s="84"/>
      <c r="H452" s="84"/>
      <c r="I452" s="76">
        <v>5390000</v>
      </c>
      <c r="J452" s="77">
        <v>5.39</v>
      </c>
      <c r="K452" s="84"/>
      <c r="L452" s="84"/>
      <c r="M452" s="77">
        <v>18130087</v>
      </c>
      <c r="N452" s="84">
        <v>18.130087</v>
      </c>
      <c r="O452" s="77">
        <v>22059040</v>
      </c>
      <c r="P452" s="85">
        <v>22.05904</v>
      </c>
      <c r="Q452" s="70">
        <v>265772644</v>
      </c>
      <c r="R452" s="75">
        <v>265.77264400000001</v>
      </c>
      <c r="S452" s="78">
        <v>5923646484</v>
      </c>
      <c r="T452" s="79">
        <v>5923.6464839999999</v>
      </c>
      <c r="W452" s="81">
        <v>1.6</v>
      </c>
      <c r="X452" s="82"/>
      <c r="Y452" s="61">
        <v>43409</v>
      </c>
      <c r="Z452" s="78">
        <v>1139757</v>
      </c>
      <c r="AA452" s="75">
        <v>0.87738000293044927</v>
      </c>
      <c r="AB452" s="78">
        <v>128919998</v>
      </c>
      <c r="AC452" s="75">
        <v>7.7567484914171352E-3</v>
      </c>
      <c r="AD452" s="78">
        <v>8914480</v>
      </c>
      <c r="AE452" s="75">
        <v>0.11217704229523204</v>
      </c>
      <c r="AF452" s="78">
        <v>1141020</v>
      </c>
      <c r="AG452" s="75">
        <v>0.87640882718970747</v>
      </c>
      <c r="AH452" s="75">
        <v>1.1410199999999999</v>
      </c>
    </row>
    <row r="453" spans="1:34" x14ac:dyDescent="0.2">
      <c r="A453" s="44">
        <v>450</v>
      </c>
      <c r="B453" s="61">
        <v>43406</v>
      </c>
      <c r="C453" s="78">
        <v>1627800049</v>
      </c>
      <c r="D453" s="83">
        <v>1665.530029</v>
      </c>
      <c r="E453" s="76">
        <v>103341148</v>
      </c>
      <c r="F453" s="84">
        <v>103.341148</v>
      </c>
      <c r="G453" s="84"/>
      <c r="H453" s="84"/>
      <c r="I453" s="76">
        <v>5150000</v>
      </c>
      <c r="J453" s="77">
        <v>5.15</v>
      </c>
      <c r="K453" s="84"/>
      <c r="L453" s="84"/>
      <c r="M453" s="77">
        <v>18101427</v>
      </c>
      <c r="N453" s="84">
        <v>18.101427000000001</v>
      </c>
      <c r="O453" s="77">
        <v>22221872</v>
      </c>
      <c r="P453" s="85">
        <v>22.221872000000001</v>
      </c>
      <c r="Q453" s="70">
        <v>267064575</v>
      </c>
      <c r="R453" s="75">
        <v>267.06457499999999</v>
      </c>
      <c r="S453" s="78">
        <v>6103090820</v>
      </c>
      <c r="T453" s="79">
        <v>6103.0908200000003</v>
      </c>
      <c r="W453" s="81">
        <v>1.62</v>
      </c>
      <c r="X453" s="82"/>
      <c r="Y453" s="61">
        <v>43406</v>
      </c>
      <c r="Z453" s="78">
        <v>1140329</v>
      </c>
      <c r="AA453" s="75">
        <v>0.87693990067778693</v>
      </c>
      <c r="AB453" s="78">
        <v>128524994</v>
      </c>
      <c r="AC453" s="75">
        <v>7.7805877975765563E-3</v>
      </c>
      <c r="AD453" s="78">
        <v>8933040</v>
      </c>
      <c r="AE453" s="75">
        <v>0.11194397427975247</v>
      </c>
      <c r="AF453" s="78">
        <v>1140250</v>
      </c>
      <c r="AG453" s="75">
        <v>0.8770006577504933</v>
      </c>
      <c r="AH453" s="75">
        <v>1.14025</v>
      </c>
    </row>
    <row r="454" spans="1:34" x14ac:dyDescent="0.2">
      <c r="A454" s="44">
        <v>451</v>
      </c>
      <c r="B454" s="61">
        <v>43405</v>
      </c>
      <c r="C454" s="78">
        <v>1665530029</v>
      </c>
      <c r="D454" s="83">
        <v>1665.530029</v>
      </c>
      <c r="E454" s="76">
        <v>103107498</v>
      </c>
      <c r="F454" s="84">
        <v>103.10749800000001</v>
      </c>
      <c r="G454" s="84"/>
      <c r="H454" s="84"/>
      <c r="I454" s="76">
        <v>4910000</v>
      </c>
      <c r="J454" s="77">
        <v>4.91</v>
      </c>
      <c r="K454" s="84"/>
      <c r="L454" s="84"/>
      <c r="M454" s="77">
        <v>18139639</v>
      </c>
      <c r="N454" s="84">
        <v>18.139638999999999</v>
      </c>
      <c r="O454" s="77">
        <v>22212294</v>
      </c>
      <c r="P454" s="85">
        <v>22.212294</v>
      </c>
      <c r="Q454" s="70">
        <v>258211884</v>
      </c>
      <c r="R454" s="75">
        <v>258.211884</v>
      </c>
      <c r="S454" s="78">
        <v>6198729004</v>
      </c>
      <c r="T454" s="79">
        <v>6198.7290039999998</v>
      </c>
      <c r="W454" s="81">
        <v>1.6</v>
      </c>
      <c r="X454" s="82"/>
      <c r="Y454" s="61">
        <v>43405</v>
      </c>
      <c r="Z454" s="78">
        <v>1131670</v>
      </c>
      <c r="AA454" s="75">
        <v>0.8836498272464588</v>
      </c>
      <c r="AB454" s="78">
        <v>127703003</v>
      </c>
      <c r="AC454" s="75">
        <v>7.8306694165993888E-3</v>
      </c>
      <c r="AD454" s="78">
        <v>8874340</v>
      </c>
      <c r="AE454" s="75">
        <v>0.11268443625103387</v>
      </c>
      <c r="AF454" s="78">
        <v>1128250</v>
      </c>
      <c r="AG454" s="75">
        <v>0.88632838466651898</v>
      </c>
      <c r="AH454" s="75">
        <v>1.12825</v>
      </c>
    </row>
    <row r="455" spans="1:34" x14ac:dyDescent="0.2">
      <c r="A455" s="44">
        <v>452</v>
      </c>
      <c r="B455" s="61">
        <v>43404</v>
      </c>
      <c r="C455" s="78">
        <v>1665530029</v>
      </c>
      <c r="D455" s="83">
        <v>1598.01001</v>
      </c>
      <c r="E455" s="76">
        <v>103973877</v>
      </c>
      <c r="F455" s="84">
        <v>103.973877</v>
      </c>
      <c r="G455" s="84"/>
      <c r="H455" s="84"/>
      <c r="I455" s="76">
        <v>4540000</v>
      </c>
      <c r="J455" s="77">
        <v>4.54</v>
      </c>
      <c r="K455" s="84"/>
      <c r="L455" s="84"/>
      <c r="M455" s="77">
        <v>18082323</v>
      </c>
      <c r="N455" s="84">
        <v>18.082322999999999</v>
      </c>
      <c r="O455" s="77">
        <v>22011148</v>
      </c>
      <c r="P455" s="85">
        <v>22.011147999999999</v>
      </c>
      <c r="Q455" s="70">
        <v>257254852</v>
      </c>
      <c r="R455" s="75">
        <v>257.25485200000003</v>
      </c>
      <c r="S455" s="78">
        <v>6053792969</v>
      </c>
      <c r="T455" s="79">
        <v>6053.7929690000001</v>
      </c>
      <c r="W455" s="81">
        <v>1.6</v>
      </c>
      <c r="X455" s="82"/>
      <c r="Y455" s="61">
        <v>43404</v>
      </c>
      <c r="Z455" s="78">
        <v>1134636</v>
      </c>
      <c r="AA455" s="75">
        <v>0.88133991870520589</v>
      </c>
      <c r="AB455" s="78">
        <v>128250000</v>
      </c>
      <c r="AC455" s="75">
        <v>7.7972709551656916E-3</v>
      </c>
      <c r="AD455" s="78">
        <v>8899910</v>
      </c>
      <c r="AE455" s="75">
        <v>0.11236068679346195</v>
      </c>
      <c r="AF455" s="78">
        <v>1119700</v>
      </c>
      <c r="AG455" s="75">
        <v>0.89309636509779411</v>
      </c>
      <c r="AH455" s="75">
        <v>1.1196999999999999</v>
      </c>
    </row>
    <row r="456" spans="1:34" x14ac:dyDescent="0.2">
      <c r="A456" s="44">
        <v>453</v>
      </c>
      <c r="B456" s="61">
        <v>43403</v>
      </c>
      <c r="C456" s="78">
        <v>1598010010</v>
      </c>
      <c r="D456" s="83">
        <v>1530.420044</v>
      </c>
      <c r="E456" s="76">
        <v>100975662</v>
      </c>
      <c r="F456" s="84">
        <v>100.975662</v>
      </c>
      <c r="G456" s="84"/>
      <c r="H456" s="84"/>
      <c r="I456" s="76">
        <v>4240000</v>
      </c>
      <c r="J456" s="77">
        <v>4.24</v>
      </c>
      <c r="K456" s="84"/>
      <c r="L456" s="84"/>
      <c r="M456" s="77">
        <v>18110977</v>
      </c>
      <c r="N456" s="84">
        <v>18.110976999999998</v>
      </c>
      <c r="O456" s="77">
        <v>21618433</v>
      </c>
      <c r="P456" s="85">
        <v>21.618433</v>
      </c>
      <c r="Q456" s="70">
        <v>248785004</v>
      </c>
      <c r="R456" s="91">
        <v>248.78500399999999</v>
      </c>
      <c r="S456" s="78">
        <v>5779696777</v>
      </c>
      <c r="T456" s="92">
        <v>5779.6967770000001</v>
      </c>
      <c r="W456" s="93">
        <v>1.58</v>
      </c>
      <c r="X456" s="82"/>
      <c r="Y456" s="61">
        <v>43403</v>
      </c>
      <c r="Z456" s="78">
        <v>1137618</v>
      </c>
      <c r="AA456" s="91">
        <v>0.87902969186493185</v>
      </c>
      <c r="AB456" s="78">
        <v>127778999</v>
      </c>
      <c r="AC456" s="91">
        <v>7.8260121602611709E-3</v>
      </c>
      <c r="AD456" s="78">
        <v>8917900</v>
      </c>
      <c r="AE456" s="91">
        <v>0.11213402258379215</v>
      </c>
      <c r="AF456" s="78">
        <v>1125280</v>
      </c>
      <c r="AG456" s="91">
        <v>0.8886677093701123</v>
      </c>
      <c r="AH456" s="75">
        <v>1.1252800000000001</v>
      </c>
    </row>
    <row r="457" spans="1:34" x14ac:dyDescent="0.2">
      <c r="C457" s="78">
        <v>1530420044</v>
      </c>
      <c r="X457" s="82"/>
    </row>
    <row r="464" spans="1:34" x14ac:dyDescent="0.2">
      <c r="S464" s="88"/>
    </row>
  </sheetData>
  <mergeCells count="1">
    <mergeCell ref="D1:P1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01618-77F8-734B-B6E2-A146014608E1}">
  <dimension ref="C1:AT457"/>
  <sheetViews>
    <sheetView zoomScale="82" workbookViewId="0"/>
  </sheetViews>
  <sheetFormatPr baseColWidth="10" defaultRowHeight="15" x14ac:dyDescent="0.2"/>
  <cols>
    <col min="1" max="4" width="10.83203125" style="7"/>
    <col min="5" max="5" width="12.1640625" style="7" bestFit="1" customWidth="1"/>
    <col min="6" max="9" width="10.83203125" style="7"/>
    <col min="10" max="10" width="11.33203125" style="7" bestFit="1" customWidth="1"/>
    <col min="11" max="11" width="11.5" style="7" bestFit="1" customWidth="1"/>
    <col min="12" max="13" width="10.83203125" style="7"/>
    <col min="14" max="14" width="12.1640625" style="7" bestFit="1" customWidth="1"/>
    <col min="15" max="15" width="15.6640625" style="7" bestFit="1" customWidth="1"/>
    <col min="16" max="19" width="10.83203125" style="7"/>
    <col min="20" max="20" width="10.1640625" style="7" bestFit="1" customWidth="1"/>
    <col min="21" max="21" width="8.1640625" style="7" bestFit="1" customWidth="1"/>
    <col min="22" max="22" width="10" style="7" bestFit="1" customWidth="1"/>
    <col min="23" max="23" width="11" style="7" bestFit="1" customWidth="1"/>
    <col min="24" max="24" width="11.6640625" style="7" bestFit="1" customWidth="1"/>
    <col min="25" max="25" width="11.83203125" style="7" bestFit="1" customWidth="1"/>
    <col min="26" max="26" width="10.83203125" style="7"/>
    <col min="27" max="27" width="14.83203125" style="7" bestFit="1" customWidth="1"/>
    <col min="28" max="28" width="12.1640625" style="7" bestFit="1" customWidth="1"/>
    <col min="29" max="29" width="15.6640625" style="7" bestFit="1" customWidth="1"/>
    <col min="30" max="31" width="15.6640625" style="7" customWidth="1"/>
    <col min="32" max="32" width="20.83203125" style="9" customWidth="1"/>
    <col min="33" max="33" width="9.1640625" style="7" bestFit="1" customWidth="1"/>
    <col min="34" max="34" width="19.6640625" style="7" bestFit="1" customWidth="1"/>
    <col min="35" max="35" width="10.6640625" style="7" bestFit="1" customWidth="1"/>
    <col min="36" max="37" width="10.83203125" style="7"/>
    <col min="38" max="38" width="17" style="7" bestFit="1" customWidth="1"/>
    <col min="39" max="39" width="9.1640625" style="7" bestFit="1" customWidth="1"/>
    <col min="40" max="40" width="19" style="7" bestFit="1" customWidth="1"/>
    <col min="41" max="44" width="10.83203125" style="7"/>
    <col min="45" max="45" width="11.6640625" style="7" bestFit="1" customWidth="1"/>
    <col min="46" max="16384" width="10.83203125" style="7"/>
  </cols>
  <sheetData>
    <row r="1" spans="3:46" x14ac:dyDescent="0.2">
      <c r="AF1" s="150"/>
      <c r="AG1" s="151"/>
      <c r="AH1" s="151"/>
      <c r="AI1" s="151"/>
      <c r="AJ1" s="151"/>
      <c r="AK1" s="151"/>
      <c r="AL1" s="151"/>
      <c r="AM1" s="151"/>
      <c r="AN1" s="151"/>
      <c r="AO1" s="151"/>
      <c r="AP1" s="151"/>
      <c r="AQ1" s="151"/>
      <c r="AR1" s="151"/>
      <c r="AS1" s="151"/>
      <c r="AT1" s="151"/>
    </row>
    <row r="2" spans="3:46" x14ac:dyDescent="0.2">
      <c r="C2" s="95" t="s">
        <v>69</v>
      </c>
      <c r="D2" s="95"/>
      <c r="E2" s="166" t="s">
        <v>44</v>
      </c>
      <c r="F2" s="166"/>
      <c r="G2" s="166"/>
      <c r="H2" s="166"/>
      <c r="I2" s="166"/>
      <c r="J2" s="166"/>
      <c r="K2" s="166"/>
      <c r="L2" s="166"/>
      <c r="M2" s="166"/>
      <c r="N2" s="166"/>
      <c r="O2" s="166"/>
      <c r="Q2" s="8" t="s">
        <v>53</v>
      </c>
      <c r="R2" s="95"/>
      <c r="AF2" s="152"/>
      <c r="AG2" s="152"/>
      <c r="AH2" s="167"/>
      <c r="AI2" s="167"/>
      <c r="AJ2" s="151"/>
      <c r="AK2" s="151"/>
      <c r="AL2" s="152"/>
      <c r="AM2" s="152"/>
      <c r="AN2" s="151"/>
      <c r="AO2" s="151"/>
      <c r="AP2" s="151"/>
      <c r="AQ2" s="151"/>
      <c r="AR2" s="151"/>
      <c r="AS2" s="151"/>
      <c r="AT2" s="151"/>
    </row>
    <row r="3" spans="3:46" x14ac:dyDescent="0.2">
      <c r="E3" s="51" t="s">
        <v>59</v>
      </c>
      <c r="F3" s="51" t="s">
        <v>60</v>
      </c>
      <c r="G3" s="51" t="s">
        <v>61</v>
      </c>
      <c r="H3" s="51" t="s">
        <v>62</v>
      </c>
      <c r="I3" s="51" t="s">
        <v>63</v>
      </c>
      <c r="J3" s="51" t="s">
        <v>64</v>
      </c>
      <c r="K3" s="51" t="s">
        <v>65</v>
      </c>
      <c r="L3" s="51" t="s">
        <v>43</v>
      </c>
      <c r="M3" s="51" t="s">
        <v>66</v>
      </c>
      <c r="N3" s="51" t="s">
        <v>67</v>
      </c>
      <c r="O3" s="51" t="s">
        <v>68</v>
      </c>
      <c r="S3" s="96" t="s">
        <v>59</v>
      </c>
      <c r="T3" s="96" t="s">
        <v>60</v>
      </c>
      <c r="U3" s="96" t="s">
        <v>61</v>
      </c>
      <c r="V3" s="96" t="s">
        <v>62</v>
      </c>
      <c r="W3" s="96" t="s">
        <v>63</v>
      </c>
      <c r="X3" s="96" t="s">
        <v>64</v>
      </c>
      <c r="Y3" s="96" t="s">
        <v>65</v>
      </c>
      <c r="Z3" s="96" t="s">
        <v>43</v>
      </c>
      <c r="AA3" s="96" t="s">
        <v>66</v>
      </c>
      <c r="AB3" s="96" t="s">
        <v>67</v>
      </c>
      <c r="AC3" s="96" t="s">
        <v>68</v>
      </c>
      <c r="AD3" s="97"/>
      <c r="AE3" s="97"/>
      <c r="AF3" s="150"/>
      <c r="AG3" s="151"/>
      <c r="AH3" s="97"/>
      <c r="AI3" s="97"/>
      <c r="AJ3" s="151"/>
      <c r="AK3" s="151"/>
      <c r="AL3" s="151"/>
      <c r="AM3" s="151"/>
      <c r="AN3" s="97"/>
      <c r="AO3" s="97"/>
      <c r="AP3" s="151"/>
      <c r="AQ3" s="151"/>
      <c r="AR3" s="151"/>
      <c r="AS3" s="151"/>
      <c r="AT3" s="151"/>
    </row>
    <row r="4" spans="3:46" x14ac:dyDescent="0.2">
      <c r="D4" s="11" t="s">
        <v>1</v>
      </c>
      <c r="E4" s="98" t="s">
        <v>57</v>
      </c>
      <c r="F4" s="99" t="s">
        <v>54</v>
      </c>
      <c r="G4" s="99" t="s">
        <v>58</v>
      </c>
      <c r="H4" s="99" t="s">
        <v>54</v>
      </c>
      <c r="I4" s="99" t="s">
        <v>54</v>
      </c>
      <c r="J4" s="99" t="s">
        <v>54</v>
      </c>
      <c r="K4" s="99" t="s">
        <v>54</v>
      </c>
      <c r="L4" s="99" t="s">
        <v>54</v>
      </c>
      <c r="M4" s="99" t="s">
        <v>54</v>
      </c>
      <c r="N4" s="99" t="s">
        <v>54</v>
      </c>
      <c r="O4" s="99" t="s">
        <v>54</v>
      </c>
      <c r="R4" s="11" t="s">
        <v>1</v>
      </c>
      <c r="S4" s="100" t="s">
        <v>53</v>
      </c>
      <c r="T4" s="101" t="s">
        <v>53</v>
      </c>
      <c r="U4" s="101" t="s">
        <v>53</v>
      </c>
      <c r="V4" s="101" t="s">
        <v>53</v>
      </c>
      <c r="W4" s="101" t="s">
        <v>53</v>
      </c>
      <c r="X4" s="101" t="s">
        <v>53</v>
      </c>
      <c r="Y4" s="101" t="s">
        <v>53</v>
      </c>
      <c r="Z4" s="101" t="s">
        <v>53</v>
      </c>
      <c r="AA4" s="101" t="s">
        <v>53</v>
      </c>
      <c r="AB4" s="101" t="s">
        <v>53</v>
      </c>
      <c r="AC4" s="101" t="s">
        <v>53</v>
      </c>
      <c r="AD4" s="102"/>
      <c r="AE4" s="102"/>
      <c r="AF4" s="150"/>
      <c r="AG4" s="36"/>
      <c r="AH4" s="102"/>
      <c r="AI4" s="102"/>
      <c r="AJ4" s="153"/>
      <c r="AK4" s="153"/>
      <c r="AL4" s="153"/>
      <c r="AM4" s="36"/>
      <c r="AN4" s="102"/>
      <c r="AO4" s="102"/>
      <c r="AP4" s="153"/>
      <c r="AQ4" s="153"/>
      <c r="AR4" s="154"/>
      <c r="AS4" s="102"/>
      <c r="AT4" s="153"/>
    </row>
    <row r="5" spans="3:46" x14ac:dyDescent="0.2">
      <c r="D5" s="103">
        <v>44146</v>
      </c>
      <c r="E5" s="104" cm="1">
        <f t="array" ref="E5:E457">'Traded prices'!D4:D456*'Traded prices'!AA4:AA456</f>
        <v>2662.389154</v>
      </c>
      <c r="F5" s="105" cm="1">
        <f t="array" ref="F5:F457">'Traded prices'!F4:F456*'Traded prices'!AA4:AA456</f>
        <v>183.76433</v>
      </c>
      <c r="G5" s="105" cm="1">
        <f t="array" ref="G5:G457">'Traded prices'!H4:H345*'Traded prices'!AA4:AA456</f>
        <v>350.76032399999997</v>
      </c>
      <c r="H5" s="105" cm="1">
        <f t="array" ref="H5:H457">'Traded prices'!J4:J456*'Traded prices'!AA4:AA456</f>
        <v>102.196898</v>
      </c>
      <c r="I5" s="105" cm="1">
        <f t="array" ref="I5:I457">'Traded prices'!L4:L429*'Traded prices'!AA4:AA456</f>
        <v>69.958584000000002</v>
      </c>
      <c r="J5" s="105" cm="1">
        <f t="array" ref="J5:J457">'Traded prices'!N4:N456*'Traded prices'!AA4:AA456</f>
        <v>18.024263999999999</v>
      </c>
      <c r="K5" s="105" cm="1">
        <f t="array" ref="K5:K457">'Traded prices'!P4:P456*'Traded prices'!AA4:AA456</f>
        <v>31.533975999999999</v>
      </c>
      <c r="L5" s="106" cm="1">
        <f t="array" ref="L5:L457">'Traded prices'!R4:R456</f>
        <v>487.4</v>
      </c>
      <c r="M5" s="107" cm="1">
        <f t="array" ref="M5:M457">'Traded prices'!T4:T456*'Traded prices'!AC4:AC456</f>
        <v>73.22399999999999</v>
      </c>
      <c r="N5" s="106" cm="1">
        <f t="array" ref="N5:N457">'Traded prices'!V4:V206*'Traded prices'!AE4:AE456</f>
        <v>27.174959999999999</v>
      </c>
      <c r="O5" s="108" cm="1">
        <f t="array" ref="O5:O457">'Traded prices'!W4:W456*'Traded prices'!AH4:AH456</f>
        <v>2.6908799999999999</v>
      </c>
      <c r="R5" s="109">
        <v>44146</v>
      </c>
      <c r="S5" s="110">
        <f t="shared" ref="S5:AC5" si="0">(E5/E6)-1</f>
        <v>3.7519734593078002E-2</v>
      </c>
      <c r="T5" s="110">
        <f t="shared" si="0"/>
        <v>3.001741140179881E-2</v>
      </c>
      <c r="U5" s="110">
        <f t="shared" si="0"/>
        <v>0.10330974846835139</v>
      </c>
      <c r="V5" s="110">
        <f t="shared" si="0"/>
        <v>0.10495980370474434</v>
      </c>
      <c r="W5" s="110">
        <f t="shared" si="0"/>
        <v>8.7998208405796197E-2</v>
      </c>
      <c r="X5" s="110">
        <f t="shared" si="0"/>
        <v>2.7222866005796043E-3</v>
      </c>
      <c r="Y5" s="110">
        <f t="shared" si="0"/>
        <v>2.6313869242683419E-2</v>
      </c>
      <c r="Z5" s="110">
        <f t="shared" si="0"/>
        <v>2.8270042194092682E-2</v>
      </c>
      <c r="AA5" s="110">
        <f t="shared" si="0"/>
        <v>2.6121076233183826E-2</v>
      </c>
      <c r="AB5" s="110">
        <f t="shared" si="0"/>
        <v>-9.5559030211534668E-2</v>
      </c>
      <c r="AC5" s="111">
        <f t="shared" si="0"/>
        <v>1.5285424514633217E-2</v>
      </c>
      <c r="AD5" s="112"/>
      <c r="AE5" s="112"/>
      <c r="AF5" s="150"/>
      <c r="AG5" s="155"/>
      <c r="AH5" s="156"/>
      <c r="AI5" s="157"/>
      <c r="AJ5" s="151"/>
      <c r="AK5" s="151"/>
      <c r="AL5" s="151"/>
      <c r="AM5" s="155"/>
      <c r="AN5" s="158"/>
      <c r="AO5" s="158"/>
      <c r="AP5" s="151"/>
      <c r="AQ5" s="151"/>
      <c r="AR5" s="155"/>
      <c r="AS5" s="158"/>
      <c r="AT5" s="151"/>
    </row>
    <row r="6" spans="3:46" x14ac:dyDescent="0.2">
      <c r="D6" s="103">
        <v>44145</v>
      </c>
      <c r="E6" s="104">
        <v>2566.10941</v>
      </c>
      <c r="F6" s="105">
        <v>178.40895499999999</v>
      </c>
      <c r="G6" s="105">
        <v>317.91645499999998</v>
      </c>
      <c r="H6" s="105">
        <v>92.489244999999997</v>
      </c>
      <c r="I6" s="105">
        <v>64.300274999999999</v>
      </c>
      <c r="J6" s="105">
        <v>17.975330000000003</v>
      </c>
      <c r="K6" s="105">
        <v>30.725470000000005</v>
      </c>
      <c r="L6" s="106">
        <v>474</v>
      </c>
      <c r="M6" s="106">
        <v>71.36</v>
      </c>
      <c r="N6" s="106">
        <v>30.046139999999998</v>
      </c>
      <c r="O6" s="108">
        <v>2.6503680000000003</v>
      </c>
      <c r="R6" s="109">
        <v>44145</v>
      </c>
      <c r="S6" s="110">
        <f>(E6/E7)-1</f>
        <v>-2.9221087898427034E-2</v>
      </c>
      <c r="T6" s="110">
        <f t="shared" ref="T6" si="1">(F6/F7)-1</f>
        <v>-2.842644094496749E-2</v>
      </c>
      <c r="U6" s="110">
        <f t="shared" ref="U6" si="2">(G6/G7)-1</f>
        <v>-8.5039282263183247E-2</v>
      </c>
      <c r="V6" s="110">
        <f t="shared" ref="V6" si="3">(H6/H7)-1</f>
        <v>-6.0492401018706787E-2</v>
      </c>
      <c r="W6" s="110">
        <f t="shared" ref="W6" si="4">(I6/I7)-1</f>
        <v>-1.630584866010687E-2</v>
      </c>
      <c r="X6" s="110">
        <f t="shared" ref="X6" si="5">(J6/J7)-1</f>
        <v>4.1370098728505944E-3</v>
      </c>
      <c r="Y6" s="110">
        <f t="shared" ref="Y6" si="6">(K6/K7)-1</f>
        <v>-1.7164276587681493E-2</v>
      </c>
      <c r="Z6" s="110">
        <f t="shared" ref="Z6" si="7">(L6/L7)-1</f>
        <v>1.0984310406514153E-2</v>
      </c>
      <c r="AA6" s="110">
        <f t="shared" ref="AA6" si="8">(M6/M7)-1</f>
        <v>-4.9634950108459863E-2</v>
      </c>
      <c r="AB6" s="110">
        <f t="shared" ref="AB6" si="9">(N6/N7)-1</f>
        <v>-4.5382817830483146E-2</v>
      </c>
      <c r="AC6" s="111">
        <f t="shared" ref="AC6" si="10">(O6/O7)-1</f>
        <v>-3.1698342479468899E-2</v>
      </c>
      <c r="AD6" s="112"/>
      <c r="AE6" s="112"/>
      <c r="AF6" s="150"/>
      <c r="AG6" s="159"/>
      <c r="AH6" s="151"/>
      <c r="AI6" s="151"/>
      <c r="AJ6" s="151"/>
      <c r="AK6" s="151"/>
      <c r="AL6" s="151"/>
      <c r="AM6" s="159"/>
      <c r="AN6" s="158"/>
      <c r="AO6" s="158"/>
      <c r="AP6" s="151"/>
      <c r="AQ6" s="151"/>
      <c r="AR6" s="159"/>
      <c r="AS6" s="158"/>
      <c r="AT6" s="151"/>
    </row>
    <row r="7" spans="3:46" x14ac:dyDescent="0.2">
      <c r="D7" s="103">
        <v>44144</v>
      </c>
      <c r="E7" s="7">
        <v>2643.3510019751097</v>
      </c>
      <c r="F7" s="7">
        <v>183.62887023554171</v>
      </c>
      <c r="G7" s="7">
        <v>347.46459474935278</v>
      </c>
      <c r="H7" s="7">
        <v>98.444382036170822</v>
      </c>
      <c r="I7" s="7">
        <v>65.366125144097253</v>
      </c>
      <c r="J7" s="7">
        <v>17.901272259924109</v>
      </c>
      <c r="K7" s="7">
        <v>31.262060655796979</v>
      </c>
      <c r="L7" s="117">
        <v>468.85000600000001</v>
      </c>
      <c r="M7" s="7">
        <v>75.086936338982497</v>
      </c>
      <c r="N7" s="7">
        <v>31.474543472720075</v>
      </c>
      <c r="O7" s="115">
        <v>2.7371305000000001</v>
      </c>
      <c r="R7" s="103">
        <v>44144</v>
      </c>
      <c r="S7" s="114">
        <f t="array" ref="S7:AC7">(E7:O7/E8:O8)-1</f>
        <v>-5.6647094823047861E-2</v>
      </c>
      <c r="T7" s="114">
        <v>-3.0018992730415861E-2</v>
      </c>
      <c r="U7" s="114">
        <v>-0.17894525800474337</v>
      </c>
      <c r="V7" s="114">
        <v>-5.0542371678522602E-2</v>
      </c>
      <c r="W7" s="114">
        <v>6.6206805412807768E-2</v>
      </c>
      <c r="X7" s="114">
        <v>-1.0528480461839296E-2</v>
      </c>
      <c r="Y7" s="114">
        <v>-3.2117705947202202E-2</v>
      </c>
      <c r="Z7" s="114">
        <v>7.6578659012629169E-2</v>
      </c>
      <c r="AA7" s="114">
        <v>5.1961078797966298E-3</v>
      </c>
      <c r="AB7" s="114">
        <v>2.2615730258615407E-2</v>
      </c>
      <c r="AC7" s="116">
        <v>3.8856701807346239E-2</v>
      </c>
      <c r="AD7" s="118"/>
      <c r="AE7" s="118"/>
      <c r="AF7" s="150"/>
      <c r="AG7" s="159"/>
      <c r="AH7" s="151"/>
      <c r="AI7" s="151"/>
      <c r="AJ7" s="151"/>
      <c r="AK7" s="151"/>
      <c r="AL7" s="151"/>
      <c r="AM7" s="159"/>
      <c r="AN7" s="158"/>
      <c r="AO7" s="158"/>
      <c r="AP7" s="151"/>
      <c r="AQ7" s="151"/>
      <c r="AR7" s="159"/>
      <c r="AS7" s="158"/>
      <c r="AT7" s="151"/>
    </row>
    <row r="8" spans="3:46" x14ac:dyDescent="0.2">
      <c r="D8" s="103">
        <v>44141</v>
      </c>
      <c r="E8" s="7">
        <v>2802.0807350768432</v>
      </c>
      <c r="F8" s="7">
        <v>189.31182039578457</v>
      </c>
      <c r="G8" s="7">
        <v>423.19296994129064</v>
      </c>
      <c r="H8" s="7">
        <v>103.68486080859469</v>
      </c>
      <c r="I8" s="7">
        <v>61.307173066475762</v>
      </c>
      <c r="J8" s="7">
        <v>18.091750905856887</v>
      </c>
      <c r="K8" s="7">
        <v>32.299444723690378</v>
      </c>
      <c r="L8" s="7">
        <v>435.5</v>
      </c>
      <c r="M8" s="7">
        <v>74.698793350243989</v>
      </c>
      <c r="N8" s="7">
        <v>30.778465988157929</v>
      </c>
      <c r="O8" s="115">
        <v>2.6347526999999999</v>
      </c>
      <c r="R8" s="103">
        <v>44141</v>
      </c>
      <c r="S8" s="114">
        <f t="array" ref="S8:AC8">(E8:O8/E9:O9)-1</f>
        <v>-1.0357718277502204E-2</v>
      </c>
      <c r="T8" s="114">
        <v>-5.2688975984634956E-3</v>
      </c>
      <c r="U8" s="114">
        <v>-4.2526430504286061E-4</v>
      </c>
      <c r="V8" s="114">
        <v>1.1559348478792364E-2</v>
      </c>
      <c r="W8" s="114">
        <v>6.2918482160372324E-3</v>
      </c>
      <c r="X8" s="114">
        <v>-6.251338573771692E-3</v>
      </c>
      <c r="Y8" s="114">
        <v>2.0070045498350453E-3</v>
      </c>
      <c r="Z8" s="114">
        <v>-2.8620492272467546E-3</v>
      </c>
      <c r="AA8" s="114">
        <v>-8.2438293855066069E-3</v>
      </c>
      <c r="AB8" s="114">
        <v>-4.9597347096884126E-2</v>
      </c>
      <c r="AC8" s="116">
        <v>1.8814704422169815E-3</v>
      </c>
      <c r="AD8" s="118"/>
      <c r="AE8" s="118"/>
      <c r="AF8" s="150"/>
      <c r="AG8" s="159"/>
      <c r="AH8" s="151"/>
      <c r="AI8" s="151"/>
      <c r="AJ8" s="151"/>
      <c r="AK8" s="151"/>
      <c r="AL8" s="151"/>
      <c r="AM8" s="159"/>
      <c r="AN8" s="158"/>
      <c r="AO8" s="158"/>
      <c r="AP8" s="151"/>
      <c r="AQ8" s="151"/>
      <c r="AR8" s="159"/>
      <c r="AS8" s="158"/>
      <c r="AT8" s="151"/>
    </row>
    <row r="9" spans="3:46" x14ac:dyDescent="0.2">
      <c r="D9" s="103">
        <v>44140</v>
      </c>
      <c r="E9" s="7">
        <v>2831.4076579264074</v>
      </c>
      <c r="F9" s="7">
        <v>190.31456836801141</v>
      </c>
      <c r="G9" s="7">
        <v>423.3730153724469</v>
      </c>
      <c r="H9" s="7">
        <v>102.50002727424595</v>
      </c>
      <c r="I9" s="7">
        <v>60.923849452980903</v>
      </c>
      <c r="J9" s="7">
        <v>18.20556002550142</v>
      </c>
      <c r="K9" s="7">
        <v>32.23474943491172</v>
      </c>
      <c r="L9" s="7">
        <v>436.75</v>
      </c>
      <c r="M9" s="7">
        <v>75.319716240293744</v>
      </c>
      <c r="N9" s="7">
        <v>32.384659169607232</v>
      </c>
      <c r="O9" s="115">
        <v>2.6298047999999996</v>
      </c>
      <c r="R9" s="103">
        <v>44140</v>
      </c>
      <c r="S9" s="114">
        <f t="array" ref="S9:AC9">(E9:O9/E10:O10)-1</f>
        <v>2.752139272227816E-2</v>
      </c>
      <c r="T9" s="114">
        <v>3.448400090057202E-2</v>
      </c>
      <c r="U9" s="114">
        <v>2.9522884350052125E-2</v>
      </c>
      <c r="V9" s="114">
        <v>0.1353487363202126</v>
      </c>
      <c r="W9" s="114">
        <v>2.6499257705675072E-2</v>
      </c>
      <c r="X9" s="114">
        <v>1.1036922509693348E-2</v>
      </c>
      <c r="Y9" s="114">
        <v>2.3904678341506225E-2</v>
      </c>
      <c r="Z9" s="114">
        <v>3.5443367532765446E-2</v>
      </c>
      <c r="AA9" s="114">
        <v>4.0254695417617059E-2</v>
      </c>
      <c r="AB9" s="114">
        <v>6.5312710677410291E-2</v>
      </c>
      <c r="AC9" s="116">
        <v>2.9656665452521214E-2</v>
      </c>
      <c r="AD9" s="118"/>
      <c r="AE9" s="118"/>
      <c r="AF9" s="150"/>
      <c r="AG9" s="159"/>
      <c r="AH9" s="151"/>
      <c r="AI9" s="151"/>
      <c r="AJ9" s="151"/>
      <c r="AK9" s="151"/>
      <c r="AL9" s="151"/>
      <c r="AM9" s="159"/>
      <c r="AN9" s="158"/>
      <c r="AO9" s="158"/>
      <c r="AP9" s="151"/>
      <c r="AQ9" s="151"/>
      <c r="AR9" s="159"/>
      <c r="AS9" s="158"/>
      <c r="AT9" s="151"/>
    </row>
    <row r="10" spans="3:46" x14ac:dyDescent="0.2">
      <c r="D10" s="103">
        <v>44139</v>
      </c>
      <c r="E10" s="7">
        <v>2755.5705194857092</v>
      </c>
      <c r="F10" s="7">
        <v>183.97052849762076</v>
      </c>
      <c r="G10" s="7">
        <v>411.23225312249997</v>
      </c>
      <c r="H10" s="7">
        <v>90.280654740903287</v>
      </c>
      <c r="I10" s="7">
        <v>59.351089633665779</v>
      </c>
      <c r="J10" s="7">
        <v>18.006820146894164</v>
      </c>
      <c r="K10" s="7">
        <v>31.482178094082659</v>
      </c>
      <c r="L10" s="7">
        <v>421.79998799999998</v>
      </c>
      <c r="M10" s="7">
        <v>72.405072115590073</v>
      </c>
      <c r="N10" s="7">
        <v>30.399204707709249</v>
      </c>
      <c r="O10" s="115">
        <v>2.5540598999999999</v>
      </c>
      <c r="R10" s="103">
        <v>44139</v>
      </c>
      <c r="S10" s="114">
        <f t="array" ref="S10:AC10">(E10:O10/E11:O11)-1</f>
        <v>6.7761571715148072E-2</v>
      </c>
      <c r="T10" s="114">
        <v>5.8571120477090899E-2</v>
      </c>
      <c r="U10" s="114">
        <v>5.686870611976147E-2</v>
      </c>
      <c r="V10" s="114">
        <v>1.2287581552936189E-2</v>
      </c>
      <c r="W10" s="114">
        <v>2.9611827372634236E-2</v>
      </c>
      <c r="X10" s="114">
        <v>-2.6757327851594237E-3</v>
      </c>
      <c r="Y10" s="114">
        <v>4.9296579538166796E-2</v>
      </c>
      <c r="Z10" s="114">
        <v>3.981263216781894E-2</v>
      </c>
      <c r="AA10" s="114">
        <v>5.3470936194814911E-3</v>
      </c>
      <c r="AB10" s="114">
        <v>-7.8732567070586512E-2</v>
      </c>
      <c r="AC10" s="116">
        <v>3.6270104243730783E-2</v>
      </c>
      <c r="AD10" s="118"/>
      <c r="AE10" s="118"/>
      <c r="AF10" s="150"/>
      <c r="AG10" s="159"/>
      <c r="AH10" s="151"/>
      <c r="AI10" s="151"/>
      <c r="AJ10" s="151"/>
      <c r="AK10" s="151"/>
      <c r="AL10" s="151"/>
      <c r="AM10" s="159"/>
      <c r="AN10" s="158"/>
      <c r="AO10" s="158"/>
      <c r="AP10" s="151"/>
      <c r="AQ10" s="151"/>
      <c r="AR10" s="159"/>
      <c r="AS10" s="158"/>
      <c r="AT10" s="151"/>
    </row>
    <row r="11" spans="3:46" x14ac:dyDescent="0.2">
      <c r="D11" s="103">
        <v>44137</v>
      </c>
      <c r="E11" s="7">
        <v>2580.6983436006499</v>
      </c>
      <c r="F11" s="7">
        <v>173.79137304889488</v>
      </c>
      <c r="G11" s="7">
        <v>389.10438992211039</v>
      </c>
      <c r="H11" s="7">
        <v>89.184789368259374</v>
      </c>
      <c r="I11" s="7">
        <v>57.644141273238887</v>
      </c>
      <c r="J11" s="7">
        <v>18.055130852456426</v>
      </c>
      <c r="K11" s="7">
        <v>30.003126578320785</v>
      </c>
      <c r="L11" s="7">
        <v>405.64999399999999</v>
      </c>
      <c r="M11" s="7">
        <v>72.019974569096433</v>
      </c>
      <c r="N11" s="7">
        <v>32.997155463367392</v>
      </c>
      <c r="O11" s="115">
        <v>2.4646661999999999</v>
      </c>
      <c r="R11" s="103">
        <v>44137</v>
      </c>
      <c r="S11" s="114">
        <f t="array" ref="S11:AC11">(E11:O11/E12:O12)-1</f>
        <v>-7.3216831107272284E-3</v>
      </c>
      <c r="T11" s="114">
        <v>2.4484113210077041E-3</v>
      </c>
      <c r="U11" s="114">
        <v>-1.4073593728429978E-2</v>
      </c>
      <c r="V11" s="114">
        <v>6.1843655896459238E-2</v>
      </c>
      <c r="W11" s="114">
        <v>-2.2104302506605888E-3</v>
      </c>
      <c r="X11" s="114">
        <v>4.097412793251598E-3</v>
      </c>
      <c r="Y11" s="114">
        <v>9.7910785945940493E-3</v>
      </c>
      <c r="Z11" s="114">
        <v>8.3271342280031302E-3</v>
      </c>
      <c r="AA11" s="114">
        <v>1.3825995700374794E-2</v>
      </c>
      <c r="AB11" s="114">
        <v>1.8768001187795536E-2</v>
      </c>
      <c r="AC11" s="116">
        <v>1.6454440177369634E-2</v>
      </c>
      <c r="AD11" s="118"/>
      <c r="AE11" s="118"/>
      <c r="AF11" s="150"/>
      <c r="AG11" s="159"/>
      <c r="AH11" s="151"/>
      <c r="AI11" s="151"/>
      <c r="AJ11" s="151"/>
      <c r="AK11" s="151"/>
      <c r="AL11" s="151"/>
      <c r="AM11" s="159"/>
      <c r="AN11" s="158"/>
      <c r="AO11" s="158"/>
      <c r="AP11" s="151"/>
      <c r="AQ11" s="151"/>
      <c r="AR11" s="159"/>
      <c r="AS11" s="158"/>
      <c r="AT11" s="151"/>
    </row>
    <row r="12" spans="3:46" x14ac:dyDescent="0.2">
      <c r="D12" s="103">
        <v>44134</v>
      </c>
      <c r="E12" s="7">
        <v>2599.7327630643827</v>
      </c>
      <c r="F12" s="7">
        <v>173.36689956930138</v>
      </c>
      <c r="G12" s="7">
        <v>394.65865550104041</v>
      </c>
      <c r="H12" s="7">
        <v>83.990509217635534</v>
      </c>
      <c r="I12" s="7">
        <v>57.771841900211498</v>
      </c>
      <c r="J12" s="7">
        <v>17.981453415191762</v>
      </c>
      <c r="K12" s="7">
        <v>29.712211975647978</v>
      </c>
      <c r="L12" s="7">
        <v>402.29998799999998</v>
      </c>
      <c r="M12" s="7">
        <v>71.037806166474695</v>
      </c>
      <c r="N12" s="7">
        <v>32.389273539113475</v>
      </c>
      <c r="O12" s="115">
        <v>2.4247679999999998</v>
      </c>
      <c r="R12" s="103">
        <v>44134</v>
      </c>
      <c r="S12" s="114">
        <f t="array" ref="S12:AC12">(E12:O12/E13:O13)-1</f>
        <v>-4.8791432405667634E-2</v>
      </c>
      <c r="T12" s="114">
        <v>-5.0652198058241948E-3</v>
      </c>
      <c r="U12" s="114">
        <v>-5.3113385801447532E-2</v>
      </c>
      <c r="V12" s="114">
        <v>-3.7384882764944116E-2</v>
      </c>
      <c r="W12" s="114">
        <v>-4.7780141273910615E-2</v>
      </c>
      <c r="X12" s="114">
        <v>3.6017687956233502E-3</v>
      </c>
      <c r="Y12" s="114">
        <v>-7.7345836499823628E-3</v>
      </c>
      <c r="Z12" s="114">
        <v>-3.7147103629928679E-3</v>
      </c>
      <c r="AA12" s="114">
        <v>-1.0717800134671385E-2</v>
      </c>
      <c r="AB12" s="114">
        <v>-2.5742231213423228E-2</v>
      </c>
      <c r="AC12" s="116">
        <v>6.0955723741960011E-3</v>
      </c>
      <c r="AD12" s="118"/>
      <c r="AE12" s="118"/>
      <c r="AF12" s="150"/>
      <c r="AG12" s="159"/>
      <c r="AH12" s="151"/>
      <c r="AI12" s="151"/>
      <c r="AJ12" s="151"/>
      <c r="AK12" s="151"/>
      <c r="AL12" s="151"/>
      <c r="AM12" s="159"/>
      <c r="AN12" s="158"/>
      <c r="AO12" s="158"/>
      <c r="AP12" s="151"/>
      <c r="AQ12" s="151"/>
      <c r="AR12" s="159"/>
      <c r="AS12" s="158"/>
      <c r="AT12" s="151"/>
    </row>
    <row r="13" spans="3:46" x14ac:dyDescent="0.2">
      <c r="D13" s="103">
        <v>44133</v>
      </c>
      <c r="E13" s="7">
        <v>2733.083838425966</v>
      </c>
      <c r="F13" s="7">
        <v>174.24951164685021</v>
      </c>
      <c r="G13" s="7">
        <v>416.79610798498891</v>
      </c>
      <c r="H13" s="7">
        <v>87.25243112624662</v>
      </c>
      <c r="I13" s="7">
        <v>60.67069634264984</v>
      </c>
      <c r="J13" s="7">
        <v>17.916920808908579</v>
      </c>
      <c r="K13" s="7">
        <v>29.943814916922506</v>
      </c>
      <c r="L13" s="7">
        <v>403.79998799999998</v>
      </c>
      <c r="M13" s="7">
        <v>71.807423782764005</v>
      </c>
      <c r="N13" s="7">
        <v>33.24507597147911</v>
      </c>
      <c r="O13" s="115">
        <v>2.4100771999999999</v>
      </c>
      <c r="R13" s="103">
        <v>44133</v>
      </c>
      <c r="S13" s="114">
        <f t="array" ref="S13:AC13">(E13:O13/E14:O14)-1</f>
        <v>1.6634960891038331E-2</v>
      </c>
      <c r="T13" s="114">
        <v>1.1443815605828522E-2</v>
      </c>
      <c r="U13" s="114">
        <v>-4.9730910578108523E-2</v>
      </c>
      <c r="V13" s="114">
        <v>-1.5570375552885762E-3</v>
      </c>
      <c r="W13" s="114">
        <v>8.5751323188086648E-2</v>
      </c>
      <c r="X13" s="114">
        <v>-1.4813185739850354E-3</v>
      </c>
      <c r="Y13" s="114">
        <v>9.9775383985969412E-3</v>
      </c>
      <c r="Z13" s="114">
        <v>4.1029318031022832E-3</v>
      </c>
      <c r="AA13" s="114">
        <v>6.1712281806143743E-2</v>
      </c>
      <c r="AB13" s="114">
        <v>-1.6825083682068032E-2</v>
      </c>
      <c r="AC13" s="116">
        <v>-1.3895768439047052E-2</v>
      </c>
      <c r="AD13" s="118"/>
      <c r="AE13" s="118"/>
      <c r="AF13" s="150"/>
      <c r="AG13" s="159"/>
      <c r="AH13" s="151"/>
      <c r="AI13" s="151"/>
      <c r="AJ13" s="151"/>
      <c r="AK13" s="151"/>
      <c r="AL13" s="151"/>
      <c r="AM13" s="159"/>
      <c r="AN13" s="158"/>
      <c r="AO13" s="158"/>
      <c r="AP13" s="151"/>
      <c r="AQ13" s="151"/>
      <c r="AR13" s="159"/>
      <c r="AS13" s="158"/>
      <c r="AT13" s="151"/>
    </row>
    <row r="14" spans="3:46" x14ac:dyDescent="0.2">
      <c r="D14" s="103">
        <v>44132</v>
      </c>
      <c r="E14" s="7">
        <v>2688.3630246499997</v>
      </c>
      <c r="F14" s="7">
        <v>172.27799404999999</v>
      </c>
      <c r="G14" s="7">
        <v>438.60850849999997</v>
      </c>
      <c r="H14" s="7">
        <v>87.388498299999995</v>
      </c>
      <c r="I14" s="7">
        <v>55.878998299999999</v>
      </c>
      <c r="J14" s="7">
        <v>17.94350085</v>
      </c>
      <c r="K14" s="7">
        <v>29.648000849999999</v>
      </c>
      <c r="L14" s="7">
        <v>402.14999399999999</v>
      </c>
      <c r="M14" s="7">
        <v>67.633600000000001</v>
      </c>
      <c r="N14" s="7">
        <v>33.813999340000002</v>
      </c>
      <c r="O14" s="115">
        <v>2.4440390000000001</v>
      </c>
      <c r="R14" s="103">
        <v>44132</v>
      </c>
      <c r="S14" s="114">
        <f t="array" ref="S14:AC14">(E14:O14/E15:O15)-1</f>
        <v>-3.3935694702220021E-2</v>
      </c>
      <c r="T14" s="114">
        <v>-4.5952340420242987E-2</v>
      </c>
      <c r="U14" s="114">
        <v>-3.8994979364971316E-2</v>
      </c>
      <c r="V14" s="114">
        <v>4.6344173937217015E-2</v>
      </c>
      <c r="W14" s="114">
        <v>-6.6223721013899173E-2</v>
      </c>
      <c r="X14" s="114">
        <v>4.8487572249289457E-4</v>
      </c>
      <c r="Y14" s="114">
        <v>-3.5199014852537402E-2</v>
      </c>
      <c r="Z14" s="114">
        <v>-3.9871103642768024E-2</v>
      </c>
      <c r="AA14" s="114">
        <v>3.3683527938173086E-2</v>
      </c>
      <c r="AB14" s="114">
        <v>3.1868003859440108E-2</v>
      </c>
      <c r="AC14" s="116">
        <v>-2.7315521233554185E-2</v>
      </c>
      <c r="AD14" s="118"/>
      <c r="AE14" s="118"/>
      <c r="AF14" s="150"/>
      <c r="AG14" s="159"/>
      <c r="AH14" s="151"/>
      <c r="AI14" s="151"/>
      <c r="AJ14" s="151"/>
      <c r="AK14" s="151"/>
      <c r="AL14" s="151"/>
      <c r="AM14" s="159"/>
      <c r="AN14" s="158"/>
      <c r="AO14" s="158"/>
      <c r="AP14" s="151"/>
      <c r="AQ14" s="151"/>
      <c r="AR14" s="159"/>
      <c r="AS14" s="158"/>
      <c r="AT14" s="151"/>
    </row>
    <row r="15" spans="3:46" x14ac:dyDescent="0.2">
      <c r="D15" s="103">
        <v>44131</v>
      </c>
      <c r="E15" s="7">
        <v>2782.7992504301646</v>
      </c>
      <c r="F15" s="7">
        <v>180.57587828042651</v>
      </c>
      <c r="G15" s="7">
        <v>456.40605312360287</v>
      </c>
      <c r="H15" s="7">
        <v>83.517928877237196</v>
      </c>
      <c r="I15" s="7">
        <v>59.841955249359842</v>
      </c>
      <c r="J15" s="7">
        <v>17.934804698613991</v>
      </c>
      <c r="K15" s="7">
        <v>30.729654412063567</v>
      </c>
      <c r="L15" s="7">
        <v>418.85000600000001</v>
      </c>
      <c r="M15" s="7">
        <v>65.429696973990403</v>
      </c>
      <c r="N15" s="7">
        <v>32.769694586446455</v>
      </c>
      <c r="O15" s="115">
        <v>2.5126739999999996</v>
      </c>
      <c r="R15" s="103">
        <v>44131</v>
      </c>
      <c r="S15" s="114">
        <f t="array" ref="S15:AC15">(E15:O15/E16:O16)-1</f>
        <v>2.6052609079670441E-2</v>
      </c>
      <c r="T15" s="114">
        <v>-1.331561167822215E-2</v>
      </c>
      <c r="U15" s="114">
        <v>5.4200571187537738E-2</v>
      </c>
      <c r="V15" s="114">
        <v>-4.5034374389022913E-2</v>
      </c>
      <c r="W15" s="114">
        <v>2.4583980361201352E-3</v>
      </c>
      <c r="X15" s="114">
        <v>9.4509310447921102E-4</v>
      </c>
      <c r="Y15" s="114">
        <v>-1.1512438138798542E-2</v>
      </c>
      <c r="Z15" s="114">
        <v>-2.1378490654205606E-2</v>
      </c>
      <c r="AA15" s="114">
        <v>3.716945926677151E-2</v>
      </c>
      <c r="AB15" s="114">
        <v>6.823574122410081E-3</v>
      </c>
      <c r="AC15" s="116">
        <v>-2.1414829066153662E-2</v>
      </c>
      <c r="AD15" s="118"/>
      <c r="AE15" s="118"/>
      <c r="AF15" s="150"/>
      <c r="AG15" s="159"/>
      <c r="AH15" s="151"/>
      <c r="AI15" s="151"/>
      <c r="AJ15" s="151"/>
      <c r="AK15" s="151"/>
      <c r="AL15" s="151"/>
      <c r="AM15" s="159"/>
      <c r="AN15" s="156"/>
      <c r="AO15" s="157"/>
      <c r="AP15" s="151"/>
      <c r="AQ15" s="151"/>
      <c r="AR15" s="159"/>
      <c r="AS15" s="158"/>
      <c r="AT15" s="151"/>
    </row>
    <row r="16" spans="3:46" x14ac:dyDescent="0.2">
      <c r="D16" s="103">
        <v>44127</v>
      </c>
      <c r="E16" s="7">
        <v>2712.1409036971586</v>
      </c>
      <c r="F16" s="7">
        <v>183.01280573371861</v>
      </c>
      <c r="G16" s="7">
        <v>432.94043429465205</v>
      </c>
      <c r="H16" s="7">
        <v>87.456476586582156</v>
      </c>
      <c r="I16" s="7">
        <v>59.69520068522948</v>
      </c>
      <c r="J16" s="7">
        <v>17.917870642622699</v>
      </c>
      <c r="K16" s="7">
        <v>31.087547883964646</v>
      </c>
      <c r="L16" s="7">
        <v>428</v>
      </c>
      <c r="M16" s="7">
        <v>63.084866594747226</v>
      </c>
      <c r="N16" s="7">
        <v>32.547603600769783</v>
      </c>
      <c r="O16" s="115">
        <v>2.5676599999999996</v>
      </c>
      <c r="R16" s="103">
        <v>44127</v>
      </c>
      <c r="S16" s="114">
        <f t="array" ref="S16:AC16">(E16:O16/E17:O17)-1</f>
        <v>1.2139868363148176E-2</v>
      </c>
      <c r="T16" s="114">
        <v>9.5520911865567548E-3</v>
      </c>
      <c r="U16" s="114">
        <v>-1.4089444151889285E-2</v>
      </c>
      <c r="V16" s="114">
        <v>2.035168392260811E-3</v>
      </c>
      <c r="W16" s="114">
        <v>-1.094634287270746E-3</v>
      </c>
      <c r="X16" s="114">
        <v>4.7196401609279626E-3</v>
      </c>
      <c r="Y16" s="114">
        <v>1.0448420647428902E-2</v>
      </c>
      <c r="Z16" s="114">
        <v>1.8726310335401841E-3</v>
      </c>
      <c r="AA16" s="114">
        <v>1.4157503913270197E-3</v>
      </c>
      <c r="AB16" s="114">
        <v>-3.512803877752102E-3</v>
      </c>
      <c r="AC16" s="116">
        <v>3.5038960882627368E-3</v>
      </c>
      <c r="AD16" s="118"/>
      <c r="AE16" s="118"/>
      <c r="AF16" s="150"/>
      <c r="AG16" s="151"/>
      <c r="AH16" s="151"/>
      <c r="AI16" s="151"/>
      <c r="AJ16" s="151"/>
      <c r="AK16" s="151"/>
      <c r="AL16" s="151"/>
      <c r="AM16" s="151"/>
      <c r="AN16" s="151"/>
      <c r="AO16" s="151"/>
      <c r="AP16" s="151"/>
      <c r="AQ16" s="151"/>
      <c r="AR16" s="160"/>
      <c r="AS16" s="151"/>
      <c r="AT16" s="151"/>
    </row>
    <row r="17" spans="4:46" x14ac:dyDescent="0.2">
      <c r="D17" s="103">
        <v>44126</v>
      </c>
      <c r="E17" s="7">
        <v>2679.6107815447331</v>
      </c>
      <c r="F17" s="7">
        <v>181.28119126435385</v>
      </c>
      <c r="G17" s="7">
        <v>439.12749663403628</v>
      </c>
      <c r="H17" s="7">
        <v>87.278849430907485</v>
      </c>
      <c r="I17" s="7">
        <v>59.760616705303548</v>
      </c>
      <c r="J17" s="7">
        <v>17.833701986509151</v>
      </c>
      <c r="K17" s="7">
        <v>30.766090825344445</v>
      </c>
      <c r="L17" s="7">
        <v>427.20001200000002</v>
      </c>
      <c r="M17" s="7">
        <v>62.995680435518729</v>
      </c>
      <c r="N17" s="7">
        <v>32.662339995361947</v>
      </c>
      <c r="O17" s="115">
        <v>2.5586946000000004</v>
      </c>
      <c r="R17" s="103">
        <v>44126</v>
      </c>
      <c r="S17" s="114">
        <f t="array" ref="S17:AC17">(E17:O17/E18:O18)-1</f>
        <v>-4.7106885790677566E-3</v>
      </c>
      <c r="T17" s="114">
        <v>-1.6166397973916835E-3</v>
      </c>
      <c r="U17" s="114">
        <v>1.2258228830651863E-2</v>
      </c>
      <c r="V17" s="114">
        <v>1.6935717838159947E-2</v>
      </c>
      <c r="W17" s="114">
        <v>3.401857964679067E-2</v>
      </c>
      <c r="X17" s="114">
        <v>-4.8592869968004937E-3</v>
      </c>
      <c r="Y17" s="114">
        <v>4.3408984318804578E-4</v>
      </c>
      <c r="Z17" s="114">
        <v>-1.4024684825376665E-3</v>
      </c>
      <c r="AA17" s="114">
        <v>-4.5389787274545679E-3</v>
      </c>
      <c r="AB17" s="114">
        <v>-2.5768243151120807E-3</v>
      </c>
      <c r="AC17" s="116">
        <v>7.3854616809243545E-3</v>
      </c>
      <c r="AD17" s="118"/>
      <c r="AE17" s="118"/>
      <c r="AF17" s="150"/>
      <c r="AG17" s="151"/>
      <c r="AH17" s="158"/>
      <c r="AI17" s="158"/>
      <c r="AJ17" s="158"/>
      <c r="AK17" s="158"/>
      <c r="AL17" s="151"/>
      <c r="AM17" s="151"/>
      <c r="AN17" s="158"/>
      <c r="AO17" s="158"/>
      <c r="AP17" s="158"/>
      <c r="AQ17" s="158"/>
      <c r="AR17" s="151"/>
      <c r="AS17" s="151"/>
      <c r="AT17" s="151"/>
    </row>
    <row r="18" spans="4:46" x14ac:dyDescent="0.2">
      <c r="D18" s="103">
        <v>44125</v>
      </c>
      <c r="E18" s="7">
        <v>2692.2933370189285</v>
      </c>
      <c r="F18" s="7">
        <v>181.57473220263336</v>
      </c>
      <c r="G18" s="7">
        <v>433.80975735935573</v>
      </c>
      <c r="H18" s="7">
        <v>85.82533576109229</v>
      </c>
      <c r="I18" s="7">
        <v>57.794528920086826</v>
      </c>
      <c r="J18" s="7">
        <v>17.920784220243046</v>
      </c>
      <c r="K18" s="7">
        <v>30.752741372664381</v>
      </c>
      <c r="L18" s="7">
        <v>427.79998799999998</v>
      </c>
      <c r="M18" s="7">
        <v>63.282920264410087</v>
      </c>
      <c r="N18" s="7">
        <v>32.746722546259377</v>
      </c>
      <c r="O18" s="115">
        <v>2.539936</v>
      </c>
      <c r="R18" s="103">
        <v>44125</v>
      </c>
      <c r="S18" s="114">
        <f t="array" ref="S18:AC18">(E18:O18/E19:O19)-1</f>
        <v>-1.5072279420461299E-2</v>
      </c>
      <c r="T18" s="114">
        <v>-4.4595096376831567E-3</v>
      </c>
      <c r="U18" s="114">
        <v>-4.9300564065334673E-2</v>
      </c>
      <c r="V18" s="114">
        <v>-0.13030276414477271</v>
      </c>
      <c r="W18" s="114">
        <v>-4.6170609026727094E-2</v>
      </c>
      <c r="X18" s="114">
        <v>-3.7449193280605364E-3</v>
      </c>
      <c r="Y18" s="114">
        <v>-9.7818940266046761E-3</v>
      </c>
      <c r="Z18" s="114">
        <v>-5.5788561902690992E-3</v>
      </c>
      <c r="AA18" s="114">
        <v>-5.8173041393854152E-3</v>
      </c>
      <c r="AB18" s="114">
        <v>-2.6358732831838205E-3</v>
      </c>
      <c r="AC18" s="116">
        <v>-1.7593639416064621E-2</v>
      </c>
      <c r="AD18" s="118"/>
      <c r="AE18" s="118"/>
      <c r="AF18" s="150"/>
      <c r="AG18" s="151"/>
      <c r="AH18" s="151"/>
      <c r="AI18" s="151"/>
      <c r="AJ18" s="151"/>
      <c r="AK18" s="151"/>
      <c r="AL18" s="151"/>
      <c r="AM18" s="151"/>
      <c r="AN18" s="151"/>
      <c r="AO18" s="151"/>
      <c r="AP18" s="151"/>
      <c r="AQ18" s="151"/>
      <c r="AR18" s="151"/>
      <c r="AS18" s="151"/>
      <c r="AT18" s="151"/>
    </row>
    <row r="19" spans="4:46" x14ac:dyDescent="0.2">
      <c r="D19" s="103">
        <v>44124</v>
      </c>
      <c r="E19" s="7">
        <v>2733.4933120115284</v>
      </c>
      <c r="F19" s="7">
        <v>182.38809366412718</v>
      </c>
      <c r="G19" s="7">
        <v>456.3058953883384</v>
      </c>
      <c r="H19" s="7">
        <v>98.684153775301937</v>
      </c>
      <c r="I19" s="7">
        <v>60.592103228350062</v>
      </c>
      <c r="J19" s="7">
        <v>17.988148384805324</v>
      </c>
      <c r="K19" s="7">
        <v>31.056533088166567</v>
      </c>
      <c r="L19" s="7">
        <v>430.20001200000002</v>
      </c>
      <c r="M19" s="7">
        <v>63.653210348455325</v>
      </c>
      <c r="N19" s="7">
        <v>32.833266877220687</v>
      </c>
      <c r="O19" s="115">
        <v>2.585423</v>
      </c>
      <c r="R19" s="103">
        <v>44124</v>
      </c>
      <c r="S19" s="114">
        <f t="array" ref="S19:AC19">(E19:O19/E20:O20)-1</f>
        <v>-1.4922226393314642E-3</v>
      </c>
      <c r="T19" s="114">
        <v>-2.5358503653063469E-3</v>
      </c>
      <c r="U19" s="114">
        <v>-5.9392007696463134E-2</v>
      </c>
      <c r="V19" s="114">
        <v>8.0514285408677111E-3</v>
      </c>
      <c r="W19" s="114">
        <v>3.7597995419269559E-4</v>
      </c>
      <c r="X19" s="114">
        <v>-4.0635519745426674E-3</v>
      </c>
      <c r="Y19" s="114">
        <v>-9.8068815265883735E-4</v>
      </c>
      <c r="Z19" s="114">
        <v>-4.8576823000049396E-3</v>
      </c>
      <c r="AA19" s="114">
        <v>1.1921393373601985E-2</v>
      </c>
      <c r="AB19" s="114">
        <v>2.9612538223440232E-3</v>
      </c>
      <c r="AC19" s="116">
        <v>1.3881578208401191E-3</v>
      </c>
      <c r="AD19" s="118"/>
      <c r="AE19" s="118"/>
      <c r="AF19" s="150"/>
      <c r="AG19" s="151"/>
      <c r="AH19" s="151"/>
      <c r="AI19" s="151"/>
      <c r="AJ19" s="151"/>
      <c r="AK19" s="151"/>
      <c r="AL19" s="151"/>
      <c r="AM19" s="151"/>
      <c r="AN19" s="151"/>
      <c r="AO19" s="151"/>
      <c r="AP19" s="151"/>
      <c r="AQ19" s="151"/>
      <c r="AR19" s="151"/>
      <c r="AS19" s="151"/>
      <c r="AT19" s="151"/>
    </row>
    <row r="20" spans="4:46" x14ac:dyDescent="0.2">
      <c r="D20" s="103">
        <v>44123</v>
      </c>
      <c r="E20" s="7">
        <v>2737.5783884597327</v>
      </c>
      <c r="F20" s="7">
        <v>182.85177841321325</v>
      </c>
      <c r="G20" s="7">
        <v>485.11802910673885</v>
      </c>
      <c r="H20" s="7">
        <v>97.89595151722078</v>
      </c>
      <c r="I20" s="7">
        <v>60.569330374290459</v>
      </c>
      <c r="J20" s="7">
        <v>18.06154240109257</v>
      </c>
      <c r="K20" s="7">
        <v>31.087019760146813</v>
      </c>
      <c r="L20" s="7">
        <v>432.29998799999998</v>
      </c>
      <c r="M20" s="7">
        <v>62.903315183647393</v>
      </c>
      <c r="N20" s="7">
        <v>32.736326305818082</v>
      </c>
      <c r="O20" s="115">
        <v>2.581839</v>
      </c>
      <c r="R20" s="103">
        <v>44123</v>
      </c>
      <c r="S20" s="114">
        <f t="array" ref="S20:AC20">(E20:O20/E21:O21)-1</f>
        <v>-2.0714134133177797E-2</v>
      </c>
      <c r="T20" s="114">
        <v>-2.5462304637542843E-2</v>
      </c>
      <c r="U20" s="114">
        <v>1.5982080875916793E-2</v>
      </c>
      <c r="V20" s="114">
        <v>3.3995554173243292E-2</v>
      </c>
      <c r="W20" s="114">
        <v>-4.0988631965729549E-2</v>
      </c>
      <c r="X20" s="114">
        <v>-2.4196269454912489E-4</v>
      </c>
      <c r="Y20" s="114">
        <v>-1.3445943317570985E-2</v>
      </c>
      <c r="Z20" s="114">
        <v>-6.9352287526325274E-4</v>
      </c>
      <c r="AA20" s="114">
        <v>2.0377328399017625E-2</v>
      </c>
      <c r="AB20" s="114">
        <v>1.009382341234244E-2</v>
      </c>
      <c r="AC20" s="116">
        <v>1.2704750669267906E-3</v>
      </c>
      <c r="AD20" s="118"/>
      <c r="AE20" s="118"/>
      <c r="AF20" s="150"/>
      <c r="AG20" s="151"/>
      <c r="AH20" s="151"/>
      <c r="AI20" s="151"/>
      <c r="AJ20" s="151"/>
      <c r="AK20" s="151"/>
      <c r="AL20" s="151"/>
      <c r="AM20" s="151"/>
      <c r="AN20" s="151"/>
      <c r="AO20" s="151"/>
      <c r="AP20" s="151"/>
      <c r="AQ20" s="151"/>
      <c r="AR20" s="151"/>
      <c r="AS20" s="151"/>
      <c r="AT20" s="151"/>
    </row>
    <row r="21" spans="4:46" x14ac:dyDescent="0.2">
      <c r="D21" s="103">
        <v>44120</v>
      </c>
      <c r="E21" s="7">
        <v>2795.4844278657538</v>
      </c>
      <c r="F21" s="7">
        <v>187.62925157574915</v>
      </c>
      <c r="G21" s="7">
        <v>477.48679650776927</v>
      </c>
      <c r="H21" s="7">
        <v>94.677342781706542</v>
      </c>
      <c r="I21" s="7">
        <v>63.158094255381137</v>
      </c>
      <c r="J21" s="7">
        <v>18.06591367824565</v>
      </c>
      <c r="K21" s="7">
        <v>31.510710994069431</v>
      </c>
      <c r="L21" s="7">
        <v>432.60000600000001</v>
      </c>
      <c r="M21" s="7">
        <v>61.647111742813152</v>
      </c>
      <c r="N21" s="7">
        <v>32.409193628396629</v>
      </c>
      <c r="O21" s="115">
        <v>2.5785629999999999</v>
      </c>
      <c r="R21" s="103">
        <v>44120</v>
      </c>
      <c r="S21" s="114">
        <f t="array" ref="S21:AC21">(E21:O21/E22:O22)-1</f>
        <v>-1.666499408937272E-2</v>
      </c>
      <c r="T21" s="114">
        <v>3.1476544635620218E-3</v>
      </c>
      <c r="U21" s="114">
        <v>4.5412963749478008E-2</v>
      </c>
      <c r="V21" s="114">
        <v>4.325562392522464E-3</v>
      </c>
      <c r="W21" s="114">
        <v>-1.8619507613520603E-2</v>
      </c>
      <c r="X21" s="114">
        <v>4.5725325441194897E-3</v>
      </c>
      <c r="Y21" s="114">
        <v>5.0547520372936638E-3</v>
      </c>
      <c r="Z21" s="114">
        <v>7.3449146401985077E-2</v>
      </c>
      <c r="AA21" s="114">
        <v>-1.8684816444792252E-2</v>
      </c>
      <c r="AB21" s="114">
        <v>3.568202734203485E-2</v>
      </c>
      <c r="AC21" s="116">
        <v>1.6621563441786114E-2</v>
      </c>
      <c r="AD21" s="118"/>
      <c r="AE21" s="118"/>
      <c r="AF21" s="150"/>
      <c r="AG21" s="151"/>
      <c r="AH21" s="151"/>
      <c r="AI21" s="151"/>
      <c r="AJ21" s="151"/>
      <c r="AK21" s="151"/>
      <c r="AL21" s="151"/>
      <c r="AM21" s="151"/>
      <c r="AN21" s="151"/>
      <c r="AO21" s="151"/>
      <c r="AP21" s="151"/>
      <c r="AQ21" s="151"/>
      <c r="AR21" s="151"/>
      <c r="AS21" s="151"/>
      <c r="AT21" s="151"/>
    </row>
    <row r="22" spans="4:46" x14ac:dyDescent="0.2">
      <c r="D22" s="103">
        <v>44119</v>
      </c>
      <c r="E22" s="7">
        <v>2842.8606843676507</v>
      </c>
      <c r="F22" s="7">
        <v>187.04051267117279</v>
      </c>
      <c r="G22" s="7">
        <v>456.7446674807008</v>
      </c>
      <c r="H22" s="7">
        <v>94.269573858266099</v>
      </c>
      <c r="I22" s="7">
        <v>64.356378331706964</v>
      </c>
      <c r="J22" s="7">
        <v>17.983682703819316</v>
      </c>
      <c r="K22" s="7">
        <v>31.352233229280021</v>
      </c>
      <c r="L22" s="7">
        <v>403</v>
      </c>
      <c r="M22" s="7">
        <v>62.820908894400034</v>
      </c>
      <c r="N22" s="7">
        <v>31.292609867500836</v>
      </c>
      <c r="O22" s="115">
        <v>2.5364039999999997</v>
      </c>
      <c r="R22" s="103">
        <v>44119</v>
      </c>
      <c r="S22" s="114">
        <f t="array" ref="S22:AC22">(E22:O22/E23:O23)-1</f>
        <v>-7.6014077786006329E-3</v>
      </c>
      <c r="T22" s="114">
        <v>-5.5848829402486144E-3</v>
      </c>
      <c r="U22" s="114">
        <v>5.3153199223408887E-2</v>
      </c>
      <c r="V22" s="114">
        <v>1.5812826745586372E-2</v>
      </c>
      <c r="W22" s="114">
        <v>-1.2950833563519337E-2</v>
      </c>
      <c r="X22" s="114">
        <v>-2.5138440814356233E-3</v>
      </c>
      <c r="Y22" s="114">
        <v>6.6286897496858899E-4</v>
      </c>
      <c r="Z22" s="114">
        <v>-2.2319290956255511E-2</v>
      </c>
      <c r="AA22" s="114">
        <v>-4.0340531268705515E-3</v>
      </c>
      <c r="AB22" s="114">
        <v>-4.3195876122955612E-2</v>
      </c>
      <c r="AC22" s="116">
        <v>-1.5939015939016032E-2</v>
      </c>
      <c r="AD22" s="118"/>
      <c r="AE22" s="118"/>
      <c r="AF22" s="150"/>
      <c r="AG22" s="151"/>
      <c r="AH22" s="151"/>
      <c r="AI22" s="151"/>
      <c r="AJ22" s="151"/>
      <c r="AK22" s="151"/>
      <c r="AL22" s="151"/>
      <c r="AM22" s="155"/>
      <c r="AN22" s="151"/>
      <c r="AO22" s="151"/>
      <c r="AP22" s="151"/>
      <c r="AQ22" s="151"/>
      <c r="AR22" s="155"/>
      <c r="AS22" s="151"/>
      <c r="AT22" s="151"/>
    </row>
    <row r="23" spans="4:46" x14ac:dyDescent="0.2">
      <c r="D23" s="103">
        <v>44118</v>
      </c>
      <c r="E23" s="7">
        <v>2864.6359503636036</v>
      </c>
      <c r="F23" s="7">
        <v>188.09097876971845</v>
      </c>
      <c r="G23" s="7">
        <v>433.69252243406044</v>
      </c>
      <c r="H23" s="7">
        <v>92.802110168546065</v>
      </c>
      <c r="I23" s="7">
        <v>65.2007828181966</v>
      </c>
      <c r="J23" s="7">
        <v>18.029004810857263</v>
      </c>
      <c r="K23" s="7">
        <v>31.331464573473941</v>
      </c>
      <c r="L23" s="7">
        <v>412.20001200000002</v>
      </c>
      <c r="M23" s="7">
        <v>63.075358240538762</v>
      </c>
      <c r="N23" s="7">
        <v>32.705345939251139</v>
      </c>
      <c r="O23" s="115">
        <v>2.5774865999999999</v>
      </c>
      <c r="R23" s="103">
        <v>44118</v>
      </c>
      <c r="S23" s="114">
        <f t="array" ref="S23:AC23">(E23:O23/E24:O24)-1</f>
        <v>-1.7056403023164579E-2</v>
      </c>
      <c r="T23" s="114">
        <v>-2.7329588497935209E-3</v>
      </c>
      <c r="U23" s="114">
        <v>-1.2206908508552883E-2</v>
      </c>
      <c r="V23" s="114">
        <v>2.8188190795311652E-2</v>
      </c>
      <c r="W23" s="114">
        <v>-1.5938730299153381E-2</v>
      </c>
      <c r="X23" s="114">
        <v>7.2493848972243757E-3</v>
      </c>
      <c r="Y23" s="114">
        <v>-2.3795154163203103E-3</v>
      </c>
      <c r="Z23" s="114">
        <v>-1.0917787642471422E-2</v>
      </c>
      <c r="AA23" s="114">
        <v>-7.9386130206244854E-3</v>
      </c>
      <c r="AB23" s="114">
        <v>2.6781847154072835E-2</v>
      </c>
      <c r="AC23" s="116">
        <v>-3.6273179556761681E-3</v>
      </c>
      <c r="AD23" s="118"/>
      <c r="AE23" s="118"/>
      <c r="AF23" s="150"/>
      <c r="AG23" s="151"/>
      <c r="AH23" s="151"/>
      <c r="AI23" s="151"/>
      <c r="AJ23" s="151"/>
      <c r="AK23" s="151"/>
      <c r="AL23" s="151"/>
      <c r="AM23" s="151"/>
      <c r="AN23" s="151"/>
      <c r="AO23" s="151"/>
      <c r="AP23" s="151"/>
      <c r="AQ23" s="151"/>
      <c r="AR23" s="151"/>
      <c r="AS23" s="151"/>
      <c r="AT23" s="151"/>
    </row>
    <row r="24" spans="4:46" x14ac:dyDescent="0.2">
      <c r="D24" s="103">
        <v>44117</v>
      </c>
      <c r="E24" s="7">
        <v>2914.3441792328122</v>
      </c>
      <c r="F24" s="7">
        <v>188.60643238824187</v>
      </c>
      <c r="G24" s="7">
        <v>439.0519899053329</v>
      </c>
      <c r="H24" s="7">
        <v>90.257903173117455</v>
      </c>
      <c r="I24" s="7">
        <v>66.256832603540587</v>
      </c>
      <c r="J24" s="7">
        <v>17.899246285165884</v>
      </c>
      <c r="K24" s="7">
        <v>31.406196101264879</v>
      </c>
      <c r="L24" s="7">
        <v>416.75</v>
      </c>
      <c r="M24" s="7">
        <v>63.58009601864493</v>
      </c>
      <c r="N24" s="7">
        <v>31.852282965364466</v>
      </c>
      <c r="O24" s="115">
        <v>2.5868699999999998</v>
      </c>
      <c r="R24" s="103">
        <v>44117</v>
      </c>
      <c r="S24" s="114">
        <f t="array" ref="S24:AC24">(E24:O24/E25:O25)-1</f>
        <v>2.6255401951247315E-4</v>
      </c>
      <c r="T24" s="114">
        <v>6.6540627379927386E-3</v>
      </c>
      <c r="U24" s="114">
        <v>5.5500472270393342E-2</v>
      </c>
      <c r="V24" s="114">
        <v>2.1318778638534042E-2</v>
      </c>
      <c r="W24" s="114">
        <v>3.9631404296176731E-2</v>
      </c>
      <c r="X24" s="114">
        <v>-4.1337678450092952E-4</v>
      </c>
      <c r="Y24" s="114">
        <v>5.985288144265688E-4</v>
      </c>
      <c r="Z24" s="114">
        <v>-3.5863717872085532E-3</v>
      </c>
      <c r="AA24" s="114">
        <v>2.1554023806241274E-2</v>
      </c>
      <c r="AB24" s="114">
        <v>-1.1691294498074045E-3</v>
      </c>
      <c r="AC24" s="116">
        <v>2.5301303153140164E-3</v>
      </c>
      <c r="AD24" s="118"/>
      <c r="AE24" s="118"/>
      <c r="AF24" s="150"/>
      <c r="AG24" s="155"/>
      <c r="AH24" s="151"/>
      <c r="AI24" s="151"/>
      <c r="AJ24" s="151"/>
      <c r="AK24" s="151"/>
      <c r="AL24" s="151"/>
      <c r="AM24" s="151"/>
      <c r="AN24" s="151"/>
      <c r="AO24" s="151"/>
      <c r="AP24" s="151"/>
      <c r="AQ24" s="151"/>
      <c r="AR24" s="151"/>
      <c r="AS24" s="151"/>
      <c r="AT24" s="151"/>
    </row>
    <row r="25" spans="4:46" x14ac:dyDescent="0.2">
      <c r="D25" s="103">
        <v>44116</v>
      </c>
      <c r="E25" s="7">
        <v>2913.5792073007674</v>
      </c>
      <c r="F25" s="7">
        <v>187.35972899692302</v>
      </c>
      <c r="G25" s="7">
        <v>415.96569725916572</v>
      </c>
      <c r="H25" s="7">
        <v>88.37387998822021</v>
      </c>
      <c r="I25" s="7">
        <v>63.731080390358159</v>
      </c>
      <c r="J25" s="7">
        <v>17.90664847793488</v>
      </c>
      <c r="K25" s="7">
        <v>31.387409832070166</v>
      </c>
      <c r="L25" s="7">
        <v>418.25</v>
      </c>
      <c r="M25" s="7">
        <v>62.238603673401229</v>
      </c>
      <c r="N25" s="7">
        <v>31.889565996112097</v>
      </c>
      <c r="O25" s="115">
        <v>2.5803414</v>
      </c>
      <c r="R25" s="103">
        <v>44116</v>
      </c>
      <c r="S25" s="114">
        <f t="array" ref="S25:AC25">(E25:O25/E26:O26)-1</f>
        <v>4.3131685898321503E-2</v>
      </c>
      <c r="T25" s="114">
        <v>2.1575437439554257E-2</v>
      </c>
      <c r="U25" s="114">
        <v>-5.9770679133880344E-3</v>
      </c>
      <c r="V25" s="114">
        <v>-4.7540350044525281E-2</v>
      </c>
      <c r="W25" s="114">
        <v>2.7292634182663811E-2</v>
      </c>
      <c r="X25" s="114">
        <v>-3.2755789635573462E-3</v>
      </c>
      <c r="Y25" s="114">
        <v>6.6384888535147013E-3</v>
      </c>
      <c r="Z25" s="114">
        <v>1.5416377986157581E-2</v>
      </c>
      <c r="AA25" s="114">
        <v>-1.266869595710951E-2</v>
      </c>
      <c r="AB25" s="114">
        <v>1.601579231557948E-2</v>
      </c>
      <c r="AC25" s="116">
        <v>1.5833568951918897E-2</v>
      </c>
      <c r="AD25" s="118"/>
      <c r="AE25" s="118"/>
      <c r="AF25" s="150"/>
      <c r="AG25" s="151"/>
      <c r="AH25" s="151"/>
      <c r="AI25" s="151"/>
      <c r="AJ25" s="151"/>
      <c r="AK25" s="151"/>
      <c r="AL25" s="151"/>
      <c r="AM25" s="151"/>
      <c r="AN25" s="151"/>
      <c r="AO25" s="151"/>
      <c r="AP25" s="151"/>
      <c r="AQ25" s="151"/>
      <c r="AR25" s="151"/>
      <c r="AS25" s="151"/>
      <c r="AT25" s="151"/>
    </row>
    <row r="26" spans="4:46" x14ac:dyDescent="0.2">
      <c r="D26" s="103">
        <v>44113</v>
      </c>
      <c r="E26" s="7">
        <v>2793.1077606866661</v>
      </c>
      <c r="F26" s="7">
        <v>183.40273476672047</v>
      </c>
      <c r="G26" s="7">
        <v>418.46690235404094</v>
      </c>
      <c r="H26" s="7">
        <v>92.784906943146083</v>
      </c>
      <c r="I26" s="7">
        <v>62.037902608991239</v>
      </c>
      <c r="J26" s="7">
        <v>17.965495878303727</v>
      </c>
      <c r="K26" s="7">
        <v>31.180418968301179</v>
      </c>
      <c r="L26" s="7">
        <v>411.89999399999999</v>
      </c>
      <c r="M26" s="7">
        <v>63.037202830041672</v>
      </c>
      <c r="N26" s="7">
        <v>31.386880240742403</v>
      </c>
      <c r="O26" s="115">
        <v>2.5401222000000003</v>
      </c>
      <c r="R26" s="103">
        <v>44113</v>
      </c>
      <c r="S26" s="114">
        <f t="array" ref="S26:AC26">(E26:O26/E27:O27)-1</f>
        <v>3.0161297452429459E-2</v>
      </c>
      <c r="T26" s="114">
        <v>2.4877081768353237E-2</v>
      </c>
      <c r="U26" s="114">
        <v>2.900362405695156E-2</v>
      </c>
      <c r="V26" s="114">
        <v>3.4922852043851371E-2</v>
      </c>
      <c r="W26" s="114">
        <v>9.9980503801733178E-4</v>
      </c>
      <c r="X26" s="114">
        <v>4.3156476304950786E-3</v>
      </c>
      <c r="Y26" s="114">
        <v>1.8924368718140627E-2</v>
      </c>
      <c r="Z26" s="114">
        <v>1.1542195141192702E-2</v>
      </c>
      <c r="AA26" s="114">
        <v>3.5326222447502609E-3</v>
      </c>
      <c r="AB26" s="114">
        <v>-1.1830266020781299E-2</v>
      </c>
      <c r="AC26" s="116">
        <v>1.0461191285979332E-2</v>
      </c>
      <c r="AD26" s="118"/>
      <c r="AE26" s="118"/>
      <c r="AF26" s="150"/>
      <c r="AG26" s="151"/>
      <c r="AH26" s="151"/>
      <c r="AI26" s="151"/>
      <c r="AJ26" s="151"/>
      <c r="AK26" s="151"/>
      <c r="AL26" s="151"/>
      <c r="AM26" s="151"/>
      <c r="AN26" s="151"/>
      <c r="AO26" s="151"/>
      <c r="AP26" s="151"/>
      <c r="AQ26" s="151"/>
      <c r="AR26" s="151"/>
      <c r="AS26" s="151"/>
      <c r="AT26" s="151"/>
    </row>
    <row r="27" spans="4:46" x14ac:dyDescent="0.2">
      <c r="D27" s="103">
        <v>44112</v>
      </c>
      <c r="E27" s="7">
        <v>2711.3305145456075</v>
      </c>
      <c r="F27" s="7">
        <v>178.95095717261231</v>
      </c>
      <c r="G27" s="7">
        <v>406.6719422271737</v>
      </c>
      <c r="H27" s="7">
        <v>89.653935807781963</v>
      </c>
      <c r="I27" s="7">
        <v>61.975938753189943</v>
      </c>
      <c r="J27" s="7">
        <v>17.88829629478554</v>
      </c>
      <c r="K27" s="7">
        <v>30.601308522562626</v>
      </c>
      <c r="L27" s="7">
        <v>407.20001200000002</v>
      </c>
      <c r="M27" s="7">
        <v>62.815300103585088</v>
      </c>
      <c r="N27" s="7">
        <v>31.762640730102014</v>
      </c>
      <c r="O27" s="115">
        <v>2.5138246</v>
      </c>
      <c r="R27" s="103">
        <v>44112</v>
      </c>
      <c r="S27" s="114">
        <f t="array" ref="S27:AC27">(E27:O27/E28:O28)-1</f>
        <v>-4.1392598058965779E-3</v>
      </c>
      <c r="T27" s="114">
        <v>1.030306880300591E-3</v>
      </c>
      <c r="U27" s="114">
        <v>-6.8103025443045917E-3</v>
      </c>
      <c r="V27" s="114">
        <v>-2.3997752648067139E-2</v>
      </c>
      <c r="W27" s="114">
        <v>5.183401397665266E-3</v>
      </c>
      <c r="X27" s="114">
        <v>-1.6008513558785076E-4</v>
      </c>
      <c r="Y27" s="114">
        <v>1.0789658750900433E-3</v>
      </c>
      <c r="Z27" s="114">
        <v>-8.6426975045648113E-3</v>
      </c>
      <c r="AA27" s="114">
        <v>2.368869872948709E-3</v>
      </c>
      <c r="AB27" s="114">
        <v>2.4308834904669396E-3</v>
      </c>
      <c r="AC27" s="116">
        <v>3.0982321851658057E-4</v>
      </c>
      <c r="AD27" s="118"/>
      <c r="AE27" s="118"/>
      <c r="AF27" s="150"/>
      <c r="AG27" s="151"/>
      <c r="AH27" s="151"/>
      <c r="AI27" s="151"/>
      <c r="AJ27" s="151"/>
      <c r="AK27" s="151"/>
      <c r="AL27" s="151"/>
      <c r="AM27" s="151"/>
      <c r="AN27" s="151"/>
      <c r="AO27" s="151"/>
      <c r="AP27" s="151"/>
      <c r="AQ27" s="151"/>
      <c r="AR27" s="151"/>
      <c r="AS27" s="151"/>
      <c r="AT27" s="151"/>
    </row>
    <row r="28" spans="4:46" x14ac:dyDescent="0.2">
      <c r="D28" s="103">
        <v>44111</v>
      </c>
      <c r="E28" s="7">
        <v>2722.6000635562173</v>
      </c>
      <c r="F28" s="7">
        <v>178.7667725368984</v>
      </c>
      <c r="G28" s="7">
        <v>409.46049205802871</v>
      </c>
      <c r="H28" s="7">
        <v>91.8583292723239</v>
      </c>
      <c r="I28" s="7">
        <v>61.656349146847234</v>
      </c>
      <c r="J28" s="7">
        <v>17.891160403624578</v>
      </c>
      <c r="K28" s="7">
        <v>30.568326341581443</v>
      </c>
      <c r="L28" s="7">
        <v>410.75</v>
      </c>
      <c r="M28" s="7">
        <v>62.666850489428107</v>
      </c>
      <c r="N28" s="7">
        <v>31.685616687610835</v>
      </c>
      <c r="O28" s="115">
        <v>2.5130459999999997</v>
      </c>
      <c r="R28" s="103">
        <v>44111</v>
      </c>
      <c r="S28" s="114">
        <f t="array" ref="S28:AC28">(E28:O28/E29:O29)-1</f>
        <v>3.569483230120718E-2</v>
      </c>
      <c r="T28" s="114">
        <v>2.3795923389301699E-2</v>
      </c>
      <c r="U28" s="114">
        <v>9.6272618023420797E-3</v>
      </c>
      <c r="V28" s="114">
        <v>9.8949736255875109E-2</v>
      </c>
      <c r="W28" s="114">
        <v>2.3478891134501412E-2</v>
      </c>
      <c r="X28" s="114">
        <v>3.7136750795558893E-3</v>
      </c>
      <c r="Y28" s="114">
        <v>2.6118558797598945E-2</v>
      </c>
      <c r="Z28" s="114">
        <v>-1.0943871275957973E-3</v>
      </c>
      <c r="AA28" s="114">
        <v>-2.3178024725373225E-3</v>
      </c>
      <c r="AB28" s="114">
        <v>3.3966175379284147E-2</v>
      </c>
      <c r="AC28" s="116">
        <v>4.7454462235536621E-3</v>
      </c>
      <c r="AD28" s="118"/>
      <c r="AE28" s="118"/>
    </row>
    <row r="29" spans="4:46" x14ac:dyDescent="0.2">
      <c r="D29" s="103">
        <v>44110</v>
      </c>
      <c r="E29" s="7">
        <v>2628.7666778320026</v>
      </c>
      <c r="F29" s="7">
        <v>174.61172529881404</v>
      </c>
      <c r="G29" s="7">
        <v>405.55609733346336</v>
      </c>
      <c r="H29" s="7">
        <v>83.587380060971199</v>
      </c>
      <c r="I29" s="7">
        <v>60.24193530606447</v>
      </c>
      <c r="J29" s="7">
        <v>17.824964277991427</v>
      </c>
      <c r="K29" s="7">
        <v>29.790247997659517</v>
      </c>
      <c r="L29" s="7">
        <v>411.20001200000002</v>
      </c>
      <c r="M29" s="7">
        <v>62.81243731193581</v>
      </c>
      <c r="N29" s="7">
        <v>30.644732334679876</v>
      </c>
      <c r="O29" s="115">
        <v>2.5011767999999996</v>
      </c>
      <c r="R29" s="103">
        <v>44110</v>
      </c>
      <c r="S29" s="114">
        <f t="array" ref="S29:AC29">(E29:O29/E30:O30)-1</f>
        <v>-3.6937278274879581E-2</v>
      </c>
      <c r="T29" s="114">
        <v>-2.7223975177093407E-2</v>
      </c>
      <c r="U29" s="114">
        <v>-2.0686083936643507E-2</v>
      </c>
      <c r="V29" s="114">
        <v>-8.3544845805949564E-4</v>
      </c>
      <c r="W29" s="114">
        <v>-1.8676834359547922E-2</v>
      </c>
      <c r="X29" s="114">
        <v>-6.1064494655477253E-3</v>
      </c>
      <c r="Y29" s="114">
        <v>-1.5633480693478141E-2</v>
      </c>
      <c r="Z29" s="114">
        <v>-3.2722725470057945E-3</v>
      </c>
      <c r="AA29" s="114">
        <v>-1.5869488184777292E-2</v>
      </c>
      <c r="AB29" s="114">
        <v>-1.2997286365484029E-2</v>
      </c>
      <c r="AC29" s="116">
        <v>3.2138276331739046E-3</v>
      </c>
      <c r="AD29" s="118"/>
      <c r="AE29" s="118"/>
    </row>
    <row r="30" spans="4:46" x14ac:dyDescent="0.2">
      <c r="D30" s="103">
        <v>44109</v>
      </c>
      <c r="E30" s="7">
        <v>2729.5903148687248</v>
      </c>
      <c r="F30" s="7">
        <v>179.49838487292286</v>
      </c>
      <c r="G30" s="7">
        <v>414.12267372214694</v>
      </c>
      <c r="H30" s="7">
        <v>83.657271399367261</v>
      </c>
      <c r="I30" s="7">
        <v>61.388477736330714</v>
      </c>
      <c r="J30" s="7">
        <v>17.934480275484535</v>
      </c>
      <c r="K30" s="7">
        <v>30.263369805229157</v>
      </c>
      <c r="L30" s="7">
        <v>412.54998799999998</v>
      </c>
      <c r="M30" s="7">
        <v>63.82531235219875</v>
      </c>
      <c r="N30" s="7">
        <v>31.048275664647793</v>
      </c>
      <c r="O30" s="115">
        <v>2.4931641999999998</v>
      </c>
      <c r="R30" s="103">
        <v>44109</v>
      </c>
      <c r="S30" s="114">
        <f t="array" ref="S30:AC30">(E30:O30/E31:O31)-1</f>
        <v>1.7902016377546293E-2</v>
      </c>
      <c r="T30" s="114">
        <v>2.0819617056360151E-3</v>
      </c>
      <c r="U30" s="114">
        <v>3.4364147993822369E-2</v>
      </c>
      <c r="V30" s="114">
        <v>0.18937875191922804</v>
      </c>
      <c r="W30" s="114">
        <v>1.8836148415380949E-2</v>
      </c>
      <c r="X30" s="114">
        <v>2.7979243750151372E-3</v>
      </c>
      <c r="Y30" s="114">
        <v>1.8206249448040168E-2</v>
      </c>
      <c r="Z30" s="114">
        <v>3.2924372051943429E-2</v>
      </c>
      <c r="AA30" s="114">
        <v>-1.4251719526121476E-2</v>
      </c>
      <c r="AB30" s="114">
        <v>2.5075246677184193E-2</v>
      </c>
      <c r="AC30" s="116">
        <v>2.5239124463152018E-2</v>
      </c>
      <c r="AD30" s="118"/>
      <c r="AE30" s="118"/>
    </row>
    <row r="31" spans="4:46" x14ac:dyDescent="0.2">
      <c r="D31" s="103">
        <v>44104</v>
      </c>
      <c r="E31" s="7">
        <v>2681.5845444364486</v>
      </c>
      <c r="F31" s="7">
        <v>179.12545254022936</v>
      </c>
      <c r="G31" s="7">
        <v>400.3644891650095</v>
      </c>
      <c r="H31" s="7">
        <v>70.336947977567803</v>
      </c>
      <c r="I31" s="7">
        <v>60.253533241640092</v>
      </c>
      <c r="J31" s="7">
        <v>17.884440962182925</v>
      </c>
      <c r="K31" s="7">
        <v>29.722239302336476</v>
      </c>
      <c r="L31" s="7">
        <v>399.39999399999999</v>
      </c>
      <c r="M31" s="7">
        <v>64.748083883561051</v>
      </c>
      <c r="N31" s="7">
        <v>30.288777107136106</v>
      </c>
      <c r="O31" s="115">
        <v>2.4317880000000001</v>
      </c>
      <c r="R31" s="103">
        <v>44104</v>
      </c>
      <c r="S31" s="114">
        <f t="array" ref="S31:AC31">(E31:O31/E32:O32)-1</f>
        <v>-4.166416835427178E-3</v>
      </c>
      <c r="T31" s="114">
        <v>9.348528108575227E-3</v>
      </c>
      <c r="U31" s="114">
        <v>4.4659091288912212E-3</v>
      </c>
      <c r="V31" s="114">
        <v>1.6650034219501508E-2</v>
      </c>
      <c r="W31" s="114">
        <v>-2.1400998805154448E-3</v>
      </c>
      <c r="X31" s="114">
        <v>-4.9102160916112414E-3</v>
      </c>
      <c r="Y31" s="114">
        <v>1.5031160741671989E-3</v>
      </c>
      <c r="Z31" s="114">
        <v>-2.5734888867377403E-2</v>
      </c>
      <c r="AA31" s="114">
        <v>-2.7752271422119557E-2</v>
      </c>
      <c r="AB31" s="114">
        <v>3.2863300204791113E-2</v>
      </c>
      <c r="AC31" s="116">
        <v>-1.0599188531096315E-2</v>
      </c>
      <c r="AD31" s="118"/>
      <c r="AE31" s="118"/>
    </row>
    <row r="32" spans="4:46" x14ac:dyDescent="0.2">
      <c r="D32" s="103">
        <v>44103</v>
      </c>
      <c r="E32" s="7">
        <v>2692.8038878894549</v>
      </c>
      <c r="F32" s="7">
        <v>177.46640288453554</v>
      </c>
      <c r="G32" s="7">
        <v>398.58444724343104</v>
      </c>
      <c r="H32" s="7">
        <v>69.185015108533989</v>
      </c>
      <c r="I32" s="7">
        <v>60.38275837562496</v>
      </c>
      <c r="J32" s="7">
        <v>17.9726907575502</v>
      </c>
      <c r="K32" s="7">
        <v>29.677630379070504</v>
      </c>
      <c r="L32" s="7">
        <v>409.95001200000002</v>
      </c>
      <c r="M32" s="7">
        <v>66.596281976681936</v>
      </c>
      <c r="N32" s="7">
        <v>29.325058893205512</v>
      </c>
      <c r="O32" s="115">
        <v>2.4578391000000002</v>
      </c>
      <c r="R32" s="103">
        <v>44103</v>
      </c>
      <c r="S32" s="114">
        <f t="array" ref="S32:AC32">(E32:O32/E33:O33)-1</f>
        <v>1.5587301486652994E-2</v>
      </c>
      <c r="T32" s="114">
        <v>-3.1720512799927603E-3</v>
      </c>
      <c r="U32" s="114">
        <v>-6.288581813899119E-2</v>
      </c>
      <c r="V32" s="114">
        <v>9.7002516782759729E-2</v>
      </c>
      <c r="W32" s="114">
        <v>1.4628501848848785E-2</v>
      </c>
      <c r="X32" s="114">
        <v>2.3866825545402204E-3</v>
      </c>
      <c r="Y32" s="114">
        <v>1.6830355286706622E-2</v>
      </c>
      <c r="Z32" s="114">
        <v>2.4362817860185348E-2</v>
      </c>
      <c r="AA32" s="114">
        <v>1.4971174157287326E-2</v>
      </c>
      <c r="AB32" s="114">
        <v>2.8141111316543954E-2</v>
      </c>
      <c r="AC32" s="116">
        <v>3.6556004890435423E-2</v>
      </c>
      <c r="AD32" s="118"/>
      <c r="AE32" s="118"/>
    </row>
    <row r="33" spans="4:31" x14ac:dyDescent="0.2">
      <c r="D33" s="103">
        <v>44099</v>
      </c>
      <c r="E33" s="7">
        <v>2651.4745546223671</v>
      </c>
      <c r="F33" s="7">
        <v>178.03112674801514</v>
      </c>
      <c r="G33" s="7">
        <v>425.33178449170924</v>
      </c>
      <c r="H33" s="7">
        <v>63.067325781017097</v>
      </c>
      <c r="I33" s="7">
        <v>59.51218427788686</v>
      </c>
      <c r="J33" s="7">
        <v>17.929897783306092</v>
      </c>
      <c r="K33" s="7">
        <v>29.186412684053444</v>
      </c>
      <c r="L33" s="7">
        <v>400.20001200000002</v>
      </c>
      <c r="M33" s="7">
        <v>65.613963896044297</v>
      </c>
      <c r="N33" s="7">
        <v>28.522406672032123</v>
      </c>
      <c r="O33" s="115">
        <v>2.371159</v>
      </c>
      <c r="R33" s="103">
        <v>44099</v>
      </c>
      <c r="S33" s="114">
        <f t="array" ref="S33:AC33">(E33:O33/E34:O34)-1</f>
        <v>2.3657994589704412E-2</v>
      </c>
      <c r="T33" s="114">
        <v>2.1498593438078917E-2</v>
      </c>
      <c r="U33" s="114">
        <v>6.6443181525919659E-2</v>
      </c>
      <c r="V33" s="114">
        <v>5.9318394955025555E-2</v>
      </c>
      <c r="W33" s="114">
        <v>6.4638947650596856E-2</v>
      </c>
      <c r="X33" s="114">
        <v>-2.6887381884636019E-3</v>
      </c>
      <c r="Y33" s="114">
        <v>1.9385708626984188E-2</v>
      </c>
      <c r="Z33" s="114">
        <v>-3.9820210248486809E-3</v>
      </c>
      <c r="AA33" s="114">
        <v>-9.2703881596418736E-3</v>
      </c>
      <c r="AB33" s="114">
        <v>-1.2685418516188318E-2</v>
      </c>
      <c r="AC33" s="116">
        <v>-1.1818623573567666E-2</v>
      </c>
      <c r="AD33" s="118"/>
      <c r="AE33" s="118"/>
    </row>
    <row r="34" spans="4:31" x14ac:dyDescent="0.2">
      <c r="D34" s="103">
        <v>44098</v>
      </c>
      <c r="E34" s="7">
        <v>2590.1957183317982</v>
      </c>
      <c r="F34" s="7">
        <v>174.28426029331288</v>
      </c>
      <c r="G34" s="7">
        <v>398.83211019561628</v>
      </c>
      <c r="H34" s="7">
        <v>59.535760052287856</v>
      </c>
      <c r="I34" s="7">
        <v>55.898935887340961</v>
      </c>
      <c r="J34" s="7">
        <v>17.978236554491385</v>
      </c>
      <c r="K34" s="7">
        <v>28.631373225120814</v>
      </c>
      <c r="L34" s="7">
        <v>401.79998799999998</v>
      </c>
      <c r="M34" s="7">
        <v>66.227922444107833</v>
      </c>
      <c r="N34" s="7">
        <v>28.888874130843355</v>
      </c>
      <c r="O34" s="115">
        <v>2.399518</v>
      </c>
      <c r="R34" s="103">
        <v>44098</v>
      </c>
      <c r="S34" s="114">
        <f t="array" ref="S34:AC34">(E34:O34/E35:O35)-1</f>
        <v>1.0946136184092126E-2</v>
      </c>
      <c r="T34" s="114">
        <v>1.7291313316749601E-2</v>
      </c>
      <c r="U34" s="114">
        <v>-6.7054137937684777E-2</v>
      </c>
      <c r="V34" s="114">
        <v>-8.0165978612387612E-3</v>
      </c>
      <c r="W34" s="114">
        <v>-2.5483345749553243E-2</v>
      </c>
      <c r="X34" s="114">
        <v>3.3167089013836915E-3</v>
      </c>
      <c r="Y34" s="114">
        <v>1.8730464630549726E-3</v>
      </c>
      <c r="Z34" s="114">
        <v>4.2488927130883702E-3</v>
      </c>
      <c r="AA34" s="114">
        <v>-4.2479609706387311E-3</v>
      </c>
      <c r="AB34" s="114">
        <v>-1.8561633291802715E-2</v>
      </c>
      <c r="AC34" s="116">
        <v>-1.5519352212900794E-2</v>
      </c>
      <c r="AD34" s="118"/>
      <c r="AE34" s="118"/>
    </row>
    <row r="35" spans="4:31" x14ac:dyDescent="0.2">
      <c r="D35" s="103">
        <v>44097</v>
      </c>
      <c r="E35" s="7">
        <v>2562.1500746901579</v>
      </c>
      <c r="F35" s="7">
        <v>171.32187998841857</v>
      </c>
      <c r="G35" s="7">
        <v>427.49759274775226</v>
      </c>
      <c r="H35" s="7">
        <v>60.016891335002235</v>
      </c>
      <c r="I35" s="7">
        <v>57.360677874033712</v>
      </c>
      <c r="J35" s="7">
        <v>17.918805094133514</v>
      </c>
      <c r="K35" s="7">
        <v>28.57784559251203</v>
      </c>
      <c r="L35" s="7">
        <v>400.10000600000001</v>
      </c>
      <c r="M35" s="7">
        <v>66.510456266467159</v>
      </c>
      <c r="N35" s="7">
        <v>29.43524026652673</v>
      </c>
      <c r="O35" s="115">
        <v>2.4373440000000004</v>
      </c>
      <c r="R35" s="103">
        <v>44097</v>
      </c>
      <c r="S35" s="114">
        <f t="array" ref="S35:AC35">(E35:O35/E36:O36)-1</f>
        <v>5.148700618908375E-3</v>
      </c>
      <c r="T35" s="114">
        <v>-3.4058427452895446E-3</v>
      </c>
      <c r="U35" s="114">
        <v>0.22140912825862791</v>
      </c>
      <c r="V35" s="114">
        <v>5.9378412212920173E-2</v>
      </c>
      <c r="W35" s="114">
        <v>-2.7192469803053454E-3</v>
      </c>
      <c r="X35" s="114">
        <v>-3.2811971935049478E-3</v>
      </c>
      <c r="Y35" s="114">
        <v>-1.4556904589727915E-2</v>
      </c>
      <c r="Z35" s="114">
        <v>-4.7380938095238023E-2</v>
      </c>
      <c r="AA35" s="114">
        <v>1.7312130097281164E-2</v>
      </c>
      <c r="AB35" s="114">
        <v>5.3816701212598961E-3</v>
      </c>
      <c r="AC35" s="116">
        <v>-1.3259004208340031E-2</v>
      </c>
      <c r="AD35" s="118"/>
      <c r="AE35" s="118"/>
    </row>
    <row r="36" spans="4:31" x14ac:dyDescent="0.2">
      <c r="D36" s="103">
        <v>44091</v>
      </c>
      <c r="E36" s="7">
        <v>2549.0259034434848</v>
      </c>
      <c r="F36" s="7">
        <v>171.90736945554053</v>
      </c>
      <c r="G36" s="7">
        <v>350.00360064218512</v>
      </c>
      <c r="H36" s="7">
        <v>56.652930287331245</v>
      </c>
      <c r="I36" s="7">
        <v>57.517081022921268</v>
      </c>
      <c r="J36" s="7">
        <v>17.977793780631934</v>
      </c>
      <c r="K36" s="7">
        <v>28.99999576395037</v>
      </c>
      <c r="L36" s="7">
        <v>420</v>
      </c>
      <c r="M36" s="7">
        <v>65.378613209012897</v>
      </c>
      <c r="N36" s="7">
        <v>29.277677464496165</v>
      </c>
      <c r="O36" s="115">
        <v>2.4700950000000002</v>
      </c>
      <c r="R36" s="103">
        <v>44091</v>
      </c>
      <c r="S36" s="114">
        <f t="array" ref="S36:AC36">(E36:O36/E37:O37)-1</f>
        <v>-1.9144701609211667E-2</v>
      </c>
      <c r="T36" s="114">
        <v>-7.002518379432221E-3</v>
      </c>
      <c r="U36" s="114">
        <v>1.5651815529698077E-2</v>
      </c>
      <c r="V36" s="114">
        <v>-7.8648200470227692E-2</v>
      </c>
      <c r="W36" s="114">
        <v>-1.0377790203969672E-2</v>
      </c>
      <c r="X36" s="114">
        <v>4.8840655869821781E-3</v>
      </c>
      <c r="Y36" s="114">
        <v>-6.6864662804489994E-3</v>
      </c>
      <c r="Z36" s="114">
        <v>-1.4431524314417743E-2</v>
      </c>
      <c r="AA36" s="114">
        <v>-3.0065291076484257E-3</v>
      </c>
      <c r="AB36" s="114">
        <v>-1.5644803274914021E-2</v>
      </c>
      <c r="AC36" s="116">
        <v>-7.9609079338787136E-3</v>
      </c>
      <c r="AD36" s="118"/>
      <c r="AE36" s="118"/>
    </row>
    <row r="37" spans="4:31" x14ac:dyDescent="0.2">
      <c r="D37" s="103">
        <v>44090</v>
      </c>
      <c r="E37" s="7">
        <v>2598.7787471051743</v>
      </c>
      <c r="F37" s="7">
        <v>173.11964293704796</v>
      </c>
      <c r="G37" s="7">
        <v>344.60983113553141</v>
      </c>
      <c r="H37" s="7">
        <v>61.488923466850601</v>
      </c>
      <c r="I37" s="7">
        <v>58.120240687379109</v>
      </c>
      <c r="J37" s="7">
        <v>17.890415816406222</v>
      </c>
      <c r="K37" s="7">
        <v>29.195208541413205</v>
      </c>
      <c r="L37" s="7">
        <v>426.14999399999999</v>
      </c>
      <c r="M37" s="7">
        <v>65.575768666264437</v>
      </c>
      <c r="N37" s="7">
        <v>29.743000861784381</v>
      </c>
      <c r="O37" s="115">
        <v>2.4899169999999997</v>
      </c>
      <c r="R37" s="103">
        <v>44090</v>
      </c>
      <c r="S37" s="114">
        <f t="array" ref="S37:AC37">(E37:O37/E38:O38)-1</f>
        <v>-2.2616151055960154E-2</v>
      </c>
      <c r="T37" s="114">
        <v>-1.5743763049467452E-2</v>
      </c>
      <c r="U37" s="114">
        <v>-4.5946669414873575E-3</v>
      </c>
      <c r="V37" s="114">
        <v>1.1465467146477337E-2</v>
      </c>
      <c r="W37" s="114">
        <v>3.1530035743258189E-2</v>
      </c>
      <c r="X37" s="114">
        <v>2.1605128495214565E-3</v>
      </c>
      <c r="Y37" s="114">
        <v>-1.1277788091877627E-2</v>
      </c>
      <c r="Z37" s="114">
        <v>5.0707405660377347E-3</v>
      </c>
      <c r="AA37" s="114">
        <v>2.4169118113700039E-2</v>
      </c>
      <c r="AB37" s="114">
        <v>2.2996856259903886E-2</v>
      </c>
      <c r="AC37" s="116">
        <v>1.3471066878701921E-2</v>
      </c>
      <c r="AD37" s="118"/>
      <c r="AE37" s="118"/>
    </row>
    <row r="38" spans="4:31" x14ac:dyDescent="0.2">
      <c r="D38" s="103">
        <v>44089</v>
      </c>
      <c r="E38" s="7">
        <v>2658.9131280539173</v>
      </c>
      <c r="F38" s="7">
        <v>175.8887944397641</v>
      </c>
      <c r="G38" s="7">
        <v>346.20050716090981</v>
      </c>
      <c r="H38" s="7">
        <v>60.791915754001678</v>
      </c>
      <c r="I38" s="7">
        <v>56.343721145745576</v>
      </c>
      <c r="J38" s="7">
        <v>17.851846672283067</v>
      </c>
      <c r="K38" s="7">
        <v>29.528221566975567</v>
      </c>
      <c r="L38" s="7">
        <v>424</v>
      </c>
      <c r="M38" s="7">
        <v>64.028262038442392</v>
      </c>
      <c r="N38" s="7">
        <v>29.074381489817437</v>
      </c>
      <c r="O38" s="115">
        <v>2.4568210000000001</v>
      </c>
      <c r="R38" s="103">
        <v>44089</v>
      </c>
      <c r="S38" s="114">
        <f t="array" ref="S38:AC38">(E38:O38/E39:O39)-1</f>
        <v>8.9146307283640702E-3</v>
      </c>
      <c r="T38" s="114">
        <v>1.9348112234053527E-2</v>
      </c>
      <c r="U38" s="114">
        <v>6.8826723985200955E-2</v>
      </c>
      <c r="V38" s="114">
        <v>0.10418853285264684</v>
      </c>
      <c r="W38" s="114">
        <v>0.12273267516233766</v>
      </c>
      <c r="X38" s="114">
        <v>-1.0279550257444869E-3</v>
      </c>
      <c r="Y38" s="114">
        <v>2.270920550441291E-2</v>
      </c>
      <c r="Z38" s="114">
        <v>1.7762827396598624E-2</v>
      </c>
      <c r="AA38" s="114">
        <v>-1.8336338118407736E-2</v>
      </c>
      <c r="AB38" s="114">
        <v>1.5894888651397654E-3</v>
      </c>
      <c r="AC38" s="116">
        <v>8.1530107788312378E-3</v>
      </c>
      <c r="AD38" s="118"/>
      <c r="AE38" s="118"/>
    </row>
    <row r="39" spans="4:31" x14ac:dyDescent="0.2">
      <c r="D39" s="103">
        <v>44085</v>
      </c>
      <c r="E39" s="7">
        <v>2635.4193378426603</v>
      </c>
      <c r="F39" s="7">
        <v>172.55027240328877</v>
      </c>
      <c r="G39" s="7">
        <v>323.90704628910771</v>
      </c>
      <c r="H39" s="7">
        <v>55.055739074691438</v>
      </c>
      <c r="I39" s="7">
        <v>50.184449417221025</v>
      </c>
      <c r="J39" s="7">
        <v>17.870216451095111</v>
      </c>
      <c r="K39" s="7">
        <v>28.872548920112514</v>
      </c>
      <c r="L39" s="7">
        <v>416.60000600000001</v>
      </c>
      <c r="M39" s="7">
        <v>65.22423567733675</v>
      </c>
      <c r="N39" s="7">
        <v>29.028241423300514</v>
      </c>
      <c r="O39" s="115">
        <v>2.4369525000000003</v>
      </c>
      <c r="R39" s="103">
        <v>44085</v>
      </c>
      <c r="S39" s="114">
        <f t="array" ref="S39:AC39">(E39:O39/E40:O40)-1</f>
        <v>-2.0041475307526091E-2</v>
      </c>
      <c r="T39" s="114">
        <v>-8.0371355626996932E-3</v>
      </c>
      <c r="U39" s="114">
        <v>-5.3658021855406135E-3</v>
      </c>
      <c r="V39" s="114">
        <v>-1.6627842111802238E-2</v>
      </c>
      <c r="W39" s="114">
        <v>2.9354881196909766E-2</v>
      </c>
      <c r="X39" s="114">
        <v>-1.0939942186227736E-4</v>
      </c>
      <c r="Y39" s="114">
        <v>-2.3988759980670959E-3</v>
      </c>
      <c r="Z39" s="114">
        <v>3.0295535595960876E-2</v>
      </c>
      <c r="AA39" s="114">
        <v>-1.5004452002900237E-3</v>
      </c>
      <c r="AB39" s="114">
        <v>1.1227397167132835E-2</v>
      </c>
      <c r="AC39" s="116">
        <v>6.1819255320028077E-3</v>
      </c>
      <c r="AD39" s="118"/>
      <c r="AE39" s="118"/>
    </row>
    <row r="40" spans="4:31" x14ac:dyDescent="0.2">
      <c r="D40" s="103">
        <v>44084</v>
      </c>
      <c r="E40" s="7">
        <v>2689.3172225525518</v>
      </c>
      <c r="F40" s="7">
        <v>173.94831862094901</v>
      </c>
      <c r="G40" s="7">
        <v>325.65444361438477</v>
      </c>
      <c r="H40" s="7">
        <v>55.986676695142791</v>
      </c>
      <c r="I40" s="7">
        <v>48.753302028225413</v>
      </c>
      <c r="J40" s="7">
        <v>17.872171656341738</v>
      </c>
      <c r="K40" s="7">
        <v>28.941977134396826</v>
      </c>
      <c r="L40" s="7">
        <v>404.35000600000001</v>
      </c>
      <c r="M40" s="7">
        <v>65.322248131017091</v>
      </c>
      <c r="N40" s="7">
        <v>28.705948340225603</v>
      </c>
      <c r="O40" s="115">
        <v>2.42198</v>
      </c>
      <c r="R40" s="103">
        <v>44084</v>
      </c>
      <c r="S40" s="114">
        <f t="array" ref="S40:AC40">(E40:O40/E41:O41)-1</f>
        <v>-3.1578924699905975E-2</v>
      </c>
      <c r="T40" s="114">
        <v>-3.0993645891673194E-2</v>
      </c>
      <c r="U40" s="114">
        <v>-1.6288716173372575E-2</v>
      </c>
      <c r="V40" s="114">
        <v>-2.676616269889831E-2</v>
      </c>
      <c r="W40" s="114">
        <v>8.5027161593069778E-3</v>
      </c>
      <c r="X40" s="114">
        <v>-3.5309903540974297E-3</v>
      </c>
      <c r="Y40" s="114">
        <v>-1.4596421908119939E-2</v>
      </c>
      <c r="Z40" s="114">
        <v>7.425269370382459E-4</v>
      </c>
      <c r="AA40" s="114">
        <v>1.1429916294025455E-2</v>
      </c>
      <c r="AB40" s="114">
        <v>-5.5876038985859244E-3</v>
      </c>
      <c r="AC40" s="116">
        <v>8.2859139462914122E-3</v>
      </c>
      <c r="AD40" s="118"/>
      <c r="AE40" s="118"/>
    </row>
    <row r="41" spans="4:31" x14ac:dyDescent="0.2">
      <c r="D41" s="103">
        <v>44083</v>
      </c>
      <c r="E41" s="7">
        <v>2777.0122843714312</v>
      </c>
      <c r="F41" s="7">
        <v>179.51205158093632</v>
      </c>
      <c r="G41" s="7">
        <v>331.04677049915716</v>
      </c>
      <c r="H41" s="7">
        <v>57.52643871322929</v>
      </c>
      <c r="I41" s="7">
        <v>48.342261500190304</v>
      </c>
      <c r="J41" s="7">
        <v>17.935501739981511</v>
      </c>
      <c r="K41" s="7">
        <v>29.370684030232177</v>
      </c>
      <c r="L41" s="7">
        <v>404.04998799999998</v>
      </c>
      <c r="M41" s="7">
        <v>64.58405775692691</v>
      </c>
      <c r="N41" s="7">
        <v>28.867247082565591</v>
      </c>
      <c r="O41" s="115">
        <v>2.4020766</v>
      </c>
      <c r="R41" s="103">
        <v>44083</v>
      </c>
      <c r="S41" s="114">
        <f t="array" ref="S41:AC41">(E41:O41/E42:O42)-1</f>
        <v>4.2246225692276429E-2</v>
      </c>
      <c r="T41" s="114">
        <v>4.7144460500406549E-2</v>
      </c>
      <c r="U41" s="114">
        <v>0.1153515396846283</v>
      </c>
      <c r="V41" s="114">
        <v>4.5445034536499618E-2</v>
      </c>
      <c r="W41" s="114">
        <v>5.1691503578661369E-2</v>
      </c>
      <c r="X41" s="114">
        <v>4.8482539903154098E-3</v>
      </c>
      <c r="Y41" s="114">
        <v>3.1221613142705218E-2</v>
      </c>
      <c r="Z41" s="114">
        <v>-8.6549457268292329E-4</v>
      </c>
      <c r="AA41" s="114">
        <v>-1.1599503687311774E-2</v>
      </c>
      <c r="AB41" s="114">
        <v>-1.9308112759179319E-2</v>
      </c>
      <c r="AC41" s="116">
        <v>3.7237716580345026E-3</v>
      </c>
      <c r="AD41" s="118"/>
      <c r="AE41" s="118"/>
    </row>
    <row r="42" spans="4:31" x14ac:dyDescent="0.2">
      <c r="D42" s="103">
        <v>44082</v>
      </c>
      <c r="E42" s="7">
        <v>2664.4493555511758</v>
      </c>
      <c r="F42" s="7">
        <v>171.43007326338869</v>
      </c>
      <c r="G42" s="7">
        <v>296.80935446842386</v>
      </c>
      <c r="H42" s="7">
        <v>55.025789795571384</v>
      </c>
      <c r="I42" s="7">
        <v>45.966199532555734</v>
      </c>
      <c r="J42" s="7">
        <v>17.848965422150567</v>
      </c>
      <c r="K42" s="7">
        <v>28.481447300860367</v>
      </c>
      <c r="L42" s="7">
        <v>404.39999399999999</v>
      </c>
      <c r="M42" s="7">
        <v>65.34199243916126</v>
      </c>
      <c r="N42" s="7">
        <v>29.435592828022337</v>
      </c>
      <c r="O42" s="115">
        <v>2.3931649999999998</v>
      </c>
      <c r="R42" s="103">
        <v>44082</v>
      </c>
      <c r="S42" s="114">
        <f t="array" ref="S42:AC42">(E42:O42/E43:O43)-1</f>
        <v>-4.2484624309489183E-2</v>
      </c>
      <c r="T42" s="114">
        <v>-5.2651410584642289E-2</v>
      </c>
      <c r="U42" s="114">
        <v>-4.9945303647043526E-2</v>
      </c>
      <c r="V42" s="114">
        <v>-1.5276290633522205E-2</v>
      </c>
      <c r="W42" s="114">
        <v>-0.13062347078419601</v>
      </c>
      <c r="X42" s="114">
        <v>-1.2995865278646601E-3</v>
      </c>
      <c r="Y42" s="114">
        <v>-2.0296078681409258E-2</v>
      </c>
      <c r="Z42" s="114">
        <v>3.8475561050381746E-3</v>
      </c>
      <c r="AA42" s="114">
        <v>-6.7348146048690216E-3</v>
      </c>
      <c r="AB42" s="114">
        <v>-1.4312648235564218E-2</v>
      </c>
      <c r="AC42" s="116">
        <v>-1.5338106618734804E-2</v>
      </c>
      <c r="AD42" s="118"/>
      <c r="AE42" s="118"/>
    </row>
    <row r="43" spans="4:31" x14ac:dyDescent="0.2">
      <c r="D43" s="103">
        <v>44078</v>
      </c>
      <c r="E43" s="7">
        <v>2782.6700470785777</v>
      </c>
      <c r="F43" s="7">
        <v>180.95775428259648</v>
      </c>
      <c r="G43" s="7">
        <v>312.41291223316654</v>
      </c>
      <c r="H43" s="7">
        <v>55.879420056791602</v>
      </c>
      <c r="I43" s="7">
        <v>52.872602362543901</v>
      </c>
      <c r="J43" s="7">
        <v>17.872191881943753</v>
      </c>
      <c r="K43" s="7">
        <v>29.071484436366219</v>
      </c>
      <c r="L43" s="7">
        <v>402.85000600000001</v>
      </c>
      <c r="M43" s="7">
        <v>65.785042504200476</v>
      </c>
      <c r="N43" s="7">
        <v>29.863011608428341</v>
      </c>
      <c r="O43" s="115">
        <v>2.4304434000000001</v>
      </c>
      <c r="R43" s="103">
        <v>44078</v>
      </c>
      <c r="S43" s="114">
        <f t="array" ref="S43:AC43">(E43:O43/E44:O44)-1</f>
        <v>-2.1161110185366372E-2</v>
      </c>
      <c r="T43" s="114">
        <v>-1.340468008301765E-2</v>
      </c>
      <c r="U43" s="114">
        <v>-2.9353778472282377E-2</v>
      </c>
      <c r="V43" s="114">
        <v>-2.3564046149038398E-2</v>
      </c>
      <c r="W43" s="114">
        <v>-3.3928450079009687E-2</v>
      </c>
      <c r="X43" s="114">
        <v>-2.1757719476559467E-3</v>
      </c>
      <c r="Y43" s="114">
        <v>-1.8186082623291355E-2</v>
      </c>
      <c r="Z43" s="114">
        <v>-1.3589588838240685E-2</v>
      </c>
      <c r="AA43" s="114">
        <v>-1.4654971152556096E-2</v>
      </c>
      <c r="AB43" s="114">
        <v>-3.5359617758839113E-2</v>
      </c>
      <c r="AC43" s="116">
        <v>-2.8257436492615806E-2</v>
      </c>
      <c r="AD43" s="118"/>
      <c r="AE43" s="118"/>
    </row>
    <row r="44" spans="4:31" x14ac:dyDescent="0.2">
      <c r="D44" s="103">
        <v>44077</v>
      </c>
      <c r="E44" s="7">
        <v>2842.827431596575</v>
      </c>
      <c r="F44" s="7">
        <v>183.41639234394836</v>
      </c>
      <c r="G44" s="7">
        <v>321.86074112713715</v>
      </c>
      <c r="H44" s="7">
        <v>57.227941921238148</v>
      </c>
      <c r="I44" s="7">
        <v>54.729489101369417</v>
      </c>
      <c r="J44" s="7">
        <v>17.911162486832509</v>
      </c>
      <c r="K44" s="7">
        <v>29.609973867595816</v>
      </c>
      <c r="L44" s="7">
        <v>408.39999399999999</v>
      </c>
      <c r="M44" s="7">
        <v>66.763459070929812</v>
      </c>
      <c r="N44" s="7">
        <v>30.957662729241378</v>
      </c>
      <c r="O44" s="115">
        <v>2.5011186000000003</v>
      </c>
      <c r="R44" s="103">
        <v>44077</v>
      </c>
      <c r="S44" s="114">
        <f t="array" ref="S44:AC44">(E44:O44/E45:O45)-1</f>
        <v>-4.0178144076815303E-2</v>
      </c>
      <c r="T44" s="114">
        <v>-5.5941195768263841E-2</v>
      </c>
      <c r="U44" s="114">
        <v>-9.3962313406543041E-2</v>
      </c>
      <c r="V44" s="114">
        <v>-0.11407323296218019</v>
      </c>
      <c r="W44" s="114">
        <v>8.2682040569481696E-3</v>
      </c>
      <c r="X44" s="114">
        <v>5.9303551699936286E-3</v>
      </c>
      <c r="Y44" s="114">
        <v>-3.7759754319270811E-2</v>
      </c>
      <c r="Z44" s="114">
        <v>2.8238035604666312E-3</v>
      </c>
      <c r="AA44" s="114">
        <v>4.1643500937991185E-3</v>
      </c>
      <c r="AB44" s="114">
        <v>-1.77225447959658E-2</v>
      </c>
      <c r="AC44" s="116">
        <v>1.1713067347528305E-2</v>
      </c>
      <c r="AD44" s="118"/>
      <c r="AE44" s="118"/>
    </row>
    <row r="45" spans="4:31" x14ac:dyDescent="0.2">
      <c r="D45" s="103">
        <v>44076</v>
      </c>
      <c r="E45" s="7">
        <v>2961.8281914014769</v>
      </c>
      <c r="F45" s="7">
        <v>194.28492327150155</v>
      </c>
      <c r="G45" s="7">
        <v>355.23990435461593</v>
      </c>
      <c r="H45" s="7">
        <v>64.596695856233353</v>
      </c>
      <c r="I45" s="7">
        <v>54.280685318802568</v>
      </c>
      <c r="J45" s="7">
        <v>17.805569137841236</v>
      </c>
      <c r="K45" s="7">
        <v>30.771913771543069</v>
      </c>
      <c r="L45" s="7">
        <v>407.25</v>
      </c>
      <c r="M45" s="7">
        <v>66.486585651734629</v>
      </c>
      <c r="N45" s="7">
        <v>31.516210175882527</v>
      </c>
      <c r="O45" s="115">
        <v>2.472162</v>
      </c>
      <c r="R45" s="103">
        <v>44076</v>
      </c>
      <c r="S45" s="114">
        <f t="array" ref="S45:AC45">(E45:O45/E46:O46)-1</f>
        <v>1.0577654705474782E-2</v>
      </c>
      <c r="T45" s="114">
        <v>2.0623726761989314E-2</v>
      </c>
      <c r="U45" s="114">
        <v>-7.3343025988178212E-2</v>
      </c>
      <c r="V45" s="114">
        <v>-2.0173734519438713E-2</v>
      </c>
      <c r="W45" s="114">
        <v>2.3465236315366678E-2</v>
      </c>
      <c r="X45" s="114">
        <v>2.2657943571235961E-3</v>
      </c>
      <c r="Y45" s="114">
        <v>2.250624535688317E-2</v>
      </c>
      <c r="Z45" s="114">
        <v>2.6594372777583919E-2</v>
      </c>
      <c r="AA45" s="114">
        <v>1.0780603882148299E-2</v>
      </c>
      <c r="AB45" s="114">
        <v>3.1087184241268329E-2</v>
      </c>
      <c r="AC45" s="116">
        <v>1.7810223521921964E-2</v>
      </c>
      <c r="AD45" s="118"/>
      <c r="AE45" s="118"/>
    </row>
    <row r="46" spans="4:31" x14ac:dyDescent="0.2">
      <c r="D46" s="103">
        <v>44075</v>
      </c>
      <c r="E46" s="7">
        <v>2930.8269162795605</v>
      </c>
      <c r="F46" s="7">
        <v>190.35901104110724</v>
      </c>
      <c r="G46" s="7">
        <v>383.35642456416019</v>
      </c>
      <c r="H46" s="7">
        <v>65.926683262110288</v>
      </c>
      <c r="I46" s="7">
        <v>53.036178848850241</v>
      </c>
      <c r="J46" s="7">
        <v>17.765316583773206</v>
      </c>
      <c r="K46" s="7">
        <v>30.094597379014356</v>
      </c>
      <c r="L46" s="7">
        <v>396.70001200000002</v>
      </c>
      <c r="M46" s="7">
        <v>65.777464858720833</v>
      </c>
      <c r="N46" s="7">
        <v>30.56599932339758</v>
      </c>
      <c r="O46" s="115">
        <v>2.4289027000000001</v>
      </c>
      <c r="R46" s="103">
        <v>44075</v>
      </c>
      <c r="S46" s="114">
        <f t="array" ref="S46:AC46">(E46:O46/E47:O47)-1</f>
        <v>5.9440154107187393E-2</v>
      </c>
      <c r="T46" s="114">
        <v>6.1054423338736452E-2</v>
      </c>
      <c r="U46" s="114">
        <v>0.57133525065035662</v>
      </c>
      <c r="V46" s="114">
        <v>7.0263922182974392E-2</v>
      </c>
      <c r="W46" s="114">
        <v>-5.2319663234237535E-2</v>
      </c>
      <c r="X46" s="114">
        <v>-1.2563693755054395E-3</v>
      </c>
      <c r="Y46" s="114">
        <v>3.5747875696543696E-2</v>
      </c>
      <c r="Z46" s="114">
        <v>2.9186664028434395E-2</v>
      </c>
      <c r="AA46" s="114">
        <v>-1.0501570087108059E-3</v>
      </c>
      <c r="AB46" s="114">
        <v>0.11222391447549329</v>
      </c>
      <c r="AC46" s="116">
        <v>2.395717335184866E-2</v>
      </c>
      <c r="AD46" s="118"/>
      <c r="AE46" s="118"/>
    </row>
    <row r="47" spans="4:31" x14ac:dyDescent="0.2">
      <c r="D47" s="103">
        <v>44064</v>
      </c>
      <c r="E47" s="7">
        <v>2766.3921410921321</v>
      </c>
      <c r="F47" s="7">
        <v>179.40551102187533</v>
      </c>
      <c r="G47" s="7">
        <v>243.96857666465104</v>
      </c>
      <c r="H47" s="7">
        <v>61.598529012958103</v>
      </c>
      <c r="I47" s="7">
        <v>55.964207329500766</v>
      </c>
      <c r="J47" s="7">
        <v>17.78766446066335</v>
      </c>
      <c r="K47" s="7">
        <v>29.055910309036982</v>
      </c>
      <c r="L47" s="7">
        <v>385.45001200000002</v>
      </c>
      <c r="M47" s="7">
        <v>65.846614142061995</v>
      </c>
      <c r="N47" s="7">
        <v>27.481875659733504</v>
      </c>
      <c r="O47" s="115">
        <v>2.3720745000000001</v>
      </c>
      <c r="R47" s="103">
        <v>44064</v>
      </c>
      <c r="S47" s="114">
        <f t="array" ref="S47:AC47">(E47:O47/E48:O48)-1</f>
        <v>-6.3667662266052583E-3</v>
      </c>
      <c r="T47" s="114">
        <v>-9.7916161881757002E-3</v>
      </c>
      <c r="U47" s="114">
        <v>-6.0057732127317687E-3</v>
      </c>
      <c r="V47" s="114">
        <v>-1.8576846481571652E-3</v>
      </c>
      <c r="W47" s="114">
        <v>-2.254518646801551E-2</v>
      </c>
      <c r="X47" s="114">
        <v>-3.9483826499804309E-3</v>
      </c>
      <c r="Y47" s="114">
        <v>-1.671993728461274E-3</v>
      </c>
      <c r="Z47" s="114">
        <v>5.4780382604193711E-3</v>
      </c>
      <c r="AA47" s="114">
        <v>-6.6871528223193533E-3</v>
      </c>
      <c r="AB47" s="114">
        <v>-1.078180272328666E-2</v>
      </c>
      <c r="AC47" s="116">
        <v>1.5776886576155391E-3</v>
      </c>
      <c r="AD47" s="118"/>
      <c r="AE47" s="118"/>
    </row>
    <row r="48" spans="4:31" x14ac:dyDescent="0.2">
      <c r="D48" s="103">
        <v>44063</v>
      </c>
      <c r="E48" s="7">
        <v>2784.1179693502763</v>
      </c>
      <c r="F48" s="7">
        <v>181.17955165280534</v>
      </c>
      <c r="G48" s="7">
        <v>245.44264955460801</v>
      </c>
      <c r="H48" s="7">
        <v>61.713172626335115</v>
      </c>
      <c r="I48" s="7">
        <v>57.255032718368717</v>
      </c>
      <c r="J48" s="7">
        <v>17.858175370456369</v>
      </c>
      <c r="K48" s="7">
        <v>29.104572972516571</v>
      </c>
      <c r="L48" s="7">
        <v>383.35000600000001</v>
      </c>
      <c r="M48" s="7">
        <v>66.289904866481166</v>
      </c>
      <c r="N48" s="7">
        <v>27.781409334553533</v>
      </c>
      <c r="O48" s="115">
        <v>2.3683380000000001</v>
      </c>
      <c r="R48" s="103">
        <v>44063</v>
      </c>
      <c r="S48" s="114">
        <f t="array" ref="S48:AC48">(E48:O48/E49:O49)-1</f>
        <v>2.0225608662727934E-2</v>
      </c>
      <c r="T48" s="114">
        <v>3.228800618937866E-2</v>
      </c>
      <c r="U48" s="114">
        <v>7.2178095020185351E-2</v>
      </c>
      <c r="V48" s="114">
        <v>-2.3260873983220631E-2</v>
      </c>
      <c r="W48" s="114">
        <v>5.9928164918954252E-3</v>
      </c>
      <c r="X48" s="114">
        <v>1.0237932140807038E-2</v>
      </c>
      <c r="Y48" s="114">
        <v>1.3516039347861941E-2</v>
      </c>
      <c r="Z48" s="114">
        <v>-9.9431970058926344E-3</v>
      </c>
      <c r="AA48" s="114">
        <v>-1.9604325353840713E-2</v>
      </c>
      <c r="AB48" s="114">
        <v>7.1783615484530827E-3</v>
      </c>
      <c r="AC48" s="116">
        <v>-1.1492266698721831E-2</v>
      </c>
      <c r="AD48" s="118"/>
      <c r="AE48" s="118"/>
    </row>
    <row r="49" spans="4:31" x14ac:dyDescent="0.2">
      <c r="D49" s="103">
        <v>44062</v>
      </c>
      <c r="E49" s="7">
        <v>2728.9238240153468</v>
      </c>
      <c r="F49" s="7">
        <v>175.51259974589593</v>
      </c>
      <c r="G49" s="7">
        <v>228.91966427460653</v>
      </c>
      <c r="H49" s="7">
        <v>63.182861198574479</v>
      </c>
      <c r="I49" s="7">
        <v>56.913957813365741</v>
      </c>
      <c r="J49" s="7">
        <v>17.677197422802074</v>
      </c>
      <c r="K49" s="7">
        <v>28.716440433684358</v>
      </c>
      <c r="L49" s="7">
        <v>387.20001200000002</v>
      </c>
      <c r="M49" s="7">
        <v>67.615460350134924</v>
      </c>
      <c r="N49" s="7">
        <v>27.583405675874452</v>
      </c>
      <c r="O49" s="115">
        <v>2.3958720000000002</v>
      </c>
      <c r="R49" s="103">
        <v>44062</v>
      </c>
      <c r="S49" s="114">
        <f t="array" ref="S49:AC49">(E49:O49/E50:O50)-1</f>
        <v>-2.1581670728557101E-2</v>
      </c>
      <c r="T49" s="114">
        <v>-1.2004967224410246E-2</v>
      </c>
      <c r="U49" s="114">
        <v>-1.7789041824640806E-2</v>
      </c>
      <c r="V49" s="114">
        <v>-1.60996882378317E-3</v>
      </c>
      <c r="W49" s="114">
        <v>8.4104009777501432E-3</v>
      </c>
      <c r="X49" s="114">
        <v>-9.2426863021476402E-3</v>
      </c>
      <c r="Y49" s="114">
        <v>-1.1735003630415797E-2</v>
      </c>
      <c r="Z49" s="114">
        <v>2.9789510056921209E-3</v>
      </c>
      <c r="AA49" s="114">
        <v>-2.6339550816340096E-2</v>
      </c>
      <c r="AB49" s="114">
        <v>7.3656777155606257E-3</v>
      </c>
      <c r="AC49" s="116">
        <v>-4.0833931012212998E-3</v>
      </c>
      <c r="AD49" s="118"/>
      <c r="AE49" s="118"/>
    </row>
    <row r="50" spans="4:31" x14ac:dyDescent="0.2">
      <c r="D50" s="103">
        <v>44061</v>
      </c>
      <c r="E50" s="7">
        <v>2789.1176426011748</v>
      </c>
      <c r="F50" s="7">
        <v>177.64522484776634</v>
      </c>
      <c r="G50" s="7">
        <v>233.06567939322088</v>
      </c>
      <c r="H50" s="7">
        <v>63.284747669343105</v>
      </c>
      <c r="I50" s="7">
        <v>56.439280830683842</v>
      </c>
      <c r="J50" s="7">
        <v>17.842106415368864</v>
      </c>
      <c r="K50" s="7">
        <v>29.05742947405292</v>
      </c>
      <c r="L50" s="7">
        <v>386.04998799999998</v>
      </c>
      <c r="M50" s="7">
        <v>69.444599918611601</v>
      </c>
      <c r="N50" s="7">
        <v>27.38172074556514</v>
      </c>
      <c r="O50" s="115">
        <v>2.4056953999999999</v>
      </c>
      <c r="R50" s="103">
        <v>44061</v>
      </c>
      <c r="S50" s="114">
        <f t="array" ref="S50:AC50">(E50:O50/E51:O51)-1</f>
        <v>3.8777443162153924E-2</v>
      </c>
      <c r="T50" s="114">
        <v>3.7277069922418971E-3</v>
      </c>
      <c r="U50" s="114">
        <v>3.7919474193984115E-2</v>
      </c>
      <c r="V50" s="114">
        <v>-6.8524383883850071E-4</v>
      </c>
      <c r="W50" s="114">
        <v>-4.1070271170975947E-2</v>
      </c>
      <c r="X50" s="114">
        <v>8.056080726837056E-4</v>
      </c>
      <c r="Y50" s="114">
        <v>2.0501767040665975E-3</v>
      </c>
      <c r="Z50" s="114">
        <v>-4.38429916183114E-3</v>
      </c>
      <c r="AA50" s="114">
        <v>-3.4382271149782095E-3</v>
      </c>
      <c r="AB50" s="114">
        <v>3.5892886329118134E-2</v>
      </c>
      <c r="AC50" s="116">
        <v>7.3514140214270274E-3</v>
      </c>
      <c r="AD50" s="118"/>
      <c r="AE50" s="118"/>
    </row>
    <row r="51" spans="4:31" x14ac:dyDescent="0.2">
      <c r="D51" s="103">
        <v>44060</v>
      </c>
      <c r="E51" s="7">
        <v>2685.0001999569713</v>
      </c>
      <c r="F51" s="7">
        <v>176.98547485562179</v>
      </c>
      <c r="G51" s="7">
        <v>224.55082999017088</v>
      </c>
      <c r="H51" s="7">
        <v>63.328142889082933</v>
      </c>
      <c r="I51" s="7">
        <v>58.856534669754609</v>
      </c>
      <c r="J51" s="7">
        <v>17.827744240690823</v>
      </c>
      <c r="K51" s="7">
        <v>28.997978494079334</v>
      </c>
      <c r="L51" s="7">
        <v>387.75</v>
      </c>
      <c r="M51" s="7">
        <v>69.684189990120927</v>
      </c>
      <c r="N51" s="7">
        <v>26.432965325785208</v>
      </c>
      <c r="O51" s="115">
        <v>2.3881392000000004</v>
      </c>
      <c r="R51" s="103">
        <v>44060</v>
      </c>
      <c r="S51" s="114">
        <f t="array" ref="S51:AC51">(E51:O51/E52:O52)-1</f>
        <v>7.854643910541137E-3</v>
      </c>
      <c r="T51" s="114">
        <v>3.5495279377142364E-3</v>
      </c>
      <c r="U51" s="114">
        <v>8.342587574685334E-2</v>
      </c>
      <c r="V51" s="114">
        <v>2.2855056346664293E-2</v>
      </c>
      <c r="W51" s="114">
        <v>5.7581391208572086E-3</v>
      </c>
      <c r="X51" s="114">
        <v>-6.8295076568503088E-4</v>
      </c>
      <c r="Y51" s="114">
        <v>5.446985460852094E-3</v>
      </c>
      <c r="Z51" s="114">
        <v>4.4036058874323825E-3</v>
      </c>
      <c r="AA51" s="114">
        <v>-4.4755850741663439E-3</v>
      </c>
      <c r="AB51" s="114">
        <v>-1.921918528080846E-2</v>
      </c>
      <c r="AC51" s="116">
        <v>8.9898800157881542E-3</v>
      </c>
      <c r="AD51" s="118"/>
      <c r="AE51" s="118"/>
    </row>
    <row r="52" spans="4:31" x14ac:dyDescent="0.2">
      <c r="D52" s="103">
        <v>44057</v>
      </c>
      <c r="E52" s="7">
        <v>2664.0748407319898</v>
      </c>
      <c r="F52" s="7">
        <v>176.35948194736878</v>
      </c>
      <c r="G52" s="7">
        <v>207.25998429322917</v>
      </c>
      <c r="H52" s="7">
        <v>61.913115153648782</v>
      </c>
      <c r="I52" s="7">
        <v>58.519570839567521</v>
      </c>
      <c r="J52" s="7">
        <v>17.839928033200863</v>
      </c>
      <c r="K52" s="7">
        <v>28.840882625738793</v>
      </c>
      <c r="L52" s="7">
        <v>386.04998799999998</v>
      </c>
      <c r="M52" s="7">
        <v>69.997469620383328</v>
      </c>
      <c r="N52" s="7">
        <v>26.95094044366402</v>
      </c>
      <c r="O52" s="115">
        <v>2.3668613999999999</v>
      </c>
      <c r="R52" s="103">
        <v>44057</v>
      </c>
      <c r="S52" s="114">
        <f t="array" ref="S52:AC52">(E52:O52/E53:O53)-1</f>
        <v>-6.0307857010996058E-3</v>
      </c>
      <c r="T52" s="114">
        <v>-9.6961270470863337E-4</v>
      </c>
      <c r="U52" s="114">
        <v>-1.1371970573311962E-2</v>
      </c>
      <c r="V52" s="114">
        <v>-2.48518606389595E-2</v>
      </c>
      <c r="W52" s="114">
        <v>1.7496821786458838E-2</v>
      </c>
      <c r="X52" s="114">
        <v>-1.9261104754683123E-3</v>
      </c>
      <c r="Y52" s="114">
        <v>-8.3276634747476708E-3</v>
      </c>
      <c r="Z52" s="114">
        <v>-1.3164682622760271E-2</v>
      </c>
      <c r="AA52" s="114">
        <v>1.6791988907879585E-2</v>
      </c>
      <c r="AB52" s="114">
        <v>-7.5929570183559392E-3</v>
      </c>
      <c r="AC52" s="116">
        <v>-1.8250982428691609E-2</v>
      </c>
      <c r="AD52" s="118"/>
      <c r="AE52" s="118"/>
    </row>
    <row r="53" spans="4:31" x14ac:dyDescent="0.2">
      <c r="D53" s="103">
        <v>44056</v>
      </c>
      <c r="E53" s="7">
        <v>2680.2387864810321</v>
      </c>
      <c r="F53" s="7">
        <v>176.53064830673745</v>
      </c>
      <c r="G53" s="7">
        <v>209.64405026369786</v>
      </c>
      <c r="H53" s="7">
        <v>63.490984245959744</v>
      </c>
      <c r="I53" s="7">
        <v>57.513271379877558</v>
      </c>
      <c r="J53" s="7">
        <v>17.874356017568552</v>
      </c>
      <c r="K53" s="7">
        <v>29.083076701317641</v>
      </c>
      <c r="L53" s="7">
        <v>391.20001200000002</v>
      </c>
      <c r="M53" s="7">
        <v>68.841484181603875</v>
      </c>
      <c r="N53" s="7">
        <v>27.157143466748366</v>
      </c>
      <c r="O53" s="115">
        <v>2.4108620000000003</v>
      </c>
      <c r="R53" s="103">
        <v>44056</v>
      </c>
      <c r="S53" s="114">
        <f t="array" ref="S53:AC53">(E53:O53/E54:O54)-1</f>
        <v>-5.2390132765953723E-3</v>
      </c>
      <c r="T53" s="114">
        <v>-7.1861492746518874E-3</v>
      </c>
      <c r="U53" s="114">
        <v>3.9411866883990232E-2</v>
      </c>
      <c r="V53" s="114">
        <v>4.672630328353744E-2</v>
      </c>
      <c r="W53" s="114">
        <v>-2.9046548893280066E-2</v>
      </c>
      <c r="X53" s="114">
        <v>-5.793947344850725E-3</v>
      </c>
      <c r="Y53" s="114">
        <v>-1.9126237208577646E-4</v>
      </c>
      <c r="Z53" s="114">
        <v>0</v>
      </c>
      <c r="AA53" s="114">
        <v>2.0153131996448526E-2</v>
      </c>
      <c r="AB53" s="114">
        <v>1.4790176330917948E-2</v>
      </c>
      <c r="AC53" s="116">
        <v>3.8221540033769319E-3</v>
      </c>
      <c r="AD53" s="118"/>
      <c r="AE53" s="118"/>
    </row>
    <row r="54" spans="4:31" x14ac:dyDescent="0.2">
      <c r="D54" s="103">
        <v>44055</v>
      </c>
      <c r="E54" s="7">
        <v>2694.3545457179034</v>
      </c>
      <c r="F54" s="7">
        <v>177.80840605493614</v>
      </c>
      <c r="G54" s="7">
        <v>201.69487855875752</v>
      </c>
      <c r="H54" s="7">
        <v>60.656719953240056</v>
      </c>
      <c r="I54" s="7">
        <v>59.233809112395988</v>
      </c>
      <c r="J54" s="7">
        <v>17.978522631030952</v>
      </c>
      <c r="K54" s="7">
        <v>29.088640263655218</v>
      </c>
      <c r="L54" s="7">
        <v>391.20001200000002</v>
      </c>
      <c r="M54" s="7">
        <v>67.481520197737851</v>
      </c>
      <c r="N54" s="7">
        <v>26.761338550731651</v>
      </c>
      <c r="O54" s="115">
        <v>2.4016824000000003</v>
      </c>
      <c r="R54" s="103">
        <v>44055</v>
      </c>
      <c r="S54" s="114">
        <f t="array" ref="S54:AC54">(E54:O54/E55:O55)-1</f>
        <v>2.6586479576655275E-2</v>
      </c>
      <c r="T54" s="114">
        <v>2.8675888145148987E-2</v>
      </c>
      <c r="U54" s="114">
        <v>2.4692773276448587E-2</v>
      </c>
      <c r="V54" s="114">
        <v>5.7912633871267438E-2</v>
      </c>
      <c r="W54" s="114">
        <v>8.0809190118751317E-3</v>
      </c>
      <c r="X54" s="114">
        <v>-3.6577330434506283E-4</v>
      </c>
      <c r="Y54" s="114">
        <v>1.6783917743444343E-2</v>
      </c>
      <c r="Z54" s="114">
        <v>2.2210608135543985E-2</v>
      </c>
      <c r="AA54" s="114">
        <v>-1.3812274133548019E-2</v>
      </c>
      <c r="AB54" s="114">
        <v>-2.3515569189355157E-3</v>
      </c>
      <c r="AC54" s="116">
        <v>2.7572791455481305E-3</v>
      </c>
      <c r="AD54" s="118"/>
      <c r="AE54" s="118"/>
    </row>
    <row r="55" spans="4:31" x14ac:dyDescent="0.2">
      <c r="D55" s="103">
        <v>44054</v>
      </c>
      <c r="E55" s="7">
        <v>2624.5763014812001</v>
      </c>
      <c r="F55" s="7">
        <v>172.85172920262605</v>
      </c>
      <c r="G55" s="7">
        <v>196.83448914530686</v>
      </c>
      <c r="H55" s="7">
        <v>57.336227974966306</v>
      </c>
      <c r="I55" s="7">
        <v>58.758982533324016</v>
      </c>
      <c r="J55" s="7">
        <v>17.985101100889604</v>
      </c>
      <c r="K55" s="7">
        <v>28.608477923423337</v>
      </c>
      <c r="L55" s="7">
        <v>382.70001200000002</v>
      </c>
      <c r="M55" s="7">
        <v>68.426647815403953</v>
      </c>
      <c r="N55" s="7">
        <v>26.824417695760534</v>
      </c>
      <c r="O55" s="115">
        <v>2.3950784999999999</v>
      </c>
      <c r="R55" s="103">
        <v>44054</v>
      </c>
      <c r="S55" s="114">
        <f t="array" ref="S55:AC55">(E55:O55/E56:O56)-1</f>
        <v>-1.5907751421914695E-2</v>
      </c>
      <c r="T55" s="114">
        <v>-3.1517058865870085E-2</v>
      </c>
      <c r="U55" s="114">
        <v>-9.6470925576370825E-2</v>
      </c>
      <c r="V55" s="114">
        <v>-6.513920618539315E-2</v>
      </c>
      <c r="W55" s="114">
        <v>-5.8232254098883995E-2</v>
      </c>
      <c r="X55" s="114">
        <v>8.0144508833086547E-3</v>
      </c>
      <c r="Y55" s="114">
        <v>-7.3969737423932314E-3</v>
      </c>
      <c r="Z55" s="114">
        <v>2.3262064171122976E-2</v>
      </c>
      <c r="AA55" s="114">
        <v>9.4025583873980079E-3</v>
      </c>
      <c r="AB55" s="114">
        <v>-9.3587421036215312E-3</v>
      </c>
      <c r="AC55" s="116">
        <v>2.1477404551502932E-2</v>
      </c>
      <c r="AD55" s="118"/>
      <c r="AE55" s="118"/>
    </row>
    <row r="56" spans="4:31" x14ac:dyDescent="0.2">
      <c r="D56" s="103">
        <v>44050</v>
      </c>
      <c r="E56" s="7">
        <v>2667.0023112908875</v>
      </c>
      <c r="F56" s="7">
        <v>178.47679278708841</v>
      </c>
      <c r="G56" s="7">
        <v>217.85075291668912</v>
      </c>
      <c r="H56" s="7">
        <v>61.33130018321927</v>
      </c>
      <c r="I56" s="7">
        <v>62.392222274613353</v>
      </c>
      <c r="J56" s="7">
        <v>17.842106415368864</v>
      </c>
      <c r="K56" s="7">
        <v>28.821671067521688</v>
      </c>
      <c r="L56" s="7">
        <v>374</v>
      </c>
      <c r="M56" s="7">
        <v>67.789255383621224</v>
      </c>
      <c r="N56" s="7">
        <v>27.077832143516861</v>
      </c>
      <c r="O56" s="115">
        <v>2.3447200000000001</v>
      </c>
      <c r="R56" s="103">
        <v>44050</v>
      </c>
      <c r="S56" s="114">
        <f t="array" ref="S56:AC56">(E56:O56/E57:O57)-1</f>
        <v>-1.8144546308816345E-2</v>
      </c>
      <c r="T56" s="114">
        <v>-1.8190361997699522E-2</v>
      </c>
      <c r="U56" s="114">
        <v>-3.5786476702954428E-2</v>
      </c>
      <c r="V56" s="114">
        <v>2.0282271028248866E-2</v>
      </c>
      <c r="W56" s="114">
        <v>4.2998974789545397E-3</v>
      </c>
      <c r="X56" s="114">
        <v>-4.0505481324066839E-3</v>
      </c>
      <c r="Y56" s="114">
        <v>-6.9804915435638382E-3</v>
      </c>
      <c r="Z56" s="114">
        <v>0</v>
      </c>
      <c r="AA56" s="114">
        <v>6.2574071568164413E-3</v>
      </c>
      <c r="AB56" s="114">
        <v>-3.0561982266958831E-2</v>
      </c>
      <c r="AC56" s="116">
        <v>9.9895370680269657E-3</v>
      </c>
      <c r="AD56" s="118"/>
      <c r="AE56" s="118"/>
    </row>
    <row r="57" spans="4:31" x14ac:dyDescent="0.2">
      <c r="D57" s="103">
        <v>44049</v>
      </c>
      <c r="E57" s="7">
        <v>2716.2881269993145</v>
      </c>
      <c r="F57" s="7">
        <v>181.78350046576975</v>
      </c>
      <c r="G57" s="7">
        <v>225.93621397443911</v>
      </c>
      <c r="H57" s="7">
        <v>60.112090472187738</v>
      </c>
      <c r="I57" s="7">
        <v>62.125090753502541</v>
      </c>
      <c r="J57" s="7">
        <v>17.914670651117429</v>
      </c>
      <c r="K57" s="7">
        <v>29.024274772126592</v>
      </c>
      <c r="L57" s="7">
        <v>374</v>
      </c>
      <c r="M57" s="7">
        <v>67.367708204166149</v>
      </c>
      <c r="N57" s="7">
        <v>27.931473336311239</v>
      </c>
      <c r="O57" s="115">
        <v>2.3215290000000004</v>
      </c>
      <c r="R57" s="103">
        <v>44049</v>
      </c>
      <c r="S57" s="114">
        <f t="array" ref="S57:AC57">(E57:O57/E58:O58)-1</f>
        <v>1.3678217325925335E-3</v>
      </c>
      <c r="T57" s="114">
        <v>1.1103634887995151E-2</v>
      </c>
      <c r="U57" s="114">
        <v>-2.1789725637683E-2</v>
      </c>
      <c r="V57" s="114">
        <v>-5.287262676189719E-2</v>
      </c>
      <c r="W57" s="114">
        <v>-3.1615760895729927E-2</v>
      </c>
      <c r="X57" s="114">
        <v>-2.9666753020806125E-3</v>
      </c>
      <c r="Y57" s="114">
        <v>-3.0972175130240531E-3</v>
      </c>
      <c r="Z57" s="114">
        <v>-5.5836372414203028E-3</v>
      </c>
      <c r="AA57" s="114">
        <v>-1.334151360445146E-2</v>
      </c>
      <c r="AB57" s="114">
        <v>-2.0504403356169654E-4</v>
      </c>
      <c r="AC57" s="116">
        <v>-6.482837831308319E-3</v>
      </c>
      <c r="AD57" s="118"/>
      <c r="AE57" s="118"/>
    </row>
    <row r="58" spans="4:31" x14ac:dyDescent="0.2">
      <c r="D58" s="103">
        <v>44048</v>
      </c>
      <c r="E58" s="7">
        <v>2712.5778041274807</v>
      </c>
      <c r="F58" s="7">
        <v>179.78720894016644</v>
      </c>
      <c r="G58" s="7">
        <v>230.96896433818802</v>
      </c>
      <c r="H58" s="7">
        <v>63.467799760313625</v>
      </c>
      <c r="I58" s="7">
        <v>64.15334765357872</v>
      </c>
      <c r="J58" s="7">
        <v>17.967975801155099</v>
      </c>
      <c r="K58" s="7">
        <v>29.114448552064083</v>
      </c>
      <c r="L58" s="7">
        <v>376.10000600000001</v>
      </c>
      <c r="M58" s="7">
        <v>68.278648725024624</v>
      </c>
      <c r="N58" s="7">
        <v>27.937201692832765</v>
      </c>
      <c r="O58" s="115">
        <v>2.3366772999999998</v>
      </c>
      <c r="R58" s="103">
        <v>44048</v>
      </c>
      <c r="S58" s="114">
        <f t="array" ref="S58:AC58">(E58:O58/E59:O59)-1</f>
        <v>1.6586433222298025E-2</v>
      </c>
      <c r="T58" s="114">
        <v>-6.0448784106459374E-3</v>
      </c>
      <c r="U58" s="114">
        <v>1.6294560570986993E-2</v>
      </c>
      <c r="V58" s="114">
        <v>8.2802133082750418E-2</v>
      </c>
      <c r="W58" s="114">
        <v>-3.8164201964499544E-2</v>
      </c>
      <c r="X58" s="114">
        <v>-2.5406667815450756E-3</v>
      </c>
      <c r="Y58" s="114">
        <v>2.5836502970331132E-3</v>
      </c>
      <c r="Z58" s="114">
        <v>1.1973663586282823E-2</v>
      </c>
      <c r="AA58" s="114">
        <v>-1.6740778408741885E-2</v>
      </c>
      <c r="AB58" s="114">
        <v>3.2625468053508744E-3</v>
      </c>
      <c r="AC58" s="116">
        <v>5.4836332034773339E-3</v>
      </c>
      <c r="AD58" s="118"/>
      <c r="AE58" s="118"/>
    </row>
    <row r="59" spans="4:31" x14ac:dyDescent="0.2">
      <c r="D59" s="103">
        <v>44047</v>
      </c>
      <c r="E59" s="7">
        <v>2668.3198943835582</v>
      </c>
      <c r="F59" s="7">
        <v>180.8806102358858</v>
      </c>
      <c r="G59" s="7">
        <v>227.26576850753017</v>
      </c>
      <c r="H59" s="7">
        <v>58.614402226582293</v>
      </c>
      <c r="I59" s="7">
        <v>66.698856275269222</v>
      </c>
      <c r="J59" s="7">
        <v>18.013742718892289</v>
      </c>
      <c r="K59" s="7">
        <v>29.039420843775396</v>
      </c>
      <c r="L59" s="7">
        <v>371.64999399999999</v>
      </c>
      <c r="M59" s="7">
        <v>69.441147589265256</v>
      </c>
      <c r="N59" s="7">
        <v>27.846351667160395</v>
      </c>
      <c r="O59" s="115">
        <v>2.3239337</v>
      </c>
      <c r="R59" s="103">
        <v>44047</v>
      </c>
      <c r="S59" s="114">
        <f t="array" ref="S59:AC59">(E59:O59/E60:O60)-1</f>
        <v>1.0285493889559794E-2</v>
      </c>
      <c r="T59" s="114">
        <v>-1.3418637849434423E-2</v>
      </c>
      <c r="U59" s="114">
        <v>-8.523369612096765E-4</v>
      </c>
      <c r="V59" s="114">
        <v>0.12826836918962026</v>
      </c>
      <c r="W59" s="114">
        <v>7.7796499708615574E-3</v>
      </c>
      <c r="X59" s="114">
        <v>4.9185509252531734E-3</v>
      </c>
      <c r="Y59" s="114">
        <v>2.4947218777500169E-3</v>
      </c>
      <c r="Z59" s="114">
        <v>-1.7458877812265294E-3</v>
      </c>
      <c r="AA59" s="114">
        <v>4.4944754068531489E-2</v>
      </c>
      <c r="AB59" s="114">
        <v>3.5227781254850488E-2</v>
      </c>
      <c r="AC59" s="116">
        <v>6.2957566600019277E-5</v>
      </c>
      <c r="AD59" s="118"/>
      <c r="AE59" s="118"/>
    </row>
    <row r="60" spans="4:31" x14ac:dyDescent="0.2">
      <c r="D60" s="103">
        <v>44046</v>
      </c>
      <c r="E60" s="7">
        <v>2641.1543177865797</v>
      </c>
      <c r="F60" s="7">
        <v>183.34079395296845</v>
      </c>
      <c r="G60" s="7">
        <v>227.45964076653897</v>
      </c>
      <c r="H60" s="7">
        <v>51.950762626344066</v>
      </c>
      <c r="I60" s="7">
        <v>66.183968169229971</v>
      </c>
      <c r="J60" s="7">
        <v>17.925574866049185</v>
      </c>
      <c r="K60" s="7">
        <v>28.967155846349314</v>
      </c>
      <c r="L60" s="7">
        <v>372.29998799999998</v>
      </c>
      <c r="M60" s="7">
        <v>66.454372175077722</v>
      </c>
      <c r="N60" s="7">
        <v>26.898767760469546</v>
      </c>
      <c r="O60" s="115">
        <v>2.3237874000000001</v>
      </c>
      <c r="R60" s="103">
        <v>44046</v>
      </c>
      <c r="S60" s="114">
        <f t="array" ref="S60:AC60">(E60:O60/E61:O61)-1</f>
        <v>-9.1748605513728432E-3</v>
      </c>
      <c r="T60" s="114">
        <v>6.4303962425229733E-2</v>
      </c>
      <c r="U60" s="114">
        <v>6.3549162123813785E-2</v>
      </c>
      <c r="V60" s="114">
        <v>2.1823113605669686E-2</v>
      </c>
      <c r="W60" s="114">
        <v>6.0394922139053842E-2</v>
      </c>
      <c r="X60" s="114">
        <v>7.1587596871696135E-3</v>
      </c>
      <c r="Y60" s="114">
        <v>1.5968497241330981E-2</v>
      </c>
      <c r="Z60" s="114">
        <v>1.5132891615541988E-2</v>
      </c>
      <c r="AA60" s="114">
        <v>2.5623824169804355E-2</v>
      </c>
      <c r="AB60" s="114">
        <v>6.013914241560947E-3</v>
      </c>
      <c r="AC60" s="116">
        <v>6.372078709654172E-3</v>
      </c>
      <c r="AD60" s="118"/>
      <c r="AE60" s="118"/>
    </row>
    <row r="61" spans="4:31" x14ac:dyDescent="0.2">
      <c r="D61" s="103">
        <v>44043</v>
      </c>
      <c r="E61" s="7">
        <v>2665.6109263197795</v>
      </c>
      <c r="F61" s="7">
        <v>172.26356419381332</v>
      </c>
      <c r="G61" s="7">
        <v>213.8684781738929</v>
      </c>
      <c r="H61" s="7">
        <v>50.84124828907747</v>
      </c>
      <c r="I61" s="7">
        <v>62.414452188927967</v>
      </c>
      <c r="J61" s="7">
        <v>17.798162100697006</v>
      </c>
      <c r="K61" s="7">
        <v>28.511864221188066</v>
      </c>
      <c r="L61" s="7">
        <v>366.75</v>
      </c>
      <c r="M61" s="7">
        <v>64.794099560693709</v>
      </c>
      <c r="N61" s="7">
        <v>26.737967914438503</v>
      </c>
      <c r="O61" s="115">
        <v>2.3090737999999997</v>
      </c>
      <c r="R61" s="103">
        <v>44043</v>
      </c>
      <c r="S61" s="114">
        <f t="array" ref="S61:AC61">(E61:O61/E62:O62)-1</f>
        <v>2.9154102373482704E-2</v>
      </c>
      <c r="T61" s="114">
        <v>-2.1256593137674029E-3</v>
      </c>
      <c r="U61" s="114">
        <v>7.9937901683269086E-3</v>
      </c>
      <c r="V61" s="114">
        <v>1.2945264385145094E-2</v>
      </c>
      <c r="W61" s="114">
        <v>-5.265824464304214E-2</v>
      </c>
      <c r="X61" s="114">
        <v>-9.8604395294125124E-3</v>
      </c>
      <c r="Y61" s="114">
        <v>-4.5878827380437803E-3</v>
      </c>
      <c r="Z61" s="114">
        <v>-1.8991589905177131E-2</v>
      </c>
      <c r="AA61" s="114">
        <v>-1.7246636037073659E-2</v>
      </c>
      <c r="AB61" s="114">
        <v>-2.6869158604346799E-3</v>
      </c>
      <c r="AC61" s="116">
        <v>2.8410895987072138E-3</v>
      </c>
      <c r="AD61" s="118"/>
      <c r="AE61" s="118"/>
    </row>
    <row r="62" spans="4:31" x14ac:dyDescent="0.2">
      <c r="D62" s="103">
        <v>44042</v>
      </c>
      <c r="E62" s="7">
        <v>2590.0989173265934</v>
      </c>
      <c r="F62" s="7">
        <v>172.63051786194706</v>
      </c>
      <c r="G62" s="7">
        <v>212.17241639770276</v>
      </c>
      <c r="H62" s="7">
        <v>50.191505974350903</v>
      </c>
      <c r="I62" s="7">
        <v>65.883776193745661</v>
      </c>
      <c r="J62" s="7">
        <v>17.975407519560175</v>
      </c>
      <c r="K62" s="7">
        <v>28.643276213689873</v>
      </c>
      <c r="L62" s="7">
        <v>373.85000600000001</v>
      </c>
      <c r="M62" s="7">
        <v>65.931190812121216</v>
      </c>
      <c r="N62" s="7">
        <v>26.810004139779998</v>
      </c>
      <c r="O62" s="115">
        <v>2.3025321000000001</v>
      </c>
      <c r="R62" s="103">
        <v>44042</v>
      </c>
      <c r="S62" s="114">
        <f t="array" ref="S62:AC62">(E62:O62/E63:O63)-1</f>
        <v>5.7856366012853933E-4</v>
      </c>
      <c r="T62" s="114">
        <v>-6.2174125795150248E-3</v>
      </c>
      <c r="U62" s="114">
        <v>-1.4855531862259186E-2</v>
      </c>
      <c r="V62" s="114">
        <v>-5.1010991860412913E-3</v>
      </c>
      <c r="W62" s="114">
        <v>-2.8953871162942901E-2</v>
      </c>
      <c r="X62" s="114">
        <v>-2.6252939081568005E-3</v>
      </c>
      <c r="Y62" s="114">
        <v>-7.7895198085152773E-3</v>
      </c>
      <c r="Z62" s="114">
        <v>-3.435357924866711E-2</v>
      </c>
      <c r="AA62" s="114">
        <v>-2.7210072957780662E-3</v>
      </c>
      <c r="AB62" s="114">
        <v>1.8335867936554173E-3</v>
      </c>
      <c r="AC62" s="116">
        <v>-1.9722524674229858E-2</v>
      </c>
      <c r="AD62" s="118"/>
      <c r="AE62" s="118"/>
    </row>
    <row r="63" spans="4:31" x14ac:dyDescent="0.2">
      <c r="D63" s="103">
        <v>44041</v>
      </c>
      <c r="E63" s="7">
        <v>2588.6012467146807</v>
      </c>
      <c r="F63" s="7">
        <v>173.71054800832849</v>
      </c>
      <c r="G63" s="7">
        <v>215.37188022664435</v>
      </c>
      <c r="H63" s="7">
        <v>50.448850564904255</v>
      </c>
      <c r="I63" s="7">
        <v>67.8482455541523</v>
      </c>
      <c r="J63" s="7">
        <v>18.022722463050822</v>
      </c>
      <c r="K63" s="7">
        <v>28.868145202580468</v>
      </c>
      <c r="L63" s="7">
        <v>387.14999399999999</v>
      </c>
      <c r="M63" s="7">
        <v>66.111079541886454</v>
      </c>
      <c r="N63" s="7">
        <v>26.760935641601694</v>
      </c>
      <c r="O63" s="115">
        <v>2.3488574999999998</v>
      </c>
      <c r="R63" s="103">
        <v>44041</v>
      </c>
      <c r="S63" s="114">
        <f t="array" ref="S63:AC63">(E63:O63/E64:O64)-1</f>
        <v>1.5420706685798091E-2</v>
      </c>
      <c r="T63" s="114">
        <v>1.4449113552378545E-2</v>
      </c>
      <c r="U63" s="114">
        <v>5.1439578372265427E-3</v>
      </c>
      <c r="V63" s="114">
        <v>3.7474485368716337E-2</v>
      </c>
      <c r="W63" s="114">
        <v>-2.0094466764407737E-2</v>
      </c>
      <c r="X63" s="114">
        <v>6.6795444040921303E-3</v>
      </c>
      <c r="Y63" s="114">
        <v>2.0905331066344957E-2</v>
      </c>
      <c r="Z63" s="114">
        <v>5.4538529163647986E-3</v>
      </c>
      <c r="AA63" s="114">
        <v>-5.1247826723160861E-3</v>
      </c>
      <c r="AB63" s="114">
        <v>-2.0775135460242566E-3</v>
      </c>
      <c r="AC63" s="116">
        <v>6.9948588700472492E-3</v>
      </c>
      <c r="AD63" s="118"/>
      <c r="AE63" s="118"/>
    </row>
    <row r="64" spans="4:31" x14ac:dyDescent="0.2">
      <c r="D64" s="103">
        <v>44040</v>
      </c>
      <c r="E64" s="7">
        <v>2549.2894025802766</v>
      </c>
      <c r="F64" s="7">
        <v>171.23633476304414</v>
      </c>
      <c r="G64" s="7">
        <v>214.26968599608472</v>
      </c>
      <c r="H64" s="7">
        <v>48.626593980260473</v>
      </c>
      <c r="I64" s="7">
        <v>69.239577952092233</v>
      </c>
      <c r="J64" s="7">
        <v>17.903137660077761</v>
      </c>
      <c r="K64" s="7">
        <v>28.277005050436387</v>
      </c>
      <c r="L64" s="7">
        <v>385.04998799999998</v>
      </c>
      <c r="M64" s="7">
        <v>66.451629702332127</v>
      </c>
      <c r="N64" s="7">
        <v>26.816647590229355</v>
      </c>
      <c r="O64" s="115">
        <v>2.3325416999999997</v>
      </c>
      <c r="R64" s="103">
        <v>44040</v>
      </c>
      <c r="S64" s="114">
        <f t="array" ref="S64:AC64">(E64:O64/E65:O65)-1</f>
        <v>-2.7701087878691522E-2</v>
      </c>
      <c r="T64" s="114">
        <v>-1.8804685312648117E-2</v>
      </c>
      <c r="U64" s="114">
        <v>-1.0505094456664366E-2</v>
      </c>
      <c r="V64" s="114">
        <v>-8.9320506091660423E-2</v>
      </c>
      <c r="W64" s="114">
        <v>9.6596026415058933E-3</v>
      </c>
      <c r="X64" s="114">
        <v>-9.4485956189677145E-3</v>
      </c>
      <c r="Y64" s="114">
        <v>-2.1675235330868348E-2</v>
      </c>
      <c r="Z64" s="114">
        <v>-4.0732452028885646E-2</v>
      </c>
      <c r="AA64" s="114">
        <v>4.3685492029876816E-3</v>
      </c>
      <c r="AB64" s="114">
        <v>1.3367451370846606E-2</v>
      </c>
      <c r="AC64" s="116">
        <v>-1.174793561753551E-2</v>
      </c>
      <c r="AD64" s="118"/>
      <c r="AE64" s="118"/>
    </row>
    <row r="65" spans="4:31" x14ac:dyDescent="0.2">
      <c r="D65" s="103">
        <v>44039</v>
      </c>
      <c r="E65" s="7">
        <v>2621.9194229255863</v>
      </c>
      <c r="F65" s="7">
        <v>174.51809257528598</v>
      </c>
      <c r="G65" s="7">
        <v>216.54450649084279</v>
      </c>
      <c r="H65" s="7">
        <v>53.395946988518411</v>
      </c>
      <c r="I65" s="7">
        <v>68.577149933448155</v>
      </c>
      <c r="J65" s="7">
        <v>18.073910733855278</v>
      </c>
      <c r="K65" s="7">
        <v>28.903495108804321</v>
      </c>
      <c r="L65" s="7">
        <v>401.39999399999999</v>
      </c>
      <c r="M65" s="7">
        <v>66.1625951500219</v>
      </c>
      <c r="N65" s="7">
        <v>26.462905981391813</v>
      </c>
      <c r="O65" s="115">
        <v>2.3602700000000003</v>
      </c>
      <c r="R65" s="103">
        <v>44039</v>
      </c>
      <c r="S65" s="114">
        <f t="array" ref="S65:AC65">(E65:O65/E66:O66)-1</f>
        <v>-2.4445931007868738E-2</v>
      </c>
      <c r="T65" s="114">
        <v>-4.710141724478023E-2</v>
      </c>
      <c r="U65" s="114">
        <v>-4.3712802993843725E-2</v>
      </c>
      <c r="V65" s="114">
        <v>-7.9406659104472865E-3</v>
      </c>
      <c r="W65" s="114">
        <v>-4.9599370796153175E-2</v>
      </c>
      <c r="X65" s="114">
        <v>-3.1060554054762601E-3</v>
      </c>
      <c r="Y65" s="114">
        <v>-1.2225837956141294E-2</v>
      </c>
      <c r="Z65" s="114">
        <v>-6.4356584158415941E-3</v>
      </c>
      <c r="AA65" s="114">
        <v>-1.0038102292904694E-2</v>
      </c>
      <c r="AB65" s="114">
        <v>-4.6140285690089877E-2</v>
      </c>
      <c r="AC65" s="116">
        <v>-1.8989117428116931E-2</v>
      </c>
      <c r="AD65" s="118"/>
      <c r="AE65" s="118"/>
    </row>
    <row r="66" spans="4:31" x14ac:dyDescent="0.2">
      <c r="D66" s="103">
        <v>44034</v>
      </c>
      <c r="E66" s="7">
        <v>2687.6208159680532</v>
      </c>
      <c r="F66" s="7">
        <v>183.14445601407314</v>
      </c>
      <c r="G66" s="7">
        <v>226.44296312737183</v>
      </c>
      <c r="H66" s="7">
        <v>53.8233401508406</v>
      </c>
      <c r="I66" s="7">
        <v>72.15604433142623</v>
      </c>
      <c r="J66" s="7">
        <v>18.130224214780092</v>
      </c>
      <c r="K66" s="7">
        <v>29.261238266243456</v>
      </c>
      <c r="L66" s="7">
        <v>404</v>
      </c>
      <c r="M66" s="7">
        <v>66.833476422945864</v>
      </c>
      <c r="N66" s="7">
        <v>27.742974762842312</v>
      </c>
      <c r="O66" s="115">
        <v>2.4059570000000003</v>
      </c>
      <c r="R66" s="103">
        <v>44034</v>
      </c>
      <c r="S66" s="114">
        <f t="array" ref="S66:AC66">(E66:O66/E67:O67)-1</f>
        <v>-1.8681722052109828E-2</v>
      </c>
      <c r="T66" s="114">
        <v>7.7454214936820698E-3</v>
      </c>
      <c r="U66" s="114">
        <v>-3.7092239163842855E-3</v>
      </c>
      <c r="V66" s="114">
        <v>9.4026018675741341E-3</v>
      </c>
      <c r="W66" s="114">
        <v>2.2525022748973722E-2</v>
      </c>
      <c r="X66" s="114">
        <v>-4.1620364120157349E-3</v>
      </c>
      <c r="Y66" s="114">
        <v>-1.7997668680523882E-3</v>
      </c>
      <c r="Z66" s="114">
        <v>-1.4513993964708094E-2</v>
      </c>
      <c r="AA66" s="114">
        <v>-1.7314406165886642E-2</v>
      </c>
      <c r="AB66" s="114">
        <v>-4.1319377459764661E-2</v>
      </c>
      <c r="AC66" s="116">
        <v>-1.0328390919867925E-2</v>
      </c>
      <c r="AD66" s="118"/>
      <c r="AE66" s="118"/>
    </row>
    <row r="67" spans="4:31" x14ac:dyDescent="0.2">
      <c r="D67" s="103">
        <v>44033</v>
      </c>
      <c r="E67" s="7">
        <v>2738.786055823135</v>
      </c>
      <c r="F67" s="7">
        <v>181.7368276827456</v>
      </c>
      <c r="G67" s="7">
        <v>227.2860178606804</v>
      </c>
      <c r="H67" s="7">
        <v>53.321974850528285</v>
      </c>
      <c r="I67" s="7">
        <v>70.566531601779957</v>
      </c>
      <c r="J67" s="7">
        <v>18.20599824238198</v>
      </c>
      <c r="K67" s="7">
        <v>29.313996626141385</v>
      </c>
      <c r="L67" s="7">
        <v>409.95001200000002</v>
      </c>
      <c r="M67" s="7">
        <v>68.011047320011883</v>
      </c>
      <c r="N67" s="7">
        <v>28.938703996468806</v>
      </c>
      <c r="O67" s="115">
        <v>2.4310659999999999</v>
      </c>
      <c r="R67" s="103">
        <v>44033</v>
      </c>
      <c r="S67" s="114">
        <f t="array" ref="S67:AC67">(E67:O67/E68:O68)-1</f>
        <v>5.3372576621029344E-2</v>
      </c>
      <c r="T67" s="114">
        <v>2.2955657126860096E-2</v>
      </c>
      <c r="U67" s="114">
        <v>5.0243231649241604E-2</v>
      </c>
      <c r="V67" s="114">
        <v>2.4195457582609325E-2</v>
      </c>
      <c r="W67" s="114">
        <v>-0.15244869484207113</v>
      </c>
      <c r="X67" s="114">
        <v>1.8381250411405592E-3</v>
      </c>
      <c r="Y67" s="114">
        <v>1.0434424656405428E-2</v>
      </c>
      <c r="Z67" s="114">
        <v>-7.3123217550274955E-4</v>
      </c>
      <c r="AA67" s="114">
        <v>2.7000805823459872E-2</v>
      </c>
      <c r="AB67" s="114">
        <v>7.0049769336475443E-2</v>
      </c>
      <c r="AC67" s="116">
        <v>2.0707669198591239E-2</v>
      </c>
      <c r="AD67" s="118"/>
      <c r="AE67" s="118"/>
    </row>
    <row r="68" spans="4:31" x14ac:dyDescent="0.2">
      <c r="D68" s="103">
        <v>44029</v>
      </c>
      <c r="E68" s="7">
        <v>2600.0164771789623</v>
      </c>
      <c r="F68" s="7">
        <v>177.65855872304718</v>
      </c>
      <c r="G68" s="7">
        <v>216.41274231661887</v>
      </c>
      <c r="H68" s="7">
        <v>52.062303592307671</v>
      </c>
      <c r="I68" s="7">
        <v>83.259303799468412</v>
      </c>
      <c r="J68" s="7">
        <v>18.172594740926186</v>
      </c>
      <c r="K68" s="7">
        <v>29.011280604488018</v>
      </c>
      <c r="L68" s="7">
        <v>410.25</v>
      </c>
      <c r="M68" s="7">
        <v>66.222973666977722</v>
      </c>
      <c r="N68" s="7">
        <v>27.04425983327237</v>
      </c>
      <c r="O68" s="115">
        <v>2.3817455999999999</v>
      </c>
      <c r="R68" s="103">
        <v>44029</v>
      </c>
      <c r="S68" s="114">
        <f t="array" ref="S68:AC68">(E68:O68/E69:O69)-1</f>
        <v>-1.0470912603040783E-2</v>
      </c>
      <c r="T68" s="114">
        <v>-2.9106133712966109E-3</v>
      </c>
      <c r="U68" s="114">
        <v>-5.8640592904991573E-3</v>
      </c>
      <c r="V68" s="114">
        <v>2.9451318604144294E-2</v>
      </c>
      <c r="W68" s="114">
        <v>0.1619451338285729</v>
      </c>
      <c r="X68" s="114">
        <v>4.615513468885668E-3</v>
      </c>
      <c r="Y68" s="114">
        <v>1.0455500028400122E-2</v>
      </c>
      <c r="Z68" s="114">
        <v>5.1451819940488974E-3</v>
      </c>
      <c r="AA68" s="114">
        <v>-8.6470554049278281E-3</v>
      </c>
      <c r="AB68" s="114">
        <v>2.609309458443354E-2</v>
      </c>
      <c r="AC68" s="116">
        <v>-1.2694958288006486E-4</v>
      </c>
      <c r="AD68" s="118"/>
      <c r="AE68" s="118"/>
    </row>
    <row r="69" spans="4:31" x14ac:dyDescent="0.2">
      <c r="D69" s="103">
        <v>44028</v>
      </c>
      <c r="E69" s="7">
        <v>2627.5291047972401</v>
      </c>
      <c r="F69" s="7">
        <v>178.17716355775809</v>
      </c>
      <c r="G69" s="7">
        <v>217.68928519189049</v>
      </c>
      <c r="H69" s="7">
        <v>50.572866002930667</v>
      </c>
      <c r="I69" s="7">
        <v>71.655107780460867</v>
      </c>
      <c r="J69" s="7">
        <v>18.089104236681706</v>
      </c>
      <c r="K69" s="7">
        <v>28.71109178352992</v>
      </c>
      <c r="L69" s="7">
        <v>408.14999399999999</v>
      </c>
      <c r="M69" s="7">
        <v>66.800602175068079</v>
      </c>
      <c r="N69" s="7">
        <v>26.356536240237798</v>
      </c>
      <c r="O69" s="115">
        <v>2.3820480000000002</v>
      </c>
      <c r="R69" s="103">
        <v>44028</v>
      </c>
      <c r="S69" s="114">
        <f t="array" ref="S69:AC69">(E69:O69/E70:O70)-1</f>
        <v>-3.5480033945954892E-3</v>
      </c>
      <c r="T69" s="114">
        <v>-2.0361054676332757E-2</v>
      </c>
      <c r="U69" s="114">
        <v>-3.0525674481164056E-2</v>
      </c>
      <c r="V69" s="114">
        <v>-4.1901774951808024E-3</v>
      </c>
      <c r="W69" s="114">
        <v>1.924074814023613E-2</v>
      </c>
      <c r="X69" s="114">
        <v>-1.0499065583335909E-3</v>
      </c>
      <c r="Y69" s="114">
        <v>-5.7249011484860057E-3</v>
      </c>
      <c r="Z69" s="114">
        <v>-9.4648564824130199E-3</v>
      </c>
      <c r="AA69" s="114">
        <v>9.0309239561365828E-3</v>
      </c>
      <c r="AB69" s="114">
        <v>-4.2349200851757418E-2</v>
      </c>
      <c r="AC69" s="116">
        <v>-3.3701893445514663E-3</v>
      </c>
      <c r="AD69" s="118"/>
      <c r="AE69" s="118"/>
    </row>
    <row r="70" spans="4:31" x14ac:dyDescent="0.2">
      <c r="D70" s="103">
        <v>44027</v>
      </c>
      <c r="E70" s="7">
        <v>2636.8847809512122</v>
      </c>
      <c r="F70" s="7">
        <v>181.88044116487157</v>
      </c>
      <c r="G70" s="7">
        <v>224.54363097794177</v>
      </c>
      <c r="H70" s="7">
        <v>50.785666961711378</v>
      </c>
      <c r="I70" s="7">
        <v>70.302436309779409</v>
      </c>
      <c r="J70" s="7">
        <v>18.10811606649899</v>
      </c>
      <c r="K70" s="7">
        <v>28.876406355438316</v>
      </c>
      <c r="L70" s="7">
        <v>412.04998799999998</v>
      </c>
      <c r="M70" s="7">
        <v>66.202730351574402</v>
      </c>
      <c r="N70" s="7">
        <v>27.522074083454982</v>
      </c>
      <c r="O70" s="115">
        <v>2.3901030999999997</v>
      </c>
      <c r="R70" s="103">
        <v>44027</v>
      </c>
      <c r="S70" s="114">
        <f t="array" ref="S70:AC70">(E70:O70/E71:O71)-1</f>
        <v>-2.9935918213943813E-2</v>
      </c>
      <c r="T70" s="114">
        <v>-7.1933744737128213E-3</v>
      </c>
      <c r="U70" s="114">
        <v>-2.0207043082596021E-2</v>
      </c>
      <c r="V70" s="114">
        <v>3.1118064071073093E-2</v>
      </c>
      <c r="W70" s="114">
        <v>6.2921482573810472E-2</v>
      </c>
      <c r="X70" s="114">
        <v>-2.831926149534203E-3</v>
      </c>
      <c r="Y70" s="114">
        <v>3.5807116221486801E-4</v>
      </c>
      <c r="Z70" s="114">
        <v>1.8287394315394501E-2</v>
      </c>
      <c r="AA70" s="114">
        <v>1.7872382264386699E-2</v>
      </c>
      <c r="AB70" s="114">
        <v>6.5477594884473245E-3</v>
      </c>
      <c r="AC70" s="116">
        <v>1.9152720653675681E-2</v>
      </c>
      <c r="AD70" s="118"/>
      <c r="AE70" s="118"/>
    </row>
    <row r="71" spans="4:31" x14ac:dyDescent="0.2">
      <c r="D71" s="103">
        <v>44026</v>
      </c>
      <c r="E71" s="7">
        <v>2718.2583403111371</v>
      </c>
      <c r="F71" s="7">
        <v>183.19825481468425</v>
      </c>
      <c r="G71" s="7">
        <v>229.17457141597995</v>
      </c>
      <c r="H71" s="7">
        <v>49.253008681856251</v>
      </c>
      <c r="I71" s="7">
        <v>66.140761535410519</v>
      </c>
      <c r="J71" s="7">
        <v>18.159542549909659</v>
      </c>
      <c r="K71" s="7">
        <v>28.866070248115996</v>
      </c>
      <c r="L71" s="7">
        <v>404.64999399999999</v>
      </c>
      <c r="M71" s="7">
        <v>65.040305155247452</v>
      </c>
      <c r="N71" s="7">
        <v>27.343038444040037</v>
      </c>
      <c r="O71" s="115">
        <v>2.3451864000000002</v>
      </c>
      <c r="R71" s="103">
        <v>44026</v>
      </c>
      <c r="S71" s="114">
        <f t="array" ref="S71:AC71">(E71:O71/E72:O72)-1</f>
        <v>-9.5486288900589189E-3</v>
      </c>
      <c r="T71" s="114">
        <v>3.0367138262374915E-3</v>
      </c>
      <c r="U71" s="114">
        <v>-4.2360010798041525E-3</v>
      </c>
      <c r="V71" s="114">
        <v>6.47046986088331E-2</v>
      </c>
      <c r="W71" s="114">
        <v>4.2149162743725155E-2</v>
      </c>
      <c r="X71" s="114">
        <v>-2.1613337977607339E-3</v>
      </c>
      <c r="Y71" s="114">
        <v>8.8887486406499239E-3</v>
      </c>
      <c r="Z71" s="114">
        <v>-9.0608839124151075E-3</v>
      </c>
      <c r="AA71" s="114">
        <v>-2.6140162092478936E-2</v>
      </c>
      <c r="AB71" s="114">
        <v>-5.7954917426915831E-2</v>
      </c>
      <c r="AC71" s="116">
        <v>-1.3744118103102498E-2</v>
      </c>
      <c r="AD71" s="118"/>
      <c r="AE71" s="118"/>
    </row>
    <row r="72" spans="4:31" x14ac:dyDescent="0.2">
      <c r="D72" s="103">
        <v>44025</v>
      </c>
      <c r="E72" s="7">
        <v>2744.4642105598214</v>
      </c>
      <c r="F72" s="7">
        <v>182.64361841337433</v>
      </c>
      <c r="G72" s="7">
        <v>230.14948488245841</v>
      </c>
      <c r="H72" s="7">
        <v>46.259783342941319</v>
      </c>
      <c r="I72" s="7">
        <v>63.4657339850257</v>
      </c>
      <c r="J72" s="7">
        <v>18.198876396546787</v>
      </c>
      <c r="K72" s="7">
        <v>28.61174761539305</v>
      </c>
      <c r="L72" s="7">
        <v>408.35000600000001</v>
      </c>
      <c r="M72" s="7">
        <v>66.786104759177633</v>
      </c>
      <c r="N72" s="7">
        <v>29.025190991237679</v>
      </c>
      <c r="O72" s="115">
        <v>2.3778681000000002</v>
      </c>
      <c r="R72" s="103">
        <v>44025</v>
      </c>
      <c r="S72" s="114">
        <f t="array" ref="S72:AC72">(E72:O72/E73:O73)-1</f>
        <v>-3.1893680305286276E-2</v>
      </c>
      <c r="T72" s="114">
        <v>-3.2780660388961547E-2</v>
      </c>
      <c r="U72" s="114">
        <v>-5.8281717308982905E-2</v>
      </c>
      <c r="V72" s="114">
        <v>-5.7949514732477336E-2</v>
      </c>
      <c r="W72" s="114">
        <v>0.14422401397759232</v>
      </c>
      <c r="X72" s="114">
        <v>-1.9522477374085412E-3</v>
      </c>
      <c r="Y72" s="114">
        <v>-2.3379913478524195E-2</v>
      </c>
      <c r="Z72" s="114">
        <v>1.9091574172450887E-2</v>
      </c>
      <c r="AA72" s="114">
        <v>4.226768738159481E-2</v>
      </c>
      <c r="AB72" s="114">
        <v>-6.0519719144365158E-3</v>
      </c>
      <c r="AC72" s="116">
        <v>1.4094953211720496E-2</v>
      </c>
      <c r="AD72" s="118"/>
      <c r="AE72" s="118"/>
    </row>
    <row r="73" spans="4:31" x14ac:dyDescent="0.2">
      <c r="D73" s="103">
        <v>44022</v>
      </c>
      <c r="E73" s="7">
        <v>2834.8789329515698</v>
      </c>
      <c r="F73" s="7">
        <v>188.83371220309076</v>
      </c>
      <c r="G73" s="7">
        <v>244.39313658092343</v>
      </c>
      <c r="H73" s="7">
        <v>49.105418516720476</v>
      </c>
      <c r="I73" s="7">
        <v>55.466179008430224</v>
      </c>
      <c r="J73" s="7">
        <v>18.23447460834376</v>
      </c>
      <c r="K73" s="7">
        <v>29.296701972721383</v>
      </c>
      <c r="L73" s="7">
        <v>400.70001200000002</v>
      </c>
      <c r="M73" s="7">
        <v>64.077689031077028</v>
      </c>
      <c r="N73" s="7">
        <v>29.201920192087812</v>
      </c>
      <c r="O73" s="115">
        <v>2.3448180000000001</v>
      </c>
      <c r="R73" s="103">
        <v>44022</v>
      </c>
      <c r="S73" s="114">
        <f t="array" ref="S73:AC73">(E73:O73/E74:O74)-1</f>
        <v>1.0017458337859608E-2</v>
      </c>
      <c r="T73" s="114">
        <v>1.4882930049615606E-3</v>
      </c>
      <c r="U73" s="114">
        <v>2.8202191957486855E-2</v>
      </c>
      <c r="V73" s="114">
        <v>-1.9471296050505016E-3</v>
      </c>
      <c r="W73" s="114">
        <v>-3.1805213384560549E-2</v>
      </c>
      <c r="X73" s="114">
        <v>4.53492039305603E-3</v>
      </c>
      <c r="Y73" s="114">
        <v>3.6245264243932596E-3</v>
      </c>
      <c r="Z73" s="114">
        <v>-6.23519123376437E-4</v>
      </c>
      <c r="AA73" s="114">
        <v>1.868619860532128E-2</v>
      </c>
      <c r="AB73" s="114">
        <v>-1.9220714171893083E-2</v>
      </c>
      <c r="AC73" s="116">
        <v>3.7395947573757304E-3</v>
      </c>
      <c r="AD73" s="118"/>
      <c r="AE73" s="118"/>
    </row>
    <row r="74" spans="4:31" x14ac:dyDescent="0.2">
      <c r="D74" s="103">
        <v>44021</v>
      </c>
      <c r="E74" s="7">
        <v>2806.7623084622746</v>
      </c>
      <c r="F74" s="7">
        <v>188.55308995824203</v>
      </c>
      <c r="G74" s="7">
        <v>237.68976422394979</v>
      </c>
      <c r="H74" s="7">
        <v>49.201219668140908</v>
      </c>
      <c r="I74" s="7">
        <v>57.288243827800144</v>
      </c>
      <c r="J74" s="7">
        <v>18.152156025804405</v>
      </c>
      <c r="K74" s="7">
        <v>29.190898788709912</v>
      </c>
      <c r="L74" s="7">
        <v>400.95001200000002</v>
      </c>
      <c r="M74" s="7">
        <v>62.90228445109544</v>
      </c>
      <c r="N74" s="7">
        <v>29.774201610948165</v>
      </c>
      <c r="O74" s="115">
        <v>2.3360820000000002</v>
      </c>
      <c r="R74" s="103">
        <v>44021</v>
      </c>
      <c r="S74" s="114">
        <f t="array" ref="S74:AC74">(E74:O74/E75:O75)-1</f>
        <v>2.7126246197571868E-2</v>
      </c>
      <c r="T74" s="114">
        <v>1.3243120001227293E-3</v>
      </c>
      <c r="U74" s="114">
        <v>6.31071261229188E-3</v>
      </c>
      <c r="V74" s="114">
        <v>9.9309449095437152E-3</v>
      </c>
      <c r="W74" s="114">
        <v>4.8941384338582861E-2</v>
      </c>
      <c r="X74" s="114">
        <v>-5.6371068378139322E-3</v>
      </c>
      <c r="Y74" s="114">
        <v>-1.4135080846766623E-3</v>
      </c>
      <c r="Z74" s="114">
        <v>2.8764983354627738E-3</v>
      </c>
      <c r="AA74" s="114">
        <v>3.0021787966809654E-2</v>
      </c>
      <c r="AB74" s="114">
        <v>9.3982783320227581E-2</v>
      </c>
      <c r="AC74" s="116">
        <v>1.3485934170653913E-4</v>
      </c>
      <c r="AD74" s="118"/>
      <c r="AE74" s="118"/>
    </row>
    <row r="75" spans="4:31" x14ac:dyDescent="0.2">
      <c r="D75" s="103">
        <v>44020</v>
      </c>
      <c r="E75" s="7">
        <v>2732.6361475553049</v>
      </c>
      <c r="F75" s="7">
        <v>188.30371708603727</v>
      </c>
      <c r="G75" s="7">
        <v>236.19917908548206</v>
      </c>
      <c r="H75" s="7">
        <v>48.717409755721171</v>
      </c>
      <c r="I75" s="7">
        <v>54.615295652505537</v>
      </c>
      <c r="J75" s="7">
        <v>18.255061759272316</v>
      </c>
      <c r="K75" s="7">
        <v>29.232218766269071</v>
      </c>
      <c r="L75" s="7">
        <v>399.79998799999998</v>
      </c>
      <c r="M75" s="7">
        <v>61.068887266219981</v>
      </c>
      <c r="N75" s="7">
        <v>27.216334721999679</v>
      </c>
      <c r="O75" s="115">
        <v>2.3357670000000001</v>
      </c>
      <c r="R75" s="103">
        <v>44020</v>
      </c>
      <c r="S75" s="114">
        <f t="array" ref="S75:AC75">(E75:O75/E76:O76)-1</f>
        <v>3.0423081831310039E-2</v>
      </c>
      <c r="T75" s="114">
        <v>2.540366642238201E-2</v>
      </c>
      <c r="U75" s="114">
        <v>1.9491867203156987E-2</v>
      </c>
      <c r="V75" s="114">
        <v>8.8335795838202502E-2</v>
      </c>
      <c r="W75" s="114">
        <v>1.1385158905555359E-2</v>
      </c>
      <c r="X75" s="114">
        <v>5.2818377963763652E-3</v>
      </c>
      <c r="Y75" s="114">
        <v>1.286363900429377E-2</v>
      </c>
      <c r="Z75" s="114">
        <v>-7.0781225443157236E-3</v>
      </c>
      <c r="AA75" s="114">
        <v>-8.290948652162955E-3</v>
      </c>
      <c r="AB75" s="114">
        <v>2.6671843462885203E-2</v>
      </c>
      <c r="AC75" s="116">
        <v>2.3257048423641624E-3</v>
      </c>
      <c r="AD75" s="118"/>
      <c r="AE75" s="118"/>
    </row>
    <row r="76" spans="4:31" x14ac:dyDescent="0.2">
      <c r="D76" s="103">
        <v>44019</v>
      </c>
      <c r="E76" s="7">
        <v>2651.9554887093095</v>
      </c>
      <c r="F76" s="7">
        <v>183.63862277089967</v>
      </c>
      <c r="G76" s="7">
        <v>231.68324013556256</v>
      </c>
      <c r="H76" s="7">
        <v>44.763215491042942</v>
      </c>
      <c r="I76" s="7">
        <v>54.000491476072369</v>
      </c>
      <c r="J76" s="7">
        <v>18.159148084569242</v>
      </c>
      <c r="K76" s="7">
        <v>28.860961772708229</v>
      </c>
      <c r="L76" s="7">
        <v>402.64999399999999</v>
      </c>
      <c r="M76" s="7">
        <v>61.579439234945909</v>
      </c>
      <c r="N76" s="7">
        <v>26.509283268352888</v>
      </c>
      <c r="O76" s="115">
        <v>2.3303473000000001</v>
      </c>
      <c r="R76" s="103">
        <v>44019</v>
      </c>
      <c r="S76" s="114">
        <f t="array" ref="S76:AC76">(E76:O76/E77:O77)-1</f>
        <v>-2.4315239836760649E-2</v>
      </c>
      <c r="T76" s="114">
        <v>-1.7364433567306214E-2</v>
      </c>
      <c r="U76" s="114">
        <v>-1.6138933131421007E-3</v>
      </c>
      <c r="V76" s="114">
        <v>3.7098031715674384E-3</v>
      </c>
      <c r="W76" s="114">
        <v>2.680356245749782E-2</v>
      </c>
      <c r="X76" s="114">
        <v>-5.8040141926976041E-3</v>
      </c>
      <c r="Y76" s="114">
        <v>-1.5453444329577182E-2</v>
      </c>
      <c r="Z76" s="114">
        <v>3.1141006942814187E-3</v>
      </c>
      <c r="AA76" s="114">
        <v>-1.4071351383780906E-2</v>
      </c>
      <c r="AB76" s="114">
        <v>2.4982523344797558E-2</v>
      </c>
      <c r="AC76" s="116">
        <v>-8.6395882681260527E-3</v>
      </c>
      <c r="AD76" s="118"/>
      <c r="AE76" s="118"/>
    </row>
    <row r="77" spans="4:31" x14ac:dyDescent="0.2">
      <c r="D77" s="103">
        <v>44018</v>
      </c>
      <c r="E77" s="7">
        <v>2718.0454148588092</v>
      </c>
      <c r="F77" s="7">
        <v>186.88375328970764</v>
      </c>
      <c r="G77" s="7">
        <v>232.05775659719754</v>
      </c>
      <c r="H77" s="7">
        <v>44.597766555231523</v>
      </c>
      <c r="I77" s="7">
        <v>52.590868838466463</v>
      </c>
      <c r="J77" s="7">
        <v>18.265159328543994</v>
      </c>
      <c r="K77" s="7">
        <v>29.313963475353869</v>
      </c>
      <c r="L77" s="7">
        <v>401.39999399999999</v>
      </c>
      <c r="M77" s="7">
        <v>62.458312091219305</v>
      </c>
      <c r="N77" s="7">
        <v>25.863156360799074</v>
      </c>
      <c r="O77" s="115">
        <v>2.3506560000000003</v>
      </c>
      <c r="R77" s="103">
        <v>44018</v>
      </c>
      <c r="S77" s="114">
        <f t="array" ref="S77:AC77">(E77:O77/E78:O78)-1</f>
        <v>5.8082597009778691E-2</v>
      </c>
      <c r="T77" s="114">
        <v>2.1905867836290893E-2</v>
      </c>
      <c r="U77" s="114">
        <v>-2.4565977011856699E-3</v>
      </c>
      <c r="V77" s="114">
        <v>2.6988146529511647E-2</v>
      </c>
      <c r="W77" s="114">
        <v>1.0278043079639421E-2</v>
      </c>
      <c r="X77" s="114">
        <v>3.2882042598800787E-3</v>
      </c>
      <c r="Y77" s="114">
        <v>1.7656718196010557E-2</v>
      </c>
      <c r="Z77" s="114">
        <v>5.3501937960300783E-3</v>
      </c>
      <c r="AA77" s="114">
        <v>9.0879195527906464E-3</v>
      </c>
      <c r="AB77" s="114">
        <v>5.1764367093084074E-2</v>
      </c>
      <c r="AC77" s="116">
        <v>2.5180879754852503E-2</v>
      </c>
      <c r="AD77" s="118"/>
      <c r="AE77" s="118"/>
    </row>
    <row r="78" spans="4:31" x14ac:dyDescent="0.2">
      <c r="D78" s="103">
        <v>44014</v>
      </c>
      <c r="E78" s="7">
        <v>2568.8404880112485</v>
      </c>
      <c r="F78" s="7">
        <v>182.87765945155175</v>
      </c>
      <c r="G78" s="7">
        <v>232.62923303630311</v>
      </c>
      <c r="H78" s="7">
        <v>43.425785103693947</v>
      </c>
      <c r="I78" s="7">
        <v>52.055836706252926</v>
      </c>
      <c r="J78" s="7">
        <v>18.205296594728829</v>
      </c>
      <c r="K78" s="7">
        <v>28.805355431955903</v>
      </c>
      <c r="L78" s="7">
        <v>399.26385499999998</v>
      </c>
      <c r="M78" s="7">
        <v>61.895807967753385</v>
      </c>
      <c r="N78" s="7">
        <v>24.590257257222817</v>
      </c>
      <c r="O78" s="115">
        <v>2.2929182999999997</v>
      </c>
      <c r="R78" s="103">
        <v>44014</v>
      </c>
      <c r="S78" s="114">
        <f t="array" ref="S78:AC78">(E78:O78/E79:O79)-1</f>
        <v>4.7268833219177298E-2</v>
      </c>
      <c r="T78" s="114">
        <v>1.3136367382019509E-2</v>
      </c>
      <c r="U78" s="114">
        <v>3.1958500450817828E-2</v>
      </c>
      <c r="V78" s="114">
        <v>2.6736367917314485E-2</v>
      </c>
      <c r="W78" s="114">
        <v>-8.8175649087663177E-2</v>
      </c>
      <c r="X78" s="114">
        <v>3.5294415814530744E-3</v>
      </c>
      <c r="Y78" s="114">
        <v>1.3703390961603112E-2</v>
      </c>
      <c r="Z78" s="114">
        <v>2.90653593420378E-2</v>
      </c>
      <c r="AA78" s="114">
        <v>1.7416459094648395E-2</v>
      </c>
      <c r="AB78" s="114">
        <v>2.2581595251768949E-2</v>
      </c>
      <c r="AC78" s="116">
        <v>1.2125143911843717E-2</v>
      </c>
      <c r="AD78" s="118"/>
      <c r="AE78" s="118"/>
    </row>
    <row r="79" spans="4:31" x14ac:dyDescent="0.2">
      <c r="D79" s="103">
        <v>44012</v>
      </c>
      <c r="E79" s="7">
        <v>2452.8950032007965</v>
      </c>
      <c r="F79" s="7">
        <v>180.50646027455724</v>
      </c>
      <c r="G79" s="7">
        <v>225.42498844156768</v>
      </c>
      <c r="H79" s="7">
        <v>42.294971192830218</v>
      </c>
      <c r="I79" s="7">
        <v>57.089763674514543</v>
      </c>
      <c r="J79" s="7">
        <v>18.141268048936624</v>
      </c>
      <c r="K79" s="7">
        <v>28.415960416814851</v>
      </c>
      <c r="L79" s="7">
        <v>387.98687699999999</v>
      </c>
      <c r="M79" s="7">
        <v>60.836255807018873</v>
      </c>
      <c r="N79" s="7">
        <v>24.047232388500468</v>
      </c>
      <c r="O79" s="115">
        <v>2.2654493999999996</v>
      </c>
      <c r="R79" s="103">
        <v>44012</v>
      </c>
      <c r="S79" s="114">
        <f t="array" ref="S79:AC79">(E79:O79/E80:O80)-1</f>
        <v>2.7311690976144165E-2</v>
      </c>
      <c r="T79" s="114">
        <v>2.3603346482360621E-2</v>
      </c>
      <c r="U79" s="114">
        <v>1.8100008492379027E-2</v>
      </c>
      <c r="V79" s="114">
        <v>6.2679727813930164E-4</v>
      </c>
      <c r="W79" s="114">
        <v>3.2348057017114629E-2</v>
      </c>
      <c r="X79" s="114">
        <v>-1.8973611209899266E-3</v>
      </c>
      <c r="Y79" s="114">
        <v>2.0452953949792629E-2</v>
      </c>
      <c r="Z79" s="114">
        <v>2.5673828367429596E-3</v>
      </c>
      <c r="AA79" s="114">
        <v>4.067978927737137E-3</v>
      </c>
      <c r="AB79" s="114">
        <v>-1.3852464392984931E-3</v>
      </c>
      <c r="AC79" s="116">
        <v>-4.683649062815598E-3</v>
      </c>
      <c r="AD79" s="118"/>
      <c r="AE79" s="118"/>
    </row>
    <row r="80" spans="4:31" x14ac:dyDescent="0.2">
      <c r="D80" s="103">
        <v>44011</v>
      </c>
      <c r="E80" s="7">
        <v>2387.6833338381202</v>
      </c>
      <c r="F80" s="7">
        <v>176.34414824343077</v>
      </c>
      <c r="G80" s="7">
        <v>221.4173328368606</v>
      </c>
      <c r="H80" s="7">
        <v>42.268477426228365</v>
      </c>
      <c r="I80" s="7">
        <v>55.300887415307152</v>
      </c>
      <c r="J80" s="7">
        <v>18.175754017954969</v>
      </c>
      <c r="K80" s="7">
        <v>27.846418893519068</v>
      </c>
      <c r="L80" s="7">
        <v>386.99331699999999</v>
      </c>
      <c r="M80" s="7">
        <v>60.589777867417943</v>
      </c>
      <c r="N80" s="7">
        <v>24.08058993997102</v>
      </c>
      <c r="O80" s="115">
        <v>2.2761098999999998</v>
      </c>
      <c r="R80" s="103">
        <v>44011</v>
      </c>
      <c r="S80" s="114">
        <f t="array" ref="S80:AC80">(E80:O80/E81:O81)-1</f>
        <v>-4.9734215607513121E-3</v>
      </c>
      <c r="T80" s="114">
        <v>1.0406912054512052E-2</v>
      </c>
      <c r="U80" s="114">
        <v>-3.2413108024803794E-2</v>
      </c>
      <c r="V80" s="114">
        <v>4.710870999208816E-2</v>
      </c>
      <c r="W80" s="114">
        <v>1.2713761052068895E-2</v>
      </c>
      <c r="X80" s="114">
        <v>-8.2407174768350799E-4</v>
      </c>
      <c r="Y80" s="114">
        <v>8.698323229769267E-3</v>
      </c>
      <c r="Z80" s="114">
        <v>4.6427002337969814E-3</v>
      </c>
      <c r="AA80" s="114">
        <v>-2.8431958421655801E-2</v>
      </c>
      <c r="AB80" s="114">
        <v>-2.4623923192201302E-2</v>
      </c>
      <c r="AC80" s="116">
        <v>-2.0703409983726662E-3</v>
      </c>
      <c r="AD80" s="118"/>
      <c r="AE80" s="118"/>
    </row>
    <row r="81" spans="4:31" x14ac:dyDescent="0.2">
      <c r="D81" s="103">
        <v>44008</v>
      </c>
      <c r="E81" s="7">
        <v>2399.6176439661808</v>
      </c>
      <c r="F81" s="7">
        <v>174.52785223416691</v>
      </c>
      <c r="G81" s="7">
        <v>228.8345725569591</v>
      </c>
      <c r="H81" s="7">
        <v>40.366847322421506</v>
      </c>
      <c r="I81" s="7">
        <v>54.606631747412237</v>
      </c>
      <c r="J81" s="7">
        <v>18.190744496563916</v>
      </c>
      <c r="K81" s="7">
        <v>27.606290455958252</v>
      </c>
      <c r="L81" s="7">
        <v>385.204926</v>
      </c>
      <c r="M81" s="7">
        <v>62.36287658143619</v>
      </c>
      <c r="N81" s="7">
        <v>24.688518113732847</v>
      </c>
      <c r="O81" s="115">
        <v>2.2808320000000002</v>
      </c>
      <c r="R81" s="103">
        <v>44008</v>
      </c>
      <c r="S81" s="114">
        <f t="array" ref="S81:AC81">(E81:O81/E82:O82)-1</f>
        <v>-7.2661049005251499E-3</v>
      </c>
      <c r="T81" s="114">
        <v>3.5011603936752067E-4</v>
      </c>
      <c r="U81" s="114">
        <v>1.1589229214564289E-2</v>
      </c>
      <c r="V81" s="114">
        <v>-2.1756843813635629E-2</v>
      </c>
      <c r="W81" s="114">
        <v>-4.7302022276745959E-2</v>
      </c>
      <c r="X81" s="114">
        <v>7.5526198842035264E-3</v>
      </c>
      <c r="Y81" s="114">
        <v>1.2568445876592893E-3</v>
      </c>
      <c r="Z81" s="114">
        <v>1.6651396768518234E-2</v>
      </c>
      <c r="AA81" s="114">
        <v>-1.5480575390802609E-2</v>
      </c>
      <c r="AB81" s="114">
        <v>-2.2449512453876719E-2</v>
      </c>
      <c r="AC81" s="116">
        <v>1.4924990584219922E-2</v>
      </c>
      <c r="AD81" s="118"/>
      <c r="AE81" s="118"/>
    </row>
    <row r="82" spans="4:31" x14ac:dyDescent="0.2">
      <c r="D82" s="103">
        <v>44006</v>
      </c>
      <c r="E82" s="7">
        <v>2417.1811356614676</v>
      </c>
      <c r="F82" s="7">
        <v>174.46676862013638</v>
      </c>
      <c r="G82" s="7">
        <v>226.21293895609665</v>
      </c>
      <c r="H82" s="7">
        <v>41.264635553178607</v>
      </c>
      <c r="I82" s="7">
        <v>57.3178835520471</v>
      </c>
      <c r="J82" s="7">
        <v>18.054386577501578</v>
      </c>
      <c r="K82" s="7">
        <v>27.571637192979352</v>
      </c>
      <c r="L82" s="7">
        <v>378.895782</v>
      </c>
      <c r="M82" s="7">
        <v>63.343469943410192</v>
      </c>
      <c r="N82" s="7">
        <v>25.255491586635806</v>
      </c>
      <c r="O82" s="115">
        <v>2.2472911999999998</v>
      </c>
      <c r="R82" s="103">
        <v>44006</v>
      </c>
      <c r="S82" s="114">
        <f t="array" ref="S82:AC82">(E82:O82/E83:O83)-1</f>
        <v>-1.371248909420264E-2</v>
      </c>
      <c r="T82" s="114">
        <v>-2.2987254317061834E-2</v>
      </c>
      <c r="U82" s="114">
        <v>9.2993091532338479E-3</v>
      </c>
      <c r="V82" s="114">
        <v>2.3196007677638075E-2</v>
      </c>
      <c r="W82" s="114">
        <v>2.7212257731930922E-2</v>
      </c>
      <c r="X82" s="114">
        <v>-6.2778516011207097E-3</v>
      </c>
      <c r="Y82" s="114">
        <v>-2.6606463602597774E-2</v>
      </c>
      <c r="Z82" s="114">
        <v>-2.3806461615218932E-2</v>
      </c>
      <c r="AA82" s="114">
        <v>2.8225246470063858E-3</v>
      </c>
      <c r="AB82" s="114">
        <v>3.5499177327797948E-3</v>
      </c>
      <c r="AC82" s="116">
        <v>-2.5042446589487843E-2</v>
      </c>
      <c r="AD82" s="118"/>
      <c r="AE82" s="118"/>
    </row>
    <row r="83" spans="4:31" x14ac:dyDescent="0.2">
      <c r="D83" s="103">
        <v>44005</v>
      </c>
      <c r="E83" s="7">
        <v>2450.7875329796589</v>
      </c>
      <c r="F83" s="7">
        <v>178.5716403302221</v>
      </c>
      <c r="G83" s="7">
        <v>224.12869691338759</v>
      </c>
      <c r="H83" s="7">
        <v>40.329160047093531</v>
      </c>
      <c r="I83" s="7">
        <v>55.799454417146578</v>
      </c>
      <c r="J83" s="7">
        <v>18.168445381429258</v>
      </c>
      <c r="K83" s="7">
        <v>28.325272525461713</v>
      </c>
      <c r="L83" s="7">
        <v>388.13592499999999</v>
      </c>
      <c r="M83" s="7">
        <v>63.165184652894688</v>
      </c>
      <c r="N83" s="7">
        <v>25.16615381095643</v>
      </c>
      <c r="O83" s="115">
        <v>2.3050144000000001</v>
      </c>
      <c r="R83" s="103">
        <v>44005</v>
      </c>
      <c r="S83" s="114">
        <f t="array" ref="S83:AC83">(E83:O83/E84:O84)-1</f>
        <v>9.419342871928249E-3</v>
      </c>
      <c r="T83" s="114">
        <v>-2.433007698828038E-3</v>
      </c>
      <c r="U83" s="114">
        <v>-2.9800940858802916E-3</v>
      </c>
      <c r="V83" s="114">
        <v>-1.0575951971575348E-2</v>
      </c>
      <c r="W83" s="114">
        <v>-3.6754054494330557E-2</v>
      </c>
      <c r="X83" s="114">
        <v>-7.1245201756870991E-3</v>
      </c>
      <c r="Y83" s="114">
        <v>-3.7526016135120965E-3</v>
      </c>
      <c r="Z83" s="114">
        <v>3.1010808572672577E-2</v>
      </c>
      <c r="AA83" s="114">
        <v>-5.4818391827052837E-3</v>
      </c>
      <c r="AB83" s="114">
        <v>2.338814302517056E-2</v>
      </c>
      <c r="AC83" s="116">
        <v>2.2930905509644717E-2</v>
      </c>
      <c r="AD83" s="118"/>
      <c r="AE83" s="118"/>
    </row>
    <row r="84" spans="4:31" x14ac:dyDescent="0.2">
      <c r="D84" s="103">
        <v>44004</v>
      </c>
      <c r="E84" s="7">
        <v>2427.9181395581863</v>
      </c>
      <c r="F84" s="7">
        <v>179.00716614359484</v>
      </c>
      <c r="G84" s="7">
        <v>224.79861794524027</v>
      </c>
      <c r="H84" s="7">
        <v>40.760238370449365</v>
      </c>
      <c r="I84" s="7">
        <v>57.928564015760145</v>
      </c>
      <c r="J84" s="7">
        <v>18.298815662810128</v>
      </c>
      <c r="K84" s="7">
        <v>28.431966368330833</v>
      </c>
      <c r="L84" s="7">
        <v>376.46154799999999</v>
      </c>
      <c r="M84" s="7">
        <v>63.513354649034824</v>
      </c>
      <c r="N84" s="7">
        <v>24.591015620490204</v>
      </c>
      <c r="O84" s="115">
        <v>2.2533431999999998</v>
      </c>
      <c r="R84" s="103">
        <v>44004</v>
      </c>
      <c r="S84" s="114">
        <f t="array" ref="S84:AC84">(E84:O84/E85:O85)-1</f>
        <v>1.7543491831151226E-2</v>
      </c>
      <c r="T84" s="114">
        <v>3.08483384748508E-2</v>
      </c>
      <c r="U84" s="114">
        <v>3.50818741528518E-2</v>
      </c>
      <c r="V84" s="114">
        <v>-2.1911338633944455E-2</v>
      </c>
      <c r="W84" s="114">
        <v>-2.1194949876732538E-2</v>
      </c>
      <c r="X84" s="114">
        <v>5.4379568508053922E-3</v>
      </c>
      <c r="Y84" s="114">
        <v>1.4806669708236075E-2</v>
      </c>
      <c r="Z84" s="114">
        <v>-3.0258620638059508E-3</v>
      </c>
      <c r="AA84" s="114">
        <v>3.6115479962623986E-3</v>
      </c>
      <c r="AB84" s="114">
        <v>-2.4882014840643896E-2</v>
      </c>
      <c r="AC84" s="116">
        <v>-1.3219617026371533E-2</v>
      </c>
      <c r="AD84" s="118"/>
      <c r="AE84" s="118"/>
    </row>
    <row r="85" spans="4:31" x14ac:dyDescent="0.2">
      <c r="D85" s="103">
        <v>44001</v>
      </c>
      <c r="E85" s="7">
        <v>2386.0583444830968</v>
      </c>
      <c r="F85" s="7">
        <v>173.65034162875747</v>
      </c>
      <c r="G85" s="7">
        <v>217.17955222549281</v>
      </c>
      <c r="H85" s="7">
        <v>41.673357416822768</v>
      </c>
      <c r="I85" s="7">
        <v>59.182943537597005</v>
      </c>
      <c r="J85" s="7">
        <v>18.199845687271431</v>
      </c>
      <c r="K85" s="7">
        <v>28.017126036928019</v>
      </c>
      <c r="L85" s="7">
        <v>377.60412600000001</v>
      </c>
      <c r="M85" s="7">
        <v>63.284798561595828</v>
      </c>
      <c r="N85" s="7">
        <v>25.218502780944483</v>
      </c>
      <c r="O85" s="115">
        <v>2.2835306000000002</v>
      </c>
      <c r="R85" s="103">
        <v>44001</v>
      </c>
      <c r="S85" s="114">
        <f t="array" ref="S85:AC85">(E85:O85/E86:O86)-1</f>
        <v>1.0791926214492653E-2</v>
      </c>
      <c r="T85" s="114">
        <v>-3.1312539905176129E-3</v>
      </c>
      <c r="U85" s="114">
        <v>1.0774482328840262E-2</v>
      </c>
      <c r="V85" s="114">
        <v>2.4779920940064537E-2</v>
      </c>
      <c r="W85" s="114">
        <v>2.4461811597696448E-2</v>
      </c>
      <c r="X85" s="114">
        <v>3.3838007897943889E-3</v>
      </c>
      <c r="Y85" s="114">
        <v>1.2516094503944863E-3</v>
      </c>
      <c r="Z85" s="114">
        <v>7.2886245657735049E-3</v>
      </c>
      <c r="AA85" s="114">
        <v>-4.7447240673469393E-3</v>
      </c>
      <c r="AB85" s="114">
        <v>8.8234642934812424E-3</v>
      </c>
      <c r="AC85" s="116">
        <v>7.6606779137773362E-3</v>
      </c>
      <c r="AD85" s="118"/>
      <c r="AE85" s="118"/>
    </row>
    <row r="86" spans="4:31" x14ac:dyDescent="0.2">
      <c r="D86" s="103">
        <v>44000</v>
      </c>
      <c r="E86" s="7">
        <v>2360.5831057823161</v>
      </c>
      <c r="F86" s="7">
        <v>174.19579290040826</v>
      </c>
      <c r="G86" s="7">
        <v>214.86449848348735</v>
      </c>
      <c r="H86" s="7">
        <v>40.665665442190182</v>
      </c>
      <c r="I86" s="7">
        <v>57.769789822910454</v>
      </c>
      <c r="J86" s="7">
        <v>18.138468722482632</v>
      </c>
      <c r="K86" s="7">
        <v>27.982103371905826</v>
      </c>
      <c r="L86" s="7">
        <v>374.871826</v>
      </c>
      <c r="M86" s="7">
        <v>63.586498953539014</v>
      </c>
      <c r="N86" s="7">
        <v>24.997934399360936</v>
      </c>
      <c r="O86" s="115">
        <v>2.2661701999999999</v>
      </c>
      <c r="R86" s="103">
        <v>44000</v>
      </c>
      <c r="S86" s="114">
        <f t="array" ref="S86:AC86">(E86:O86/E87:O87)-1</f>
        <v>6.9603441224057594E-3</v>
      </c>
      <c r="T86" s="114">
        <v>1.2758131339350776E-2</v>
      </c>
      <c r="U86" s="114">
        <v>2.2385129111623492E-2</v>
      </c>
      <c r="V86" s="114">
        <v>0.17348149446021277</v>
      </c>
      <c r="W86" s="114">
        <v>2.7984695827065753E-2</v>
      </c>
      <c r="X86" s="114">
        <v>5.7097098866387697E-4</v>
      </c>
      <c r="Y86" s="114">
        <v>1.0732993232120958E-3</v>
      </c>
      <c r="Z86" s="114">
        <v>-4.879361688182704E-3</v>
      </c>
      <c r="AA86" s="114">
        <v>6.3397344485622842E-3</v>
      </c>
      <c r="AB86" s="114">
        <v>1.902964860571732E-3</v>
      </c>
      <c r="AC86" s="116">
        <v>4.4196463910579631E-3</v>
      </c>
      <c r="AD86" s="118"/>
      <c r="AE86" s="118"/>
    </row>
    <row r="87" spans="4:31" x14ac:dyDescent="0.2">
      <c r="D87" s="103">
        <v>43999</v>
      </c>
      <c r="E87" s="7">
        <v>2344.2662062721356</v>
      </c>
      <c r="F87" s="7">
        <v>172.00137674534204</v>
      </c>
      <c r="G87" s="7">
        <v>210.16003887907542</v>
      </c>
      <c r="H87" s="7">
        <v>34.653861721863706</v>
      </c>
      <c r="I87" s="7">
        <v>56.197130227149664</v>
      </c>
      <c r="J87" s="7">
        <v>18.128118092972471</v>
      </c>
      <c r="K87" s="7">
        <v>27.952102399318282</v>
      </c>
      <c r="L87" s="7">
        <v>376.70992999999999</v>
      </c>
      <c r="M87" s="7">
        <v>63.185917018751233</v>
      </c>
      <c r="N87" s="7">
        <v>24.950454561075915</v>
      </c>
      <c r="O87" s="115">
        <v>2.2561985999999998</v>
      </c>
      <c r="R87" s="103">
        <v>43999</v>
      </c>
      <c r="S87" s="114">
        <f t="array" ref="S87:AC87">(E87:O87/E88:O88)-1</f>
        <v>1.6288204821766072E-2</v>
      </c>
      <c r="T87" s="114">
        <v>9.8780280145183141E-3</v>
      </c>
      <c r="U87" s="114">
        <v>-1.766989658333995E-2</v>
      </c>
      <c r="V87" s="114">
        <v>-0.25531370528398623</v>
      </c>
      <c r="W87" s="114">
        <v>-9.7163648229573463E-3</v>
      </c>
      <c r="X87" s="114">
        <v>5.4198624066130741E-3</v>
      </c>
      <c r="Y87" s="114">
        <v>7.0342533434679666E-3</v>
      </c>
      <c r="Z87" s="114">
        <v>6.2367914702088356E-3</v>
      </c>
      <c r="AA87" s="114">
        <v>3.2206958417745346E-2</v>
      </c>
      <c r="AB87" s="114">
        <v>2.8241951109402974E-2</v>
      </c>
      <c r="AC87" s="116">
        <v>1.727034122628357E-2</v>
      </c>
      <c r="AD87" s="118"/>
      <c r="AE87" s="118"/>
    </row>
    <row r="88" spans="4:31" x14ac:dyDescent="0.2">
      <c r="D88" s="103">
        <v>43998</v>
      </c>
      <c r="E88" s="7">
        <v>2306.6942970997748</v>
      </c>
      <c r="F88" s="7">
        <v>170.31896127446916</v>
      </c>
      <c r="G88" s="7">
        <v>213.94034260796244</v>
      </c>
      <c r="H88" s="7">
        <v>46.53484556886999</v>
      </c>
      <c r="I88" s="7">
        <v>56.748519546223498</v>
      </c>
      <c r="J88" s="7">
        <v>18.030395828445528</v>
      </c>
      <c r="K88" s="7">
        <v>27.756853658665662</v>
      </c>
      <c r="L88" s="7">
        <v>374.37503099999998</v>
      </c>
      <c r="M88" s="7">
        <v>61.214387777048103</v>
      </c>
      <c r="N88" s="7">
        <v>24.265159123449568</v>
      </c>
      <c r="O88" s="115">
        <v>2.2178947999999998</v>
      </c>
      <c r="R88" s="103">
        <v>43998</v>
      </c>
      <c r="S88" s="114">
        <f t="array" ref="S88:AC88">(E88:O88/E89:O89)-1</f>
        <v>8.8681057861819124E-3</v>
      </c>
      <c r="T88" s="114">
        <v>1.6758368140562974E-2</v>
      </c>
      <c r="U88" s="114">
        <v>7.1369902697429044E-3</v>
      </c>
      <c r="V88" s="114">
        <v>3.7880153241980574E-2</v>
      </c>
      <c r="W88" s="114">
        <v>-4.080680573936879E-2</v>
      </c>
      <c r="X88" s="114">
        <v>-5.1527535853174156E-3</v>
      </c>
      <c r="Y88" s="114">
        <v>1.1727841977855924E-2</v>
      </c>
      <c r="Z88" s="114">
        <v>1.4402885904234886E-2</v>
      </c>
      <c r="AA88" s="114">
        <v>1.3188702947249942E-2</v>
      </c>
      <c r="AB88" s="114">
        <v>2.3146051742957807E-2</v>
      </c>
      <c r="AC88" s="116">
        <v>3.3824491624855346E-2</v>
      </c>
      <c r="AD88" s="118"/>
      <c r="AE88" s="118"/>
    </row>
    <row r="89" spans="4:31" x14ac:dyDescent="0.2">
      <c r="D89" s="103">
        <v>43997</v>
      </c>
      <c r="E89" s="7">
        <v>2286.4180995217748</v>
      </c>
      <c r="F89" s="7">
        <v>167.51173790282806</v>
      </c>
      <c r="G89" s="7">
        <v>212.42427264106593</v>
      </c>
      <c r="H89" s="7">
        <v>44.836434557025818</v>
      </c>
      <c r="I89" s="7">
        <v>59.162762919691687</v>
      </c>
      <c r="J89" s="7">
        <v>18.123783217398493</v>
      </c>
      <c r="K89" s="7">
        <v>27.435099151173883</v>
      </c>
      <c r="L89" s="7">
        <v>369.05950899999999</v>
      </c>
      <c r="M89" s="7">
        <v>60.417558544605228</v>
      </c>
      <c r="N89" s="7">
        <v>23.716222216870399</v>
      </c>
      <c r="O89" s="115">
        <v>2.1453300999999998</v>
      </c>
      <c r="R89" s="103">
        <v>43997</v>
      </c>
      <c r="S89" s="114">
        <f t="array" ref="S89:AC89">(E89:O89/E90:O90)-1</f>
        <v>1.4108738557182754E-2</v>
      </c>
      <c r="T89" s="114">
        <v>9.6179135468745791E-3</v>
      </c>
      <c r="U89" s="114">
        <v>9.232058118683506E-2</v>
      </c>
      <c r="V89" s="114">
        <v>4.075107914242504E-2</v>
      </c>
      <c r="W89" s="114">
        <v>7.7151614287924941E-2</v>
      </c>
      <c r="X89" s="114">
        <v>4.6688384307966846E-3</v>
      </c>
      <c r="Y89" s="114">
        <v>1.371392524884496E-2</v>
      </c>
      <c r="Z89" s="114">
        <v>-2.0308519608177034E-2</v>
      </c>
      <c r="AA89" s="114">
        <v>-1.3207417132758192E-2</v>
      </c>
      <c r="AB89" s="114">
        <v>-2.1365751877023942E-2</v>
      </c>
      <c r="AC89" s="116">
        <v>-1.7101137329931904E-2</v>
      </c>
      <c r="AD89" s="118"/>
      <c r="AE89" s="118"/>
    </row>
    <row r="90" spans="4:31" x14ac:dyDescent="0.2">
      <c r="D90" s="103">
        <v>43994</v>
      </c>
      <c r="E90" s="7">
        <v>2254.6084187922124</v>
      </c>
      <c r="F90" s="7">
        <v>165.91597242400832</v>
      </c>
      <c r="G90" s="7">
        <v>194.47063096647082</v>
      </c>
      <c r="H90" s="7">
        <v>43.080843686437369</v>
      </c>
      <c r="I90" s="7">
        <v>54.925195427388886</v>
      </c>
      <c r="J90" s="7">
        <v>18.039559429061452</v>
      </c>
      <c r="K90" s="7">
        <v>27.063946215831212</v>
      </c>
      <c r="L90" s="7">
        <v>376.70992999999999</v>
      </c>
      <c r="M90" s="7">
        <v>61.226198487482456</v>
      </c>
      <c r="N90" s="7">
        <v>24.233999844536605</v>
      </c>
      <c r="O90" s="115">
        <v>2.1826559999999997</v>
      </c>
      <c r="R90" s="103">
        <v>43994</v>
      </c>
      <c r="S90" s="114">
        <f t="array" ref="S90:AC90">(E90:O90/E91:O91)-1</f>
        <v>1.7598827958262842E-3</v>
      </c>
      <c r="T90" s="114">
        <v>1.4799132959743888E-2</v>
      </c>
      <c r="U90" s="114">
        <v>-4.7083269504439862E-3</v>
      </c>
      <c r="V90" s="114">
        <v>2.7345245630681303E-2</v>
      </c>
      <c r="W90" s="114">
        <v>3.6958476326707679E-2</v>
      </c>
      <c r="X90" s="114">
        <v>5.8751919549826503E-3</v>
      </c>
      <c r="Y90" s="114">
        <v>1.8522008920651034E-2</v>
      </c>
      <c r="Z90" s="114">
        <v>1.0797091777030809E-2</v>
      </c>
      <c r="AA90" s="114">
        <v>-3.7425539613467063E-3</v>
      </c>
      <c r="AB90" s="114">
        <v>2.0702048392307049E-3</v>
      </c>
      <c r="AC90" s="116">
        <v>-9.1601533533414159E-3</v>
      </c>
      <c r="AD90" s="118"/>
      <c r="AE90" s="118"/>
    </row>
    <row r="91" spans="4:31" x14ac:dyDescent="0.2">
      <c r="D91" s="103">
        <v>43993</v>
      </c>
      <c r="E91" s="7">
        <v>2250.6475429019906</v>
      </c>
      <c r="F91" s="7">
        <v>163.49636793648114</v>
      </c>
      <c r="G91" s="7">
        <v>195.39059376495763</v>
      </c>
      <c r="H91" s="7">
        <v>41.934144212630571</v>
      </c>
      <c r="I91" s="7">
        <v>52.967593863501982</v>
      </c>
      <c r="J91" s="7">
        <v>17.934192604949743</v>
      </c>
      <c r="K91" s="7">
        <v>26.571783406537715</v>
      </c>
      <c r="L91" s="7">
        <v>372.68600500000002</v>
      </c>
      <c r="M91" s="7">
        <v>61.456201638373471</v>
      </c>
      <c r="N91" s="7">
        <v>24.183934147033778</v>
      </c>
      <c r="O91" s="115">
        <v>2.2028343000000001</v>
      </c>
      <c r="R91" s="103">
        <v>43993</v>
      </c>
      <c r="S91" s="114">
        <f t="array" ref="S91:AC91">(E91:O91/E92:O92)-1</f>
        <v>-3.662643031302415E-2</v>
      </c>
      <c r="T91" s="114">
        <v>-5.6464372606622959E-2</v>
      </c>
      <c r="U91" s="114">
        <v>1.813932857918088E-3</v>
      </c>
      <c r="V91" s="114">
        <v>-3.7067949365962694E-2</v>
      </c>
      <c r="W91" s="114">
        <v>-7.6506320650171489E-4</v>
      </c>
      <c r="X91" s="114">
        <v>-8.700185648836456E-3</v>
      </c>
      <c r="Y91" s="114">
        <v>-5.9008452014891244E-2</v>
      </c>
      <c r="Z91" s="114">
        <v>-5.8483872876564202E-2</v>
      </c>
      <c r="AA91" s="114">
        <v>4.480032115083743E-3</v>
      </c>
      <c r="AB91" s="114">
        <v>-1.4942175407818725E-2</v>
      </c>
      <c r="AC91" s="116">
        <v>-1.3024796223350732E-2</v>
      </c>
      <c r="AD91" s="118"/>
      <c r="AE91" s="118"/>
    </row>
    <row r="92" spans="4:31" x14ac:dyDescent="0.2">
      <c r="D92" s="103">
        <v>43992</v>
      </c>
      <c r="E92" s="7">
        <v>2336.2147496254047</v>
      </c>
      <c r="F92" s="7">
        <v>173.28054520649971</v>
      </c>
      <c r="G92" s="7">
        <v>195.03681008663793</v>
      </c>
      <c r="H92" s="7">
        <v>43.548393871633273</v>
      </c>
      <c r="I92" s="7">
        <v>53.008148447523965</v>
      </c>
      <c r="J92" s="7">
        <v>18.091592821177141</v>
      </c>
      <c r="K92" s="7">
        <v>28.238068092571449</v>
      </c>
      <c r="L92" s="7">
        <v>395.836029</v>
      </c>
      <c r="M92" s="7">
        <v>61.182103848264859</v>
      </c>
      <c r="N92" s="7">
        <v>24.550776150675262</v>
      </c>
      <c r="O92" s="115">
        <v>2.2319043999999999</v>
      </c>
      <c r="R92" s="103">
        <v>43992</v>
      </c>
      <c r="S92" s="114">
        <f t="array" ref="S92:AC92">(E92:O92/E93:O93)-1</f>
        <v>1.5519416666668562E-2</v>
      </c>
      <c r="T92" s="114">
        <v>3.4652760355317946E-2</v>
      </c>
      <c r="U92" s="114">
        <v>7.335948213325949E-2</v>
      </c>
      <c r="V92" s="114">
        <v>-4.548391583365774E-2</v>
      </c>
      <c r="W92" s="114">
        <v>2.9172819584189602E-2</v>
      </c>
      <c r="X92" s="114">
        <v>2.0026704521978189E-3</v>
      </c>
      <c r="Y92" s="114">
        <v>5.8205906910304694E-3</v>
      </c>
      <c r="Z92" s="114">
        <v>7.842141556082316E-3</v>
      </c>
      <c r="AA92" s="114">
        <v>1.6106908678302334E-2</v>
      </c>
      <c r="AB92" s="114">
        <v>1.2858249777173425E-2</v>
      </c>
      <c r="AC92" s="116">
        <v>-4.2615149685714115E-3</v>
      </c>
      <c r="AD92" s="118"/>
      <c r="AE92" s="118"/>
    </row>
    <row r="93" spans="4:31" x14ac:dyDescent="0.2">
      <c r="D93" s="103">
        <v>43991</v>
      </c>
      <c r="E93" s="7">
        <v>2300.5121431294483</v>
      </c>
      <c r="F93" s="7">
        <v>167.47700469768441</v>
      </c>
      <c r="G93" s="7">
        <v>181.70688695925989</v>
      </c>
      <c r="H93" s="7">
        <v>45.623530702122935</v>
      </c>
      <c r="I93" s="7">
        <v>51.505585299989292</v>
      </c>
      <c r="J93" s="7">
        <v>18.055433737529377</v>
      </c>
      <c r="K93" s="7">
        <v>28.074657005352226</v>
      </c>
      <c r="L93" s="7">
        <v>392.75598100000002</v>
      </c>
      <c r="M93" s="7">
        <v>60.212270309083202</v>
      </c>
      <c r="N93" s="7">
        <v>24.2391037009141</v>
      </c>
      <c r="O93" s="115">
        <v>2.2414564000000001</v>
      </c>
      <c r="R93" s="103">
        <v>43991</v>
      </c>
      <c r="S93" s="114">
        <f t="array" ref="S93:AC93">(E93:O93/E94:O94)-1</f>
        <v>3.1698636549624792E-2</v>
      </c>
      <c r="T93" s="114">
        <v>8.888249463204545E-3</v>
      </c>
      <c r="U93" s="114">
        <v>-1.9761368027303661E-2</v>
      </c>
      <c r="V93" s="114">
        <v>-2.3749624332160435E-2</v>
      </c>
      <c r="W93" s="114">
        <v>-1.3505037825999877E-2</v>
      </c>
      <c r="X93" s="114">
        <v>1.7196822741591955E-3</v>
      </c>
      <c r="Y93" s="114">
        <v>-2.8502306440949532E-3</v>
      </c>
      <c r="Z93" s="114">
        <v>-2.0197161717671053E-3</v>
      </c>
      <c r="AA93" s="114">
        <v>1.3452394457111216E-2</v>
      </c>
      <c r="AB93" s="114">
        <v>8.2166455544530059E-4</v>
      </c>
      <c r="AC93" s="116">
        <v>-1.2853283406769167E-2</v>
      </c>
      <c r="AD93" s="118"/>
      <c r="AE93" s="118"/>
    </row>
    <row r="94" spans="4:31" x14ac:dyDescent="0.2">
      <c r="D94" s="103">
        <v>43990</v>
      </c>
      <c r="E94" s="7">
        <v>2229.8295855301285</v>
      </c>
      <c r="F94" s="7">
        <v>166.00154158480217</v>
      </c>
      <c r="G94" s="7">
        <v>185.37005279375805</v>
      </c>
      <c r="H94" s="7">
        <v>46.733432159667544</v>
      </c>
      <c r="I94" s="7">
        <v>52.210692679548245</v>
      </c>
      <c r="J94" s="7">
        <v>18.024437431975915</v>
      </c>
      <c r="K94" s="7">
        <v>28.154904978302966</v>
      </c>
      <c r="L94" s="7">
        <v>393.55084199999999</v>
      </c>
      <c r="M94" s="7">
        <v>59.413022889287134</v>
      </c>
      <c r="N94" s="7">
        <v>24.219203639722231</v>
      </c>
      <c r="O94" s="115">
        <v>2.2706415999999998</v>
      </c>
      <c r="R94" s="103">
        <v>43990</v>
      </c>
      <c r="S94" s="114">
        <f t="array" ref="S94:AC94">(E94:O94/E95:O95)-1</f>
        <v>1.8184372247059155E-2</v>
      </c>
      <c r="T94" s="114">
        <v>7.8277646791040656E-3</v>
      </c>
      <c r="U94" s="114">
        <v>1.2380298519242716E-2</v>
      </c>
      <c r="V94" s="114">
        <v>-2.9387106649331529E-2</v>
      </c>
      <c r="W94" s="114">
        <v>1.7284853726616811E-2</v>
      </c>
      <c r="X94" s="114">
        <v>6.504734565855097E-3</v>
      </c>
      <c r="Y94" s="114">
        <v>4.4576540647431884E-3</v>
      </c>
      <c r="Z94" s="114">
        <v>-2.0160829369354483E-2</v>
      </c>
      <c r="AA94" s="114">
        <v>1.2888876736632859E-2</v>
      </c>
      <c r="AB94" s="114">
        <v>2.7058610007129058E-3</v>
      </c>
      <c r="AC94" s="116">
        <v>5.8113266118644535E-3</v>
      </c>
      <c r="AD94" s="118"/>
      <c r="AE94" s="118"/>
    </row>
    <row r="95" spans="4:31" x14ac:dyDescent="0.2">
      <c r="D95" s="103">
        <v>43987</v>
      </c>
      <c r="E95" s="7">
        <v>2190.0057065392352</v>
      </c>
      <c r="F95" s="7">
        <v>164.71221314056342</v>
      </c>
      <c r="G95" s="7">
        <v>183.10318075617377</v>
      </c>
      <c r="H95" s="7">
        <v>48.148373548117938</v>
      </c>
      <c r="I95" s="7">
        <v>51.323572240641312</v>
      </c>
      <c r="J95" s="7">
        <v>17.907950964334571</v>
      </c>
      <c r="K95" s="7">
        <v>28.029957125985739</v>
      </c>
      <c r="L95" s="7">
        <v>401.64840700000002</v>
      </c>
      <c r="M95" s="7">
        <v>58.657000045954163</v>
      </c>
      <c r="N95" s="7">
        <v>24.153846687952104</v>
      </c>
      <c r="O95" s="115">
        <v>2.2575223999999996</v>
      </c>
      <c r="R95" s="103">
        <v>43987</v>
      </c>
      <c r="S95" s="114">
        <f t="array" ref="S95:AC95">(E95:O95/E96:O96)-1</f>
        <v>3.2253855072328363E-5</v>
      </c>
      <c r="T95" s="114">
        <v>1.419855873334086E-2</v>
      </c>
      <c r="U95" s="114">
        <v>-2.1945269724722327E-2</v>
      </c>
      <c r="V95" s="114">
        <v>4.7623408683597601E-2</v>
      </c>
      <c r="W95" s="114">
        <v>-4.8243783599218104E-2</v>
      </c>
      <c r="X95" s="114">
        <v>-7.5376373607501934E-3</v>
      </c>
      <c r="Y95" s="114">
        <v>8.7866971735632848E-3</v>
      </c>
      <c r="Z95" s="114">
        <v>3.6405665458370873E-2</v>
      </c>
      <c r="AA95" s="114">
        <v>-8.4854906388540652E-3</v>
      </c>
      <c r="AB95" s="114">
        <v>-3.37107530055758E-3</v>
      </c>
      <c r="AC95" s="116">
        <v>8.7231456657728135E-3</v>
      </c>
      <c r="AD95" s="118"/>
      <c r="AE95" s="118"/>
    </row>
    <row r="96" spans="4:31" x14ac:dyDescent="0.2">
      <c r="D96" s="103">
        <v>43986</v>
      </c>
      <c r="E96" s="7">
        <v>2189.9350726907828</v>
      </c>
      <c r="F96" s="7">
        <v>162.40627806282512</v>
      </c>
      <c r="G96" s="7">
        <v>187.21158958521534</v>
      </c>
      <c r="H96" s="7">
        <v>45.959619791828914</v>
      </c>
      <c r="I96" s="7">
        <v>53.925124266305922</v>
      </c>
      <c r="J96" s="7">
        <v>18.043959789781905</v>
      </c>
      <c r="K96" s="7">
        <v>27.785811613615227</v>
      </c>
      <c r="L96" s="7">
        <v>387.53976399999999</v>
      </c>
      <c r="M96" s="7">
        <v>59.158993128348797</v>
      </c>
      <c r="N96" s="7">
        <v>24.235546540289587</v>
      </c>
      <c r="O96" s="115">
        <v>2.238</v>
      </c>
      <c r="R96" s="103">
        <v>43986</v>
      </c>
      <c r="S96" s="114">
        <f t="array" ref="S96:AC96">(E96:O96/E97:O97)-1</f>
        <v>-1.1291636995507393E-2</v>
      </c>
      <c r="T96" s="114">
        <v>-1.7248540809920443E-2</v>
      </c>
      <c r="U96" s="114">
        <v>-6.4281549223069501E-2</v>
      </c>
      <c r="V96" s="114">
        <v>-3.5516864059486064E-2</v>
      </c>
      <c r="W96" s="114">
        <v>7.5003381956544324E-3</v>
      </c>
      <c r="X96" s="114">
        <v>-3.6529170838527358E-3</v>
      </c>
      <c r="Y96" s="114">
        <v>-1.673731160903269E-2</v>
      </c>
      <c r="Z96" s="114">
        <v>-8.6415688073313568E-3</v>
      </c>
      <c r="AA96" s="114">
        <v>1.0039337147669025E-2</v>
      </c>
      <c r="AB96" s="114">
        <v>2.2022596600499433E-3</v>
      </c>
      <c r="AC96" s="116">
        <v>1.0235928909905212E-2</v>
      </c>
      <c r="AD96" s="118"/>
      <c r="AE96" s="118"/>
    </row>
    <row r="97" spans="4:31" x14ac:dyDescent="0.2">
      <c r="D97" s="103">
        <v>43985</v>
      </c>
      <c r="E97" s="7">
        <v>2214.945432479195</v>
      </c>
      <c r="F97" s="7">
        <v>165.2567152601024</v>
      </c>
      <c r="G97" s="7">
        <v>200.07256395315585</v>
      </c>
      <c r="H97" s="7">
        <v>47.652071953556216</v>
      </c>
      <c r="I97" s="7">
        <v>53.523678575514062</v>
      </c>
      <c r="J97" s="7">
        <v>18.110114536563046</v>
      </c>
      <c r="K97" s="7">
        <v>28.258787749878458</v>
      </c>
      <c r="L97" s="7">
        <v>390.91790800000001</v>
      </c>
      <c r="M97" s="7">
        <v>58.570979319887293</v>
      </c>
      <c r="N97" s="7">
        <v>24.182290856648397</v>
      </c>
      <c r="O97" s="115">
        <v>2.2153241000000001</v>
      </c>
      <c r="R97" s="103">
        <v>43985</v>
      </c>
      <c r="S97" s="114">
        <f t="array" ref="S97:AC97">(E97:O97/E98:O98)-1</f>
        <v>-3.265113325920832E-3</v>
      </c>
      <c r="T97" s="114">
        <v>-3.2542966257584904E-3</v>
      </c>
      <c r="U97" s="114">
        <v>6.9779566281729544E-2</v>
      </c>
      <c r="V97" s="114">
        <v>-6.9052571304311527E-2</v>
      </c>
      <c r="W97" s="114">
        <v>-5.3419382097523727E-3</v>
      </c>
      <c r="X97" s="114">
        <v>-3.2394787593587049E-3</v>
      </c>
      <c r="Y97" s="114">
        <v>2.5696732782638509E-3</v>
      </c>
      <c r="Z97" s="114">
        <v>2.2080748858612553E-2</v>
      </c>
      <c r="AA97" s="114">
        <v>-1.4674207699699626E-2</v>
      </c>
      <c r="AB97" s="114">
        <v>4.2643652575252267E-2</v>
      </c>
      <c r="AC97" s="116">
        <v>1.2363005396270887E-2</v>
      </c>
      <c r="AD97" s="118"/>
      <c r="AE97" s="118"/>
    </row>
    <row r="98" spans="4:31" x14ac:dyDescent="0.2">
      <c r="D98" s="103">
        <v>43984</v>
      </c>
      <c r="E98" s="7">
        <v>2222.2011711359478</v>
      </c>
      <c r="F98" s="7">
        <v>165.79626548744153</v>
      </c>
      <c r="G98" s="7">
        <v>187.02223360701782</v>
      </c>
      <c r="H98" s="7">
        <v>51.186641140756514</v>
      </c>
      <c r="I98" s="7">
        <v>53.811134330102149</v>
      </c>
      <c r="J98" s="7">
        <v>18.1689725371766</v>
      </c>
      <c r="K98" s="7">
        <v>28.186358018865803</v>
      </c>
      <c r="L98" s="7">
        <v>382.47262599999999</v>
      </c>
      <c r="M98" s="7">
        <v>59.443262094205345</v>
      </c>
      <c r="N98" s="7">
        <v>23.193246126727896</v>
      </c>
      <c r="O98" s="115">
        <v>2.1882704999999998</v>
      </c>
      <c r="R98" s="103">
        <v>43984</v>
      </c>
      <c r="S98" s="114">
        <f t="array" ref="S98:AC98">(E98:O98/E99:O99)-1</f>
        <v>-1.1380733040156077E-4</v>
      </c>
      <c r="T98" s="114">
        <v>1.0701271210423524E-2</v>
      </c>
      <c r="U98" s="114">
        <v>1.8569926974526529E-2</v>
      </c>
      <c r="V98" s="114">
        <v>-4.63812110316284E-2</v>
      </c>
      <c r="W98" s="114">
        <v>-3.7793224072165676E-2</v>
      </c>
      <c r="X98" s="114">
        <v>3.1198227815032453E-4</v>
      </c>
      <c r="Y98" s="114">
        <v>8.9845313901002477E-3</v>
      </c>
      <c r="Z98" s="114">
        <v>1.5967309362495685E-2</v>
      </c>
      <c r="AA98" s="114">
        <v>2.3911862484507829E-2</v>
      </c>
      <c r="AB98" s="114">
        <v>-1.4281335939753115E-2</v>
      </c>
      <c r="AC98" s="116">
        <v>2.1062932302890136E-2</v>
      </c>
      <c r="AD98" s="118"/>
      <c r="AE98" s="118"/>
    </row>
    <row r="99" spans="4:31" x14ac:dyDescent="0.2">
      <c r="D99" s="103">
        <v>43983</v>
      </c>
      <c r="E99" s="7">
        <v>2222.4541027043165</v>
      </c>
      <c r="F99" s="7">
        <v>164.04082018110324</v>
      </c>
      <c r="G99" s="7">
        <v>183.61256174382919</v>
      </c>
      <c r="H99" s="7">
        <v>53.676208704036142</v>
      </c>
      <c r="I99" s="7">
        <v>55.924709403769562</v>
      </c>
      <c r="J99" s="7">
        <v>18.163305907620799</v>
      </c>
      <c r="K99" s="7">
        <v>27.9353717940877</v>
      </c>
      <c r="L99" s="7">
        <v>376.46154799999999</v>
      </c>
      <c r="M99" s="7">
        <v>58.055057541737135</v>
      </c>
      <c r="N99" s="7">
        <v>23.529275616222208</v>
      </c>
      <c r="O99" s="115">
        <v>2.1431298999999999</v>
      </c>
      <c r="R99" s="103">
        <v>43983</v>
      </c>
      <c r="S99" s="114">
        <f t="array" ref="S99:AC99">(E99:O99/E100:O100)-1</f>
        <v>8.1524213888186647E-3</v>
      </c>
      <c r="T99" s="114">
        <v>-5.8283026332900389E-3</v>
      </c>
      <c r="U99" s="114">
        <v>0.13342089050507644</v>
      </c>
      <c r="V99" s="114">
        <v>2.1970494646294636E-2</v>
      </c>
      <c r="W99" s="114">
        <v>7.4731824429226101E-3</v>
      </c>
      <c r="X99" s="114">
        <v>-1.1356616543800602E-4</v>
      </c>
      <c r="Y99" s="114">
        <v>-1.293781872878208E-3</v>
      </c>
      <c r="Z99" s="114">
        <v>1.040002134912843E-2</v>
      </c>
      <c r="AA99" s="114">
        <v>9.9715259441253146E-3</v>
      </c>
      <c r="AB99" s="114">
        <v>4.0071468681591726E-2</v>
      </c>
      <c r="AC99" s="116">
        <v>-6.5413640347682378E-3</v>
      </c>
      <c r="AD99" s="118"/>
      <c r="AE99" s="118"/>
    </row>
    <row r="100" spans="4:31" x14ac:dyDescent="0.2">
      <c r="D100" s="103">
        <v>43980</v>
      </c>
      <c r="E100" s="7">
        <v>2204.4822345838247</v>
      </c>
      <c r="F100" s="7">
        <v>165.00250471382628</v>
      </c>
      <c r="G100" s="7">
        <v>161.99856847707079</v>
      </c>
      <c r="H100" s="7">
        <v>52.522268485464984</v>
      </c>
      <c r="I100" s="7">
        <v>55.509873988073046</v>
      </c>
      <c r="J100" s="7">
        <v>18.165368878908144</v>
      </c>
      <c r="K100" s="7">
        <v>27.971560892526561</v>
      </c>
      <c r="L100" s="7">
        <v>372.58663899999999</v>
      </c>
      <c r="M100" s="7">
        <v>57.481875528586855</v>
      </c>
      <c r="N100" s="7">
        <v>22.622748844411845</v>
      </c>
      <c r="O100" s="115">
        <v>2.1572412000000001</v>
      </c>
      <c r="R100" s="103">
        <v>43980</v>
      </c>
      <c r="S100" s="114">
        <f t="array" ref="S100:AC100">(E100:O100/E101:O101)-1</f>
        <v>1.1472706661692644E-2</v>
      </c>
      <c r="T100" s="114">
        <v>4.5224516649666757E-3</v>
      </c>
      <c r="U100" s="114">
        <v>9.1235412030106877E-2</v>
      </c>
      <c r="V100" s="114">
        <v>3.6972202789429698E-2</v>
      </c>
      <c r="W100" s="114">
        <v>0.10108840355303994</v>
      </c>
      <c r="X100" s="114">
        <v>-3.6583376508252385E-3</v>
      </c>
      <c r="Y100" s="114">
        <v>9.6945292740502342E-3</v>
      </c>
      <c r="Z100" s="114">
        <v>-3.0506722895060512E-2</v>
      </c>
      <c r="AA100" s="114">
        <v>-5.364078238114578E-3</v>
      </c>
      <c r="AB100" s="114">
        <v>-1.4049759185953414E-3</v>
      </c>
      <c r="AC100" s="116">
        <v>4.1338505526216096E-3</v>
      </c>
      <c r="AD100" s="118"/>
      <c r="AE100" s="118"/>
    </row>
    <row r="101" spans="4:31" x14ac:dyDescent="0.2">
      <c r="D101" s="103">
        <v>43979</v>
      </c>
      <c r="E101" s="7">
        <v>2179.4777259582133</v>
      </c>
      <c r="F101" s="7">
        <v>164.25964839346241</v>
      </c>
      <c r="G101" s="7">
        <v>148.45428098387382</v>
      </c>
      <c r="H101" s="7">
        <v>50.6496397340077</v>
      </c>
      <c r="I101" s="7">
        <v>50.413639639606934</v>
      </c>
      <c r="J101" s="7">
        <v>18.232067939503633</v>
      </c>
      <c r="K101" s="7">
        <v>27.702993411915919</v>
      </c>
      <c r="L101" s="7">
        <v>384.310699</v>
      </c>
      <c r="M101" s="7">
        <v>57.79187567121464</v>
      </c>
      <c r="N101" s="7">
        <v>22.65457798092098</v>
      </c>
      <c r="O101" s="115">
        <v>2.1483601999999999</v>
      </c>
      <c r="R101" s="103">
        <v>43979</v>
      </c>
      <c r="S101" s="114">
        <f t="array" ref="S101:AC101">(E101:O101/E102:O102)-1</f>
        <v>-7.0269056427658683E-3</v>
      </c>
      <c r="T101" s="114">
        <v>-5.4330407048457374E-3</v>
      </c>
      <c r="U101" s="114">
        <v>6.5387165616401788E-3</v>
      </c>
      <c r="V101" s="114">
        <v>-3.8674931682538771E-2</v>
      </c>
      <c r="W101" s="114">
        <v>6.1002290887401722E-2</v>
      </c>
      <c r="X101" s="114">
        <v>2.6586147299489937E-4</v>
      </c>
      <c r="Y101" s="114">
        <v>4.3839284164297609E-3</v>
      </c>
      <c r="Z101" s="114">
        <v>3.4639587464524446E-2</v>
      </c>
      <c r="AA101" s="114">
        <v>1.3470982317292046E-2</v>
      </c>
      <c r="AB101" s="114">
        <v>-2.2672564569565679E-2</v>
      </c>
      <c r="AC101" s="116">
        <v>6.8707878333411632E-3</v>
      </c>
      <c r="AD101" s="118"/>
      <c r="AE101" s="118"/>
    </row>
    <row r="102" spans="4:31" x14ac:dyDescent="0.2">
      <c r="D102" s="103">
        <v>43978</v>
      </c>
      <c r="E102" s="7">
        <v>2194.9010888044463</v>
      </c>
      <c r="F102" s="7">
        <v>165.1569528409355</v>
      </c>
      <c r="G102" s="7">
        <v>147.48988642085931</v>
      </c>
      <c r="H102" s="7">
        <v>52.687318164558171</v>
      </c>
      <c r="I102" s="7">
        <v>47.515109130859599</v>
      </c>
      <c r="J102" s="7">
        <v>18.227222023407887</v>
      </c>
      <c r="K102" s="7">
        <v>27.582075567053401</v>
      </c>
      <c r="L102" s="7">
        <v>371.444031</v>
      </c>
      <c r="M102" s="7">
        <v>57.023710278388094</v>
      </c>
      <c r="N102" s="7">
        <v>23.180130997697262</v>
      </c>
      <c r="O102" s="115">
        <v>2.1336999999999997</v>
      </c>
      <c r="R102" s="103">
        <v>43978</v>
      </c>
      <c r="S102" s="114">
        <f t="array" ref="S102:AC102">(E102:O102/E103:O103)-1</f>
        <v>-1.1874942649820031E-2</v>
      </c>
      <c r="T102" s="114">
        <v>-5.8605293558589011E-3</v>
      </c>
      <c r="U102" s="114">
        <v>-1.946205387400668E-2</v>
      </c>
      <c r="V102" s="114">
        <v>-1.6858069573544743E-2</v>
      </c>
      <c r="W102" s="114">
        <v>-0.10230940247674891</v>
      </c>
      <c r="X102" s="114">
        <v>-6.1899446453944629E-3</v>
      </c>
      <c r="Y102" s="114">
        <v>2.7588192983769577E-3</v>
      </c>
      <c r="Z102" s="114">
        <v>2.3125373853388753E-2</v>
      </c>
      <c r="AA102" s="114">
        <v>-3.3682211047419974E-3</v>
      </c>
      <c r="AB102" s="114">
        <v>-2.5338919765978019E-2</v>
      </c>
      <c r="AC102" s="116">
        <v>3.3952823445317915E-3</v>
      </c>
      <c r="AD102" s="118"/>
      <c r="AE102" s="118"/>
    </row>
    <row r="103" spans="4:31" x14ac:dyDescent="0.2">
      <c r="D103" s="103">
        <v>43977</v>
      </c>
      <c r="E103" s="7">
        <v>2221.2786453269741</v>
      </c>
      <c r="F103" s="7">
        <v>166.13056589929377</v>
      </c>
      <c r="G103" s="7">
        <v>150.41731633495368</v>
      </c>
      <c r="H103" s="7">
        <v>53.590754838117945</v>
      </c>
      <c r="I103" s="7">
        <v>52.930385215078417</v>
      </c>
      <c r="J103" s="7">
        <v>18.340750252224158</v>
      </c>
      <c r="K103" s="7">
        <v>27.506190956617441</v>
      </c>
      <c r="L103" s="7">
        <v>363.04840100000001</v>
      </c>
      <c r="M103" s="7">
        <v>57.216427858238163</v>
      </c>
      <c r="N103" s="7">
        <v>23.782760456723658</v>
      </c>
      <c r="O103" s="115">
        <v>2.1264799999999999</v>
      </c>
      <c r="R103" s="103">
        <v>43977</v>
      </c>
      <c r="S103" s="114">
        <f t="array" ref="S103:AC103">(E103:O103/E104:O104)-1</f>
        <v>-1.6150141774625704E-3</v>
      </c>
      <c r="T103" s="114">
        <v>-6.0431902108964985E-3</v>
      </c>
      <c r="U103" s="114">
        <v>-3.6884225799468151E-2</v>
      </c>
      <c r="V103" s="114">
        <v>4.0365472303671712E-2</v>
      </c>
      <c r="W103" s="114">
        <v>-0.15979533880835872</v>
      </c>
      <c r="X103" s="114">
        <v>9.0726311302831153E-3</v>
      </c>
      <c r="Y103" s="114">
        <v>7.6005315342315694E-3</v>
      </c>
      <c r="Z103" s="114">
        <v>2.8426694525703899E-2</v>
      </c>
      <c r="AA103" s="114">
        <v>-1.5529591941556564E-3</v>
      </c>
      <c r="AB103" s="114">
        <v>1.8698921440453597E-2</v>
      </c>
      <c r="AC103" s="116">
        <v>2.9971907391261876E-2</v>
      </c>
      <c r="AD103" s="118"/>
      <c r="AE103" s="118"/>
    </row>
    <row r="104" spans="4:31" x14ac:dyDescent="0.2">
      <c r="D104" s="103">
        <v>43973</v>
      </c>
      <c r="E104" s="7">
        <v>2224.8718448995241</v>
      </c>
      <c r="F104" s="7">
        <v>167.14062850934454</v>
      </c>
      <c r="G104" s="7">
        <v>156.17781409489723</v>
      </c>
      <c r="H104" s="7">
        <v>51.511470021638097</v>
      </c>
      <c r="I104" s="7">
        <v>62.997014489313322</v>
      </c>
      <c r="J104" s="7">
        <v>18.175847492444923</v>
      </c>
      <c r="K104" s="7">
        <v>27.29870627870244</v>
      </c>
      <c r="L104" s="7">
        <v>353.013397</v>
      </c>
      <c r="M104" s="7">
        <v>57.305420838404125</v>
      </c>
      <c r="N104" s="7">
        <v>23.346211482284208</v>
      </c>
      <c r="O104" s="115">
        <v>2.0646000000000004</v>
      </c>
      <c r="R104" s="103">
        <v>43973</v>
      </c>
      <c r="S104" s="114">
        <f t="array" ref="S104:AC104">(E104:O104/E105:O105)-1</f>
        <v>-1.2946584040353093E-3</v>
      </c>
      <c r="T104" s="114">
        <v>3.183613710840083E-3</v>
      </c>
      <c r="U104" s="114">
        <v>-2.9077378254391828E-3</v>
      </c>
      <c r="V104" s="114">
        <v>-5.5982905025445007E-2</v>
      </c>
      <c r="W104" s="114">
        <v>3.1908902667518779E-2</v>
      </c>
      <c r="X104" s="114">
        <v>1.7500808303807514E-3</v>
      </c>
      <c r="Y104" s="114">
        <v>9.8387840568390228E-3</v>
      </c>
      <c r="Z104" s="114">
        <v>-1.2644252339655604E-2</v>
      </c>
      <c r="AA104" s="114">
        <v>-6.0682952171930982E-4</v>
      </c>
      <c r="AB104" s="114">
        <v>-3.6827235842337269E-2</v>
      </c>
      <c r="AC104" s="116">
        <v>-3.8857430025216466E-3</v>
      </c>
      <c r="AD104" s="118"/>
      <c r="AE104" s="118"/>
    </row>
    <row r="105" spans="4:31" x14ac:dyDescent="0.2">
      <c r="D105" s="103">
        <v>43972</v>
      </c>
      <c r="E105" s="7">
        <v>2227.7560279632671</v>
      </c>
      <c r="F105" s="7">
        <v>166.61020597324222</v>
      </c>
      <c r="G105" s="7">
        <v>156.63326255715663</v>
      </c>
      <c r="H105" s="7">
        <v>54.566247047704721</v>
      </c>
      <c r="I105" s="7">
        <v>61.049007646376488</v>
      </c>
      <c r="J105" s="7">
        <v>18.14409386159312</v>
      </c>
      <c r="K105" s="7">
        <v>27.03273701672952</v>
      </c>
      <c r="L105" s="7">
        <v>357.53414900000001</v>
      </c>
      <c r="M105" s="7">
        <v>57.340216574603375</v>
      </c>
      <c r="N105" s="7">
        <v>24.238861760902786</v>
      </c>
      <c r="O105" s="115">
        <v>2.0726538000000003</v>
      </c>
      <c r="R105" s="103">
        <v>43972</v>
      </c>
      <c r="S105" s="114">
        <f t="array" ref="S105:AC105">(E105:O105/E106:O106)-1</f>
        <v>-2.5420704072238065E-2</v>
      </c>
      <c r="T105" s="114">
        <v>-1.6977702273187623E-2</v>
      </c>
      <c r="U105" s="114">
        <v>-2.4588382385067109E-2</v>
      </c>
      <c r="V105" s="114">
        <v>-7.0769181728046471E-2</v>
      </c>
      <c r="W105" s="114">
        <v>-9.1970184827078305E-2</v>
      </c>
      <c r="X105" s="114">
        <v>-4.037384608677308E-3</v>
      </c>
      <c r="Y105" s="114">
        <v>-1.3005236921796226E-2</v>
      </c>
      <c r="Z105" s="114">
        <v>-5.2522035203941275E-3</v>
      </c>
      <c r="AA105" s="114">
        <v>4.1817276928965974E-3</v>
      </c>
      <c r="AB105" s="114">
        <v>-2.7148584859917446E-2</v>
      </c>
      <c r="AC105" s="116">
        <v>4.4068502975442847E-3</v>
      </c>
      <c r="AD105" s="118"/>
      <c r="AE105" s="118"/>
    </row>
    <row r="106" spans="4:31" x14ac:dyDescent="0.2">
      <c r="D106" s="103">
        <v>43971</v>
      </c>
      <c r="E106" s="7">
        <v>2285.8643080884754</v>
      </c>
      <c r="F106" s="7">
        <v>169.487717988208</v>
      </c>
      <c r="G106" s="7">
        <v>160.58170697223679</v>
      </c>
      <c r="H106" s="7">
        <v>58.721951505201886</v>
      </c>
      <c r="I106" s="7">
        <v>67.232382270124631</v>
      </c>
      <c r="J106" s="7">
        <v>18.217645503153893</v>
      </c>
      <c r="K106" s="7">
        <v>27.388936626594443</v>
      </c>
      <c r="L106" s="7">
        <v>359.42190599999998</v>
      </c>
      <c r="M106" s="7">
        <v>57.101433927046536</v>
      </c>
      <c r="N106" s="7">
        <v>24.915276252553522</v>
      </c>
      <c r="O106" s="115">
        <v>2.0635599999999998</v>
      </c>
      <c r="R106" s="103">
        <v>43971</v>
      </c>
      <c r="S106" s="114">
        <f t="array" ref="S106:AC106">(E106:O106/E107:O107)-1</f>
        <v>1.8665611899723711E-2</v>
      </c>
      <c r="T106" s="114">
        <v>1.2697023624921089E-2</v>
      </c>
      <c r="U106" s="114">
        <v>9.1943068000936989E-3</v>
      </c>
      <c r="V106" s="114">
        <v>-4.3918350607633272E-2</v>
      </c>
      <c r="W106" s="114">
        <v>2.3928478921239282E-2</v>
      </c>
      <c r="X106" s="114">
        <v>4.3359754341540935E-3</v>
      </c>
      <c r="Y106" s="114">
        <v>1.3401796446350867E-2</v>
      </c>
      <c r="Z106" s="114">
        <v>1.1888136058530785E-2</v>
      </c>
      <c r="AA106" s="114">
        <v>-2.7386489735487851E-2</v>
      </c>
      <c r="AB106" s="114">
        <v>4.6319020764105101E-3</v>
      </c>
      <c r="AC106" s="116">
        <v>1.4507901525734113E-2</v>
      </c>
      <c r="AD106" s="118"/>
      <c r="AE106" s="118"/>
    </row>
    <row r="107" spans="4:31" x14ac:dyDescent="0.2">
      <c r="D107" s="103">
        <v>43970</v>
      </c>
      <c r="E107" s="7">
        <v>2243.9790657363365</v>
      </c>
      <c r="F107" s="7">
        <v>167.36270970910076</v>
      </c>
      <c r="G107" s="7">
        <v>159.11872063706124</v>
      </c>
      <c r="H107" s="7">
        <v>61.419389800570222</v>
      </c>
      <c r="I107" s="7">
        <v>65.661209404935548</v>
      </c>
      <c r="J107" s="7">
        <v>18.138995265283388</v>
      </c>
      <c r="K107" s="7">
        <v>27.02672989394528</v>
      </c>
      <c r="L107" s="7">
        <v>355.19924900000001</v>
      </c>
      <c r="M107" s="7">
        <v>58.709274880951654</v>
      </c>
      <c r="N107" s="7">
        <v>24.800403213413496</v>
      </c>
      <c r="O107" s="115">
        <v>2.0340502000000003</v>
      </c>
      <c r="R107" s="103">
        <v>43970</v>
      </c>
      <c r="S107" s="114">
        <f t="array" ref="S107:AC107">(E107:O107/E108:O108)-1</f>
        <v>8.3504336434447879E-4</v>
      </c>
      <c r="T107" s="114">
        <v>-1.5454532120107167E-2</v>
      </c>
      <c r="U107" s="114">
        <v>4.5526598741954194E-2</v>
      </c>
      <c r="V107" s="114">
        <v>3.1729463301912064E-2</v>
      </c>
      <c r="W107" s="114">
        <v>-0.11182216027249359</v>
      </c>
      <c r="X107" s="114">
        <v>-6.6048540609915385E-3</v>
      </c>
      <c r="Y107" s="114">
        <v>-1.5599316342804981E-2</v>
      </c>
      <c r="Z107" s="114">
        <v>2.1282717128413786E-2</v>
      </c>
      <c r="AA107" s="114">
        <v>2.1731106170621128E-2</v>
      </c>
      <c r="AB107" s="114">
        <v>2.4268869661373316E-2</v>
      </c>
      <c r="AC107" s="116">
        <v>1.7406118591412501E-2</v>
      </c>
      <c r="AD107" s="118"/>
      <c r="AE107" s="118"/>
    </row>
    <row r="108" spans="4:31" x14ac:dyDescent="0.2">
      <c r="D108" s="103">
        <v>43969</v>
      </c>
      <c r="E108" s="7">
        <v>2242.1068093230597</v>
      </c>
      <c r="F108" s="7">
        <v>169.98982288699921</v>
      </c>
      <c r="G108" s="7">
        <v>152.19002637381323</v>
      </c>
      <c r="H108" s="7">
        <v>59.53051840160277</v>
      </c>
      <c r="I108" s="7">
        <v>73.927997826516872</v>
      </c>
      <c r="J108" s="7">
        <v>18.259597240267841</v>
      </c>
      <c r="K108" s="7">
        <v>27.45500926872273</v>
      </c>
      <c r="L108" s="7">
        <v>347.79718000000003</v>
      </c>
      <c r="M108" s="7">
        <v>57.460592641629589</v>
      </c>
      <c r="N108" s="7">
        <v>24.212786259541982</v>
      </c>
      <c r="O108" s="115">
        <v>1.9992510000000001</v>
      </c>
      <c r="R108" s="103">
        <v>43969</v>
      </c>
      <c r="S108" s="114">
        <f t="array" ref="S108:AC108">(E108:O108/E109:O109)-1</f>
        <v>5.5008470684745348E-3</v>
      </c>
      <c r="T108" s="114">
        <v>8.2128790219684333E-3</v>
      </c>
      <c r="U108" s="114">
        <v>-5.9250981750406551E-2</v>
      </c>
      <c r="V108" s="114">
        <v>0.10199369668627645</v>
      </c>
      <c r="W108" s="114">
        <v>0.1979860420325894</v>
      </c>
      <c r="X108" s="114">
        <v>3.6996669573110541E-3</v>
      </c>
      <c r="Y108" s="114">
        <v>2.1008937291139729E-2</v>
      </c>
      <c r="Z108" s="114">
        <v>5.9954492779716206E-2</v>
      </c>
      <c r="AA108" s="114">
        <v>-2.5833761430180457E-2</v>
      </c>
      <c r="AB108" s="114">
        <v>2.9910385672952122E-2</v>
      </c>
      <c r="AC108" s="116">
        <v>9.3913614217555619E-3</v>
      </c>
      <c r="AD108" s="118"/>
      <c r="AE108" s="118"/>
    </row>
    <row r="109" spans="4:31" x14ac:dyDescent="0.2">
      <c r="D109" s="103">
        <v>43966</v>
      </c>
      <c r="E109" s="7">
        <v>2229.8407961165767</v>
      </c>
      <c r="F109" s="7">
        <v>168.60508968294505</v>
      </c>
      <c r="G109" s="7">
        <v>161.77537623901634</v>
      </c>
      <c r="H109" s="7">
        <v>54.020743113697094</v>
      </c>
      <c r="I109" s="7">
        <v>61.710233035007072</v>
      </c>
      <c r="J109" s="7">
        <v>18.192291819346046</v>
      </c>
      <c r="K109" s="7">
        <v>26.890077320541575</v>
      </c>
      <c r="L109" s="7">
        <v>328.12463400000001</v>
      </c>
      <c r="M109" s="7">
        <v>58.984381070306746</v>
      </c>
      <c r="N109" s="7">
        <v>23.509604909674877</v>
      </c>
      <c r="O109" s="115">
        <v>1.9806499999999998</v>
      </c>
      <c r="R109" s="103">
        <v>43966</v>
      </c>
      <c r="S109" s="114">
        <f t="array" ref="S109:AC109">(E109:O109/E110:O110)-1</f>
        <v>1.0322215207957619E-2</v>
      </c>
      <c r="T109" s="114">
        <v>1.6137951009091323E-2</v>
      </c>
      <c r="U109" s="114">
        <v>4.2823454575533493E-2</v>
      </c>
      <c r="V109" s="114">
        <v>2.6155206782837892E-2</v>
      </c>
      <c r="W109" s="114">
        <v>3.4590823711527108E-2</v>
      </c>
      <c r="X109" s="114">
        <v>1.5471510952198564E-3</v>
      </c>
      <c r="Y109" s="114">
        <v>1.1994409223920144E-2</v>
      </c>
      <c r="Z109" s="114">
        <v>-2.2658753488751238E-3</v>
      </c>
      <c r="AA109" s="114">
        <v>7.637617640391392E-3</v>
      </c>
      <c r="AB109" s="114">
        <v>1.3705154424058064E-2</v>
      </c>
      <c r="AC109" s="116">
        <v>6.4407328793030239E-3</v>
      </c>
      <c r="AD109" s="118"/>
      <c r="AE109" s="118"/>
    </row>
    <row r="110" spans="4:31" x14ac:dyDescent="0.2">
      <c r="D110" s="103">
        <v>43965</v>
      </c>
      <c r="E110" s="7">
        <v>2207.059057547895</v>
      </c>
      <c r="F110" s="7">
        <v>165.92736204322375</v>
      </c>
      <c r="G110" s="7">
        <v>155.13208446665089</v>
      </c>
      <c r="H110" s="7">
        <v>52.64383278145695</v>
      </c>
      <c r="I110" s="7">
        <v>59.646994367904441</v>
      </c>
      <c r="J110" s="7">
        <v>18.164189074325922</v>
      </c>
      <c r="K110" s="7">
        <v>26.571369441816465</v>
      </c>
      <c r="L110" s="7">
        <v>328.86981200000002</v>
      </c>
      <c r="M110" s="7">
        <v>58.537295588896185</v>
      </c>
      <c r="N110" s="7">
        <v>23.191758281067418</v>
      </c>
      <c r="O110" s="115">
        <v>1.9679747999999999</v>
      </c>
      <c r="R110" s="103">
        <v>43965</v>
      </c>
      <c r="S110" s="114">
        <f t="array" ref="S110:AC110">(E110:O110/E111:O111)-1</f>
        <v>1.0994925697537461E-2</v>
      </c>
      <c r="T110" s="114">
        <v>6.4855980258129442E-3</v>
      </c>
      <c r="U110" s="114">
        <v>6.7537723951487383E-3</v>
      </c>
      <c r="V110" s="114">
        <v>-6.4074440293900858E-3</v>
      </c>
      <c r="W110" s="114">
        <v>-7.3954971160946625E-3</v>
      </c>
      <c r="X110" s="114">
        <v>1.1287914539266364E-3</v>
      </c>
      <c r="Y110" s="114">
        <v>1.3056540051401999E-2</v>
      </c>
      <c r="Z110" s="114">
        <v>-1.2087719114740381E-2</v>
      </c>
      <c r="AA110" s="114">
        <v>-3.4740858160892341E-2</v>
      </c>
      <c r="AB110" s="114">
        <v>-6.8150343199857577E-3</v>
      </c>
      <c r="AC110" s="116">
        <v>-1.5739516928972019E-2</v>
      </c>
      <c r="AD110" s="118"/>
      <c r="AE110" s="118"/>
    </row>
    <row r="111" spans="4:31" x14ac:dyDescent="0.2">
      <c r="D111" s="103">
        <v>43964</v>
      </c>
      <c r="E111" s="7">
        <v>2183.0565133896507</v>
      </c>
      <c r="F111" s="7">
        <v>164.85815829723208</v>
      </c>
      <c r="G111" s="7">
        <v>154.09138631542359</v>
      </c>
      <c r="H111" s="7">
        <v>52.983320441678245</v>
      </c>
      <c r="I111" s="7">
        <v>60.091400144374248</v>
      </c>
      <c r="J111" s="7">
        <v>18.143708611103172</v>
      </c>
      <c r="K111" s="7">
        <v>26.228910619804346</v>
      </c>
      <c r="L111" s="7">
        <v>332.89373799999998</v>
      </c>
      <c r="M111" s="7">
        <v>60.644124517033958</v>
      </c>
      <c r="N111" s="7">
        <v>23.350895434858376</v>
      </c>
      <c r="O111" s="115">
        <v>1.9994451</v>
      </c>
      <c r="R111" s="103">
        <v>43964</v>
      </c>
      <c r="S111" s="114">
        <f t="array" ref="S111:AC111">(E111:O111/E112:O112)-1</f>
        <v>1.1902414978017806E-3</v>
      </c>
      <c r="T111" s="114">
        <v>-1.851825207359814E-2</v>
      </c>
      <c r="U111" s="114">
        <v>3.4300201535529595E-2</v>
      </c>
      <c r="V111" s="114">
        <v>-3.3712782494548454E-2</v>
      </c>
      <c r="W111" s="114">
        <v>4.1784446624361316E-2</v>
      </c>
      <c r="X111" s="114">
        <v>-4.4495311611463251E-3</v>
      </c>
      <c r="Y111" s="114">
        <v>-1.6583250978774555E-2</v>
      </c>
      <c r="Z111" s="114">
        <v>-3.4020471571813649E-2</v>
      </c>
      <c r="AA111" s="114">
        <v>2.0753599024447844E-4</v>
      </c>
      <c r="AB111" s="114">
        <v>-2.0618763538154727E-2</v>
      </c>
      <c r="AC111" s="116">
        <v>-1.5268024857592821E-2</v>
      </c>
      <c r="AD111" s="118"/>
      <c r="AE111" s="118"/>
    </row>
    <row r="112" spans="4:31" x14ac:dyDescent="0.2">
      <c r="D112" s="103">
        <v>43963</v>
      </c>
      <c r="E112" s="7">
        <v>2180.4612379399064</v>
      </c>
      <c r="F112" s="7">
        <v>167.96864398704463</v>
      </c>
      <c r="G112" s="7">
        <v>148.98129777665943</v>
      </c>
      <c r="H112" s="7">
        <v>54.831854837590591</v>
      </c>
      <c r="I112" s="7">
        <v>57.681222194365837</v>
      </c>
      <c r="J112" s="7">
        <v>18.224800428515525</v>
      </c>
      <c r="K112" s="7">
        <v>26.67120592150728</v>
      </c>
      <c r="L112" s="7">
        <v>344.61779799999999</v>
      </c>
      <c r="M112" s="7">
        <v>60.631541290072271</v>
      </c>
      <c r="N112" s="7">
        <v>23.842498268822084</v>
      </c>
      <c r="O112" s="115">
        <v>2.030446</v>
      </c>
      <c r="R112" s="103">
        <v>43963</v>
      </c>
      <c r="S112" s="114">
        <f t="array" ref="S112:AC112">(E112:O112/E113:O113)-1</f>
        <v>-1.8881145791848297E-2</v>
      </c>
      <c r="T112" s="114">
        <v>-1.9929481157639484E-2</v>
      </c>
      <c r="U112" s="114">
        <v>-2.9982102548791745E-2</v>
      </c>
      <c r="V112" s="114">
        <v>-2.4320792249050704E-3</v>
      </c>
      <c r="W112" s="114">
        <v>-6.5415929882524648E-2</v>
      </c>
      <c r="X112" s="114">
        <v>5.8180620241767844E-3</v>
      </c>
      <c r="Y112" s="114">
        <v>-1.765861362454435E-2</v>
      </c>
      <c r="Z112" s="114">
        <v>-5.8756006360475288E-3</v>
      </c>
      <c r="AA112" s="114">
        <v>-1.5653248857776525E-3</v>
      </c>
      <c r="AB112" s="114">
        <v>8.0745211642585524E-3</v>
      </c>
      <c r="AC112" s="116">
        <v>-3.842459173871271E-3</v>
      </c>
      <c r="AD112" s="118"/>
      <c r="AE112" s="118"/>
    </row>
    <row r="113" spans="4:31" x14ac:dyDescent="0.2">
      <c r="D113" s="103">
        <v>43962</v>
      </c>
      <c r="E113" s="7">
        <v>2222.423133127666</v>
      </c>
      <c r="F113" s="7">
        <v>171.3842430292116</v>
      </c>
      <c r="G113" s="7">
        <v>153.58613296529734</v>
      </c>
      <c r="H113" s="7">
        <v>54.965535374260114</v>
      </c>
      <c r="I113" s="7">
        <v>61.718601930712794</v>
      </c>
      <c r="J113" s="7">
        <v>18.119380747486971</v>
      </c>
      <c r="K113" s="7">
        <v>27.150648737213455</v>
      </c>
      <c r="L113" s="7">
        <v>346.65460200000001</v>
      </c>
      <c r="M113" s="7">
        <v>60.726598145377849</v>
      </c>
      <c r="N113" s="7">
        <v>23.651523541419927</v>
      </c>
      <c r="O113" s="115">
        <v>2.038278</v>
      </c>
      <c r="R113" s="103">
        <v>43962</v>
      </c>
      <c r="S113" s="114">
        <f t="array" ref="S113:AC113">(E113:O113/E114:O114)-1</f>
        <v>1.3635955231025676E-2</v>
      </c>
      <c r="T113" s="114">
        <v>1.325801067054222E-2</v>
      </c>
      <c r="U113" s="114">
        <v>5.1018697466318486E-2</v>
      </c>
      <c r="V113" s="114">
        <v>8.9278877280490221E-2</v>
      </c>
      <c r="W113" s="114">
        <v>0.25300135628673082</v>
      </c>
      <c r="X113" s="114">
        <v>-7.2822072291554019E-3</v>
      </c>
      <c r="Y113" s="114">
        <v>1.0643357191438607E-2</v>
      </c>
      <c r="Z113" s="114">
        <v>9.6947496928292409E-3</v>
      </c>
      <c r="AA113" s="114">
        <v>2.8441332123082086E-2</v>
      </c>
      <c r="AB113" s="114">
        <v>3.9147378876823291E-2</v>
      </c>
      <c r="AC113" s="116">
        <v>2.0672560522184469E-2</v>
      </c>
      <c r="AD113" s="118"/>
      <c r="AE113" s="118"/>
    </row>
    <row r="114" spans="4:31" x14ac:dyDescent="0.2">
      <c r="D114" s="103">
        <v>43958</v>
      </c>
      <c r="E114" s="7">
        <v>2192.5259474651689</v>
      </c>
      <c r="F114" s="7">
        <v>169.14175977330288</v>
      </c>
      <c r="G114" s="7">
        <v>146.1307332928958</v>
      </c>
      <c r="H114" s="7">
        <v>50.46048034226817</v>
      </c>
      <c r="I114" s="7">
        <v>49.256612230345745</v>
      </c>
      <c r="J114" s="7">
        <v>18.252297762199557</v>
      </c>
      <c r="K114" s="7">
        <v>26.864717948243051</v>
      </c>
      <c r="L114" s="7">
        <v>343.32614100000001</v>
      </c>
      <c r="M114" s="7">
        <v>59.047216645810771</v>
      </c>
      <c r="N114" s="7">
        <v>22.760509261914322</v>
      </c>
      <c r="O114" s="115">
        <v>1.9969950000000001</v>
      </c>
      <c r="R114" s="103">
        <v>43958</v>
      </c>
      <c r="S114" s="114">
        <f t="array" ref="S114:AC114">(E114:O114/E115:O115)-1</f>
        <v>2.5624166080320698E-2</v>
      </c>
      <c r="T114" s="114">
        <v>8.384178594591063E-2</v>
      </c>
      <c r="U114" s="114">
        <v>9.3435797550835975E-3</v>
      </c>
      <c r="V114" s="114">
        <v>0.2702956526348872</v>
      </c>
      <c r="W114" s="114">
        <v>0.11360782741349174</v>
      </c>
      <c r="X114" s="114">
        <v>4.453507251314992E-3</v>
      </c>
      <c r="Y114" s="114">
        <v>3.5267148743463039E-2</v>
      </c>
      <c r="Z114" s="114">
        <v>-3.2072916072389379E-2</v>
      </c>
      <c r="AA114" s="114">
        <v>1.7074294831307624E-2</v>
      </c>
      <c r="AB114" s="114">
        <v>-4.0627378447551044E-2</v>
      </c>
      <c r="AC114" s="116">
        <v>-1.1158341031495489E-2</v>
      </c>
      <c r="AD114" s="118"/>
      <c r="AE114" s="118"/>
    </row>
    <row r="115" spans="4:31" x14ac:dyDescent="0.2">
      <c r="D115" s="103">
        <v>43949</v>
      </c>
      <c r="E115" s="7">
        <v>2137.7479392324144</v>
      </c>
      <c r="F115" s="7">
        <v>156.05761095996712</v>
      </c>
      <c r="G115" s="7">
        <v>144.77798860954195</v>
      </c>
      <c r="H115" s="7">
        <v>39.723414181258867</v>
      </c>
      <c r="I115" s="7">
        <v>44.231560714467179</v>
      </c>
      <c r="J115" s="7">
        <v>18.171371427779601</v>
      </c>
      <c r="K115" s="7">
        <v>25.949551263989804</v>
      </c>
      <c r="L115" s="7">
        <v>354.70248400000003</v>
      </c>
      <c r="M115" s="7">
        <v>58.055952201214929</v>
      </c>
      <c r="N115" s="7">
        <v>23.724368144969002</v>
      </c>
      <c r="O115" s="115">
        <v>2.0195295999999998</v>
      </c>
      <c r="R115" s="103">
        <v>43949</v>
      </c>
      <c r="S115" s="114">
        <f t="array" ref="S115:AC115">(E115:O115/E116:O116)-1</f>
        <v>-2.616584112327025E-2</v>
      </c>
      <c r="T115" s="114">
        <v>-2.4466296869554927E-2</v>
      </c>
      <c r="U115" s="114">
        <v>-4.7976571912563104E-2</v>
      </c>
      <c r="V115" s="114">
        <v>0.15547846052188241</v>
      </c>
      <c r="W115" s="114">
        <v>-3.6456419614824265E-3</v>
      </c>
      <c r="X115" s="114">
        <v>3.4269761026728407E-3</v>
      </c>
      <c r="Y115" s="114">
        <v>-1.6218392774650647E-2</v>
      </c>
      <c r="Z115" s="114">
        <v>1.7238871856781524E-2</v>
      </c>
      <c r="AA115" s="114">
        <v>-7.7104492514745715E-4</v>
      </c>
      <c r="AB115" s="114">
        <v>-8.1889821212715042E-3</v>
      </c>
      <c r="AC115" s="116">
        <v>1.5761040574720386E-2</v>
      </c>
      <c r="AD115" s="118"/>
      <c r="AE115" s="118"/>
    </row>
    <row r="116" spans="4:31" x14ac:dyDescent="0.2">
      <c r="D116" s="103">
        <v>43948</v>
      </c>
      <c r="E116" s="7">
        <v>2195.1868495742669</v>
      </c>
      <c r="F116" s="7">
        <v>159.97152170056765</v>
      </c>
      <c r="G116" s="7">
        <v>152.07397668815045</v>
      </c>
      <c r="H116" s="7">
        <v>34.378325116780992</v>
      </c>
      <c r="I116" s="7">
        <v>44.393403167868968</v>
      </c>
      <c r="J116" s="7">
        <v>18.109311250886947</v>
      </c>
      <c r="K116" s="7">
        <v>26.377349478181173</v>
      </c>
      <c r="L116" s="7">
        <v>348.69143700000001</v>
      </c>
      <c r="M116" s="7">
        <v>58.100750490027522</v>
      </c>
      <c r="N116" s="7">
        <v>23.920250649877179</v>
      </c>
      <c r="O116" s="115">
        <v>1.9881936000000002</v>
      </c>
      <c r="R116" s="103">
        <v>43948</v>
      </c>
      <c r="S116" s="114">
        <f t="array" ref="S116:AC116">(E116:O116/E117:O117)-1</f>
        <v>-1.8447574650900411E-2</v>
      </c>
      <c r="T116" s="114">
        <v>-7.1630614813006366E-3</v>
      </c>
      <c r="U116" s="114">
        <v>3.2055577636060262E-2</v>
      </c>
      <c r="V116" s="114">
        <v>-1.8033667240786921E-2</v>
      </c>
      <c r="W116" s="114">
        <v>-5.2616645924381755E-2</v>
      </c>
      <c r="X116" s="114">
        <v>-3.3042529540224796E-3</v>
      </c>
      <c r="Y116" s="114">
        <v>1.4884765702777747E-2</v>
      </c>
      <c r="Z116" s="114">
        <v>2.9631812722718864E-2</v>
      </c>
      <c r="AA116" s="114">
        <v>8.1134752356502027E-3</v>
      </c>
      <c r="AB116" s="114">
        <v>8.7459641485325701E-3</v>
      </c>
      <c r="AC116" s="116">
        <v>2.7439625611462848E-3</v>
      </c>
      <c r="AD116" s="118"/>
      <c r="AE116" s="118"/>
    </row>
    <row r="117" spans="4:31" x14ac:dyDescent="0.2">
      <c r="D117" s="103">
        <v>43945</v>
      </c>
      <c r="E117" s="7">
        <v>2236.4438137815464</v>
      </c>
      <c r="F117" s="7">
        <v>161.12567481548703</v>
      </c>
      <c r="G117" s="7">
        <v>147.35056908124881</v>
      </c>
      <c r="H117" s="7">
        <v>35.009678000040829</v>
      </c>
      <c r="I117" s="7">
        <v>46.858964723086714</v>
      </c>
      <c r="J117" s="7">
        <v>18.169347370608943</v>
      </c>
      <c r="K117" s="7">
        <v>25.990487166211071</v>
      </c>
      <c r="L117" s="7">
        <v>338.65643299999999</v>
      </c>
      <c r="M117" s="7">
        <v>57.633145392135802</v>
      </c>
      <c r="N117" s="7">
        <v>23.712858836632773</v>
      </c>
      <c r="O117" s="115">
        <v>1.9827529999999998</v>
      </c>
      <c r="R117" s="103">
        <v>43945</v>
      </c>
      <c r="S117" s="114">
        <f t="array" ref="S117:AC117">(E117:O117/E118:O118)-1</f>
        <v>7.5289337512651766E-3</v>
      </c>
      <c r="T117" s="114">
        <v>2.1341354376337662E-2</v>
      </c>
      <c r="U117" s="114">
        <v>-5.8012512127902371E-2</v>
      </c>
      <c r="V117" s="114">
        <v>-4.1433597526946864E-2</v>
      </c>
      <c r="W117" s="114">
        <v>6.7724599718619549E-2</v>
      </c>
      <c r="X117" s="114">
        <v>5.0592937345650402E-3</v>
      </c>
      <c r="Y117" s="114">
        <v>1.7926846707832844E-2</v>
      </c>
      <c r="Z117" s="114">
        <v>-2.2371959782858331E-2</v>
      </c>
      <c r="AA117" s="114">
        <v>-4.0391949292195584E-3</v>
      </c>
      <c r="AB117" s="114">
        <v>-2.8642849406137816E-2</v>
      </c>
      <c r="AC117" s="116">
        <v>1.7011234321752333E-2</v>
      </c>
      <c r="AD117" s="118"/>
      <c r="AE117" s="118"/>
    </row>
    <row r="118" spans="4:31" x14ac:dyDescent="0.2">
      <c r="D118" s="103">
        <v>43944</v>
      </c>
      <c r="E118" s="7">
        <v>2219.7316016074542</v>
      </c>
      <c r="F118" s="7">
        <v>157.75888651240928</v>
      </c>
      <c r="G118" s="7">
        <v>156.4251871477681</v>
      </c>
      <c r="H118" s="7">
        <v>36.522955436073723</v>
      </c>
      <c r="I118" s="7">
        <v>43.886752010242709</v>
      </c>
      <c r="J118" s="7">
        <v>18.077886035057595</v>
      </c>
      <c r="K118" s="7">
        <v>25.532765198470994</v>
      </c>
      <c r="L118" s="7">
        <v>346.40621900000002</v>
      </c>
      <c r="M118" s="7">
        <v>57.866881004458762</v>
      </c>
      <c r="N118" s="7">
        <v>24.412090673482307</v>
      </c>
      <c r="O118" s="115">
        <v>1.9495880999999999</v>
      </c>
      <c r="R118" s="103">
        <v>43944</v>
      </c>
      <c r="S118" s="114">
        <f t="array" ref="S118:AC118">(E118:O118/E119:O119)-1</f>
        <v>1.9612930152637542E-2</v>
      </c>
      <c r="T118" s="114">
        <v>-7.8225920814412042E-3</v>
      </c>
      <c r="U118" s="114">
        <v>0.1302664569145624</v>
      </c>
      <c r="V118" s="114">
        <v>3.6899448914964328E-2</v>
      </c>
      <c r="W118" s="114">
        <v>-6.9423442791261558E-2</v>
      </c>
      <c r="X118" s="114">
        <v>6.8826402473181059E-3</v>
      </c>
      <c r="Y118" s="114">
        <v>3.2418003136531759E-3</v>
      </c>
      <c r="Z118" s="114">
        <v>-1.3580407527666649E-2</v>
      </c>
      <c r="AA118" s="114">
        <v>6.5602302240261867E-3</v>
      </c>
      <c r="AB118" s="114">
        <v>-1.2890511647437597E-3</v>
      </c>
      <c r="AC118" s="116">
        <v>6.6307610806992656E-3</v>
      </c>
      <c r="AD118" s="118"/>
      <c r="AE118" s="118"/>
    </row>
    <row r="119" spans="4:31" x14ac:dyDescent="0.2">
      <c r="D119" s="103">
        <v>43943</v>
      </c>
      <c r="E119" s="7">
        <v>2177.0335937924574</v>
      </c>
      <c r="F119" s="7">
        <v>159.00269977257801</v>
      </c>
      <c r="G119" s="7">
        <v>138.39673485027822</v>
      </c>
      <c r="H119" s="7">
        <v>35.223237387474931</v>
      </c>
      <c r="I119" s="7">
        <v>47.160818387560596</v>
      </c>
      <c r="J119" s="7">
        <v>17.954312958079374</v>
      </c>
      <c r="K119" s="7">
        <v>25.45026053588321</v>
      </c>
      <c r="L119" s="7">
        <v>351.17532299999999</v>
      </c>
      <c r="M119" s="7">
        <v>57.489735106640914</v>
      </c>
      <c r="N119" s="7">
        <v>24.44359972417729</v>
      </c>
      <c r="O119" s="115">
        <v>1.9367460000000001</v>
      </c>
      <c r="R119" s="103">
        <v>43943</v>
      </c>
      <c r="S119" s="114">
        <f t="array" ref="S119:AC119">(E119:O119/E120:O120)-1</f>
        <v>1.5975142281717813E-2</v>
      </c>
      <c r="T119" s="114">
        <v>3.4762079439988103E-2</v>
      </c>
      <c r="U119" s="114">
        <v>4.952770202386314E-2</v>
      </c>
      <c r="V119" s="114">
        <v>7.7710109972219943E-2</v>
      </c>
      <c r="W119" s="114">
        <v>4.0184260766522595E-2</v>
      </c>
      <c r="X119" s="114">
        <v>2.6298709928229691E-4</v>
      </c>
      <c r="Y119" s="114">
        <v>3.2150049866311425E-2</v>
      </c>
      <c r="Z119" s="114">
        <v>9.8571369283753096E-3</v>
      </c>
      <c r="AA119" s="114">
        <v>3.2785029220869788E-3</v>
      </c>
      <c r="AB119" s="114">
        <v>7.8771446095919906E-3</v>
      </c>
      <c r="AC119" s="116">
        <v>-1.6615038532217352E-2</v>
      </c>
      <c r="AD119" s="118"/>
      <c r="AE119" s="118"/>
    </row>
    <row r="120" spans="4:31" x14ac:dyDescent="0.2">
      <c r="D120" s="103">
        <v>43942</v>
      </c>
      <c r="E120" s="7">
        <v>2142.802026536976</v>
      </c>
      <c r="F120" s="7">
        <v>153.66111972196552</v>
      </c>
      <c r="G120" s="7">
        <v>131.86572834942805</v>
      </c>
      <c r="H120" s="7">
        <v>32.683406290382557</v>
      </c>
      <c r="I120" s="7">
        <v>45.338907890037959</v>
      </c>
      <c r="J120" s="7">
        <v>17.949592446828483</v>
      </c>
      <c r="K120" s="7">
        <v>24.657520037110533</v>
      </c>
      <c r="L120" s="7">
        <v>347.74752799999999</v>
      </c>
      <c r="M120" s="7">
        <v>57.301870755926565</v>
      </c>
      <c r="N120" s="7">
        <v>24.252558811268294</v>
      </c>
      <c r="O120" s="115">
        <v>1.9694688</v>
      </c>
      <c r="R120" s="103">
        <v>43942</v>
      </c>
      <c r="S120" s="114">
        <f t="array" ref="S120:AC120">(E120:O120/E121:O121)-1</f>
        <v>-2.7169660162346454E-2</v>
      </c>
      <c r="T120" s="114">
        <v>-4.1169240354574588E-2</v>
      </c>
      <c r="U120" s="114">
        <v>-3.8203325114738895E-2</v>
      </c>
      <c r="V120" s="114">
        <v>-8.9542133133668655E-2</v>
      </c>
      <c r="W120" s="114">
        <v>-4.6824218600186374E-2</v>
      </c>
      <c r="X120" s="114">
        <v>-3.3453543803803054E-3</v>
      </c>
      <c r="Y120" s="114">
        <v>-3.2313034161034926E-2</v>
      </c>
      <c r="Z120" s="114">
        <v>-1.6439498401791153E-2</v>
      </c>
      <c r="AA120" s="114">
        <v>-2.227146727458873E-2</v>
      </c>
      <c r="AB120" s="114">
        <v>-7.5117724553719345E-3</v>
      </c>
      <c r="AC120" s="116">
        <v>-3.3423856277416952E-3</v>
      </c>
      <c r="AD120" s="118"/>
      <c r="AE120" s="118"/>
    </row>
    <row r="121" spans="4:31" x14ac:dyDescent="0.2">
      <c r="D121" s="103">
        <v>43941</v>
      </c>
      <c r="E121" s="7">
        <v>2202.6472024860655</v>
      </c>
      <c r="F121" s="7">
        <v>160.25885504423036</v>
      </c>
      <c r="G121" s="7">
        <v>137.10353944107695</v>
      </c>
      <c r="H121" s="7">
        <v>35.897769111353028</v>
      </c>
      <c r="I121" s="7">
        <v>47.566155975400683</v>
      </c>
      <c r="J121" s="7">
        <v>18.009841749816186</v>
      </c>
      <c r="K121" s="7">
        <v>25.480884736039574</v>
      </c>
      <c r="L121" s="7">
        <v>353.55987499999998</v>
      </c>
      <c r="M121" s="7">
        <v>58.607137705389462</v>
      </c>
      <c r="N121" s="7">
        <v>24.436117364603962</v>
      </c>
      <c r="O121" s="115">
        <v>1.9760735999999999</v>
      </c>
      <c r="R121" s="103">
        <v>43941</v>
      </c>
      <c r="S121" s="114">
        <f t="array" ref="S121:AC121">(E121:O121/E122:O122)-1</f>
        <v>7.0475186854259686E-3</v>
      </c>
      <c r="T121" s="114">
        <v>-2.0587576473769853E-2</v>
      </c>
      <c r="U121" s="114">
        <v>-7.9070440113222507E-3</v>
      </c>
      <c r="V121" s="114">
        <v>5.0015135409386957E-4</v>
      </c>
      <c r="W121" s="114">
        <v>0.10244546365660279</v>
      </c>
      <c r="X121" s="114">
        <v>-4.3077415282414266E-3</v>
      </c>
      <c r="Y121" s="114">
        <v>-1.2197706248683993E-2</v>
      </c>
      <c r="Z121" s="114">
        <v>6.8435742369472585E-3</v>
      </c>
      <c r="AA121" s="114">
        <v>-1.1362376207951663E-2</v>
      </c>
      <c r="AB121" s="114">
        <v>-9.4627071921367101E-3</v>
      </c>
      <c r="AC121" s="116">
        <v>-1.2285195026421225E-2</v>
      </c>
      <c r="AD121" s="118"/>
      <c r="AE121" s="118"/>
    </row>
    <row r="122" spans="4:31" x14ac:dyDescent="0.2">
      <c r="D122" s="103">
        <v>43938</v>
      </c>
      <c r="E122" s="7">
        <v>2187.2326395891869</v>
      </c>
      <c r="F122" s="7">
        <v>163.62754973767022</v>
      </c>
      <c r="G122" s="7">
        <v>138.19626337780554</v>
      </c>
      <c r="H122" s="7">
        <v>35.879823768910356</v>
      </c>
      <c r="I122" s="7">
        <v>43.146039911700264</v>
      </c>
      <c r="J122" s="7">
        <v>18.08775914102079</v>
      </c>
      <c r="K122" s="7">
        <v>25.795531046270792</v>
      </c>
      <c r="L122" s="7">
        <v>351.15670799999998</v>
      </c>
      <c r="M122" s="7">
        <v>59.28070740479626</v>
      </c>
      <c r="N122" s="7">
        <v>24.66955817012726</v>
      </c>
      <c r="O122" s="115">
        <v>2.0006519999999997</v>
      </c>
      <c r="R122" s="103">
        <v>43938</v>
      </c>
      <c r="S122" s="114">
        <f t="array" ref="S122:AC122">(E122:O122/E123:O123)-1</f>
        <v>-9.546952592970559E-3</v>
      </c>
      <c r="T122" s="114">
        <v>1.3143895295826935E-2</v>
      </c>
      <c r="U122" s="114">
        <v>2.9576213957063224E-3</v>
      </c>
      <c r="V122" s="114">
        <v>8.6956847006640636E-3</v>
      </c>
      <c r="W122" s="114">
        <v>0.15889631285470163</v>
      </c>
      <c r="X122" s="114">
        <v>6.3233307789276605E-3</v>
      </c>
      <c r="Y122" s="114">
        <v>2.5903886260713493E-2</v>
      </c>
      <c r="Z122" s="114">
        <v>4.434074885958994E-2</v>
      </c>
      <c r="AA122" s="114">
        <v>4.1365129379879795E-2</v>
      </c>
      <c r="AB122" s="114">
        <v>2.8030834674005467E-2</v>
      </c>
      <c r="AC122" s="116">
        <v>3.1200131950601007E-2</v>
      </c>
      <c r="AD122" s="118"/>
      <c r="AE122" s="118"/>
    </row>
    <row r="123" spans="4:31" x14ac:dyDescent="0.2">
      <c r="D123" s="103">
        <v>43937</v>
      </c>
      <c r="E123" s="7">
        <v>2208.3153212716984</v>
      </c>
      <c r="F123" s="7">
        <v>161.50474823706338</v>
      </c>
      <c r="G123" s="7">
        <v>137.78873646275594</v>
      </c>
      <c r="H123" s="7">
        <v>35.570513796297135</v>
      </c>
      <c r="I123" s="7">
        <v>37.230284912563839</v>
      </c>
      <c r="J123" s="7">
        <v>17.974102942659854</v>
      </c>
      <c r="K123" s="7">
        <v>25.144198585982704</v>
      </c>
      <c r="L123" s="7">
        <v>336.247253</v>
      </c>
      <c r="M123" s="7">
        <v>56.925957795511358</v>
      </c>
      <c r="N123" s="7">
        <v>23.996904896291483</v>
      </c>
      <c r="O123" s="115">
        <v>1.9401199999999998</v>
      </c>
      <c r="R123" s="103">
        <v>43937</v>
      </c>
      <c r="S123" s="114">
        <f t="array" ref="S123:AC123">(E123:O123/E124:O124)-1</f>
        <v>5.1237856287988048E-2</v>
      </c>
      <c r="T123" s="114">
        <v>3.7604461057958227E-2</v>
      </c>
      <c r="U123" s="114">
        <v>-1.2780234725298101E-3</v>
      </c>
      <c r="V123" s="114">
        <v>-1.349165188684387E-2</v>
      </c>
      <c r="W123" s="114">
        <v>9.79575827533683E-2</v>
      </c>
      <c r="X123" s="114">
        <v>5.3315274355054676E-3</v>
      </c>
      <c r="Y123" s="114">
        <v>2.2275454124605965E-2</v>
      </c>
      <c r="Z123" s="114">
        <v>2.3391522788587249E-3</v>
      </c>
      <c r="AA123" s="114">
        <v>-7.2597948423223091E-3</v>
      </c>
      <c r="AB123" s="114">
        <v>3.2242840801451234E-2</v>
      </c>
      <c r="AC123" s="116">
        <v>-1.0442046641142566E-3</v>
      </c>
      <c r="AD123" s="118"/>
      <c r="AE123" s="118"/>
    </row>
    <row r="124" spans="4:31" x14ac:dyDescent="0.2">
      <c r="D124" s="103">
        <v>43936</v>
      </c>
      <c r="E124" s="7">
        <v>2100.680933494396</v>
      </c>
      <c r="F124" s="7">
        <v>155.65155538401459</v>
      </c>
      <c r="G124" s="7">
        <v>137.96505904660646</v>
      </c>
      <c r="H124" s="7">
        <v>36.056982046154026</v>
      </c>
      <c r="I124" s="7">
        <v>33.908673246921595</v>
      </c>
      <c r="J124" s="7">
        <v>17.878781727366984</v>
      </c>
      <c r="K124" s="7">
        <v>24.596304728371045</v>
      </c>
      <c r="L124" s="7">
        <v>335.46255500000001</v>
      </c>
      <c r="M124" s="7">
        <v>57.34225077191244</v>
      </c>
      <c r="N124" s="7">
        <v>23.247344469504743</v>
      </c>
      <c r="O124" s="115">
        <v>1.942148</v>
      </c>
      <c r="R124" s="103">
        <v>43936</v>
      </c>
      <c r="S124" s="114">
        <f t="array" ref="S124:AC124">(E124:O124/E125:O125)-1</f>
        <v>4.9277432159786638E-3</v>
      </c>
      <c r="T124" s="114">
        <v>-1.6098552446772496E-2</v>
      </c>
      <c r="U124" s="114">
        <v>6.2083988255924982E-2</v>
      </c>
      <c r="V124" s="114">
        <v>-4.8671412333941566E-2</v>
      </c>
      <c r="W124" s="114">
        <v>6.8621173656641998E-2</v>
      </c>
      <c r="X124" s="114">
        <v>-1.0170466811918799E-2</v>
      </c>
      <c r="Y124" s="114">
        <v>-2.2324633970343455E-2</v>
      </c>
      <c r="Z124" s="114">
        <v>-2.8409066603441335E-2</v>
      </c>
      <c r="AA124" s="114">
        <v>2.1841012944085803E-2</v>
      </c>
      <c r="AB124" s="114">
        <v>-1.0604280771341346E-3</v>
      </c>
      <c r="AC124" s="116">
        <v>-1.5170891846418844E-2</v>
      </c>
      <c r="AD124" s="118"/>
      <c r="AE124" s="118"/>
    </row>
    <row r="125" spans="4:31" x14ac:dyDescent="0.2">
      <c r="D125" s="103">
        <v>43935</v>
      </c>
      <c r="E125" s="7">
        <v>2090.3800772499108</v>
      </c>
      <c r="F125" s="7">
        <v>158.1983193246538</v>
      </c>
      <c r="G125" s="7">
        <v>129.90032857303723</v>
      </c>
      <c r="H125" s="7">
        <v>37.901711893904512</v>
      </c>
      <c r="I125" s="7">
        <v>31.731238424643802</v>
      </c>
      <c r="J125" s="7">
        <v>18.062485638089939</v>
      </c>
      <c r="K125" s="7">
        <v>25.157946679434847</v>
      </c>
      <c r="L125" s="7">
        <v>345.27139299999999</v>
      </c>
      <c r="M125" s="7">
        <v>56.116607227087449</v>
      </c>
      <c r="N125" s="7">
        <v>23.272022775867978</v>
      </c>
      <c r="O125" s="115">
        <v>1.9720659999999999</v>
      </c>
      <c r="R125" s="103">
        <v>43935</v>
      </c>
      <c r="S125" s="114">
        <f t="array" ref="S125:AC125">(E125:O125/E126:O126)-1</f>
        <v>0.11169096315023141</v>
      </c>
      <c r="T125" s="114">
        <v>4.6121594276302913E-2</v>
      </c>
      <c r="U125" s="114">
        <v>0.13339730209446277</v>
      </c>
      <c r="V125" s="114">
        <v>8.1847873396889037E-2</v>
      </c>
      <c r="W125" s="114">
        <v>8.1975438808887136E-2</v>
      </c>
      <c r="X125" s="114">
        <v>2.6175791667586434E-3</v>
      </c>
      <c r="Y125" s="114">
        <v>2.5158961078428854E-2</v>
      </c>
      <c r="Z125" s="114">
        <v>1.3241267058800466E-2</v>
      </c>
      <c r="AA125" s="114">
        <v>-7.7813746344231882E-3</v>
      </c>
      <c r="AB125" s="114">
        <v>2.191738962301093E-2</v>
      </c>
      <c r="AC125" s="116">
        <v>2.9150280136603035E-2</v>
      </c>
      <c r="AD125" s="118"/>
      <c r="AE125" s="118"/>
    </row>
    <row r="126" spans="4:31" x14ac:dyDescent="0.2">
      <c r="D126" s="103">
        <v>43930</v>
      </c>
      <c r="E126" s="7">
        <v>1880.3607715999949</v>
      </c>
      <c r="F126" s="7">
        <v>151.22364378119343</v>
      </c>
      <c r="G126" s="7">
        <v>114.61146795831239</v>
      </c>
      <c r="H126" s="7">
        <v>35.034234318820729</v>
      </c>
      <c r="I126" s="7">
        <v>29.327133765231977</v>
      </c>
      <c r="J126" s="7">
        <v>18.015329087986924</v>
      </c>
      <c r="K126" s="7">
        <v>24.540532380431642</v>
      </c>
      <c r="L126" s="7">
        <v>340.75930799999998</v>
      </c>
      <c r="M126" s="7">
        <v>56.5566960672721</v>
      </c>
      <c r="N126" s="7">
        <v>22.77290024828045</v>
      </c>
      <c r="O126" s="115">
        <v>1.9162080000000001</v>
      </c>
      <c r="R126" s="103">
        <v>43930</v>
      </c>
      <c r="S126" s="114">
        <f t="array" ref="S126:AC126">(E126:O126/E127:O127)-1</f>
        <v>2.7799244782167332E-3</v>
      </c>
      <c r="T126" s="114">
        <v>2.9584670192959184E-3</v>
      </c>
      <c r="U126" s="114">
        <v>5.9933800364997847E-2</v>
      </c>
      <c r="V126" s="114">
        <v>6.3350585192631925E-3</v>
      </c>
      <c r="W126" s="114">
        <v>-1.4425515476806816E-2</v>
      </c>
      <c r="X126" s="114">
        <v>1.4702481315817639E-2</v>
      </c>
      <c r="Y126" s="114">
        <v>1.3542631140115002E-2</v>
      </c>
      <c r="Z126" s="114">
        <v>1.2237686177507534E-2</v>
      </c>
      <c r="AA126" s="114">
        <v>1.9354332671530639E-3</v>
      </c>
      <c r="AB126" s="114">
        <v>1.1680970340241181E-2</v>
      </c>
      <c r="AC126" s="116">
        <v>1.9502736716565883E-2</v>
      </c>
      <c r="AD126" s="118"/>
      <c r="AE126" s="118"/>
    </row>
    <row r="127" spans="4:31" x14ac:dyDescent="0.2">
      <c r="D127" s="103">
        <v>43929</v>
      </c>
      <c r="E127" s="7">
        <v>1875.1480017695962</v>
      </c>
      <c r="F127" s="7">
        <v>150.77757330332608</v>
      </c>
      <c r="G127" s="7">
        <v>108.13077941173769</v>
      </c>
      <c r="H127" s="7">
        <v>34.813687570788439</v>
      </c>
      <c r="I127" s="7">
        <v>29.75638495696246</v>
      </c>
      <c r="J127" s="7">
        <v>17.754296869980557</v>
      </c>
      <c r="K127" s="7">
        <v>24.212629667906974</v>
      </c>
      <c r="L127" s="7">
        <v>336.63961799999998</v>
      </c>
      <c r="M127" s="7">
        <v>56.447445802819509</v>
      </c>
      <c r="N127" s="7">
        <v>22.509962049223518</v>
      </c>
      <c r="O127" s="115">
        <v>1.8795515999999999</v>
      </c>
      <c r="R127" s="103">
        <v>43929</v>
      </c>
      <c r="S127" s="114">
        <f t="array" ref="S127:AC127">(E127:O127/E128:O128)-1</f>
        <v>7.0950598141368282E-3</v>
      </c>
      <c r="T127" s="114">
        <v>1.56354098043332E-3</v>
      </c>
      <c r="U127" s="114">
        <v>2.7009507348159545E-2</v>
      </c>
      <c r="V127" s="114">
        <v>7.3402131972782003E-2</v>
      </c>
      <c r="W127" s="114">
        <v>4.0038469644938512E-3</v>
      </c>
      <c r="X127" s="114">
        <v>-8.3835545022827862E-3</v>
      </c>
      <c r="Y127" s="114">
        <v>3.0687228971653324E-2</v>
      </c>
      <c r="Z127" s="114">
        <v>-3.7735729120139672E-3</v>
      </c>
      <c r="AA127" s="114">
        <v>-2.5141256131923084E-3</v>
      </c>
      <c r="AB127" s="114">
        <v>-1.5979653791802995E-2</v>
      </c>
      <c r="AC127" s="116">
        <v>-1.8367026435676559E-2</v>
      </c>
      <c r="AD127" s="118"/>
      <c r="AE127" s="118"/>
    </row>
    <row r="128" spans="4:31" x14ac:dyDescent="0.2">
      <c r="D128" s="103">
        <v>43928</v>
      </c>
      <c r="E128" s="7">
        <v>1861.937444232585</v>
      </c>
      <c r="F128" s="7">
        <v>150.54219441307688</v>
      </c>
      <c r="G128" s="7">
        <v>105.2870286380718</v>
      </c>
      <c r="H128" s="7">
        <v>32.433033747385181</v>
      </c>
      <c r="I128" s="7">
        <v>29.637720061459863</v>
      </c>
      <c r="J128" s="7">
        <v>17.904399377996629</v>
      </c>
      <c r="K128" s="7">
        <v>23.491733464151505</v>
      </c>
      <c r="L128" s="7">
        <v>337.91476399999999</v>
      </c>
      <c r="M128" s="7">
        <v>56.58971946597228</v>
      </c>
      <c r="N128" s="7">
        <v>22.875504694555275</v>
      </c>
      <c r="O128" s="115">
        <v>1.9147193</v>
      </c>
      <c r="R128" s="103">
        <v>43928</v>
      </c>
      <c r="S128" s="114">
        <f t="array" ref="S128:AC128">(E128:O128/E129:O129)-1</f>
        <v>7.3079973772645079E-3</v>
      </c>
      <c r="T128" s="114">
        <v>-1.0480868088126871E-2</v>
      </c>
      <c r="U128" s="114">
        <v>-7.4481301041058545E-2</v>
      </c>
      <c r="V128" s="114">
        <v>2.9375943261090276E-2</v>
      </c>
      <c r="W128" s="114">
        <v>-7.5364710041145533E-2</v>
      </c>
      <c r="X128" s="114">
        <v>5.9555924648024838E-3</v>
      </c>
      <c r="Y128" s="114">
        <v>-7.5284445748756701E-3</v>
      </c>
      <c r="Z128" s="114">
        <v>1.3980797951218094E-2</v>
      </c>
      <c r="AA128" s="114">
        <v>1.7820847186831079E-2</v>
      </c>
      <c r="AB128" s="114">
        <v>1.6161179312866869E-2</v>
      </c>
      <c r="AC128" s="116">
        <v>5.8632687408219919E-2</v>
      </c>
      <c r="AD128" s="118"/>
      <c r="AE128" s="118"/>
    </row>
    <row r="129" spans="4:31" x14ac:dyDescent="0.2">
      <c r="D129" s="103">
        <v>43927</v>
      </c>
      <c r="E129" s="7">
        <v>1848.4291290057517</v>
      </c>
      <c r="F129" s="7">
        <v>152.13671929941444</v>
      </c>
      <c r="G129" s="7">
        <v>113.76002317025323</v>
      </c>
      <c r="H129" s="7">
        <v>31.507472036539411</v>
      </c>
      <c r="I129" s="7">
        <v>32.053416501957997</v>
      </c>
      <c r="J129" s="7">
        <v>17.798399364853761</v>
      </c>
      <c r="K129" s="7">
        <v>23.669931229503945</v>
      </c>
      <c r="L129" s="7">
        <v>333.255585</v>
      </c>
      <c r="M129" s="7">
        <v>55.59889996592365</v>
      </c>
      <c r="N129" s="7">
        <v>22.511689247983082</v>
      </c>
      <c r="O129" s="115">
        <v>1.8086720000000001</v>
      </c>
      <c r="R129" s="103">
        <v>43927</v>
      </c>
      <c r="S129" s="114">
        <f t="array" ref="S129:AC129">(E129:O129/E130:O130)-1</f>
        <v>5.1649829881512899E-2</v>
      </c>
      <c r="T129" s="114">
        <v>7.8388064470417129E-2</v>
      </c>
      <c r="U129" s="114">
        <v>-3.7441104357432198E-2</v>
      </c>
      <c r="V129" s="114">
        <v>0.19126573808469938</v>
      </c>
      <c r="W129" s="114">
        <v>-2.0200052717014305E-3</v>
      </c>
      <c r="X129" s="114">
        <v>4.2587641413438515E-3</v>
      </c>
      <c r="Y129" s="114">
        <v>7.6550155215602267E-2</v>
      </c>
      <c r="Z129" s="114">
        <v>4.5223915170477857E-2</v>
      </c>
      <c r="AA129" s="114">
        <v>4.3581992544241333E-2</v>
      </c>
      <c r="AB129" s="114">
        <v>3.0259668580157939E-2</v>
      </c>
      <c r="AC129" s="116">
        <v>8.4212028760548563E-3</v>
      </c>
      <c r="AD129" s="118"/>
      <c r="AE129" s="118"/>
    </row>
    <row r="130" spans="4:31" x14ac:dyDescent="0.2">
      <c r="D130" s="103">
        <v>43924</v>
      </c>
      <c r="E130" s="7">
        <v>1757.6469624057377</v>
      </c>
      <c r="F130" s="7">
        <v>141.07789608569794</v>
      </c>
      <c r="G130" s="7">
        <v>118.18500009218798</v>
      </c>
      <c r="H130" s="7">
        <v>26.448735180780645</v>
      </c>
      <c r="I130" s="7">
        <v>32.118295628445523</v>
      </c>
      <c r="J130" s="7">
        <v>17.722921621771114</v>
      </c>
      <c r="K130" s="7">
        <v>21.986835555063884</v>
      </c>
      <c r="L130" s="7">
        <v>318.83654799999999</v>
      </c>
      <c r="M130" s="7">
        <v>53.276982894630201</v>
      </c>
      <c r="N130" s="7">
        <v>21.850500349108433</v>
      </c>
      <c r="O130" s="115">
        <v>1.7935680000000003</v>
      </c>
      <c r="R130" s="103">
        <v>43924</v>
      </c>
      <c r="S130" s="114">
        <f t="array" ref="S130:AC130">(E130:O130/E131:O131)-1</f>
        <v>3.350862860238335E-3</v>
      </c>
      <c r="T130" s="114">
        <v>4.9174328212453489E-4</v>
      </c>
      <c r="U130" s="114">
        <v>6.1718675231519526E-2</v>
      </c>
      <c r="V130" s="114">
        <v>-3.1719937664096087E-2</v>
      </c>
      <c r="W130" s="114">
        <v>5.9673478207586284E-2</v>
      </c>
      <c r="X130" s="114">
        <v>6.6820589288112409E-3</v>
      </c>
      <c r="Y130" s="114">
        <v>-6.4544485451367706E-3</v>
      </c>
      <c r="Z130" s="114">
        <v>-9.2213278460795411E-4</v>
      </c>
      <c r="AA130" s="114">
        <v>-6.8484647496995787E-3</v>
      </c>
      <c r="AB130" s="114">
        <v>-2.6068921290300917E-3</v>
      </c>
      <c r="AC130" s="116">
        <v>-1.9728304290647092E-3</v>
      </c>
      <c r="AD130" s="118"/>
      <c r="AE130" s="118"/>
    </row>
    <row r="131" spans="4:31" x14ac:dyDescent="0.2">
      <c r="D131" s="103">
        <v>43923</v>
      </c>
      <c r="E131" s="7">
        <v>1751.7769979239742</v>
      </c>
      <c r="F131" s="7">
        <v>141.00855607552572</v>
      </c>
      <c r="G131" s="7">
        <v>111.31479821282829</v>
      </c>
      <c r="H131" s="7">
        <v>27.315170692428627</v>
      </c>
      <c r="I131" s="7">
        <v>30.309615451330249</v>
      </c>
      <c r="J131" s="7">
        <v>17.605282089391455</v>
      </c>
      <c r="K131" s="7">
        <v>22.129670373812495</v>
      </c>
      <c r="L131" s="7">
        <v>319.13082900000001</v>
      </c>
      <c r="M131" s="7">
        <v>53.64436443347288</v>
      </c>
      <c r="N131" s="7">
        <v>21.907611128124191</v>
      </c>
      <c r="O131" s="115">
        <v>1.7971134000000002</v>
      </c>
      <c r="R131" s="103">
        <v>43923</v>
      </c>
      <c r="S131" s="114">
        <f t="array" ref="S131:AC131">(E131:O131/E132:O132)-1</f>
        <v>1.2533007712938637E-2</v>
      </c>
      <c r="T131" s="114">
        <v>2.7506452305041007E-2</v>
      </c>
      <c r="U131" s="114">
        <v>-0.10407269012436049</v>
      </c>
      <c r="V131" s="114">
        <v>1.1732084991644909E-2</v>
      </c>
      <c r="W131" s="114">
        <v>0.1264276927778043</v>
      </c>
      <c r="X131" s="114">
        <v>4.0827012235822302E-3</v>
      </c>
      <c r="Y131" s="114">
        <v>2.9162251140413931E-2</v>
      </c>
      <c r="Z131" s="114">
        <v>2.156154735472704E-3</v>
      </c>
      <c r="AA131" s="114">
        <v>2.4199547587192116E-2</v>
      </c>
      <c r="AB131" s="114">
        <v>1.7614490056566456E-2</v>
      </c>
      <c r="AC131" s="116">
        <v>4.6755555555555439E-3</v>
      </c>
      <c r="AD131" s="118"/>
      <c r="AE131" s="118"/>
    </row>
    <row r="132" spans="4:31" x14ac:dyDescent="0.2">
      <c r="D132" s="103">
        <v>43922</v>
      </c>
      <c r="E132" s="7">
        <v>1730.0937199872671</v>
      </c>
      <c r="F132" s="7">
        <v>137.23374267791343</v>
      </c>
      <c r="G132" s="7">
        <v>124.24534556076821</v>
      </c>
      <c r="H132" s="7">
        <v>26.998422900321678</v>
      </c>
      <c r="I132" s="7">
        <v>26.907732867065643</v>
      </c>
      <c r="J132" s="7">
        <v>17.533697242206777</v>
      </c>
      <c r="K132" s="7">
        <v>21.502605978105613</v>
      </c>
      <c r="L132" s="7">
        <v>318.44421399999999</v>
      </c>
      <c r="M132" s="7">
        <v>52.376867925638315</v>
      </c>
      <c r="N132" s="7">
        <v>21.52839935180798</v>
      </c>
      <c r="O132" s="115">
        <v>1.7887500000000001</v>
      </c>
      <c r="R132" s="103">
        <v>43922</v>
      </c>
      <c r="S132" s="114">
        <f t="array" ref="S132:AC132">(E132:O132/E133:O133)-1</f>
        <v>-2.1205754705378999E-2</v>
      </c>
      <c r="T132" s="114">
        <v>-3.5167103059450366E-2</v>
      </c>
      <c r="U132" s="114">
        <v>-6.2082806088456843E-2</v>
      </c>
      <c r="V132" s="114">
        <v>-7.7716678146552809E-2</v>
      </c>
      <c r="W132" s="114">
        <v>-8.9985634451845709E-3</v>
      </c>
      <c r="X132" s="114">
        <v>-3.7273689513991348E-3</v>
      </c>
      <c r="Y132" s="114">
        <v>-4.3998953150644504E-2</v>
      </c>
      <c r="Z132" s="114">
        <v>-4.0774161518516983E-2</v>
      </c>
      <c r="AA132" s="114">
        <v>-2.5099240971954817E-2</v>
      </c>
      <c r="AB132" s="114">
        <v>3.8056719731995869E-3</v>
      </c>
      <c r="AC132" s="116">
        <v>-3.3278721349988771E-2</v>
      </c>
      <c r="AD132" s="118"/>
      <c r="AE132" s="118"/>
    </row>
    <row r="133" spans="4:31" x14ac:dyDescent="0.2">
      <c r="D133" s="103">
        <v>43921</v>
      </c>
      <c r="E133" s="7">
        <v>1767.5765139654065</v>
      </c>
      <c r="F133" s="7">
        <v>142.23576239271762</v>
      </c>
      <c r="G133" s="7">
        <v>132.46941880083077</v>
      </c>
      <c r="H133" s="7">
        <v>29.273458882531745</v>
      </c>
      <c r="I133" s="7">
        <v>27.152062423450676</v>
      </c>
      <c r="J133" s="7">
        <v>17.599296312849766</v>
      </c>
      <c r="K133" s="7">
        <v>22.492241037779895</v>
      </c>
      <c r="L133" s="7">
        <v>331.98043799999999</v>
      </c>
      <c r="M133" s="7">
        <v>53.72533300503008</v>
      </c>
      <c r="N133" s="7">
        <v>21.446779942465561</v>
      </c>
      <c r="O133" s="115">
        <v>1.8503265</v>
      </c>
      <c r="R133" s="103">
        <v>43921</v>
      </c>
      <c r="S133" s="114">
        <f t="array" ref="S133:AC133">(E133:O133/E134:O134)-1</f>
        <v>2.5294272471905188E-3</v>
      </c>
      <c r="T133" s="114">
        <v>-6.0358930890197504E-3</v>
      </c>
      <c r="U133" s="114">
        <v>-2.201258968943054E-2</v>
      </c>
      <c r="V133" s="114">
        <v>1.8998126153848993E-2</v>
      </c>
      <c r="W133" s="114">
        <v>-7.7132693575756583E-3</v>
      </c>
      <c r="X133" s="114">
        <v>1.1910439473115764E-2</v>
      </c>
      <c r="Y133" s="114">
        <v>-4.9925643402968234E-3</v>
      </c>
      <c r="Z133" s="114">
        <v>-3.299992769500848E-2</v>
      </c>
      <c r="AA133" s="114">
        <v>2.0081847282797938E-3</v>
      </c>
      <c r="AB133" s="114">
        <v>2.7023587428588902E-2</v>
      </c>
      <c r="AC133" s="116">
        <v>1.5648156808603986E-2</v>
      </c>
      <c r="AD133" s="118"/>
      <c r="AE133" s="118"/>
    </row>
    <row r="134" spans="4:31" x14ac:dyDescent="0.2">
      <c r="D134" s="103">
        <v>43920</v>
      </c>
      <c r="E134" s="7">
        <v>1763.116838194896</v>
      </c>
      <c r="F134" s="7">
        <v>143.09949564955096</v>
      </c>
      <c r="G134" s="7">
        <v>135.45104712417904</v>
      </c>
      <c r="H134" s="7">
        <v>28.727686667121525</v>
      </c>
      <c r="I134" s="7">
        <v>27.363121550433252</v>
      </c>
      <c r="J134" s="7">
        <v>17.39214818458975</v>
      </c>
      <c r="K134" s="7">
        <v>22.605098446191249</v>
      </c>
      <c r="L134" s="7">
        <v>343.30963100000002</v>
      </c>
      <c r="M134" s="7">
        <v>53.617658841378706</v>
      </c>
      <c r="N134" s="7">
        <v>20.882460933699637</v>
      </c>
      <c r="O134" s="115">
        <v>1.8218183999999999</v>
      </c>
      <c r="R134" s="103">
        <v>43920</v>
      </c>
      <c r="S134" s="114">
        <f t="array" ref="S134:AC134">(E134:O134/E135:O135)-1</f>
        <v>2.5176226766877363E-2</v>
      </c>
      <c r="T134" s="114">
        <v>6.1614007932630166E-2</v>
      </c>
      <c r="U134" s="114">
        <v>-1.3514558012692302E-2</v>
      </c>
      <c r="V134" s="114">
        <v>-1.979326221487121E-2</v>
      </c>
      <c r="W134" s="114">
        <v>6.0395719174224372E-3</v>
      </c>
      <c r="X134" s="114">
        <v>-1.1688358857289916E-2</v>
      </c>
      <c r="Y134" s="114">
        <v>3.0734646962925938E-2</v>
      </c>
      <c r="Z134" s="114">
        <v>2.4440253551309299E-2</v>
      </c>
      <c r="AA134" s="114">
        <v>-2.7080080699935283E-2</v>
      </c>
      <c r="AB134" s="114">
        <v>-2.7518865184477659E-2</v>
      </c>
      <c r="AC134" s="116">
        <v>2.2861509979676953E-4</v>
      </c>
      <c r="AD134" s="118"/>
      <c r="AE134" s="118"/>
    </row>
    <row r="135" spans="4:31" x14ac:dyDescent="0.2">
      <c r="D135" s="103">
        <v>43917</v>
      </c>
      <c r="E135" s="7">
        <v>1719.8183026105467</v>
      </c>
      <c r="F135" s="7">
        <v>134.79427982324819</v>
      </c>
      <c r="G135" s="7">
        <v>137.30668630173437</v>
      </c>
      <c r="H135" s="7">
        <v>29.307783307054684</v>
      </c>
      <c r="I135" s="7">
        <v>27.198852126941254</v>
      </c>
      <c r="J135" s="7">
        <v>17.597838030603913</v>
      </c>
      <c r="K135" s="7">
        <v>21.931055206883254</v>
      </c>
      <c r="L135" s="7">
        <v>335.11923200000001</v>
      </c>
      <c r="M135" s="7">
        <v>55.11004326024301</v>
      </c>
      <c r="N135" s="7">
        <v>21.473384095683251</v>
      </c>
      <c r="O135" s="115">
        <v>1.821402</v>
      </c>
      <c r="R135" s="103">
        <v>43917</v>
      </c>
      <c r="S135" s="114">
        <f t="array" ref="S135:AC135">(E135:O135/E136:O136)-1</f>
        <v>-4.2281888972557136E-2</v>
      </c>
      <c r="T135" s="114">
        <v>-5.4834476633461637E-2</v>
      </c>
      <c r="U135" s="114">
        <v>5.9306295082646399E-2</v>
      </c>
      <c r="V135" s="114">
        <v>-0.11666440898519914</v>
      </c>
      <c r="W135" s="114">
        <v>6.0070843075401781E-2</v>
      </c>
      <c r="X135" s="114">
        <v>-6.2677404932792724E-3</v>
      </c>
      <c r="Y135" s="114">
        <v>-5.0040690736623872E-2</v>
      </c>
      <c r="Z135" s="114">
        <v>-6.0626979893233846E-2</v>
      </c>
      <c r="AA135" s="114">
        <v>4.6629932339134594E-2</v>
      </c>
      <c r="AB135" s="114">
        <v>2.0319395019448017E-3</v>
      </c>
      <c r="AC135" s="116">
        <v>1.4530315145165229E-2</v>
      </c>
      <c r="AD135" s="118"/>
      <c r="AE135" s="118"/>
    </row>
    <row r="136" spans="4:31" x14ac:dyDescent="0.2">
      <c r="D136" s="103">
        <v>43916</v>
      </c>
      <c r="E136" s="7">
        <v>1795.7458283476758</v>
      </c>
      <c r="F136" s="7">
        <v>142.61446962552242</v>
      </c>
      <c r="G136" s="7">
        <v>129.61943768211233</v>
      </c>
      <c r="H136" s="7">
        <v>33.178537811869525</v>
      </c>
      <c r="I136" s="7">
        <v>25.657579684046294</v>
      </c>
      <c r="J136" s="7">
        <v>17.708832396504178</v>
      </c>
      <c r="K136" s="7">
        <v>23.086310111418541</v>
      </c>
      <c r="L136" s="7">
        <v>356.747772</v>
      </c>
      <c r="M136" s="7">
        <v>52.654755570649932</v>
      </c>
      <c r="N136" s="7">
        <v>21.429839957353551</v>
      </c>
      <c r="O136" s="115">
        <v>1.7953155000000001</v>
      </c>
      <c r="R136" s="103">
        <v>43916</v>
      </c>
      <c r="S136" s="114">
        <f t="array" ref="S136:AC136">(E136:O136/E137:O137)-1</f>
        <v>2.8655456713432059E-2</v>
      </c>
      <c r="T136" s="114">
        <v>5.4068975711836886E-2</v>
      </c>
      <c r="U136" s="114">
        <v>1.3852807286775404E-2</v>
      </c>
      <c r="V136" s="114">
        <v>-2.6308639035314996E-2</v>
      </c>
      <c r="W136" s="114">
        <v>2.1635115423578988E-2</v>
      </c>
      <c r="X136" s="114">
        <v>1.0695186723829186E-2</v>
      </c>
      <c r="Y136" s="114">
        <v>5.8544599522327267E-2</v>
      </c>
      <c r="Z136" s="114">
        <v>5.5026260927326653E-4</v>
      </c>
      <c r="AA136" s="114">
        <v>-2.0979660429051639E-2</v>
      </c>
      <c r="AB136" s="114">
        <v>-1.2907340557739566E-3</v>
      </c>
      <c r="AC136" s="116">
        <v>9.2091152837621149E-3</v>
      </c>
      <c r="AD136" s="118"/>
      <c r="AE136" s="118"/>
    </row>
    <row r="137" spans="4:31" x14ac:dyDescent="0.2">
      <c r="D137" s="103">
        <v>43915</v>
      </c>
      <c r="E137" s="7">
        <v>1745.7213847726114</v>
      </c>
      <c r="F137" s="7">
        <v>135.29899172794799</v>
      </c>
      <c r="G137" s="7">
        <v>127.8483787296439</v>
      </c>
      <c r="H137" s="7">
        <v>34.075004813638152</v>
      </c>
      <c r="I137" s="7">
        <v>25.114230410344142</v>
      </c>
      <c r="J137" s="7">
        <v>17.521437352350908</v>
      </c>
      <c r="K137" s="7">
        <v>21.809482682011069</v>
      </c>
      <c r="L137" s="7">
        <v>356.55157500000001</v>
      </c>
      <c r="M137" s="7">
        <v>53.783106890021983</v>
      </c>
      <c r="N137" s="7">
        <v>21.457535929731048</v>
      </c>
      <c r="O137" s="115">
        <v>1.7789330999999997</v>
      </c>
      <c r="R137" s="103">
        <v>43915</v>
      </c>
      <c r="S137" s="114">
        <f t="array" ref="S137:AC137">(E137:O137/E138:O138)-1</f>
        <v>-3.1389613514582249E-2</v>
      </c>
      <c r="T137" s="114">
        <v>-1.3059458100561749E-2</v>
      </c>
      <c r="U137" s="114">
        <v>1.807812355554117E-2</v>
      </c>
      <c r="V137" s="114">
        <v>6.8154157154738826E-2</v>
      </c>
      <c r="W137" s="114">
        <v>4.7036776984874518E-2</v>
      </c>
      <c r="X137" s="114">
        <v>7.5457164168553081E-3</v>
      </c>
      <c r="Y137" s="114">
        <v>-9.7627500594410499E-4</v>
      </c>
      <c r="Z137" s="114">
        <v>7.1797173596013675E-2</v>
      </c>
      <c r="AA137" s="114">
        <v>4.2225253549914354E-2</v>
      </c>
      <c r="AB137" s="114">
        <v>2.6542045118747692E-2</v>
      </c>
      <c r="AC137" s="116">
        <v>4.5565752866215448E-2</v>
      </c>
      <c r="AD137" s="118"/>
      <c r="AE137" s="118"/>
    </row>
    <row r="138" spans="4:31" x14ac:dyDescent="0.2">
      <c r="D138" s="103">
        <v>43914</v>
      </c>
      <c r="E138" s="7">
        <v>1802.2947194556982</v>
      </c>
      <c r="F138" s="7">
        <v>137.08930374625743</v>
      </c>
      <c r="G138" s="7">
        <v>125.57816121531576</v>
      </c>
      <c r="H138" s="7">
        <v>31.900830592097631</v>
      </c>
      <c r="I138" s="7">
        <v>23.986005995572533</v>
      </c>
      <c r="J138" s="7">
        <v>17.390215716129056</v>
      </c>
      <c r="K138" s="7">
        <v>21.830795542058656</v>
      </c>
      <c r="L138" s="7">
        <v>332.66702299999997</v>
      </c>
      <c r="M138" s="7">
        <v>51.604110250477824</v>
      </c>
      <c r="N138" s="7">
        <v>20.902734604746655</v>
      </c>
      <c r="O138" s="115">
        <v>1.7014072</v>
      </c>
      <c r="R138" s="103">
        <v>43914</v>
      </c>
      <c r="S138" s="114">
        <f t="array" ref="S138:AC138">(E138:O138/E139:O139)-1</f>
        <v>1.2935631164712635E-2</v>
      </c>
      <c r="T138" s="114">
        <v>8.3779515839296659E-2</v>
      </c>
      <c r="U138" s="114">
        <v>-0.15832172953558143</v>
      </c>
      <c r="V138" s="114">
        <v>0.24013058406333321</v>
      </c>
      <c r="W138" s="114">
        <v>-3.4566418295103651E-2</v>
      </c>
      <c r="X138" s="114">
        <v>-7.1017680082063883E-4</v>
      </c>
      <c r="Y138" s="114">
        <v>9.2498973383467353E-2</v>
      </c>
      <c r="Z138" s="114">
        <v>8.9113663956611022E-2</v>
      </c>
      <c r="AA138" s="114">
        <v>4.6119254280680311E-2</v>
      </c>
      <c r="AB138" s="114">
        <v>2.0087876745103372E-2</v>
      </c>
      <c r="AC138" s="116">
        <v>4.3977824615658356E-2</v>
      </c>
      <c r="AD138" s="118"/>
      <c r="AE138" s="118"/>
    </row>
    <row r="139" spans="4:31" x14ac:dyDescent="0.2">
      <c r="D139" s="103">
        <v>43913</v>
      </c>
      <c r="E139" s="7">
        <v>1779.2786273924926</v>
      </c>
      <c r="F139" s="7">
        <v>126.49187564695133</v>
      </c>
      <c r="G139" s="7">
        <v>149.1997187310356</v>
      </c>
      <c r="H139" s="7">
        <v>25.723767320997272</v>
      </c>
      <c r="I139" s="7">
        <v>24.844801807302705</v>
      </c>
      <c r="J139" s="7">
        <v>17.402574620899369</v>
      </c>
      <c r="K139" s="7">
        <v>19.98244032618971</v>
      </c>
      <c r="L139" s="7">
        <v>305.44747899999999</v>
      </c>
      <c r="M139" s="7">
        <v>49.329089431549761</v>
      </c>
      <c r="N139" s="7">
        <v>20.491111678969371</v>
      </c>
      <c r="O139" s="115">
        <v>1.6297349999999999</v>
      </c>
      <c r="R139" s="103">
        <v>43913</v>
      </c>
      <c r="S139" s="114">
        <f t="array" ref="S139:AC139">(E139:O139/E140:O140)-1</f>
        <v>3.6915306691897687E-2</v>
      </c>
      <c r="T139" s="114">
        <v>-2.3355363666786477E-2</v>
      </c>
      <c r="U139" s="114">
        <v>0.3213704585095718</v>
      </c>
      <c r="V139" s="114">
        <v>7.4180425438010067E-2</v>
      </c>
      <c r="W139" s="114">
        <v>-3.6655333389321032E-2</v>
      </c>
      <c r="X139" s="114">
        <v>4.0477687073752655E-2</v>
      </c>
      <c r="Y139" s="114">
        <v>-4.5167788974617595E-2</v>
      </c>
      <c r="Z139" s="114">
        <v>5.5772075589092918E-2</v>
      </c>
      <c r="AA139" s="114">
        <v>-5.1054752736530151E-3</v>
      </c>
      <c r="AB139" s="114">
        <v>2.1201719601902091E-3</v>
      </c>
      <c r="AC139" s="116">
        <v>5.2744758061234132E-2</v>
      </c>
      <c r="AD139" s="118"/>
      <c r="AE139" s="118"/>
    </row>
    <row r="140" spans="4:31" x14ac:dyDescent="0.2">
      <c r="D140" s="103">
        <v>43909</v>
      </c>
      <c r="E140" s="7">
        <v>1715.9343833673158</v>
      </c>
      <c r="F140" s="7">
        <v>129.51678731566247</v>
      </c>
      <c r="G140" s="7">
        <v>112.91286086365524</v>
      </c>
      <c r="H140" s="7">
        <v>23.947343213322934</v>
      </c>
      <c r="I140" s="7">
        <v>25.790148291071976</v>
      </c>
      <c r="J140" s="7">
        <v>16.725562534495577</v>
      </c>
      <c r="K140" s="7">
        <v>20.927698181370335</v>
      </c>
      <c r="L140" s="7">
        <v>289.31195100000002</v>
      </c>
      <c r="M140" s="7">
        <v>49.582230282268455</v>
      </c>
      <c r="N140" s="7">
        <v>20.447758913871454</v>
      </c>
      <c r="O140" s="115">
        <v>1.5480818000000001</v>
      </c>
      <c r="R140" s="103">
        <v>43909</v>
      </c>
      <c r="S140" s="114">
        <f t="array" ref="S140:AC140">(E140:O140/E141:O141)-1</f>
        <v>3.2891230528433679E-2</v>
      </c>
      <c r="T140" s="114">
        <v>2.1457722400111123E-2</v>
      </c>
      <c r="U140" s="114">
        <v>4.7758308127701765E-2</v>
      </c>
      <c r="V140" s="114">
        <v>9.9593322689550234E-2</v>
      </c>
      <c r="W140" s="114">
        <v>-0.10040565451783023</v>
      </c>
      <c r="X140" s="114">
        <v>-5.7557425003017526E-3</v>
      </c>
      <c r="Y140" s="114">
        <v>9.323458278671426E-3</v>
      </c>
      <c r="Z140" s="114">
        <v>2.4309840891918011E-2</v>
      </c>
      <c r="AA140" s="114">
        <v>-1.4796297592903351E-2</v>
      </c>
      <c r="AB140" s="114">
        <v>1.0456146489206564E-2</v>
      </c>
      <c r="AC140" s="116">
        <v>-3.6273903875518099E-2</v>
      </c>
      <c r="AD140" s="118"/>
      <c r="AE140" s="118"/>
    </row>
    <row r="141" spans="4:31" x14ac:dyDescent="0.2">
      <c r="D141" s="103">
        <v>43908</v>
      </c>
      <c r="E141" s="7">
        <v>1661.2924310427468</v>
      </c>
      <c r="F141" s="7">
        <v>126.7960332331111</v>
      </c>
      <c r="G141" s="7">
        <v>107.76613269278253</v>
      </c>
      <c r="H141" s="7">
        <v>21.778363617877318</v>
      </c>
      <c r="I141" s="7">
        <v>28.668642061382482</v>
      </c>
      <c r="J141" s="7">
        <v>16.822387867299955</v>
      </c>
      <c r="K141" s="7">
        <v>20.734382035528053</v>
      </c>
      <c r="L141" s="7">
        <v>282.44574</v>
      </c>
      <c r="M141" s="7">
        <v>50.326881802338733</v>
      </c>
      <c r="N141" s="7">
        <v>20.236166591609596</v>
      </c>
      <c r="O141" s="115">
        <v>1.6063504000000002</v>
      </c>
      <c r="R141" s="103">
        <v>43908</v>
      </c>
      <c r="S141" s="114">
        <f t="array" ref="S141:AC141">(E141:O141/E142:O142)-1</f>
        <v>2.5829532918993925E-2</v>
      </c>
      <c r="T141" s="114">
        <v>-2.9253018359567617E-2</v>
      </c>
      <c r="U141" s="114">
        <v>8.2822674881953606E-2</v>
      </c>
      <c r="V141" s="114">
        <v>-0.16968429569819943</v>
      </c>
      <c r="W141" s="114">
        <v>0.13567804026275909</v>
      </c>
      <c r="X141" s="114">
        <v>-9.7441165589069456E-3</v>
      </c>
      <c r="Y141" s="114">
        <v>-3.6777980646662822E-2</v>
      </c>
      <c r="Z141" s="114">
        <v>-7.4859441532124871E-2</v>
      </c>
      <c r="AA141" s="114">
        <v>2.9326155342150217E-2</v>
      </c>
      <c r="AB141" s="114">
        <v>-4.2668033780077663E-2</v>
      </c>
      <c r="AC141" s="116">
        <v>-1.8671475715889674E-2</v>
      </c>
      <c r="AD141" s="118"/>
      <c r="AE141" s="118"/>
    </row>
    <row r="142" spans="4:31" x14ac:dyDescent="0.2">
      <c r="D142" s="103">
        <v>43907</v>
      </c>
      <c r="E142" s="7">
        <v>1619.4624718159025</v>
      </c>
      <c r="F142" s="7">
        <v>130.61697397074857</v>
      </c>
      <c r="G142" s="7">
        <v>99.523343196087865</v>
      </c>
      <c r="H142" s="7">
        <v>26.229015668432289</v>
      </c>
      <c r="I142" s="7">
        <v>25.243635119289166</v>
      </c>
      <c r="J142" s="7">
        <v>16.987920141249695</v>
      </c>
      <c r="K142" s="7">
        <v>21.526067322929517</v>
      </c>
      <c r="L142" s="7">
        <v>305.30035400000003</v>
      </c>
      <c r="M142" s="7">
        <v>48.893037004009649</v>
      </c>
      <c r="N142" s="7">
        <v>21.138087210764734</v>
      </c>
      <c r="O142" s="115">
        <v>1.636914</v>
      </c>
      <c r="R142" s="103">
        <v>43907</v>
      </c>
      <c r="S142" s="114">
        <f t="array" ref="S142:AC142">(E142:O142/E143:O143)-1</f>
        <v>6.9513460788740877E-2</v>
      </c>
      <c r="T142" s="114">
        <v>8.1575489774899035E-2</v>
      </c>
      <c r="U142" s="114">
        <v>2.9314585075806532E-2</v>
      </c>
      <c r="V142" s="114">
        <v>6.5916581303595789E-2</v>
      </c>
      <c r="W142" s="114">
        <v>6.304959405176902E-2</v>
      </c>
      <c r="X142" s="114">
        <v>-2.3022614813587139E-2</v>
      </c>
      <c r="Y142" s="114">
        <v>6.0181149543112822E-2</v>
      </c>
      <c r="Z142" s="114">
        <v>4.5866911243256592E-2</v>
      </c>
      <c r="AA142" s="114">
        <v>3.9970748543417534E-2</v>
      </c>
      <c r="AB142" s="114">
        <v>2.0615918339724537E-2</v>
      </c>
      <c r="AC142" s="116">
        <v>1.5906884170290292E-2</v>
      </c>
      <c r="AD142" s="118"/>
      <c r="AE142" s="118"/>
    </row>
    <row r="143" spans="4:31" x14ac:dyDescent="0.2">
      <c r="D143" s="103">
        <v>43906</v>
      </c>
      <c r="E143" s="7">
        <v>1514.2048521966121</v>
      </c>
      <c r="F143" s="7">
        <v>120.76547148635274</v>
      </c>
      <c r="G143" s="7">
        <v>96.688946838111889</v>
      </c>
      <c r="H143" s="7">
        <v>24.607005959467017</v>
      </c>
      <c r="I143" s="7">
        <v>23.746432208373371</v>
      </c>
      <c r="J143" s="7">
        <v>17.388242961231189</v>
      </c>
      <c r="K143" s="7">
        <v>20.304140789719021</v>
      </c>
      <c r="L143" s="7">
        <v>291.91128500000002</v>
      </c>
      <c r="M143" s="7">
        <v>47.013857911377997</v>
      </c>
      <c r="N143" s="7">
        <v>20.711108685381745</v>
      </c>
      <c r="O143" s="115">
        <v>1.6112834999999999</v>
      </c>
      <c r="R143" s="103">
        <v>43906</v>
      </c>
      <c r="S143" s="114">
        <f t="array" ref="S143:AC143">(E143:O143/E144:O144)-1</f>
        <v>-5.1189060085184646E-2</v>
      </c>
      <c r="T143" s="114">
        <v>-0.14513021747311206</v>
      </c>
      <c r="U143" s="114">
        <v>6.2892826789895384E-3</v>
      </c>
      <c r="V143" s="114">
        <v>-0.16242352163585927</v>
      </c>
      <c r="W143" s="114">
        <v>0.24695865948351248</v>
      </c>
      <c r="X143" s="114">
        <v>-2.4129442878160212E-3</v>
      </c>
      <c r="Y143" s="114">
        <v>-0.11530816734261018</v>
      </c>
      <c r="Z143" s="114">
        <v>-5.4938059638808268E-2</v>
      </c>
      <c r="AA143" s="114">
        <v>-4.7077865241628714E-2</v>
      </c>
      <c r="AB143" s="114">
        <v>-6.0514060439678885E-2</v>
      </c>
      <c r="AC143" s="116">
        <v>-0.12542399431685325</v>
      </c>
      <c r="AD143" s="118"/>
      <c r="AE143" s="118"/>
    </row>
    <row r="144" spans="4:31" x14ac:dyDescent="0.2">
      <c r="D144" s="103">
        <v>43903</v>
      </c>
      <c r="E144" s="7">
        <v>1595.8973368630827</v>
      </c>
      <c r="F144" s="7">
        <v>141.26768070966918</v>
      </c>
      <c r="G144" s="7">
        <v>96.08464335494277</v>
      </c>
      <c r="H144" s="7">
        <v>29.378816854463995</v>
      </c>
      <c r="I144" s="7">
        <v>19.043479932373291</v>
      </c>
      <c r="J144" s="7">
        <v>17.430301307205323</v>
      </c>
      <c r="K144" s="7">
        <v>22.950523606316715</v>
      </c>
      <c r="L144" s="7">
        <v>308.880585</v>
      </c>
      <c r="M144" s="7">
        <v>49.336515751414588</v>
      </c>
      <c r="N144" s="7">
        <v>22.045150239368706</v>
      </c>
      <c r="O144" s="115">
        <v>1.8423596</v>
      </c>
      <c r="R144" s="103">
        <v>43903</v>
      </c>
      <c r="S144" s="114">
        <f t="array" ref="S144:AC144">(E144:O144/E145:O145)-1</f>
        <v>7.1938610518912371E-2</v>
      </c>
      <c r="T144" s="114">
        <v>0.14998991260814232</v>
      </c>
      <c r="U144" s="114">
        <v>-1.1547343610095462E-2</v>
      </c>
      <c r="V144" s="114">
        <v>1.9689084884413344E-3</v>
      </c>
      <c r="W144" s="114">
        <v>-3.830251235428106E-2</v>
      </c>
      <c r="X144" s="114">
        <v>-5.7067818222187316E-3</v>
      </c>
      <c r="Y144" s="114">
        <v>8.5501014103393169E-2</v>
      </c>
      <c r="Z144" s="114">
        <v>4.4444463229921904E-2</v>
      </c>
      <c r="AA144" s="114">
        <v>-5.745358722918037E-3</v>
      </c>
      <c r="AB144" s="114">
        <v>2.1316297933057671E-2</v>
      </c>
      <c r="AC144" s="116">
        <v>1.809715105590648E-2</v>
      </c>
      <c r="AD144" s="118"/>
      <c r="AE144" s="118"/>
    </row>
    <row r="145" spans="4:31" x14ac:dyDescent="0.2">
      <c r="D145" s="103">
        <v>43902</v>
      </c>
      <c r="E145" s="7">
        <v>1488.7954601155084</v>
      </c>
      <c r="F145" s="7">
        <v>122.84253901782353</v>
      </c>
      <c r="G145" s="7">
        <v>97.207127457039547</v>
      </c>
      <c r="H145" s="7">
        <v>29.321086318720745</v>
      </c>
      <c r="I145" s="7">
        <v>19.801944142531383</v>
      </c>
      <c r="J145" s="7">
        <v>17.530343150835769</v>
      </c>
      <c r="K145" s="7">
        <v>21.142793335180333</v>
      </c>
      <c r="L145" s="7">
        <v>295.73672499999998</v>
      </c>
      <c r="M145" s="7">
        <v>49.621609699547115</v>
      </c>
      <c r="N145" s="7">
        <v>21.585037156445786</v>
      </c>
      <c r="O145" s="115">
        <v>1.8096108000000002</v>
      </c>
      <c r="R145" s="103">
        <v>43902</v>
      </c>
      <c r="S145" s="114">
        <f t="array" ref="S145:AC145">(E145:O145/E146:O146)-1</f>
        <v>-7.4724643786834077E-2</v>
      </c>
      <c r="T145" s="114">
        <v>-9.0418407612093632E-2</v>
      </c>
      <c r="U145" s="114">
        <v>-2.6786944522000367E-3</v>
      </c>
      <c r="V145" s="114">
        <v>-0.20485893473120897</v>
      </c>
      <c r="W145" s="114">
        <v>-5.0872980020636893E-2</v>
      </c>
      <c r="X145" s="114">
        <v>-1.4290321023378572E-2</v>
      </c>
      <c r="Y145" s="114">
        <v>-7.4419217773688318E-2</v>
      </c>
      <c r="Z145" s="114">
        <v>-8.6778679100003586E-2</v>
      </c>
      <c r="AA145" s="114">
        <v>-3.3880165520403627E-2</v>
      </c>
      <c r="AB145" s="114">
        <v>-3.6838388715768611E-2</v>
      </c>
      <c r="AC145" s="116">
        <v>-7.2083256033038001E-2</v>
      </c>
      <c r="AD145" s="118"/>
      <c r="AE145" s="118"/>
    </row>
    <row r="146" spans="4:31" x14ac:dyDescent="0.2">
      <c r="D146" s="103">
        <v>43901</v>
      </c>
      <c r="E146" s="7">
        <v>1609.0296257415052</v>
      </c>
      <c r="F146" s="7">
        <v>135.05389735881468</v>
      </c>
      <c r="G146" s="7">
        <v>97.468215023889883</v>
      </c>
      <c r="H146" s="7">
        <v>36.875326403635043</v>
      </c>
      <c r="I146" s="7">
        <v>20.863323586512095</v>
      </c>
      <c r="J146" s="7">
        <v>17.78448921089629</v>
      </c>
      <c r="K146" s="7">
        <v>22.842731548860915</v>
      </c>
      <c r="L146" s="7">
        <v>323.83904999999999</v>
      </c>
      <c r="M146" s="7">
        <v>51.361754441441477</v>
      </c>
      <c r="N146" s="7">
        <v>22.410607839389883</v>
      </c>
      <c r="O146" s="115">
        <v>1.9501866000000001</v>
      </c>
      <c r="R146" s="103">
        <v>43901</v>
      </c>
      <c r="S146" s="114">
        <f t="array" ref="S146:AC146">(E146:O146/E147:O147)-1</f>
        <v>-3.0581353590578453E-2</v>
      </c>
      <c r="T146" s="114">
        <v>-3.8430559494659677E-2</v>
      </c>
      <c r="U146" s="114">
        <v>2.4001139822765971E-2</v>
      </c>
      <c r="V146" s="114">
        <v>-7.8079632955525224E-2</v>
      </c>
      <c r="W146" s="114">
        <v>6.4455361262853339E-2</v>
      </c>
      <c r="X146" s="114">
        <v>2.2937587270139836E-3</v>
      </c>
      <c r="Y146" s="114">
        <v>-3.6415468228516712E-2</v>
      </c>
      <c r="Z146" s="114">
        <v>-1.3888836699847307E-2</v>
      </c>
      <c r="AA146" s="114">
        <v>-5.3263510732864838E-2</v>
      </c>
      <c r="AB146" s="114">
        <v>-4.0941923562120008E-3</v>
      </c>
      <c r="AC146" s="116">
        <v>-3.3856282484093225E-2</v>
      </c>
      <c r="AD146" s="118"/>
      <c r="AE146" s="118"/>
    </row>
    <row r="147" spans="4:31" x14ac:dyDescent="0.2">
      <c r="D147" s="103">
        <v>43900</v>
      </c>
      <c r="E147" s="7">
        <v>1659.788195431463</v>
      </c>
      <c r="F147" s="7">
        <v>140.45152816819851</v>
      </c>
      <c r="G147" s="7">
        <v>95.183697784515815</v>
      </c>
      <c r="H147" s="7">
        <v>39.998385676033259</v>
      </c>
      <c r="I147" s="7">
        <v>19.599998596240027</v>
      </c>
      <c r="J147" s="7">
        <v>17.743789239477941</v>
      </c>
      <c r="K147" s="7">
        <v>23.705996511656469</v>
      </c>
      <c r="L147" s="7">
        <v>328.40014600000001</v>
      </c>
      <c r="M147" s="7">
        <v>54.251373031159282</v>
      </c>
      <c r="N147" s="7">
        <v>22.502738378854428</v>
      </c>
      <c r="O147" s="115">
        <v>2.0185263999999998</v>
      </c>
      <c r="R147" s="103">
        <v>43900</v>
      </c>
      <c r="S147" s="114">
        <f t="array" ref="S147:AC147">(E147:O147/E148:O148)-1</f>
        <v>4.9554414691671544E-2</v>
      </c>
      <c r="T147" s="114">
        <v>6.7264849598613452E-2</v>
      </c>
      <c r="U147" s="114">
        <v>-4.7240890858503137E-2</v>
      </c>
      <c r="V147" s="114">
        <v>4.9844188051144211E-2</v>
      </c>
      <c r="W147" s="114">
        <v>-8.1243446565684052E-2</v>
      </c>
      <c r="X147" s="114">
        <v>-1.5427917495436705E-2</v>
      </c>
      <c r="Y147" s="114">
        <v>4.2150387651161303E-2</v>
      </c>
      <c r="Z147" s="114">
        <v>-9.4676212965476569E-3</v>
      </c>
      <c r="AA147" s="114">
        <v>4.0153996300926975E-2</v>
      </c>
      <c r="AB147" s="114">
        <v>2.866587696763756E-2</v>
      </c>
      <c r="AC147" s="116">
        <v>2.0488574317492514E-2</v>
      </c>
      <c r="AD147" s="118"/>
      <c r="AE147" s="118"/>
    </row>
    <row r="148" spans="4:31" x14ac:dyDescent="0.2">
      <c r="D148" s="103">
        <v>43899</v>
      </c>
      <c r="E148" s="7">
        <v>1581.4217654632612</v>
      </c>
      <c r="F148" s="7">
        <v>131.59950711486542</v>
      </c>
      <c r="G148" s="7">
        <v>99.903214643922993</v>
      </c>
      <c r="H148" s="7">
        <v>38.099354295882144</v>
      </c>
      <c r="I148" s="7">
        <v>21.333179636080036</v>
      </c>
      <c r="J148" s="7">
        <v>18.021828523048441</v>
      </c>
      <c r="K148" s="7">
        <v>22.747193488154771</v>
      </c>
      <c r="L148" s="7">
        <v>331.53903200000002</v>
      </c>
      <c r="M148" s="7">
        <v>52.15705868947488</v>
      </c>
      <c r="N148" s="7">
        <v>21.8756535846113</v>
      </c>
      <c r="O148" s="115">
        <v>1.9779999999999998</v>
      </c>
      <c r="R148" s="103">
        <v>43899</v>
      </c>
      <c r="S148" s="114">
        <f t="array" ref="S148:AC148">(E148:O148/E149:O149)-1</f>
        <v>-6.6343992144618946E-2</v>
      </c>
      <c r="T148" s="114">
        <v>-8.1050251770617976E-2</v>
      </c>
      <c r="U148" s="114">
        <v>-1.9157893910781043E-2</v>
      </c>
      <c r="V148" s="114">
        <v>-0.19392752917142042</v>
      </c>
      <c r="W148" s="114">
        <v>-0.19135292072966525</v>
      </c>
      <c r="X148" s="114">
        <v>-1.7072743485118558E-2</v>
      </c>
      <c r="Y148" s="114">
        <v>-7.5964180700745176E-2</v>
      </c>
      <c r="Z148" s="114">
        <v>-6.2022997948247727E-2</v>
      </c>
      <c r="AA148" s="114">
        <v>-6.5931214559028728E-2</v>
      </c>
      <c r="AB148" s="114">
        <v>-6.3840113072369142E-2</v>
      </c>
      <c r="AC148" s="116">
        <v>-6.3139828606689319E-2</v>
      </c>
      <c r="AD148" s="118"/>
      <c r="AE148" s="118"/>
    </row>
    <row r="149" spans="4:31" x14ac:dyDescent="0.2">
      <c r="D149" s="103">
        <v>43896</v>
      </c>
      <c r="E149" s="7">
        <v>1693.794879653595</v>
      </c>
      <c r="F149" s="7">
        <v>143.20642382070324</v>
      </c>
      <c r="G149" s="7">
        <v>101.8545329811072</v>
      </c>
      <c r="H149" s="7">
        <v>47.265420510787301</v>
      </c>
      <c r="I149" s="7">
        <v>26.381322808127337</v>
      </c>
      <c r="J149" s="7">
        <v>18.334854795814273</v>
      </c>
      <c r="K149" s="7">
        <v>24.617220472476024</v>
      </c>
      <c r="L149" s="7">
        <v>353.461792</v>
      </c>
      <c r="M149" s="7">
        <v>55.83856296498729</v>
      </c>
      <c r="N149" s="7">
        <v>23.367433159740138</v>
      </c>
      <c r="O149" s="115">
        <v>2.1113076000000004</v>
      </c>
      <c r="R149" s="103">
        <v>43896</v>
      </c>
      <c r="S149" s="114">
        <f t="array" ref="S149:AC149">(E149:O149/E150:O150)-1</f>
        <v>-1.9385540575065363E-2</v>
      </c>
      <c r="T149" s="114">
        <v>-3.5606359092479667E-2</v>
      </c>
      <c r="U149" s="114">
        <v>-9.2347367008646875E-2</v>
      </c>
      <c r="V149" s="114">
        <v>-7.1276575074025739E-2</v>
      </c>
      <c r="W149" s="114">
        <v>4.9138397949143098E-2</v>
      </c>
      <c r="X149" s="114">
        <v>-4.2175148937819706E-3</v>
      </c>
      <c r="Y149" s="114">
        <v>-2.5885654633931776E-2</v>
      </c>
      <c r="Z149" s="114">
        <v>-3.7912149842803444E-2</v>
      </c>
      <c r="AA149" s="114">
        <v>-2.6833167241403277E-2</v>
      </c>
      <c r="AB149" s="114">
        <v>-2.3751032673514416E-2</v>
      </c>
      <c r="AC149" s="116">
        <v>-3.8076067939932678E-2</v>
      </c>
      <c r="AD149" s="118"/>
      <c r="AE149" s="118"/>
    </row>
    <row r="150" spans="4:31" x14ac:dyDescent="0.2">
      <c r="D150" s="103">
        <v>43895</v>
      </c>
      <c r="E150" s="7">
        <v>1727.2791191013982</v>
      </c>
      <c r="F150" s="7">
        <v>148.49374544396844</v>
      </c>
      <c r="G150" s="7">
        <v>112.21752604344346</v>
      </c>
      <c r="H150" s="7">
        <v>50.892891513482269</v>
      </c>
      <c r="I150" s="7">
        <v>25.14570323581481</v>
      </c>
      <c r="J150" s="7">
        <v>18.412509830255281</v>
      </c>
      <c r="K150" s="7">
        <v>25.271386864983466</v>
      </c>
      <c r="L150" s="7">
        <v>367.39035000000001</v>
      </c>
      <c r="M150" s="7">
        <v>57.378201851273509</v>
      </c>
      <c r="N150" s="7">
        <v>23.935936366450875</v>
      </c>
      <c r="O150" s="115">
        <v>2.1948799999999999</v>
      </c>
      <c r="R150" s="103">
        <v>43895</v>
      </c>
      <c r="S150" s="114">
        <f t="array" ref="S150:AC150">(E150:O150/E151:O151)-1</f>
        <v>-2.2580103985698319E-2</v>
      </c>
      <c r="T150" s="114">
        <v>-2.1454352037571844E-2</v>
      </c>
      <c r="U150" s="114">
        <v>7.4202240460051527E-2</v>
      </c>
      <c r="V150" s="114">
        <v>6.4180145212566764E-2</v>
      </c>
      <c r="W150" s="114">
        <v>2.2721212275772951E-2</v>
      </c>
      <c r="X150" s="114">
        <v>7.6044984865630827E-3</v>
      </c>
      <c r="Y150" s="114">
        <v>-2.1975425843443808E-2</v>
      </c>
      <c r="Z150" s="114">
        <v>-2.7648027458374136E-2</v>
      </c>
      <c r="AA150" s="114">
        <v>1.4797227888625253E-2</v>
      </c>
      <c r="AB150" s="114">
        <v>2.8002314955009933E-2</v>
      </c>
      <c r="AC150" s="116">
        <v>-1.8606801538479489E-2</v>
      </c>
      <c r="AD150" s="118"/>
      <c r="AE150" s="118"/>
    </row>
    <row r="151" spans="4:31" x14ac:dyDescent="0.2">
      <c r="D151" s="103">
        <v>43894</v>
      </c>
      <c r="E151" s="7">
        <v>1767.1822787165002</v>
      </c>
      <c r="F151" s="7">
        <v>151.74943116161091</v>
      </c>
      <c r="G151" s="7">
        <v>104.46592067745432</v>
      </c>
      <c r="H151" s="7">
        <v>47.823567976187498</v>
      </c>
      <c r="I151" s="7">
        <v>24.587055527928531</v>
      </c>
      <c r="J151" s="7">
        <v>18.273548657147863</v>
      </c>
      <c r="K151" s="7">
        <v>25.83921460948708</v>
      </c>
      <c r="L151" s="7">
        <v>377.836792</v>
      </c>
      <c r="M151" s="7">
        <v>56.541543743328795</v>
      </c>
      <c r="N151" s="7">
        <v>23.283932359139115</v>
      </c>
      <c r="O151" s="115">
        <v>2.236494</v>
      </c>
      <c r="R151" s="103">
        <v>43894</v>
      </c>
      <c r="S151" s="114">
        <f t="array" ref="S151:AC151">(E151:O151/E152:O152)-1</f>
        <v>3.1622364511749712E-2</v>
      </c>
      <c r="T151" s="114">
        <v>3.3318603181128115E-2</v>
      </c>
      <c r="U151" s="114">
        <v>-8.961068004430417E-3</v>
      </c>
      <c r="V151" s="114">
        <v>1.7659428836407587E-2</v>
      </c>
      <c r="W151" s="114">
        <v>-1.8275255621598152E-2</v>
      </c>
      <c r="X151" s="114">
        <v>-2.3145429498037107E-3</v>
      </c>
      <c r="Y151" s="114">
        <v>4.2177017700415043E-2</v>
      </c>
      <c r="Z151" s="114">
        <v>2.0803070086436337E-2</v>
      </c>
      <c r="AA151" s="114">
        <v>1.1322041341333078E-2</v>
      </c>
      <c r="AB151" s="114">
        <v>-6.4590078328575773E-3</v>
      </c>
      <c r="AC151" s="116">
        <v>1.1588680651882122E-2</v>
      </c>
      <c r="AD151" s="118"/>
      <c r="AE151" s="118"/>
    </row>
    <row r="152" spans="4:31" x14ac:dyDescent="0.2">
      <c r="D152" s="103">
        <v>43893</v>
      </c>
      <c r="E152" s="7">
        <v>1713.0127646591677</v>
      </c>
      <c r="F152" s="7">
        <v>146.85638165657906</v>
      </c>
      <c r="G152" s="7">
        <v>105.41051143883955</v>
      </c>
      <c r="H152" s="7">
        <v>46.993686316913504</v>
      </c>
      <c r="I152" s="7">
        <v>25.044754824323292</v>
      </c>
      <c r="J152" s="7">
        <v>18.315941690857453</v>
      </c>
      <c r="K152" s="7">
        <v>24.793498772887773</v>
      </c>
      <c r="L152" s="7">
        <v>370.13681000000003</v>
      </c>
      <c r="M152" s="7">
        <v>55.908544886786821</v>
      </c>
      <c r="N152" s="7">
        <v>23.435301152850755</v>
      </c>
      <c r="O152" s="115">
        <v>2.2108728999999996</v>
      </c>
      <c r="R152" s="103">
        <v>43893</v>
      </c>
      <c r="S152" s="114">
        <f t="array" ref="S152:AC152">(E152:O152/E153:O153)-1</f>
        <v>-3.1140225136426336E-2</v>
      </c>
      <c r="T152" s="114">
        <v>-5.5842582418892173E-2</v>
      </c>
      <c r="U152" s="114">
        <v>2.9903835973940085E-2</v>
      </c>
      <c r="V152" s="114">
        <v>1.0392558994393397E-2</v>
      </c>
      <c r="W152" s="114">
        <v>-7.3703618806706728E-2</v>
      </c>
      <c r="X152" s="114">
        <v>-1.2226064333220599E-4</v>
      </c>
      <c r="Y152" s="114">
        <v>-3.0772405646259604E-2</v>
      </c>
      <c r="Z152" s="114">
        <v>3.3234977471623406E-3</v>
      </c>
      <c r="AA152" s="114">
        <v>-2.5291147918814927E-2</v>
      </c>
      <c r="AB152" s="114">
        <v>-1.3601789048968804E-2</v>
      </c>
      <c r="AC152" s="116">
        <v>3.1341042012886566E-2</v>
      </c>
      <c r="AD152" s="118"/>
      <c r="AE152" s="118"/>
    </row>
    <row r="153" spans="4:31" x14ac:dyDescent="0.2">
      <c r="D153" s="103">
        <v>43892</v>
      </c>
      <c r="E153" s="7">
        <v>1768.0708902383517</v>
      </c>
      <c r="F153" s="7">
        <v>155.54226331538973</v>
      </c>
      <c r="G153" s="7">
        <v>102.34985807112459</v>
      </c>
      <c r="H153" s="7">
        <v>46.51032502029171</v>
      </c>
      <c r="I153" s="7">
        <v>27.037517724143111</v>
      </c>
      <c r="J153" s="7">
        <v>18.318181283485849</v>
      </c>
      <c r="K153" s="7">
        <v>25.580677765803326</v>
      </c>
      <c r="L153" s="7">
        <v>368.91073599999999</v>
      </c>
      <c r="M153" s="7">
        <v>57.359225544542511</v>
      </c>
      <c r="N153" s="7">
        <v>23.758458696164624</v>
      </c>
      <c r="O153" s="115">
        <v>2.1436875</v>
      </c>
      <c r="R153" s="103">
        <v>43892</v>
      </c>
      <c r="S153" s="114">
        <f t="array" ref="S153:AC153">(E153:O153/E154:O154)-1</f>
        <v>3.2190165162888196E-2</v>
      </c>
      <c r="T153" s="114">
        <v>6.1319950349892682E-2</v>
      </c>
      <c r="U153" s="114">
        <v>7.1966599690965083E-2</v>
      </c>
      <c r="V153" s="114">
        <v>4.4485871304970059E-2</v>
      </c>
      <c r="W153" s="114">
        <v>0.14669418064588635</v>
      </c>
      <c r="X153" s="114">
        <v>-2.953768429577952E-3</v>
      </c>
      <c r="Y153" s="114">
        <v>3.7303047837001557E-2</v>
      </c>
      <c r="Z153" s="114">
        <v>1.4156704253004193E-2</v>
      </c>
      <c r="AA153" s="114">
        <v>5.3415607816698074E-2</v>
      </c>
      <c r="AB153" s="114">
        <v>1.8221016033266757E-2</v>
      </c>
      <c r="AC153" s="116">
        <v>-5.855778730597172E-3</v>
      </c>
      <c r="AD153" s="118"/>
      <c r="AE153" s="118"/>
    </row>
    <row r="154" spans="4:31" x14ac:dyDescent="0.2">
      <c r="D154" s="103">
        <v>43889</v>
      </c>
      <c r="E154" s="7">
        <v>1712.9313472574459</v>
      </c>
      <c r="F154" s="7">
        <v>146.55548806381245</v>
      </c>
      <c r="G154" s="7">
        <v>95.478588699154244</v>
      </c>
      <c r="H154" s="7">
        <v>44.529396038820693</v>
      </c>
      <c r="I154" s="7">
        <v>23.578664809229235</v>
      </c>
      <c r="J154" s="7">
        <v>18.372449244036908</v>
      </c>
      <c r="K154" s="7">
        <v>24.660756390472873</v>
      </c>
      <c r="L154" s="7">
        <v>363.761078</v>
      </c>
      <c r="M154" s="7">
        <v>54.450707886723691</v>
      </c>
      <c r="N154" s="7">
        <v>23.333302222263701</v>
      </c>
      <c r="O154" s="115">
        <v>2.1563144000000003</v>
      </c>
      <c r="R154" s="103">
        <v>43889</v>
      </c>
      <c r="S154" s="114">
        <f t="array" ref="S154:AC154">(E154:O154/E155:O155)-1</f>
        <v>-1.0413323839150501E-2</v>
      </c>
      <c r="T154" s="114">
        <v>1.3843398369780102E-2</v>
      </c>
      <c r="U154" s="114">
        <v>-8.4659280956393967E-2</v>
      </c>
      <c r="V154" s="114">
        <v>-5.861101460591267E-3</v>
      </c>
      <c r="W154" s="114">
        <v>-1.882740267530425E-2</v>
      </c>
      <c r="X154" s="114">
        <v>-6.7361434863225655E-3</v>
      </c>
      <c r="Y154" s="114">
        <v>-1.1582174582162263E-2</v>
      </c>
      <c r="Z154" s="114">
        <v>2.703747248485433E-3</v>
      </c>
      <c r="AA154" s="114">
        <v>-4.2314802360704729E-2</v>
      </c>
      <c r="AB154" s="114">
        <v>-3.5522714364277119E-2</v>
      </c>
      <c r="AC154" s="116">
        <v>-4.2688534226220098E-2</v>
      </c>
      <c r="AD154" s="118"/>
      <c r="AE154" s="118"/>
    </row>
    <row r="155" spans="4:31" x14ac:dyDescent="0.2">
      <c r="D155" s="103">
        <v>43888</v>
      </c>
      <c r="E155" s="7">
        <v>1730.9563563475288</v>
      </c>
      <c r="F155" s="7">
        <v>144.55436441117814</v>
      </c>
      <c r="G155" s="7">
        <v>104.30934264446913</v>
      </c>
      <c r="H155" s="7">
        <v>44.791926062085878</v>
      </c>
      <c r="I155" s="7">
        <v>24.031108159277746</v>
      </c>
      <c r="J155" s="7">
        <v>18.49704801352944</v>
      </c>
      <c r="K155" s="7">
        <v>24.949728501757782</v>
      </c>
      <c r="L155" s="7">
        <v>362.78021200000001</v>
      </c>
      <c r="M155" s="7">
        <v>56.856582957474224</v>
      </c>
      <c r="N155" s="7">
        <v>24.192692321295937</v>
      </c>
      <c r="O155" s="115">
        <v>2.2524690000000001</v>
      </c>
      <c r="R155" s="103">
        <v>43888</v>
      </c>
      <c r="S155" s="114">
        <f t="array" ref="S155:AC155">(E155:O155/E156:O156)-1</f>
        <v>-4.8476331296285813E-2</v>
      </c>
      <c r="T155" s="114">
        <v>-7.0791061631479413E-2</v>
      </c>
      <c r="U155" s="114">
        <v>6.2026851158232255E-2</v>
      </c>
      <c r="V155" s="114">
        <v>-6.029352457165349E-2</v>
      </c>
      <c r="W155" s="114">
        <v>-0.10320123803408621</v>
      </c>
      <c r="X155" s="114">
        <v>1.6018697337427668E-3</v>
      </c>
      <c r="Y155" s="114">
        <v>-3.9607550208248243E-2</v>
      </c>
      <c r="Z155" s="114">
        <v>-3.9973957423322437E-2</v>
      </c>
      <c r="AA155" s="114">
        <v>-4.0158073271073125E-2</v>
      </c>
      <c r="AB155" s="114">
        <v>9.8923593590745096E-3</v>
      </c>
      <c r="AC155" s="116">
        <v>-2.7258169747125249E-3</v>
      </c>
      <c r="AD155" s="118"/>
      <c r="AE155" s="118"/>
    </row>
    <row r="156" spans="4:31" x14ac:dyDescent="0.2">
      <c r="D156" s="103">
        <v>43887</v>
      </c>
      <c r="E156" s="7">
        <v>1819.1416706487778</v>
      </c>
      <c r="F156" s="7">
        <v>155.56712644734424</v>
      </c>
      <c r="G156" s="7">
        <v>98.217236721190957</v>
      </c>
      <c r="H156" s="7">
        <v>47.665869325491634</v>
      </c>
      <c r="I156" s="7">
        <v>26.796544752802792</v>
      </c>
      <c r="J156" s="7">
        <v>18.4674655394229</v>
      </c>
      <c r="K156" s="7">
        <v>25.978680389634256</v>
      </c>
      <c r="L156" s="7">
        <v>377.88580300000001</v>
      </c>
      <c r="M156" s="7">
        <v>59.235360921602393</v>
      </c>
      <c r="N156" s="7">
        <v>23.955713791764662</v>
      </c>
      <c r="O156" s="115">
        <v>2.2586256000000002</v>
      </c>
      <c r="R156" s="103">
        <v>43887</v>
      </c>
      <c r="S156" s="114">
        <f t="array" ref="S156:AC156">(E156:O156/E157:O157)-1</f>
        <v>4.4769778315911779E-4</v>
      </c>
      <c r="T156" s="114">
        <v>9.4428515940123692E-3</v>
      </c>
      <c r="U156" s="114">
        <v>-4.8763310300039553E-3</v>
      </c>
      <c r="V156" s="114">
        <v>1.5985322527342749E-2</v>
      </c>
      <c r="W156" s="114">
        <v>0.22357354096005078</v>
      </c>
      <c r="X156" s="114">
        <v>-5.450554208351277E-3</v>
      </c>
      <c r="Y156" s="114">
        <v>-2.3083211213450472E-3</v>
      </c>
      <c r="Z156" s="114">
        <v>1.3682371959508277E-2</v>
      </c>
      <c r="AA156" s="114">
        <v>-1.3246247343360995E-2</v>
      </c>
      <c r="AB156" s="114">
        <v>-1.9800863779225852E-2</v>
      </c>
      <c r="AC156" s="116">
        <v>-1.2451729348555873E-2</v>
      </c>
      <c r="AD156" s="118"/>
      <c r="AE156" s="118"/>
    </row>
    <row r="157" spans="4:31" x14ac:dyDescent="0.2">
      <c r="D157" s="103">
        <v>43886</v>
      </c>
      <c r="E157" s="7">
        <v>1818.3276094089886</v>
      </c>
      <c r="F157" s="7">
        <v>154.11187092135825</v>
      </c>
      <c r="G157" s="7">
        <v>98.698523393429909</v>
      </c>
      <c r="H157" s="7">
        <v>46.915903476754039</v>
      </c>
      <c r="I157" s="7">
        <v>21.900232275190795</v>
      </c>
      <c r="J157" s="7">
        <v>18.568675109685504</v>
      </c>
      <c r="K157" s="7">
        <v>26.038786269955384</v>
      </c>
      <c r="L157" s="7">
        <v>372.78521699999999</v>
      </c>
      <c r="M157" s="7">
        <v>60.030540306660015</v>
      </c>
      <c r="N157" s="7">
        <v>24.439639769656992</v>
      </c>
      <c r="O157" s="115">
        <v>2.2871039999999998</v>
      </c>
      <c r="R157" s="103">
        <v>43886</v>
      </c>
      <c r="S157" s="114">
        <f t="array" ref="S157:AC157">(E157:O157/E158:O158)-1</f>
        <v>-6.4103087271560555E-2</v>
      </c>
      <c r="T157" s="114">
        <v>-6.4214473717311371E-2</v>
      </c>
      <c r="U157" s="114">
        <v>4.6343995127203108E-2</v>
      </c>
      <c r="V157" s="114">
        <v>-0.14346121728342787</v>
      </c>
      <c r="W157" s="114">
        <v>0.29599399772220658</v>
      </c>
      <c r="X157" s="114">
        <v>-2.7164724953790964E-3</v>
      </c>
      <c r="Y157" s="114">
        <v>-6.6756058869506085E-2</v>
      </c>
      <c r="Z157" s="114">
        <v>-6.0445007877188095E-2</v>
      </c>
      <c r="AA157" s="114">
        <v>-2.3932828784930193E-2</v>
      </c>
      <c r="AB157" s="114">
        <v>-3.533548775603701E-2</v>
      </c>
      <c r="AC157" s="116">
        <v>-5.6247096038893885E-2</v>
      </c>
      <c r="AD157" s="118"/>
      <c r="AE157" s="118"/>
    </row>
    <row r="158" spans="4:31" x14ac:dyDescent="0.2">
      <c r="D158" s="103">
        <v>43882</v>
      </c>
      <c r="E158" s="7">
        <v>1942.8716824249166</v>
      </c>
      <c r="F158" s="7">
        <v>164.68717093066371</v>
      </c>
      <c r="G158" s="7">
        <v>94.327031887282175</v>
      </c>
      <c r="H158" s="7">
        <v>54.773822766036346</v>
      </c>
      <c r="I158" s="7">
        <v>16.898405635891734</v>
      </c>
      <c r="J158" s="7">
        <v>18.619253800519097</v>
      </c>
      <c r="K158" s="7">
        <v>27.901371894697814</v>
      </c>
      <c r="L158" s="7">
        <v>396.767853</v>
      </c>
      <c r="M158" s="7">
        <v>61.502468351568695</v>
      </c>
      <c r="N158" s="7">
        <v>25.334859383192718</v>
      </c>
      <c r="O158" s="115">
        <v>2.4234139999999997</v>
      </c>
      <c r="R158" s="103">
        <v>43882</v>
      </c>
      <c r="S158" s="114">
        <f t="array" ref="S158:AC158">(E158:O158/E159:O159)-1</f>
        <v>-2.4539676827343149E-2</v>
      </c>
      <c r="T158" s="114">
        <v>-2.9628821825036344E-2</v>
      </c>
      <c r="U158" s="114">
        <v>-3.1546549795636314E-2</v>
      </c>
      <c r="V158" s="114">
        <v>8.0192055205063895E-3</v>
      </c>
      <c r="W158" s="114">
        <v>-1.4706338125045182E-2</v>
      </c>
      <c r="X158" s="114">
        <v>5.4988086639846667E-3</v>
      </c>
      <c r="Y158" s="114">
        <v>-1.0768710006976545E-2</v>
      </c>
      <c r="Z158" s="114">
        <v>-1.293308948748717E-2</v>
      </c>
      <c r="AA158" s="114">
        <v>-1.0326595943832451E-2</v>
      </c>
      <c r="AB158" s="114">
        <v>-1.2892331382245992E-2</v>
      </c>
      <c r="AC158" s="116">
        <v>-1.1304815934407353E-2</v>
      </c>
      <c r="AD158" s="118"/>
      <c r="AE158" s="118"/>
    </row>
    <row r="159" spans="4:31" x14ac:dyDescent="0.2">
      <c r="D159" s="103">
        <v>43881</v>
      </c>
      <c r="E159" s="7">
        <v>1991.7485481170386</v>
      </c>
      <c r="F159" s="7">
        <v>169.71564555369517</v>
      </c>
      <c r="G159" s="7">
        <v>97.399654952313114</v>
      </c>
      <c r="H159" s="7">
        <v>54.338074578403528</v>
      </c>
      <c r="I159" s="7">
        <v>17.150628578829057</v>
      </c>
      <c r="J159" s="7">
        <v>18.517429996022241</v>
      </c>
      <c r="K159" s="7">
        <v>28.205104485619927</v>
      </c>
      <c r="L159" s="7">
        <v>401.966522</v>
      </c>
      <c r="M159" s="7">
        <v>62.14420646195137</v>
      </c>
      <c r="N159" s="7">
        <v>25.665750746997134</v>
      </c>
      <c r="O159" s="115">
        <v>2.4511235</v>
      </c>
      <c r="R159" s="103">
        <v>43881</v>
      </c>
      <c r="S159" s="114">
        <f t="array" ref="S159:AC159">(E159:O159/E160:O160)-1</f>
        <v>-9.2376549997807977E-3</v>
      </c>
      <c r="T159" s="114">
        <v>-1.6610350511520044E-2</v>
      </c>
      <c r="U159" s="114">
        <v>1.1708106487251735E-2</v>
      </c>
      <c r="V159" s="114">
        <v>2.5168193030435937E-2</v>
      </c>
      <c r="W159" s="114">
        <v>-2.1417041438207218E-2</v>
      </c>
      <c r="X159" s="114">
        <v>-2.3413239009281162E-3</v>
      </c>
      <c r="Y159" s="114">
        <v>-8.8366052223460834E-3</v>
      </c>
      <c r="Z159" s="114">
        <v>-2.2073807589608863E-2</v>
      </c>
      <c r="AA159" s="114">
        <v>7.3632777869285793E-3</v>
      </c>
      <c r="AB159" s="114">
        <v>5.5097555502303663E-3</v>
      </c>
      <c r="AC159" s="116">
        <v>2.948749896170888E-3</v>
      </c>
      <c r="AD159" s="118"/>
      <c r="AE159" s="118"/>
    </row>
    <row r="160" spans="4:31" x14ac:dyDescent="0.2">
      <c r="D160" s="103">
        <v>43880</v>
      </c>
      <c r="E160" s="7">
        <v>2010.3191831706099</v>
      </c>
      <c r="F160" s="7">
        <v>172.58229801582158</v>
      </c>
      <c r="G160" s="7">
        <v>96.272486429405134</v>
      </c>
      <c r="H160" s="7">
        <v>53.004058209978332</v>
      </c>
      <c r="I160" s="7">
        <v>17.525983289178725</v>
      </c>
      <c r="J160" s="7">
        <v>18.560887044481913</v>
      </c>
      <c r="K160" s="7">
        <v>28.456563906849215</v>
      </c>
      <c r="L160" s="7">
        <v>411.03973400000001</v>
      </c>
      <c r="M160" s="7">
        <v>61.689966104855117</v>
      </c>
      <c r="N160" s="7">
        <v>25.525113610610813</v>
      </c>
      <c r="O160" s="115">
        <v>2.4439169999999999</v>
      </c>
      <c r="R160" s="103">
        <v>43880</v>
      </c>
      <c r="S160" s="114">
        <f t="array" ref="S160:AC160">(E160:O160/E161:O161)-1</f>
        <v>1.0919197706352746E-2</v>
      </c>
      <c r="T160" s="114">
        <v>7.1531430174862631E-3</v>
      </c>
      <c r="U160" s="114">
        <v>8.2689442572002614E-2</v>
      </c>
      <c r="V160" s="114">
        <v>0.4303456560853407</v>
      </c>
      <c r="W160" s="114">
        <v>4.6725897031159036E-3</v>
      </c>
      <c r="X160" s="114">
        <v>2.6635457825039399E-3</v>
      </c>
      <c r="Y160" s="114">
        <v>9.3988647456277885E-3</v>
      </c>
      <c r="Z160" s="114">
        <v>2.4947976513026493E-2</v>
      </c>
      <c r="AA160" s="114">
        <v>1.7539160609465476E-2</v>
      </c>
      <c r="AB160" s="114">
        <v>3.9003327806867993E-3</v>
      </c>
      <c r="AC160" s="116">
        <v>1.8468494749124931E-2</v>
      </c>
      <c r="AD160" s="118"/>
      <c r="AE160" s="118"/>
    </row>
    <row r="161" spans="4:31" x14ac:dyDescent="0.2">
      <c r="D161" s="103">
        <v>43879</v>
      </c>
      <c r="E161" s="7">
        <v>1988.6052097257316</v>
      </c>
      <c r="F161" s="7">
        <v>171.3565600349074</v>
      </c>
      <c r="G161" s="7">
        <v>88.919760961835252</v>
      </c>
      <c r="H161" s="7">
        <v>37.056817689119391</v>
      </c>
      <c r="I161" s="7">
        <v>17.444472426940315</v>
      </c>
      <c r="J161" s="7">
        <v>18.51158060204186</v>
      </c>
      <c r="K161" s="7">
        <v>28.191594919239751</v>
      </c>
      <c r="L161" s="7">
        <v>401.03472900000003</v>
      </c>
      <c r="M161" s="7">
        <v>60.626625974675292</v>
      </c>
      <c r="N161" s="7">
        <v>25.42594396787301</v>
      </c>
      <c r="O161" s="115">
        <v>2.3996</v>
      </c>
      <c r="R161" s="103">
        <v>43879</v>
      </c>
      <c r="S161" s="114">
        <f t="array" ref="S161:AC161">(E161:O161/E162:O162)-1</f>
        <v>1.0290604888971266E-2</v>
      </c>
      <c r="T161" s="114">
        <v>1.0690963928426278E-2</v>
      </c>
      <c r="U161" s="114">
        <v>6.0387982414617847E-2</v>
      </c>
      <c r="V161" s="114">
        <v>-2.1859639600847025E-2</v>
      </c>
      <c r="W161" s="114">
        <v>-4.1969815901558016E-3</v>
      </c>
      <c r="X161" s="114">
        <v>5.1742288971867723E-5</v>
      </c>
      <c r="Y161" s="114">
        <v>-2.069952488819693E-3</v>
      </c>
      <c r="Z161" s="114">
        <v>-1.4700496228795434E-2</v>
      </c>
      <c r="AA161" s="114">
        <v>-4.7070302981829348E-2</v>
      </c>
      <c r="AB161" s="114">
        <v>-4.2798257485624491E-3</v>
      </c>
      <c r="AC161" s="116">
        <v>-1.261674667175805E-2</v>
      </c>
      <c r="AD161" s="118"/>
      <c r="AE161" s="118"/>
    </row>
    <row r="162" spans="4:31" x14ac:dyDescent="0.2">
      <c r="D162" s="103">
        <v>43875</v>
      </c>
      <c r="E162" s="7">
        <v>1968.349700672783</v>
      </c>
      <c r="F162" s="7">
        <v>169.54397155077592</v>
      </c>
      <c r="G162" s="7">
        <v>83.855873922067047</v>
      </c>
      <c r="H162" s="7">
        <v>37.884969467978493</v>
      </c>
      <c r="I162" s="7">
        <v>17.517995129997352</v>
      </c>
      <c r="J162" s="7">
        <v>18.510622820046855</v>
      </c>
      <c r="K162" s="7">
        <v>28.250071224480198</v>
      </c>
      <c r="L162" s="7">
        <v>407.01809700000001</v>
      </c>
      <c r="M162" s="7">
        <v>63.62129983395748</v>
      </c>
      <c r="N162" s="7">
        <v>25.535230304023642</v>
      </c>
      <c r="O162" s="115">
        <v>2.4302619999999999</v>
      </c>
      <c r="R162" s="103">
        <v>43875</v>
      </c>
      <c r="S162" s="114">
        <f t="array" ref="S162:AC162">(E162:O162/E163:O163)-1</f>
        <v>-4.2341275525457078E-3</v>
      </c>
      <c r="T162" s="114">
        <v>1.1714011048349571E-2</v>
      </c>
      <c r="U162" s="114">
        <v>1.4925753208822279E-2</v>
      </c>
      <c r="V162" s="114">
        <v>-3.3018053089969301E-3</v>
      </c>
      <c r="W162" s="114">
        <v>3.929594859266583E-4</v>
      </c>
      <c r="X162" s="114">
        <v>3.2543288369346612E-3</v>
      </c>
      <c r="Y162" s="114">
        <v>9.3506965846861245E-3</v>
      </c>
      <c r="Z162" s="114">
        <v>-1.5656451302833552E-2</v>
      </c>
      <c r="AA162" s="114">
        <v>-2.3329998830994292E-3</v>
      </c>
      <c r="AB162" s="114">
        <v>-6.7159727643743006E-3</v>
      </c>
      <c r="AC162" s="116">
        <v>1.4938068933092463E-2</v>
      </c>
      <c r="AD162" s="118"/>
      <c r="AE162" s="118"/>
    </row>
    <row r="163" spans="4:31" x14ac:dyDescent="0.2">
      <c r="D163" s="103">
        <v>43874</v>
      </c>
      <c r="E163" s="7">
        <v>1976.7193826746168</v>
      </c>
      <c r="F163" s="7">
        <v>167.58092672364251</v>
      </c>
      <c r="G163" s="7">
        <v>82.622668364602617</v>
      </c>
      <c r="H163" s="7">
        <v>38.010472648366353</v>
      </c>
      <c r="I163" s="7">
        <v>17.51111397165305</v>
      </c>
      <c r="J163" s="7">
        <v>18.450578570147893</v>
      </c>
      <c r="K163" s="7">
        <v>27.988360557008811</v>
      </c>
      <c r="L163" s="7">
        <v>413.49191300000001</v>
      </c>
      <c r="M163" s="7">
        <v>63.770075412439944</v>
      </c>
      <c r="N163" s="7">
        <v>25.707883751125905</v>
      </c>
      <c r="O163" s="115">
        <v>2.3944928999999995</v>
      </c>
      <c r="R163" s="103">
        <v>43874</v>
      </c>
      <c r="S163" s="114">
        <f t="array" ref="S163:AC163">(E163:O163/E164:O164)-1</f>
        <v>-7.1252803837784651E-4</v>
      </c>
      <c r="T163" s="114">
        <v>-1.439487143603424E-3</v>
      </c>
      <c r="U163" s="114">
        <v>2.1965112581305624E-2</v>
      </c>
      <c r="V163" s="114">
        <v>1.2514491879067613E-4</v>
      </c>
      <c r="W163" s="114">
        <v>5.8444661399685849E-3</v>
      </c>
      <c r="X163" s="114">
        <v>4.4887373478590398E-3</v>
      </c>
      <c r="Y163" s="114">
        <v>3.9959727655975996E-3</v>
      </c>
      <c r="Z163" s="114">
        <v>-7.4170632247080315E-3</v>
      </c>
      <c r="AA163" s="114">
        <v>-2.1799634011464564E-3</v>
      </c>
      <c r="AB163" s="114">
        <v>1.3667834884510954E-2</v>
      </c>
      <c r="AC163" s="116">
        <v>-5.9647183839883766E-4</v>
      </c>
      <c r="AD163" s="118"/>
      <c r="AE163" s="118"/>
    </row>
    <row r="164" spans="4:31" x14ac:dyDescent="0.2">
      <c r="D164" s="103">
        <v>43873</v>
      </c>
      <c r="E164" s="7">
        <v>1978.1288549472911</v>
      </c>
      <c r="F164" s="7">
        <v>167.82250506208669</v>
      </c>
      <c r="G164" s="7">
        <v>80.846858026212033</v>
      </c>
      <c r="H164" s="7">
        <v>38.005716426070634</v>
      </c>
      <c r="I164" s="7">
        <v>17.409365524327779</v>
      </c>
      <c r="J164" s="7">
        <v>18.368128864105294</v>
      </c>
      <c r="K164" s="7">
        <v>27.876964964224253</v>
      </c>
      <c r="L164" s="7">
        <v>416.581726</v>
      </c>
      <c r="M164" s="7">
        <v>63.909395555740851</v>
      </c>
      <c r="N164" s="7">
        <v>25.361250368622827</v>
      </c>
      <c r="O164" s="115">
        <v>2.3959219999999997</v>
      </c>
      <c r="R164" s="103">
        <v>43873</v>
      </c>
      <c r="S164" s="114">
        <f t="array" ref="S164:AC164">(E164:O164/E165:O165)-1</f>
        <v>1.4998146405485357E-2</v>
      </c>
      <c r="T164" s="114">
        <v>-1.8464329978982397E-2</v>
      </c>
      <c r="U164" s="114">
        <v>-1.2805474741971468E-2</v>
      </c>
      <c r="V164" s="114">
        <v>7.7794250565130785E-2</v>
      </c>
      <c r="W164" s="114">
        <v>-0.19399348824872131</v>
      </c>
      <c r="X164" s="114">
        <v>1.7548140640961662E-3</v>
      </c>
      <c r="Y164" s="114">
        <v>1.5752217670390811E-2</v>
      </c>
      <c r="Z164" s="114">
        <v>2.6961738519456935E-2</v>
      </c>
      <c r="AA164" s="114">
        <v>4.3510711360628118E-3</v>
      </c>
      <c r="AB164" s="114">
        <v>1.4257927733431153E-2</v>
      </c>
      <c r="AC164" s="116">
        <v>7.5517537227851594E-3</v>
      </c>
      <c r="AD164" s="118"/>
      <c r="AE164" s="118"/>
    </row>
    <row r="165" spans="4:31" x14ac:dyDescent="0.2">
      <c r="D165" s="103">
        <v>43871</v>
      </c>
      <c r="E165" s="7">
        <v>1948.8989826756206</v>
      </c>
      <c r="F165" s="7">
        <v>170.97952747707387</v>
      </c>
      <c r="G165" s="7">
        <v>81.89556967516674</v>
      </c>
      <c r="H165" s="7">
        <v>35.26249690619774</v>
      </c>
      <c r="I165" s="7">
        <v>21.599534582544468</v>
      </c>
      <c r="J165" s="7">
        <v>18.335952676470022</v>
      </c>
      <c r="K165" s="7">
        <v>27.444650850144892</v>
      </c>
      <c r="L165" s="7">
        <v>405.644836</v>
      </c>
      <c r="M165" s="7">
        <v>63.63252590894367</v>
      </c>
      <c r="N165" s="7">
        <v>25.004734668722559</v>
      </c>
      <c r="O165" s="115">
        <v>2.3779642000000001</v>
      </c>
      <c r="R165" s="103">
        <v>43871</v>
      </c>
      <c r="S165" s="114">
        <f t="array" ref="S165:AC165">(E165:O165/E166:O166)-1</f>
        <v>2.942933372187384E-2</v>
      </c>
      <c r="T165" s="114">
        <v>2.9312424250346192E-2</v>
      </c>
      <c r="U165" s="114">
        <v>1.4730837069349079E-2</v>
      </c>
      <c r="V165" s="114">
        <v>1.7837867146413444E-2</v>
      </c>
      <c r="W165" s="114">
        <v>2.0771326718563854E-2</v>
      </c>
      <c r="X165" s="114">
        <v>3.5672506853834385E-3</v>
      </c>
      <c r="Y165" s="114">
        <v>1.1829611533495266E-2</v>
      </c>
      <c r="Z165" s="114">
        <v>-9.6640152685900649E-4</v>
      </c>
      <c r="AA165" s="114">
        <v>-1.1568826523073561E-2</v>
      </c>
      <c r="AB165" s="114">
        <v>-1.0455591114864493E-2</v>
      </c>
      <c r="AC165" s="116">
        <v>-1.3589610742581471E-4</v>
      </c>
      <c r="AD165" s="118"/>
      <c r="AE165" s="118"/>
    </row>
    <row r="166" spans="4:31" x14ac:dyDescent="0.2">
      <c r="D166" s="103">
        <v>43868</v>
      </c>
      <c r="E166" s="7">
        <v>1893.1838435470156</v>
      </c>
      <c r="F166" s="7">
        <v>166.11042813516914</v>
      </c>
      <c r="G166" s="7">
        <v>80.706692536998162</v>
      </c>
      <c r="H166" s="7">
        <v>34.644512691455326</v>
      </c>
      <c r="I166" s="7">
        <v>21.160013038355711</v>
      </c>
      <c r="J166" s="7">
        <v>18.270776237414619</v>
      </c>
      <c r="K166" s="7">
        <v>27.123786986774082</v>
      </c>
      <c r="L166" s="7">
        <v>406.03723100000002</v>
      </c>
      <c r="M166" s="7">
        <v>64.377295674628058</v>
      </c>
      <c r="N166" s="7">
        <v>25.268936334948322</v>
      </c>
      <c r="O166" s="115">
        <v>2.3782874000000001</v>
      </c>
      <c r="R166" s="103">
        <v>43868</v>
      </c>
      <c r="S166" s="114">
        <f t="array" ref="S166:AC166">(E166:O166/E167:O167)-1</f>
        <v>1.5954099632069729E-2</v>
      </c>
      <c r="T166" s="114">
        <v>3.1783009162007492E-3</v>
      </c>
      <c r="U166" s="114">
        <v>1.7602601437873178E-2</v>
      </c>
      <c r="V166" s="114">
        <v>-7.1120647064205622E-3</v>
      </c>
      <c r="W166" s="114">
        <v>0.17107160343434336</v>
      </c>
      <c r="X166" s="114">
        <v>2.7439631548538124E-3</v>
      </c>
      <c r="Y166" s="114">
        <v>-4.2565139810170072E-3</v>
      </c>
      <c r="Z166" s="114">
        <v>-9.8073152712458977E-3</v>
      </c>
      <c r="AA166" s="114">
        <v>-1.984016714046577E-3</v>
      </c>
      <c r="AB166" s="114">
        <v>-7.5491313217043166E-3</v>
      </c>
      <c r="AC166" s="116">
        <v>-3.2424652895359785E-3</v>
      </c>
      <c r="AD166" s="118"/>
      <c r="AE166" s="118"/>
    </row>
    <row r="167" spans="4:31" x14ac:dyDescent="0.2">
      <c r="D167" s="103">
        <v>43867</v>
      </c>
      <c r="E167" s="7">
        <v>1863.4541110003265</v>
      </c>
      <c r="F167" s="7">
        <v>165.5841518735611</v>
      </c>
      <c r="G167" s="7">
        <v>79.310619315398313</v>
      </c>
      <c r="H167" s="7">
        <v>34.892671629866825</v>
      </c>
      <c r="I167" s="7">
        <v>18.068931887939897</v>
      </c>
      <c r="J167" s="7">
        <v>18.220779090936361</v>
      </c>
      <c r="K167" s="7">
        <v>27.23973329237224</v>
      </c>
      <c r="L167" s="7">
        <v>410.058807</v>
      </c>
      <c r="M167" s="7">
        <v>64.505275218806347</v>
      </c>
      <c r="N167" s="7">
        <v>25.4611458687123</v>
      </c>
      <c r="O167" s="115">
        <v>2.3860239999999999</v>
      </c>
      <c r="R167" s="103">
        <v>43867</v>
      </c>
      <c r="S167" s="114">
        <f t="array" ref="S167:AC167">(E167:O167/E168:O168)-1</f>
        <v>9.1868296426256268E-3</v>
      </c>
      <c r="T167" s="114">
        <v>2.490588835478591E-2</v>
      </c>
      <c r="U167" s="114">
        <v>7.2038610124045555E-3</v>
      </c>
      <c r="V167" s="114">
        <v>4.4348722414508712E-2</v>
      </c>
      <c r="W167" s="114">
        <v>-4.4261355474349839E-3</v>
      </c>
      <c r="X167" s="114">
        <v>3.5943638770303821E-3</v>
      </c>
      <c r="Y167" s="114">
        <v>9.4765880607978747E-3</v>
      </c>
      <c r="Z167" s="114">
        <v>7.3493232771117967E-3</v>
      </c>
      <c r="AA167" s="114">
        <v>2.5039816854940611E-2</v>
      </c>
      <c r="AB167" s="114">
        <v>1.2871752363363465E-2</v>
      </c>
      <c r="AC167" s="116">
        <v>1.1275652490866372E-2</v>
      </c>
      <c r="AD167" s="118"/>
      <c r="AE167" s="118"/>
    </row>
    <row r="168" spans="4:31" x14ac:dyDescent="0.2">
      <c r="D168" s="103">
        <v>43866</v>
      </c>
      <c r="E168" s="7">
        <v>1846.4907153616095</v>
      </c>
      <c r="F168" s="7">
        <v>161.56034788653861</v>
      </c>
      <c r="G168" s="7">
        <v>78.743363072177047</v>
      </c>
      <c r="H168" s="7">
        <v>33.410939163305358</v>
      </c>
      <c r="I168" s="7">
        <v>18.149262986001986</v>
      </c>
      <c r="J168" s="7">
        <v>18.15552154014382</v>
      </c>
      <c r="K168" s="7">
        <v>26.984016880173222</v>
      </c>
      <c r="L168" s="7">
        <v>407.067139</v>
      </c>
      <c r="M168" s="7">
        <v>62.929531280768643</v>
      </c>
      <c r="N168" s="7">
        <v>25.137581149146534</v>
      </c>
      <c r="O168" s="115">
        <v>2.3594200000000001</v>
      </c>
      <c r="R168" s="103">
        <v>43866</v>
      </c>
      <c r="S168" s="114">
        <f t="array" ref="S168:AC168">(E168:O168/E169:O169)-1</f>
        <v>-3.3713569957236622E-3</v>
      </c>
      <c r="T168" s="114">
        <v>1.9350998500522465E-4</v>
      </c>
      <c r="U168" s="114">
        <v>1.542406280200348E-2</v>
      </c>
      <c r="V168" s="114">
        <v>1.6879706345429568E-3</v>
      </c>
      <c r="W168" s="114">
        <v>-3.7929964805794913E-2</v>
      </c>
      <c r="X168" s="114">
        <v>-1.0353854418666542E-3</v>
      </c>
      <c r="Y168" s="114">
        <v>7.5001685426134834E-3</v>
      </c>
      <c r="Z168" s="114">
        <v>1.0716013890171627E-2</v>
      </c>
      <c r="AA168" s="114">
        <v>-1.1339692547389757E-2</v>
      </c>
      <c r="AB168" s="114">
        <v>1.2742694937651677E-2</v>
      </c>
      <c r="AC168" s="116">
        <v>1.4495370872009694E-2</v>
      </c>
      <c r="AD168" s="118"/>
      <c r="AE168" s="118"/>
    </row>
    <row r="169" spans="4:31" x14ac:dyDescent="0.2">
      <c r="D169" s="103">
        <v>43865</v>
      </c>
      <c r="E169" s="7">
        <v>1852.7369530495087</v>
      </c>
      <c r="F169" s="7">
        <v>161.52909039467843</v>
      </c>
      <c r="G169" s="7">
        <v>77.547269123098502</v>
      </c>
      <c r="H169" s="7">
        <v>33.354637514654797</v>
      </c>
      <c r="I169" s="7">
        <v>18.864804351107708</v>
      </c>
      <c r="J169" s="7">
        <v>18.174338986145624</v>
      </c>
      <c r="K169" s="7">
        <v>26.783138824886358</v>
      </c>
      <c r="L169" s="7">
        <v>402.75125100000002</v>
      </c>
      <c r="M169" s="7">
        <v>63.651317653192081</v>
      </c>
      <c r="N169" s="7">
        <v>24.82129100984935</v>
      </c>
      <c r="O169" s="115">
        <v>2.3257080000000001</v>
      </c>
      <c r="R169" s="103">
        <v>43865</v>
      </c>
      <c r="S169" s="114">
        <f t="array" ref="S169:AC169">(E169:O169/E170:O170)-1</f>
        <v>2.5170354101007097E-2</v>
      </c>
      <c r="T169" s="114">
        <v>3.5424387241403288E-2</v>
      </c>
      <c r="U169" s="114">
        <v>-1.8956319408054645E-2</v>
      </c>
      <c r="V169" s="114">
        <v>0.12362074130029899</v>
      </c>
      <c r="W169" s="114">
        <v>2.6529582483643566E-2</v>
      </c>
      <c r="X169" s="114">
        <v>4.68256527455857E-4</v>
      </c>
      <c r="Y169" s="114">
        <v>2.0685172195314294E-2</v>
      </c>
      <c r="Z169" s="114">
        <v>3.490866757021438E-2</v>
      </c>
      <c r="AA169" s="114">
        <v>-1.897504504885239E-4</v>
      </c>
      <c r="AB169" s="114">
        <v>4.2689160357701317E-2</v>
      </c>
      <c r="AC169" s="116">
        <v>8.6989740685843309E-3</v>
      </c>
      <c r="AD169" s="118"/>
      <c r="AE169" s="118"/>
    </row>
    <row r="170" spans="4:31" x14ac:dyDescent="0.2">
      <c r="D170" s="103">
        <v>43864</v>
      </c>
      <c r="E170" s="7">
        <v>1807.2478838643474</v>
      </c>
      <c r="F170" s="7">
        <v>156.00278724845106</v>
      </c>
      <c r="G170" s="7">
        <v>79.045684363725556</v>
      </c>
      <c r="H170" s="7">
        <v>29.684960671031643</v>
      </c>
      <c r="I170" s="7">
        <v>18.37726323041284</v>
      </c>
      <c r="J170" s="7">
        <v>18.1658327163995</v>
      </c>
      <c r="K170" s="7">
        <v>26.240352612628374</v>
      </c>
      <c r="L170" s="7">
        <v>389.16598499999998</v>
      </c>
      <c r="M170" s="7">
        <v>63.663397811606465</v>
      </c>
      <c r="N170" s="7">
        <v>23.80507245451199</v>
      </c>
      <c r="O170" s="115">
        <v>2.3056511999999998</v>
      </c>
      <c r="R170" s="103">
        <v>43864</v>
      </c>
      <c r="S170" s="114">
        <f t="array" ref="S170:AC170">(E170:O170/E171:O171)-1</f>
        <v>-7.7077869922372866E-3</v>
      </c>
      <c r="T170" s="114">
        <v>1.8775628217731377E-2</v>
      </c>
      <c r="U170" s="114">
        <v>0.14260169660346733</v>
      </c>
      <c r="V170" s="114">
        <v>3.8703332124667478E-2</v>
      </c>
      <c r="W170" s="114">
        <v>-1.1773645965659996E-2</v>
      </c>
      <c r="X170" s="114">
        <v>-7.8943233264791024E-3</v>
      </c>
      <c r="Y170" s="114">
        <v>7.6889633962660131E-3</v>
      </c>
      <c r="Z170" s="114">
        <v>3.6681500237361053E-3</v>
      </c>
      <c r="AA170" s="114">
        <v>-2.8736239705650091E-3</v>
      </c>
      <c r="AB170" s="114">
        <v>1.7482756824559464E-2</v>
      </c>
      <c r="AC170" s="116">
        <v>7.0370039881813007E-3</v>
      </c>
      <c r="AD170" s="118"/>
      <c r="AE170" s="118"/>
    </row>
    <row r="171" spans="4:31" x14ac:dyDescent="0.2">
      <c r="D171" s="103">
        <v>43861</v>
      </c>
      <c r="E171" s="7">
        <v>1821.2859681588666</v>
      </c>
      <c r="F171" s="7">
        <v>153.12771814277281</v>
      </c>
      <c r="G171" s="7">
        <v>69.180436716223312</v>
      </c>
      <c r="H171" s="7">
        <v>28.578863428031042</v>
      </c>
      <c r="I171" s="7">
        <v>18.596208404470708</v>
      </c>
      <c r="J171" s="7">
        <v>18.310380782527723</v>
      </c>
      <c r="K171" s="7">
        <v>26.040130998546577</v>
      </c>
      <c r="L171" s="7">
        <v>387.74368299999998</v>
      </c>
      <c r="M171" s="7">
        <v>63.846869706841588</v>
      </c>
      <c r="N171" s="7">
        <v>23.396045087589236</v>
      </c>
      <c r="O171" s="115">
        <v>2.2895397000000002</v>
      </c>
      <c r="R171" s="103">
        <v>43861</v>
      </c>
      <c r="S171" s="114">
        <f t="array" ref="S171:AC171">(E171:O171/E172:O172)-1</f>
        <v>7.259670023566156E-2</v>
      </c>
      <c r="T171" s="114">
        <v>-1.5854750573621845E-2</v>
      </c>
      <c r="U171" s="114">
        <v>2.2472733856673699E-2</v>
      </c>
      <c r="V171" s="114">
        <v>-5.9870652304714556E-2</v>
      </c>
      <c r="W171" s="114">
        <v>-2.395509993865097E-2</v>
      </c>
      <c r="X171" s="114">
        <v>2.7987766339034881E-3</v>
      </c>
      <c r="Y171" s="114">
        <v>-1.988220842962829E-2</v>
      </c>
      <c r="Z171" s="114">
        <v>-9.0249054614803814E-3</v>
      </c>
      <c r="AA171" s="114">
        <v>6.4086469678166225E-3</v>
      </c>
      <c r="AB171" s="114">
        <v>-7.5694619574777633E-3</v>
      </c>
      <c r="AC171" s="116">
        <v>-1.1732233502537825E-2</v>
      </c>
      <c r="AD171" s="118"/>
      <c r="AE171" s="118"/>
    </row>
    <row r="172" spans="4:31" x14ac:dyDescent="0.2">
      <c r="D172" s="103">
        <v>43860</v>
      </c>
      <c r="E172" s="7">
        <v>1698.0156360342239</v>
      </c>
      <c r="F172" s="7">
        <v>155.59463222733157</v>
      </c>
      <c r="G172" s="7">
        <v>67.659933048073597</v>
      </c>
      <c r="H172" s="7">
        <v>30.398863196954487</v>
      </c>
      <c r="I172" s="7">
        <v>19.052615718090273</v>
      </c>
      <c r="J172" s="7">
        <v>18.259277144304278</v>
      </c>
      <c r="K172" s="7">
        <v>26.568368845569431</v>
      </c>
      <c r="L172" s="7">
        <v>391.274902</v>
      </c>
      <c r="M172" s="7">
        <v>63.440303200100892</v>
      </c>
      <c r="N172" s="7">
        <v>23.574491302671699</v>
      </c>
      <c r="O172" s="115">
        <v>2.3167199999999997</v>
      </c>
      <c r="R172" s="103">
        <v>43860</v>
      </c>
      <c r="S172" s="114">
        <f t="array" ref="S172:AC172">(E172:O172/E173:O173)-1</f>
        <v>7.3454913415174072E-3</v>
      </c>
      <c r="T172" s="114">
        <v>2.8739644449571999E-2</v>
      </c>
      <c r="U172" s="114">
        <v>1.357114888142319E-2</v>
      </c>
      <c r="V172" s="114">
        <v>2.9094850212758372E-2</v>
      </c>
      <c r="W172" s="114">
        <v>2.1939708656886658E-2</v>
      </c>
      <c r="X172" s="114">
        <v>1.9887429577405413E-3</v>
      </c>
      <c r="Y172" s="114">
        <v>1.7564788477897331E-4</v>
      </c>
      <c r="Z172" s="114">
        <v>-2.1344443636446719E-2</v>
      </c>
      <c r="AA172" s="114">
        <v>-1.9379647064607264E-2</v>
      </c>
      <c r="AB172" s="114">
        <v>-2.5883577173559269E-2</v>
      </c>
      <c r="AC172" s="116">
        <v>-9.6904756958419158E-3</v>
      </c>
      <c r="AD172" s="118"/>
      <c r="AE172" s="118"/>
    </row>
    <row r="173" spans="4:31" x14ac:dyDescent="0.2">
      <c r="D173" s="103">
        <v>43859</v>
      </c>
      <c r="E173" s="7">
        <v>1685.6338273504523</v>
      </c>
      <c r="F173" s="7">
        <v>151.24782355460076</v>
      </c>
      <c r="G173" s="7">
        <v>66.754004514377783</v>
      </c>
      <c r="H173" s="7">
        <v>29.539418247666607</v>
      </c>
      <c r="I173" s="7">
        <v>18.643580983002135</v>
      </c>
      <c r="J173" s="7">
        <v>18.223036209374232</v>
      </c>
      <c r="K173" s="7">
        <v>26.563702987327808</v>
      </c>
      <c r="L173" s="7">
        <v>399.80859400000003</v>
      </c>
      <c r="M173" s="7">
        <v>64.694051077155848</v>
      </c>
      <c r="N173" s="7">
        <v>24.2008970901746</v>
      </c>
      <c r="O173" s="115">
        <v>2.3393898000000002</v>
      </c>
      <c r="R173" s="103">
        <v>43859</v>
      </c>
      <c r="S173" s="114">
        <f t="array" ref="S173:AC173">(E173:O173/E174:O174)-1</f>
        <v>1.0019472428060006E-3</v>
      </c>
      <c r="T173" s="114">
        <v>2.1194155341534682E-2</v>
      </c>
      <c r="U173" s="114">
        <v>1.093178874991696E-2</v>
      </c>
      <c r="V173" s="114">
        <v>-1.331017084773789E-3</v>
      </c>
      <c r="W173" s="114">
        <v>-2.4105683731242E-2</v>
      </c>
      <c r="X173" s="114">
        <v>5.9216674189612739E-3</v>
      </c>
      <c r="Y173" s="114">
        <v>-1.4703143843383115E-3</v>
      </c>
      <c r="Z173" s="114">
        <v>-2.0898305026012975E-2</v>
      </c>
      <c r="AA173" s="114">
        <v>-6.4132792088887891E-3</v>
      </c>
      <c r="AB173" s="114">
        <v>-3.108452094189551E-2</v>
      </c>
      <c r="AC173" s="116">
        <v>-1.4254978468072776E-2</v>
      </c>
      <c r="AD173" s="118"/>
      <c r="AE173" s="118"/>
    </row>
    <row r="174" spans="4:31" x14ac:dyDescent="0.2">
      <c r="D174" s="103">
        <v>43854</v>
      </c>
      <c r="E174" s="7">
        <v>1683.9466016958506</v>
      </c>
      <c r="F174" s="7">
        <v>148.10878300024785</v>
      </c>
      <c r="G174" s="7">
        <v>66.032154945808415</v>
      </c>
      <c r="H174" s="7">
        <v>29.578788120001231</v>
      </c>
      <c r="I174" s="7">
        <v>19.104098335446967</v>
      </c>
      <c r="J174" s="7">
        <v>18.115760699470478</v>
      </c>
      <c r="K174" s="7">
        <v>26.602817492551033</v>
      </c>
      <c r="L174" s="7">
        <v>408.34225500000002</v>
      </c>
      <c r="M174" s="7">
        <v>65.111630140995956</v>
      </c>
      <c r="N174" s="7">
        <v>24.977304639307249</v>
      </c>
      <c r="O174" s="115">
        <v>2.3732199999999999</v>
      </c>
      <c r="R174" s="103">
        <v>43854</v>
      </c>
      <c r="S174" s="114">
        <f t="array" ref="S174:AC174">(E174:O174/E175:O175)-1</f>
        <v>-8.4892726662372242E-3</v>
      </c>
      <c r="T174" s="114">
        <v>-6.3857403306578631E-3</v>
      </c>
      <c r="U174" s="114">
        <v>-1.6084550036643108E-2</v>
      </c>
      <c r="V174" s="114">
        <v>2.3446359982246534E-2</v>
      </c>
      <c r="W174" s="114">
        <v>-1.2633950595958843E-2</v>
      </c>
      <c r="X174" s="114">
        <v>4.2222081480505214E-3</v>
      </c>
      <c r="Y174" s="114">
        <v>-4.0601278797512963E-3</v>
      </c>
      <c r="Z174" s="114">
        <v>1.0559376445197222E-2</v>
      </c>
      <c r="AA174" s="114">
        <v>3.9598464674237555E-3</v>
      </c>
      <c r="AB174" s="114">
        <v>9.1884758877422978E-3</v>
      </c>
      <c r="AC174" s="116">
        <v>1.8490062646696614E-3</v>
      </c>
      <c r="AD174" s="118"/>
      <c r="AE174" s="118"/>
    </row>
    <row r="175" spans="4:31" x14ac:dyDescent="0.2">
      <c r="D175" s="103">
        <v>43853</v>
      </c>
      <c r="E175" s="7">
        <v>1698.3644808605281</v>
      </c>
      <c r="F175" s="7">
        <v>149.06064557641909</v>
      </c>
      <c r="G175" s="7">
        <v>67.111615076547068</v>
      </c>
      <c r="H175" s="7">
        <v>28.901161093107337</v>
      </c>
      <c r="I175" s="7">
        <v>19.348546921354956</v>
      </c>
      <c r="J175" s="7">
        <v>18.039593779626617</v>
      </c>
      <c r="K175" s="7">
        <v>26.711268659137524</v>
      </c>
      <c r="L175" s="7">
        <v>404.07547</v>
      </c>
      <c r="M175" s="7">
        <v>64.854815030800822</v>
      </c>
      <c r="N175" s="7">
        <v>24.749890863880232</v>
      </c>
      <c r="O175" s="115">
        <v>2.3688400000000001</v>
      </c>
      <c r="R175" s="103">
        <v>43853</v>
      </c>
      <c r="S175" s="114">
        <f t="array" ref="S175:AC175">(E175:O175/E176:O176)-1</f>
        <v>-2.5003623018693411E-3</v>
      </c>
      <c r="T175" s="114">
        <v>5.1736930824597405E-3</v>
      </c>
      <c r="U175" s="114">
        <v>-1.5126844903376568E-2</v>
      </c>
      <c r="V175" s="114">
        <v>1.3241588529240067E-2</v>
      </c>
      <c r="W175" s="114">
        <v>-2.3712084662171895E-2</v>
      </c>
      <c r="X175" s="114">
        <v>7.856848122544946E-6</v>
      </c>
      <c r="Y175" s="114">
        <v>-1.6496730936564896E-3</v>
      </c>
      <c r="Z175" s="114">
        <v>-2.7157814724746432E-2</v>
      </c>
      <c r="AA175" s="114">
        <v>-4.0884638221772018E-4</v>
      </c>
      <c r="AB175" s="114">
        <v>-2.4147133415006072E-2</v>
      </c>
      <c r="AC175" s="116">
        <v>1.8083672085003055E-3</v>
      </c>
      <c r="AD175" s="118"/>
      <c r="AE175" s="118"/>
    </row>
    <row r="176" spans="4:31" x14ac:dyDescent="0.2">
      <c r="D176" s="103">
        <v>43852</v>
      </c>
      <c r="E176" s="7">
        <v>1702.6216518531683</v>
      </c>
      <c r="F176" s="7">
        <v>148.29342093037732</v>
      </c>
      <c r="G176" s="7">
        <v>68.142394509639075</v>
      </c>
      <c r="H176" s="7">
        <v>28.523465104761939</v>
      </c>
      <c r="I176" s="7">
        <v>19.818484503784639</v>
      </c>
      <c r="J176" s="7">
        <v>18.039452046391673</v>
      </c>
      <c r="K176" s="7">
        <v>26.755406333075044</v>
      </c>
      <c r="L176" s="7">
        <v>415.35562099999999</v>
      </c>
      <c r="M176" s="7">
        <v>64.881341532559844</v>
      </c>
      <c r="N176" s="7">
        <v>25.362318143812708</v>
      </c>
      <c r="O176" s="115">
        <v>2.3645639999999997</v>
      </c>
      <c r="R176" s="103">
        <v>43852</v>
      </c>
      <c r="S176" s="114">
        <f t="array" ref="S176:AC176">(E176:O176/E177:O177)-1</f>
        <v>-1.3809044873690501E-3</v>
      </c>
      <c r="T176" s="114">
        <v>-3.7885649460669413E-3</v>
      </c>
      <c r="U176" s="114">
        <v>-1.4503646108486201E-2</v>
      </c>
      <c r="V176" s="114">
        <v>1.2549250239878074E-2</v>
      </c>
      <c r="W176" s="114">
        <v>5.0259430477500366E-2</v>
      </c>
      <c r="X176" s="114">
        <v>2.0077772856212928E-3</v>
      </c>
      <c r="Y176" s="114">
        <v>3.050240539494764E-3</v>
      </c>
      <c r="Z176" s="114">
        <v>-3.5297958851915334E-3</v>
      </c>
      <c r="AA176" s="114">
        <v>5.2844673766512251E-3</v>
      </c>
      <c r="AB176" s="114">
        <v>1.3023624659512345E-2</v>
      </c>
      <c r="AC176" s="116">
        <v>8.9452124935995858E-3</v>
      </c>
      <c r="AD176" s="118"/>
      <c r="AE176" s="118"/>
    </row>
    <row r="177" spans="4:31" x14ac:dyDescent="0.2">
      <c r="D177" s="103">
        <v>43851</v>
      </c>
      <c r="E177" s="7">
        <v>1704.9760609465861</v>
      </c>
      <c r="F177" s="7">
        <v>148.85737676997152</v>
      </c>
      <c r="G177" s="7">
        <v>69.145252786130939</v>
      </c>
      <c r="H177" s="7">
        <v>28.169953311411355</v>
      </c>
      <c r="I177" s="7">
        <v>18.870084789216477</v>
      </c>
      <c r="J177" s="7">
        <v>18.003305418705892</v>
      </c>
      <c r="K177" s="7">
        <v>26.674044082462448</v>
      </c>
      <c r="L177" s="7">
        <v>416.82693499999999</v>
      </c>
      <c r="M177" s="7">
        <v>64.540280525642174</v>
      </c>
      <c r="N177" s="7">
        <v>25.03625535123847</v>
      </c>
      <c r="O177" s="115">
        <v>2.3435999999999999</v>
      </c>
      <c r="R177" s="103">
        <v>43851</v>
      </c>
      <c r="S177" s="114">
        <f t="array" ref="S177:AC177">(E177:O177/E178:O178)-1</f>
        <v>1.8529190675964147E-2</v>
      </c>
      <c r="T177" s="114">
        <v>2.3887326426152988E-4</v>
      </c>
      <c r="U177" s="114">
        <v>1.9387368209470512E-2</v>
      </c>
      <c r="V177" s="114">
        <v>-3.804925369105705E-3</v>
      </c>
      <c r="W177" s="114">
        <v>1.9421963734434833E-2</v>
      </c>
      <c r="X177" s="114">
        <v>5.8262958724448755E-3</v>
      </c>
      <c r="Y177" s="114">
        <v>5.8823220084422978E-3</v>
      </c>
      <c r="Z177" s="114">
        <v>-3.2114796306419113E-2</v>
      </c>
      <c r="AA177" s="114">
        <v>6.1649527135307913E-3</v>
      </c>
      <c r="AB177" s="114">
        <v>-1.696344790244142E-2</v>
      </c>
      <c r="AC177" s="116">
        <v>-1.1874205970344054E-2</v>
      </c>
      <c r="AD177" s="118"/>
      <c r="AE177" s="118"/>
    </row>
    <row r="178" spans="4:31" x14ac:dyDescent="0.2">
      <c r="D178" s="103">
        <v>43847</v>
      </c>
      <c r="E178" s="7">
        <v>1673.9589562622648</v>
      </c>
      <c r="F178" s="7">
        <v>148.82182721431147</v>
      </c>
      <c r="G178" s="7">
        <v>67.830203652202314</v>
      </c>
      <c r="H178" s="7">
        <v>28.277547268388933</v>
      </c>
      <c r="I178" s="7">
        <v>18.510573109578637</v>
      </c>
      <c r="J178" s="7">
        <v>17.899020429854623</v>
      </c>
      <c r="K178" s="7">
        <v>26.518056336055757</v>
      </c>
      <c r="L178" s="7">
        <v>430.65741000000003</v>
      </c>
      <c r="M178" s="7">
        <v>64.144830677696731</v>
      </c>
      <c r="N178" s="7">
        <v>25.468285281780467</v>
      </c>
      <c r="O178" s="115">
        <v>2.3717627999999999</v>
      </c>
      <c r="R178" s="103">
        <v>43847</v>
      </c>
      <c r="S178" s="114">
        <f t="array" ref="S178:AC178">(E178:O178/E179:O179)-1</f>
        <v>-5.7542421613951955E-3</v>
      </c>
      <c r="T178" s="114">
        <v>6.8984517370542786E-3</v>
      </c>
      <c r="U178" s="114">
        <v>-5.9412933962981196E-3</v>
      </c>
      <c r="V178" s="114">
        <v>2.3054694231625428E-2</v>
      </c>
      <c r="W178" s="114">
        <v>-1.72920872715846E-2</v>
      </c>
      <c r="X178" s="114">
        <v>-1.8672662605545565E-4</v>
      </c>
      <c r="Y178" s="114">
        <v>6.0625863005643321E-3</v>
      </c>
      <c r="Z178" s="114">
        <v>1.6554711687903012E-2</v>
      </c>
      <c r="AA178" s="114">
        <v>-2.749119380597298E-3</v>
      </c>
      <c r="AB178" s="114">
        <v>6.0564977179888846E-3</v>
      </c>
      <c r="AC178" s="116">
        <v>1.4276037256562235E-2</v>
      </c>
      <c r="AD178" s="118"/>
      <c r="AE178" s="118"/>
    </row>
    <row r="179" spans="4:31" x14ac:dyDescent="0.2">
      <c r="D179" s="103">
        <v>43846</v>
      </c>
      <c r="E179" s="7">
        <v>1683.6470692128387</v>
      </c>
      <c r="F179" s="7">
        <v>147.80222072798998</v>
      </c>
      <c r="G179" s="7">
        <v>68.235611439842216</v>
      </c>
      <c r="H179" s="7">
        <v>27.64030840953918</v>
      </c>
      <c r="I179" s="7">
        <v>18.836291913214993</v>
      </c>
      <c r="J179" s="7">
        <v>17.902363277747895</v>
      </c>
      <c r="K179" s="7">
        <v>26.358257127487899</v>
      </c>
      <c r="L179" s="7">
        <v>423.64410400000003</v>
      </c>
      <c r="M179" s="7">
        <v>64.321658595934977</v>
      </c>
      <c r="N179" s="7">
        <v>25.314965252497746</v>
      </c>
      <c r="O179" s="115">
        <v>2.3383799999999999</v>
      </c>
      <c r="R179" s="103">
        <v>43846</v>
      </c>
      <c r="S179" s="114">
        <f t="array" ref="S179:AC179">(E179:O179/E180:O180)-1</f>
        <v>6.4610993119817994E-3</v>
      </c>
      <c r="T179" s="114">
        <v>1.6214350776389441E-2</v>
      </c>
      <c r="U179" s="114">
        <v>-1.2836304090894535E-2</v>
      </c>
      <c r="V179" s="114">
        <v>2.0097841099932401E-2</v>
      </c>
      <c r="W179" s="114">
        <v>3.5893684075122279E-2</v>
      </c>
      <c r="X179" s="114">
        <v>-2.5628238687859239E-3</v>
      </c>
      <c r="Y179" s="114">
        <v>7.5244305807373735E-3</v>
      </c>
      <c r="Z179" s="114">
        <v>1.042942237366784E-3</v>
      </c>
      <c r="AA179" s="114">
        <v>4.6329052788174341E-3</v>
      </c>
      <c r="AB179" s="114">
        <v>-7.8563080483201597E-3</v>
      </c>
      <c r="AC179" s="116">
        <v>-7.9479027792028756E-4</v>
      </c>
      <c r="AD179" s="118"/>
      <c r="AE179" s="118"/>
    </row>
    <row r="180" spans="4:31" x14ac:dyDescent="0.2">
      <c r="D180" s="103">
        <v>43845</v>
      </c>
      <c r="E180" s="7">
        <v>1672.8386922890334</v>
      </c>
      <c r="F180" s="7">
        <v>145.44394163993928</v>
      </c>
      <c r="G180" s="7">
        <v>69.12289392591795</v>
      </c>
      <c r="H180" s="7">
        <v>27.095742482638425</v>
      </c>
      <c r="I180" s="7">
        <v>18.183614981717561</v>
      </c>
      <c r="J180" s="7">
        <v>17.94836176769174</v>
      </c>
      <c r="K180" s="7">
        <v>26.161407433361184</v>
      </c>
      <c r="L180" s="7">
        <v>423.20272799999998</v>
      </c>
      <c r="M180" s="7">
        <v>64.025036665590477</v>
      </c>
      <c r="N180" s="7">
        <v>25.51542226983252</v>
      </c>
      <c r="O180" s="115">
        <v>2.3402400000000001</v>
      </c>
      <c r="R180" s="103">
        <v>43845</v>
      </c>
      <c r="S180" s="114">
        <f t="array" ref="S180:AC180">(E180:O180/E181:O181)-1</f>
        <v>-3.5368560212143407E-3</v>
      </c>
      <c r="T180" s="114">
        <v>6.9130501240974862E-3</v>
      </c>
      <c r="U180" s="114">
        <v>5.2123894877947663E-2</v>
      </c>
      <c r="V180" s="114">
        <v>-8.9118395661258454E-4</v>
      </c>
      <c r="W180" s="114">
        <v>1.243913430180843E-2</v>
      </c>
      <c r="X180" s="114">
        <v>2.4100829722633055E-3</v>
      </c>
      <c r="Y180" s="114">
        <v>3.1899434091036127E-3</v>
      </c>
      <c r="Z180" s="114">
        <v>1.0441731737349524E-3</v>
      </c>
      <c r="AA180" s="114">
        <v>-1.7535568833875748E-2</v>
      </c>
      <c r="AB180" s="114">
        <v>-1.2538350106832352E-2</v>
      </c>
      <c r="AC180" s="116">
        <v>1.3452856539673208E-2</v>
      </c>
      <c r="AD180" s="118"/>
      <c r="AE180" s="118"/>
    </row>
    <row r="181" spans="4:31" x14ac:dyDescent="0.2">
      <c r="D181" s="103">
        <v>43844</v>
      </c>
      <c r="E181" s="7">
        <v>1678.7762822913273</v>
      </c>
      <c r="F181" s="7">
        <v>144.44538346385914</v>
      </c>
      <c r="G181" s="7">
        <v>65.698435576293605</v>
      </c>
      <c r="H181" s="7">
        <v>27.119911312504886</v>
      </c>
      <c r="I181" s="7">
        <v>17.960205572512983</v>
      </c>
      <c r="J181" s="7">
        <v>17.905208729019112</v>
      </c>
      <c r="K181" s="7">
        <v>26.078219389299132</v>
      </c>
      <c r="L181" s="7">
        <v>422.76129200000003</v>
      </c>
      <c r="M181" s="7">
        <v>65.167790949537718</v>
      </c>
      <c r="N181" s="7">
        <v>25.839405786131547</v>
      </c>
      <c r="O181" s="115">
        <v>2.3091750000000002</v>
      </c>
      <c r="R181" s="103">
        <v>43844</v>
      </c>
      <c r="S181" s="114">
        <f t="array" ref="S181:AC181">(E181:O181/E182:O182)-1</f>
        <v>-9.4804689376712936E-3</v>
      </c>
      <c r="T181" s="114">
        <v>2.6747814285505989E-3</v>
      </c>
      <c r="U181" s="114">
        <v>-1.2551861186151925E-3</v>
      </c>
      <c r="V181" s="114">
        <v>-1.7501409248496413E-2</v>
      </c>
      <c r="W181" s="114">
        <v>4.2621892189256272E-2</v>
      </c>
      <c r="X181" s="114">
        <v>-2.7033784717076514E-3</v>
      </c>
      <c r="Y181" s="114">
        <v>2.9697967058963659E-3</v>
      </c>
      <c r="Z181" s="114">
        <v>1.7349304535970722E-2</v>
      </c>
      <c r="AA181" s="114">
        <v>1.7731273092436384E-2</v>
      </c>
      <c r="AB181" s="114">
        <v>2.2590928104625485E-2</v>
      </c>
      <c r="AC181" s="116">
        <v>1.6583150859394991E-3</v>
      </c>
      <c r="AD181" s="118"/>
      <c r="AE181" s="118"/>
    </row>
    <row r="182" spans="4:31" x14ac:dyDescent="0.2">
      <c r="D182" s="103">
        <v>43840</v>
      </c>
      <c r="E182" s="7">
        <v>1694.84420008442</v>
      </c>
      <c r="F182" s="7">
        <v>144.06005430600544</v>
      </c>
      <c r="G182" s="7">
        <v>65.781002978100304</v>
      </c>
      <c r="H182" s="7">
        <v>27.603002760300278</v>
      </c>
      <c r="I182" s="7">
        <v>17.226000822600081</v>
      </c>
      <c r="J182" s="7">
        <v>17.953744495374448</v>
      </c>
      <c r="K182" s="7">
        <v>26.001001700100169</v>
      </c>
      <c r="L182" s="7">
        <v>415.55175800000001</v>
      </c>
      <c r="M182" s="7">
        <v>64.032414717415094</v>
      </c>
      <c r="N182" s="7">
        <v>25.268565440948063</v>
      </c>
      <c r="O182" s="115">
        <v>2.3053519999999996</v>
      </c>
      <c r="R182" s="103">
        <v>43840</v>
      </c>
      <c r="S182" s="114">
        <f t="array" ref="S182:AC182">(E182:O182/E183:O183)-1</f>
        <v>-9.2233751169285005E-3</v>
      </c>
      <c r="T182" s="114">
        <v>-4.4388343017244258E-3</v>
      </c>
      <c r="U182" s="114">
        <v>6.6621728262035163E-3</v>
      </c>
      <c r="V182" s="114">
        <v>-2.8939644489406113E-2</v>
      </c>
      <c r="W182" s="114">
        <v>4.0413938052866527E-2</v>
      </c>
      <c r="X182" s="114">
        <v>2.1677039590120017E-3</v>
      </c>
      <c r="Y182" s="114">
        <v>1.8900001889998741E-4</v>
      </c>
      <c r="Z182" s="114">
        <v>-2.0024014811523827E-3</v>
      </c>
      <c r="AA182" s="114">
        <v>9.9078396162521898E-4</v>
      </c>
      <c r="AB182" s="114">
        <v>1.2729148750395547E-2</v>
      </c>
      <c r="AC182" s="116">
        <v>-7.5399945515592925E-3</v>
      </c>
      <c r="AD182" s="118"/>
      <c r="AE182" s="118"/>
    </row>
    <row r="183" spans="4:31" x14ac:dyDescent="0.2">
      <c r="D183" s="103">
        <v>43839</v>
      </c>
      <c r="E183" s="7">
        <v>1710.6219076216503</v>
      </c>
      <c r="F183" s="7">
        <v>144.70236412341708</v>
      </c>
      <c r="G183" s="7">
        <v>65.345658905032835</v>
      </c>
      <c r="H183" s="7">
        <v>28.425630398417741</v>
      </c>
      <c r="I183" s="7">
        <v>16.556872406802356</v>
      </c>
      <c r="J183" s="7">
        <v>17.914910273449347</v>
      </c>
      <c r="K183" s="7">
        <v>25.996088438893892</v>
      </c>
      <c r="L183" s="7">
        <v>416.38552900000002</v>
      </c>
      <c r="M183" s="7">
        <v>63.969035223275228</v>
      </c>
      <c r="N183" s="7">
        <v>24.950960947580995</v>
      </c>
      <c r="O183" s="115">
        <v>2.3228663999999997</v>
      </c>
      <c r="R183" s="103">
        <v>43839</v>
      </c>
      <c r="S183" s="114">
        <f t="array" ref="S183:AC183">(E183:O183/E184:O184)-1</f>
        <v>8.5542006640828561E-3</v>
      </c>
      <c r="T183" s="114">
        <v>1.6276596129231713E-2</v>
      </c>
      <c r="U183" s="114">
        <v>4.7054515136628616E-3</v>
      </c>
      <c r="V183" s="114">
        <v>2.284037558208496E-2</v>
      </c>
      <c r="W183" s="114">
        <v>2.7183575701081875E-2</v>
      </c>
      <c r="X183" s="114">
        <v>2.7451388515868924E-3</v>
      </c>
      <c r="Y183" s="114">
        <v>1.3206140533913002E-2</v>
      </c>
      <c r="Z183" s="114">
        <v>1.361037085446215E-2</v>
      </c>
      <c r="AA183" s="114">
        <v>1.3047872904075497E-2</v>
      </c>
      <c r="AB183" s="114">
        <v>2.6504771054942422E-2</v>
      </c>
      <c r="AC183" s="116">
        <v>1.8582414809733327E-2</v>
      </c>
      <c r="AD183" s="118"/>
      <c r="AE183" s="118"/>
    </row>
    <row r="184" spans="4:31" x14ac:dyDescent="0.2">
      <c r="D184" s="103">
        <v>43838</v>
      </c>
      <c r="E184" s="7">
        <v>1696.1130165292959</v>
      </c>
      <c r="F184" s="7">
        <v>142.38482385066797</v>
      </c>
      <c r="G184" s="7">
        <v>65.039618135429421</v>
      </c>
      <c r="H184" s="7">
        <v>27.790876344943943</v>
      </c>
      <c r="I184" s="7">
        <v>16.118708280067487</v>
      </c>
      <c r="J184" s="7">
        <v>17.865865990601304</v>
      </c>
      <c r="K184" s="7">
        <v>25.657255122037803</v>
      </c>
      <c r="L184" s="7">
        <v>410.794464</v>
      </c>
      <c r="M184" s="7">
        <v>63.145125649291401</v>
      </c>
      <c r="N184" s="7">
        <v>24.306716978956473</v>
      </c>
      <c r="O184" s="115">
        <v>2.2804894</v>
      </c>
      <c r="R184" s="103">
        <v>43838</v>
      </c>
      <c r="S184" s="114">
        <f t="array" ref="S184:AC184">(E184:O184/E185:O185)-1</f>
        <v>-3.9616569978582206E-3</v>
      </c>
      <c r="T184" s="114">
        <v>1.9867340315440574E-2</v>
      </c>
      <c r="U184" s="114">
        <v>1.2952674861340441E-2</v>
      </c>
      <c r="V184" s="114">
        <v>3.768574658859225E-2</v>
      </c>
      <c r="W184" s="114">
        <v>1.5169426217202853E-2</v>
      </c>
      <c r="X184" s="114">
        <v>1.8971508840488482E-3</v>
      </c>
      <c r="Y184" s="114">
        <v>1.0230928908997239E-2</v>
      </c>
      <c r="Z184" s="114">
        <v>6.7306512087479398E-3</v>
      </c>
      <c r="AA184" s="114">
        <v>7.9201911415771598E-3</v>
      </c>
      <c r="AB184" s="114">
        <v>-5.4757255455133436E-3</v>
      </c>
      <c r="AC184" s="116">
        <v>-7.1407319250216261E-4</v>
      </c>
      <c r="AD184" s="118"/>
      <c r="AE184" s="118"/>
    </row>
    <row r="185" spans="4:31" x14ac:dyDescent="0.2">
      <c r="D185" s="103">
        <v>43837</v>
      </c>
      <c r="E185" s="7">
        <v>1702.8591604386145</v>
      </c>
      <c r="F185" s="7">
        <v>139.61112217460456</v>
      </c>
      <c r="G185" s="7">
        <v>64.207953391635471</v>
      </c>
      <c r="H185" s="7">
        <v>26.781592053573899</v>
      </c>
      <c r="I185" s="7">
        <v>15.877850399937845</v>
      </c>
      <c r="J185" s="7">
        <v>17.832035927876341</v>
      </c>
      <c r="K185" s="7">
        <v>25.397415964829403</v>
      </c>
      <c r="L185" s="7">
        <v>408.04803500000003</v>
      </c>
      <c r="M185" s="7">
        <v>62.648934116274432</v>
      </c>
      <c r="N185" s="7">
        <v>24.440546704894778</v>
      </c>
      <c r="O185" s="115">
        <v>2.2821189999999998</v>
      </c>
      <c r="R185" s="103">
        <v>43837</v>
      </c>
      <c r="S185" s="114">
        <f t="array" ref="S185:AC185">(E185:O185/E186:O186)-1</f>
        <v>-1.1327154362842373E-3</v>
      </c>
      <c r="T185" s="114">
        <v>-1.2305957934431233E-2</v>
      </c>
      <c r="U185" s="114">
        <v>1.9178907052473715E-2</v>
      </c>
      <c r="V185" s="114">
        <v>7.8727553550563822E-3</v>
      </c>
      <c r="W185" s="114">
        <v>-2.2460337421473575E-2</v>
      </c>
      <c r="X185" s="114">
        <v>-5.1797020078510059E-3</v>
      </c>
      <c r="Y185" s="114">
        <v>-2.1649380401717044E-3</v>
      </c>
      <c r="Z185" s="114">
        <v>2.047499495253513E-3</v>
      </c>
      <c r="AA185" s="114">
        <v>2.436882899849846E-2</v>
      </c>
      <c r="AB185" s="114">
        <v>6.0018603671951887E-3</v>
      </c>
      <c r="AC185" s="116">
        <v>1.9746435977673782E-2</v>
      </c>
      <c r="AD185" s="118"/>
      <c r="AE185" s="118"/>
    </row>
    <row r="186" spans="4:31" x14ac:dyDescent="0.2">
      <c r="D186" s="103">
        <v>43836</v>
      </c>
      <c r="E186" s="7">
        <v>1704.7902026167446</v>
      </c>
      <c r="F186" s="7">
        <v>141.35057642206206</v>
      </c>
      <c r="G186" s="7">
        <v>62.999688226798867</v>
      </c>
      <c r="H186" s="7">
        <v>26.57239409566062</v>
      </c>
      <c r="I186" s="7">
        <v>16.242666162573599</v>
      </c>
      <c r="J186" s="7">
        <v>17.924881472429576</v>
      </c>
      <c r="K186" s="7">
        <v>25.452519091629068</v>
      </c>
      <c r="L186" s="7">
        <v>407.21426400000001</v>
      </c>
      <c r="M186" s="7">
        <v>61.158571349271561</v>
      </c>
      <c r="N186" s="7">
        <v>24.29473310911559</v>
      </c>
      <c r="O186" s="115">
        <v>2.2379278999999999</v>
      </c>
      <c r="R186" s="103">
        <v>43836</v>
      </c>
      <c r="S186" s="114">
        <f t="array" ref="S186:AC186">(E186:O186/E187:O187)-1</f>
        <v>3.2193326505218334E-2</v>
      </c>
      <c r="T186" s="114">
        <v>1.0976640281194827E-2</v>
      </c>
      <c r="U186" s="114">
        <v>5.4770778725595548E-2</v>
      </c>
      <c r="V186" s="114">
        <v>0.1712277129823756</v>
      </c>
      <c r="W186" s="114">
        <v>-4.6559709374542346E-2</v>
      </c>
      <c r="X186" s="114">
        <v>5.7821132564219724E-3</v>
      </c>
      <c r="Y186" s="114">
        <v>1.1075325891025889E-2</v>
      </c>
      <c r="Z186" s="114">
        <v>1.3265883071469364E-3</v>
      </c>
      <c r="AA186" s="114">
        <v>1.8341953027020352E-2</v>
      </c>
      <c r="AB186" s="114">
        <v>4.4718258380926912E-3</v>
      </c>
      <c r="AC186" s="116">
        <v>-1.4597677827698385E-2</v>
      </c>
      <c r="AD186" s="118"/>
      <c r="AE186" s="118"/>
    </row>
    <row r="187" spans="4:31" x14ac:dyDescent="0.2">
      <c r="D187" s="103">
        <v>43829</v>
      </c>
      <c r="E187" s="7">
        <v>1651.6190899904311</v>
      </c>
      <c r="F187" s="7">
        <v>139.8158679341459</v>
      </c>
      <c r="G187" s="7">
        <v>59.728321543868432</v>
      </c>
      <c r="H187" s="7">
        <v>22.687641182940894</v>
      </c>
      <c r="I187" s="7">
        <v>17.035850406445899</v>
      </c>
      <c r="J187" s="7">
        <v>17.821833612047609</v>
      </c>
      <c r="K187" s="7">
        <v>25.173712027042733</v>
      </c>
      <c r="L187" s="7">
        <v>406.67477400000001</v>
      </c>
      <c r="M187" s="7">
        <v>60.057008520053387</v>
      </c>
      <c r="N187" s="7">
        <v>24.186574958282179</v>
      </c>
      <c r="O187" s="115">
        <v>2.2710804000000002</v>
      </c>
      <c r="R187" s="103">
        <v>43829</v>
      </c>
      <c r="S187" s="114">
        <f t="array" ref="S187:AC187">(E187:O187/E188:O188)-1</f>
        <v>-1.942340187228353E-2</v>
      </c>
      <c r="T187" s="114">
        <v>-1.5815758719959661E-2</v>
      </c>
      <c r="U187" s="114">
        <v>-5.0250978289049231E-3</v>
      </c>
      <c r="V187" s="114">
        <v>-5.882575751581165E-2</v>
      </c>
      <c r="W187" s="114">
        <v>-3.1162809098336575E-2</v>
      </c>
      <c r="X187" s="114">
        <v>-6.2777281266426233E-3</v>
      </c>
      <c r="Y187" s="114">
        <v>-1.356725006126136E-2</v>
      </c>
      <c r="Z187" s="114">
        <v>-7.1839178953692073E-3</v>
      </c>
      <c r="AA187" s="114">
        <v>-1.2396643698459053E-2</v>
      </c>
      <c r="AB187" s="114">
        <v>-1.753406488724929E-2</v>
      </c>
      <c r="AC187" s="116">
        <v>-5.2896482174354942E-3</v>
      </c>
      <c r="AD187" s="118"/>
      <c r="AE187" s="118"/>
    </row>
    <row r="188" spans="4:31" x14ac:dyDescent="0.2">
      <c r="D188" s="103">
        <v>43826</v>
      </c>
      <c r="E188" s="7">
        <v>1684.334597770315</v>
      </c>
      <c r="F188" s="7">
        <v>142.06269727739181</v>
      </c>
      <c r="G188" s="7">
        <v>60.029978056268199</v>
      </c>
      <c r="H188" s="7">
        <v>24.105675823700672</v>
      </c>
      <c r="I188" s="7">
        <v>17.583811363177769</v>
      </c>
      <c r="J188" s="7">
        <v>17.934421031391427</v>
      </c>
      <c r="K188" s="7">
        <v>25.519947536825111</v>
      </c>
      <c r="L188" s="7">
        <v>409.61743200000001</v>
      </c>
      <c r="M188" s="7">
        <v>60.810859072978303</v>
      </c>
      <c r="N188" s="7">
        <v>24.618232646922721</v>
      </c>
      <c r="O188" s="115">
        <v>2.2831574999999997</v>
      </c>
      <c r="R188" s="103">
        <v>43826</v>
      </c>
      <c r="S188" s="114">
        <f t="array" ref="S188:AC188">(E188:O188/E189:O189)-1</f>
        <v>4.4357888943935553E-2</v>
      </c>
      <c r="T188" s="114">
        <v>9.3780555732223547E-3</v>
      </c>
      <c r="U188" s="114">
        <v>2.0517334939036402E-3</v>
      </c>
      <c r="V188" s="114">
        <v>-1.0271089057136473E-2</v>
      </c>
      <c r="W188" s="114">
        <v>-1.2292831942330551E-2</v>
      </c>
      <c r="X188" s="114">
        <v>3.8131378325234611E-3</v>
      </c>
      <c r="Y188" s="114">
        <v>4.664549259784545E-3</v>
      </c>
      <c r="Z188" s="114">
        <v>8.4520888184149712E-3</v>
      </c>
      <c r="AA188" s="114">
        <v>2.8079377974770114E-3</v>
      </c>
      <c r="AB188" s="114">
        <v>1.0435730663711729E-2</v>
      </c>
      <c r="AC188" s="116">
        <v>-1.3919627002109136E-3</v>
      </c>
      <c r="AD188" s="118"/>
      <c r="AE188" s="118"/>
    </row>
    <row r="189" spans="4:31" x14ac:dyDescent="0.2">
      <c r="D189" s="103">
        <v>43823</v>
      </c>
      <c r="E189" s="7">
        <v>1612.7944410641931</v>
      </c>
      <c r="F189" s="7">
        <v>140.74280344515205</v>
      </c>
      <c r="G189" s="7">
        <v>59.907064725050354</v>
      </c>
      <c r="H189" s="7">
        <v>24.35583679245708</v>
      </c>
      <c r="I189" s="7">
        <v>17.802656426758968</v>
      </c>
      <c r="J189" s="7">
        <v>17.866294388332275</v>
      </c>
      <c r="K189" s="7">
        <v>25.401461169927479</v>
      </c>
      <c r="L189" s="7">
        <v>406.184326</v>
      </c>
      <c r="M189" s="7">
        <v>60.640584084865324</v>
      </c>
      <c r="N189" s="7">
        <v>24.363976747686927</v>
      </c>
      <c r="O189" s="115">
        <v>2.28634</v>
      </c>
      <c r="R189" s="103">
        <v>43823</v>
      </c>
      <c r="S189" s="114">
        <f t="array" ref="S189:AC189">(E189:O189/E190:O190)-1</f>
        <v>-3.3739899676134E-3</v>
      </c>
      <c r="T189" s="114">
        <v>-1.4533454068468288E-3</v>
      </c>
      <c r="U189" s="114">
        <v>3.4174935069570811E-3</v>
      </c>
      <c r="V189" s="114">
        <v>6.5601819923144511E-3</v>
      </c>
      <c r="W189" s="114">
        <v>1.2719531509723936E-3</v>
      </c>
      <c r="X189" s="114">
        <v>-7.6648668720724622E-4</v>
      </c>
      <c r="Y189" s="114">
        <v>-2.3249361724212436E-3</v>
      </c>
      <c r="Z189" s="114">
        <v>7.2494997389394022E-4</v>
      </c>
      <c r="AA189" s="114">
        <v>1.9765180981015096E-3</v>
      </c>
      <c r="AB189" s="114">
        <v>9.9324600425174658E-3</v>
      </c>
      <c r="AC189" s="116">
        <v>-1.0036541399967014E-3</v>
      </c>
      <c r="AD189" s="118"/>
      <c r="AE189" s="118"/>
    </row>
    <row r="190" spans="4:31" x14ac:dyDescent="0.2">
      <c r="D190" s="103">
        <v>43822</v>
      </c>
      <c r="E190" s="7">
        <v>1618.2544152262124</v>
      </c>
      <c r="F190" s="7">
        <v>140.94764906352438</v>
      </c>
      <c r="G190" s="7">
        <v>59.703030007653531</v>
      </c>
      <c r="H190" s="7">
        <v>24.197099416598071</v>
      </c>
      <c r="I190" s="7">
        <v>17.780041047524151</v>
      </c>
      <c r="J190" s="7">
        <v>17.879999169663098</v>
      </c>
      <c r="K190" s="7">
        <v>25.460655569033484</v>
      </c>
      <c r="L190" s="7">
        <v>405.89007600000002</v>
      </c>
      <c r="M190" s="7">
        <v>60.520963305577318</v>
      </c>
      <c r="N190" s="7">
        <v>24.124362481290305</v>
      </c>
      <c r="O190" s="115">
        <v>2.2886369999999996</v>
      </c>
      <c r="R190" s="103">
        <v>43822</v>
      </c>
      <c r="S190" s="114">
        <f t="array" ref="S190:AC190">(E190:O190/E191:O191)-1</f>
        <v>7.8151531534329521E-3</v>
      </c>
      <c r="T190" s="114">
        <v>4.1616124420569278E-3</v>
      </c>
      <c r="U190" s="114">
        <v>-7.5408236760006186E-3</v>
      </c>
      <c r="V190" s="114">
        <v>3.7840045781414311E-2</v>
      </c>
      <c r="W190" s="114">
        <v>-2.4213429515815843E-3</v>
      </c>
      <c r="X190" s="114">
        <v>4.1616124420569278E-3</v>
      </c>
      <c r="Y190" s="114">
        <v>5.2305920095390146E-3</v>
      </c>
      <c r="Z190" s="114">
        <v>8.0389482990483874E-3</v>
      </c>
      <c r="AA190" s="114">
        <v>1.1911880015736509E-2</v>
      </c>
      <c r="AB190" s="114">
        <v>1.0426196680130229E-2</v>
      </c>
      <c r="AC190" s="116">
        <v>8.2989690721648746E-3</v>
      </c>
      <c r="AD190" s="118"/>
      <c r="AE190" s="118"/>
    </row>
    <row r="191" spans="4:31" x14ac:dyDescent="0.2">
      <c r="D191" s="103">
        <v>43819</v>
      </c>
      <c r="E191" s="7">
        <v>1605.705580197646</v>
      </c>
      <c r="F191" s="7">
        <v>140.36351053168494</v>
      </c>
      <c r="G191" s="7">
        <v>60.156660779528941</v>
      </c>
      <c r="H191" s="7">
        <v>23.314863899262534</v>
      </c>
      <c r="I191" s="7">
        <v>17.823197120245908</v>
      </c>
      <c r="J191" s="7">
        <v>17.8058979233234</v>
      </c>
      <c r="K191" s="7">
        <v>25.328174223324748</v>
      </c>
      <c r="L191" s="7">
        <v>402.65316799999999</v>
      </c>
      <c r="M191" s="7">
        <v>59.808531257322663</v>
      </c>
      <c r="N191" s="7">
        <v>23.875432525951556</v>
      </c>
      <c r="O191" s="115">
        <v>2.2697999999999996</v>
      </c>
      <c r="R191" s="103">
        <v>43819</v>
      </c>
      <c r="S191" s="114">
        <f t="array" ref="S191:AC191">(E191:O191/E192:O192)-1</f>
        <v>-4.1226515230885497E-3</v>
      </c>
      <c r="T191" s="114">
        <v>1.0007309710024392E-2</v>
      </c>
      <c r="U191" s="114">
        <v>-1.9217908097698522E-2</v>
      </c>
      <c r="V191" s="114">
        <v>-1.670242499896113E-3</v>
      </c>
      <c r="W191" s="114">
        <v>2.0718246083745839E-2</v>
      </c>
      <c r="X191" s="114">
        <v>-1.8926711736344526E-3</v>
      </c>
      <c r="Y191" s="114">
        <v>5.1631977660915318E-3</v>
      </c>
      <c r="Z191" s="114">
        <v>2.050967793429237E-2</v>
      </c>
      <c r="AA191" s="114">
        <v>-1.6143305066320446E-2</v>
      </c>
      <c r="AB191" s="114">
        <v>9.1636895317750433E-3</v>
      </c>
      <c r="AC191" s="116">
        <v>9.9234837688324529E-3</v>
      </c>
      <c r="AD191" s="118"/>
      <c r="AE191" s="118"/>
    </row>
    <row r="192" spans="4:31" x14ac:dyDescent="0.2">
      <c r="D192" s="103">
        <v>43818</v>
      </c>
      <c r="E192" s="7">
        <v>1612.3527487128831</v>
      </c>
      <c r="F192" s="7">
        <v>138.97276701094734</v>
      </c>
      <c r="G192" s="7">
        <v>61.335398837524167</v>
      </c>
      <c r="H192" s="7">
        <v>23.353870526352718</v>
      </c>
      <c r="I192" s="7">
        <v>17.461426979119157</v>
      </c>
      <c r="J192" s="7">
        <v>17.839662538357114</v>
      </c>
      <c r="K192" s="7">
        <v>25.198071596348665</v>
      </c>
      <c r="L192" s="7">
        <v>394.56085200000001</v>
      </c>
      <c r="M192" s="7">
        <v>60.789880848810277</v>
      </c>
      <c r="N192" s="7">
        <v>23.658632166035542</v>
      </c>
      <c r="O192" s="115">
        <v>2.2474970000000001</v>
      </c>
      <c r="R192" s="103">
        <v>43818</v>
      </c>
      <c r="S192" s="114">
        <f t="array" ref="S192:AC192">(E192:O192/E193:O193)-1</f>
        <v>7.8282261325024471E-3</v>
      </c>
      <c r="T192" s="114">
        <v>1.1897223905744436E-2</v>
      </c>
      <c r="U192" s="114">
        <v>1.1796390717038641E-2</v>
      </c>
      <c r="V192" s="114">
        <v>1.176334386231237E-2</v>
      </c>
      <c r="W192" s="114">
        <v>4.462992506818142E-2</v>
      </c>
      <c r="X192" s="114">
        <v>3.1891168800088909E-3</v>
      </c>
      <c r="Y192" s="114">
        <v>1.0040516312331382E-2</v>
      </c>
      <c r="Z192" s="114">
        <v>3.4925565383134849E-3</v>
      </c>
      <c r="AA192" s="114">
        <v>8.2774635224687199E-3</v>
      </c>
      <c r="AB192" s="114">
        <v>1.3884462369769146E-2</v>
      </c>
      <c r="AC192" s="116">
        <v>-5.1153297523635066E-3</v>
      </c>
      <c r="AD192" s="118"/>
      <c r="AE192" s="118"/>
    </row>
    <row r="193" spans="4:31" x14ac:dyDescent="0.2">
      <c r="D193" s="103">
        <v>43817</v>
      </c>
      <c r="E193" s="7">
        <v>1599.8289261060067</v>
      </c>
      <c r="F193" s="7">
        <v>137.33881636174178</v>
      </c>
      <c r="G193" s="7">
        <v>60.620298115569554</v>
      </c>
      <c r="H193" s="7">
        <v>23.082344965376482</v>
      </c>
      <c r="I193" s="7">
        <v>16.715419078176872</v>
      </c>
      <c r="J193" s="7">
        <v>17.782950630325576</v>
      </c>
      <c r="K193" s="7">
        <v>24.947584962578624</v>
      </c>
      <c r="L193" s="7">
        <v>393.18762199999998</v>
      </c>
      <c r="M193" s="7">
        <v>60.29082573802426</v>
      </c>
      <c r="N193" s="7">
        <v>23.334643190741698</v>
      </c>
      <c r="O193" s="115">
        <v>2.2590528000000001</v>
      </c>
      <c r="R193" s="103">
        <v>43817</v>
      </c>
      <c r="S193" s="114">
        <f t="array" ref="S193:AC193">(E193:O193/E194:O194)-1</f>
        <v>-4.9899804054702734E-3</v>
      </c>
      <c r="T193" s="114">
        <v>-3.3581021982520554E-3</v>
      </c>
      <c r="U193" s="114">
        <v>2.0290859770246028E-2</v>
      </c>
      <c r="V193" s="114">
        <v>-5.5420371023253701E-3</v>
      </c>
      <c r="W193" s="114">
        <v>9.5396459635954667E-3</v>
      </c>
      <c r="X193" s="114">
        <v>-2.7776575568216888E-3</v>
      </c>
      <c r="Y193" s="114">
        <v>-1.6510768929599573E-3</v>
      </c>
      <c r="Z193" s="114">
        <v>-4.4703902234578541E-3</v>
      </c>
      <c r="AA193" s="114">
        <v>-6.3178718678367218E-3</v>
      </c>
      <c r="AB193" s="114">
        <v>-6.4296851962863943E-3</v>
      </c>
      <c r="AC193" s="116">
        <v>-7.3935369867542677E-3</v>
      </c>
      <c r="AD193" s="118"/>
      <c r="AE193" s="118"/>
    </row>
    <row r="194" spans="4:31" x14ac:dyDescent="0.2">
      <c r="D194" s="103">
        <v>43816</v>
      </c>
      <c r="E194" s="7">
        <v>1607.8520764624491</v>
      </c>
      <c r="F194" s="7">
        <v>137.80156811053635</v>
      </c>
      <c r="G194" s="7">
        <v>59.414722316752233</v>
      </c>
      <c r="H194" s="7">
        <v>23.210981083723851</v>
      </c>
      <c r="I194" s="7">
        <v>16.557466707731098</v>
      </c>
      <c r="J194" s="7">
        <v>17.832483161937226</v>
      </c>
      <c r="K194" s="7">
        <v>24.988843464604827</v>
      </c>
      <c r="L194" s="7">
        <v>394.953217</v>
      </c>
      <c r="M194" s="7">
        <v>60.674157289468091</v>
      </c>
      <c r="N194" s="7">
        <v>23.485648517338817</v>
      </c>
      <c r="O194" s="115">
        <v>2.2758795999999997</v>
      </c>
      <c r="R194" s="103">
        <v>43816</v>
      </c>
      <c r="S194" s="114">
        <f t="array" ref="S194:AC194">(E194:O194/E195:O195)-1</f>
        <v>1.0987192295344395E-2</v>
      </c>
      <c r="T194" s="114">
        <v>-6.5180242010792755E-3</v>
      </c>
      <c r="U194" s="114">
        <v>-3.8331247216953912E-3</v>
      </c>
      <c r="V194" s="114">
        <v>2.3665785195754463E-3</v>
      </c>
      <c r="W194" s="114">
        <v>-5.4380340632488311E-3</v>
      </c>
      <c r="X194" s="114">
        <v>-7.2714872301138378E-4</v>
      </c>
      <c r="Y194" s="114">
        <v>-2.9146357994567218E-3</v>
      </c>
      <c r="Z194" s="114">
        <v>-1.7207676266411176E-2</v>
      </c>
      <c r="AA194" s="114">
        <v>-4.2716806618213754E-3</v>
      </c>
      <c r="AB194" s="114">
        <v>1.3681485416209282E-2</v>
      </c>
      <c r="AC194" s="116">
        <v>3.2568781173247796E-3</v>
      </c>
      <c r="AD194" s="118"/>
      <c r="AE194" s="118"/>
    </row>
    <row r="195" spans="4:31" x14ac:dyDescent="0.2">
      <c r="D195" s="103">
        <v>43815</v>
      </c>
      <c r="E195" s="7">
        <v>1590.3782844290868</v>
      </c>
      <c r="F195" s="7">
        <v>138.70565492617169</v>
      </c>
      <c r="G195" s="7">
        <v>59.643342688094521</v>
      </c>
      <c r="H195" s="7">
        <v>23.156180165149589</v>
      </c>
      <c r="I195" s="7">
        <v>16.6479990938886</v>
      </c>
      <c r="J195" s="7">
        <v>17.845459464998751</v>
      </c>
      <c r="K195" s="7">
        <v>25.061889745659563</v>
      </c>
      <c r="L195" s="7">
        <v>401.86843900000002</v>
      </c>
      <c r="M195" s="7">
        <v>60.934449800318838</v>
      </c>
      <c r="N195" s="7">
        <v>23.168666741205996</v>
      </c>
      <c r="O195" s="115">
        <v>2.2684914000000003</v>
      </c>
      <c r="R195" s="103">
        <v>43815</v>
      </c>
      <c r="S195" s="114">
        <f t="array" ref="S195:AC195">(E195:O195/E196:O196)-1</f>
        <v>1.0259719716404936E-2</v>
      </c>
      <c r="T195" s="114">
        <v>1.2044337317668408E-2</v>
      </c>
      <c r="U195" s="114">
        <v>5.000629431778969E-2</v>
      </c>
      <c r="V195" s="114">
        <v>5.2097523059293271E-2</v>
      </c>
      <c r="W195" s="114">
        <v>1.3698572939691012E-4</v>
      </c>
      <c r="X195" s="114">
        <v>5.0430301946529088E-3</v>
      </c>
      <c r="Y195" s="114">
        <v>1.7175691145370875E-2</v>
      </c>
      <c r="Z195" s="114">
        <v>1.4611146514342144E-2</v>
      </c>
      <c r="AA195" s="114">
        <v>8.7694482769866688E-3</v>
      </c>
      <c r="AB195" s="114">
        <v>1.3623931556236979E-3</v>
      </c>
      <c r="AC195" s="116">
        <v>1.771975078768806E-3</v>
      </c>
      <c r="AD195" s="118"/>
      <c r="AE195" s="118"/>
    </row>
    <row r="196" spans="4:31" x14ac:dyDescent="0.2">
      <c r="D196" s="103">
        <v>43812</v>
      </c>
      <c r="E196" s="7">
        <v>1574.2271550483372</v>
      </c>
      <c r="F196" s="7">
        <v>137.05491924770652</v>
      </c>
      <c r="G196" s="7">
        <v>56.802843002808856</v>
      </c>
      <c r="H196" s="7">
        <v>22.009537763966936</v>
      </c>
      <c r="I196" s="7">
        <v>16.64571886794814</v>
      </c>
      <c r="J196" s="7">
        <v>17.755915845257402</v>
      </c>
      <c r="K196" s="7">
        <v>24.638702992832151</v>
      </c>
      <c r="L196" s="7">
        <v>396.08123799999998</v>
      </c>
      <c r="M196" s="7">
        <v>60.404733613212613</v>
      </c>
      <c r="N196" s="7">
        <v>23.137144853417027</v>
      </c>
      <c r="O196" s="115">
        <v>2.2644788</v>
      </c>
      <c r="R196" s="103">
        <v>43812</v>
      </c>
      <c r="S196" s="114">
        <f t="array" ref="S196:AC196">(E196:O196/E197:O197)-1</f>
        <v>-4.1427661294325402E-3</v>
      </c>
      <c r="T196" s="114">
        <v>3.8926318101175639E-3</v>
      </c>
      <c r="U196" s="114">
        <v>1.2239537584362692E-2</v>
      </c>
      <c r="V196" s="114">
        <v>3.5030114882807606E-2</v>
      </c>
      <c r="W196" s="114">
        <v>4.6850128237334587E-3</v>
      </c>
      <c r="X196" s="114">
        <v>-1.0498737740023412E-3</v>
      </c>
      <c r="Y196" s="114">
        <v>1.9454342577795991E-4</v>
      </c>
      <c r="Z196" s="114">
        <v>1.4063276300960936E-2</v>
      </c>
      <c r="AA196" s="114">
        <v>6.6295020591600196E-3</v>
      </c>
      <c r="AB196" s="114">
        <v>4.6317178322892172E-3</v>
      </c>
      <c r="AC196" s="116">
        <v>1.0599906557125394E-2</v>
      </c>
      <c r="AD196" s="118"/>
      <c r="AE196" s="118"/>
    </row>
    <row r="197" spans="4:31" x14ac:dyDescent="0.2">
      <c r="D197" s="103">
        <v>43811</v>
      </c>
      <c r="E197" s="7">
        <v>1580.7759400710856</v>
      </c>
      <c r="F197" s="7">
        <v>136.52348359264573</v>
      </c>
      <c r="G197" s="7">
        <v>56.116009001549948</v>
      </c>
      <c r="H197" s="7">
        <v>21.264635151663185</v>
      </c>
      <c r="I197" s="7">
        <v>16.568097120473858</v>
      </c>
      <c r="J197" s="7">
        <v>17.774576907396465</v>
      </c>
      <c r="K197" s="7">
        <v>24.633910627468378</v>
      </c>
      <c r="L197" s="7">
        <v>390.58828699999998</v>
      </c>
      <c r="M197" s="7">
        <v>60.006917629225811</v>
      </c>
      <c r="N197" s="7">
        <v>23.030474195400117</v>
      </c>
      <c r="O197" s="115">
        <v>2.2407273000000001</v>
      </c>
      <c r="R197" s="103">
        <v>43811</v>
      </c>
      <c r="S197" s="114">
        <f t="array" ref="S197:AC197">(E197:O197/E198:O198)-1</f>
        <v>2.7421542624754824E-3</v>
      </c>
      <c r="T197" s="114">
        <v>6.2411490402738412E-3</v>
      </c>
      <c r="U197" s="114">
        <v>-2.0023836819988761E-2</v>
      </c>
      <c r="V197" s="114">
        <v>-2.5678267980879244E-2</v>
      </c>
      <c r="W197" s="114">
        <v>-1.4553569259322274E-2</v>
      </c>
      <c r="X197" s="114">
        <v>-6.8111752880568588E-3</v>
      </c>
      <c r="Y197" s="114">
        <v>2.658361600885506E-3</v>
      </c>
      <c r="Z197" s="114">
        <v>-3.5034816951176051E-3</v>
      </c>
      <c r="AA197" s="114">
        <v>9.6850559720038643E-3</v>
      </c>
      <c r="AB197" s="114">
        <v>1.1805857431671063E-2</v>
      </c>
      <c r="AC197" s="116">
        <v>6.9498782615262655E-3</v>
      </c>
      <c r="AD197" s="118"/>
      <c r="AE197" s="118"/>
    </row>
    <row r="198" spans="4:31" x14ac:dyDescent="0.2">
      <c r="D198" s="103">
        <v>43810</v>
      </c>
      <c r="E198" s="7">
        <v>1576.4530625859231</v>
      </c>
      <c r="F198" s="7">
        <v>135.67670505510355</v>
      </c>
      <c r="G198" s="7">
        <v>57.262626490275181</v>
      </c>
      <c r="H198" s="7">
        <v>21.825065019945459</v>
      </c>
      <c r="I198" s="7">
        <v>16.812783124112595</v>
      </c>
      <c r="J198" s="7">
        <v>17.896472921502784</v>
      </c>
      <c r="K198" s="7">
        <v>24.56859840887066</v>
      </c>
      <c r="L198" s="7">
        <v>391.96151700000001</v>
      </c>
      <c r="M198" s="7">
        <v>59.431321949653238</v>
      </c>
      <c r="N198" s="7">
        <v>22.761752194101529</v>
      </c>
      <c r="O198" s="115">
        <v>2.2252619999999999</v>
      </c>
      <c r="R198" s="103">
        <v>43810</v>
      </c>
      <c r="S198" s="114">
        <f t="array" ref="S198:AC198">(E198:O198/E199:O199)-1</f>
        <v>2.9517863934664934E-3</v>
      </c>
      <c r="T198" s="114">
        <v>1.2594362059883402E-3</v>
      </c>
      <c r="U198" s="114">
        <v>-1.8723262368545823E-2</v>
      </c>
      <c r="V198" s="114">
        <v>5.3877027270869959E-3</v>
      </c>
      <c r="W198" s="114">
        <v>-1.4132128872305749E-2</v>
      </c>
      <c r="X198" s="114">
        <v>4.5011656188020943E-4</v>
      </c>
      <c r="Y198" s="114">
        <v>4.1195987320108429E-4</v>
      </c>
      <c r="Z198" s="114">
        <v>7.0564850005137014E-3</v>
      </c>
      <c r="AA198" s="114">
        <v>-7.7759600292476305E-3</v>
      </c>
      <c r="AB198" s="114">
        <v>8.7277337624800388E-3</v>
      </c>
      <c r="AC198" s="116">
        <v>7.05169979363518E-3</v>
      </c>
      <c r="AD198" s="118"/>
      <c r="AE198" s="118"/>
    </row>
    <row r="199" spans="4:31" x14ac:dyDescent="0.2">
      <c r="D199" s="103">
        <v>43809</v>
      </c>
      <c r="E199" s="7">
        <v>1571.8134051634934</v>
      </c>
      <c r="F199" s="7">
        <v>135.50604383736453</v>
      </c>
      <c r="G199" s="7">
        <v>58.355226710552834</v>
      </c>
      <c r="H199" s="7">
        <v>21.70810818627039</v>
      </c>
      <c r="I199" s="7">
        <v>17.05378947473066</v>
      </c>
      <c r="J199" s="7">
        <v>17.888421046923678</v>
      </c>
      <c r="K199" s="7">
        <v>24.558481300028291</v>
      </c>
      <c r="L199" s="7">
        <v>389.21502700000002</v>
      </c>
      <c r="M199" s="7">
        <v>59.897079243721095</v>
      </c>
      <c r="N199" s="7">
        <v>22.564812518043766</v>
      </c>
      <c r="O199" s="115">
        <v>2.2096800000000001</v>
      </c>
      <c r="R199" s="103">
        <v>43809</v>
      </c>
      <c r="S199" s="114">
        <f t="array" ref="S199:AC199">(E199:O199/E200:O200)-1</f>
        <v>-6.4354334143819081E-3</v>
      </c>
      <c r="T199" s="114">
        <v>-2.0699742883706351E-3</v>
      </c>
      <c r="U199" s="114">
        <v>-2.1316327656366263E-2</v>
      </c>
      <c r="V199" s="114">
        <v>-1.3828179954579189E-3</v>
      </c>
      <c r="W199" s="114">
        <v>4.2384017136321006E-3</v>
      </c>
      <c r="X199" s="114">
        <v>4.3587882856499505E-4</v>
      </c>
      <c r="Y199" s="114">
        <v>-3.4629774294393512E-3</v>
      </c>
      <c r="Z199" s="114">
        <v>-6.1365075236098354E-3</v>
      </c>
      <c r="AA199" s="114">
        <v>1.4011130699644658E-2</v>
      </c>
      <c r="AB199" s="114">
        <v>-6.3437050869812328E-3</v>
      </c>
      <c r="AC199" s="116">
        <v>-1.0663281122817003E-2</v>
      </c>
      <c r="AD199" s="118"/>
      <c r="AE199" s="118"/>
    </row>
    <row r="200" spans="4:31" x14ac:dyDescent="0.2">
      <c r="D200" s="103">
        <v>43808</v>
      </c>
      <c r="E200" s="7">
        <v>1581.9942236517409</v>
      </c>
      <c r="F200" s="7">
        <v>135.7871196838019</v>
      </c>
      <c r="G200" s="7">
        <v>59.626239161434839</v>
      </c>
      <c r="H200" s="7">
        <v>21.738168116329941</v>
      </c>
      <c r="I200" s="7">
        <v>16.981813726332391</v>
      </c>
      <c r="J200" s="7">
        <v>17.880627260059555</v>
      </c>
      <c r="K200" s="7">
        <v>24.643822300429793</v>
      </c>
      <c r="L200" s="7">
        <v>391.61819500000001</v>
      </c>
      <c r="M200" s="7">
        <v>59.069449466884514</v>
      </c>
      <c r="N200" s="7">
        <v>22.708870897878235</v>
      </c>
      <c r="O200" s="115">
        <v>2.2334963999999999</v>
      </c>
      <c r="R200" s="103">
        <v>43808</v>
      </c>
      <c r="S200" s="114">
        <f t="array" ref="S200:AC200">(E200:O200/E201:O201)-1</f>
        <v>3.0101822271748624E-3</v>
      </c>
      <c r="T200" s="114">
        <v>1.6276876534624396E-3</v>
      </c>
      <c r="U200" s="114">
        <v>5.5427166181112542E-2</v>
      </c>
      <c r="V200" s="114">
        <v>1.2928010419162028E-3</v>
      </c>
      <c r="W200" s="114">
        <v>-4.274901512288598E-3</v>
      </c>
      <c r="X200" s="114">
        <v>5.2011770744173624E-3</v>
      </c>
      <c r="Y200" s="114">
        <v>-1.6098866095570763E-4</v>
      </c>
      <c r="Z200" s="114">
        <v>-5.2323844200922176E-3</v>
      </c>
      <c r="AA200" s="114">
        <v>1.5952729731489645E-2</v>
      </c>
      <c r="AB200" s="114">
        <v>-4.4173929399971001E-4</v>
      </c>
      <c r="AC200" s="116">
        <v>-2.587649509940837E-3</v>
      </c>
      <c r="AD200" s="118"/>
      <c r="AE200" s="118"/>
    </row>
    <row r="201" spans="4:31" x14ac:dyDescent="0.2">
      <c r="D201" s="103">
        <v>43805</v>
      </c>
      <c r="E201" s="7">
        <v>1577.2464244968453</v>
      </c>
      <c r="F201" s="7">
        <v>135.56645983091153</v>
      </c>
      <c r="G201" s="7">
        <v>56.494887636048311</v>
      </c>
      <c r="H201" s="7">
        <v>21.710101274781795</v>
      </c>
      <c r="I201" s="7">
        <v>17.054720978836478</v>
      </c>
      <c r="J201" s="7">
        <v>17.788108159702055</v>
      </c>
      <c r="K201" s="7">
        <v>24.647790315188153</v>
      </c>
      <c r="L201" s="7">
        <v>393.67806999999999</v>
      </c>
      <c r="M201" s="7">
        <v>58.141927019081123</v>
      </c>
      <c r="N201" s="7">
        <v>22.71890673169834</v>
      </c>
      <c r="O201" s="115">
        <v>2.2392908999999999</v>
      </c>
      <c r="R201" s="103">
        <v>43805</v>
      </c>
      <c r="S201" s="114">
        <f t="array" ref="S201:AC201">(E201:O201/E202:O202)-1</f>
        <v>4.3591216769567342E-3</v>
      </c>
      <c r="T201" s="114">
        <v>1.0097458465336162E-2</v>
      </c>
      <c r="U201" s="114">
        <v>-0.10128526985611153</v>
      </c>
      <c r="V201" s="114">
        <v>2.9583626168629307E-2</v>
      </c>
      <c r="W201" s="114">
        <v>-8.4215148217429259E-2</v>
      </c>
      <c r="X201" s="114">
        <v>-3.0027002785190104E-3</v>
      </c>
      <c r="Y201" s="114">
        <v>4.1726276991853606E-3</v>
      </c>
      <c r="Z201" s="114">
        <v>1.8654823744048477E-2</v>
      </c>
      <c r="AA201" s="114">
        <v>-3.9779730750423292E-3</v>
      </c>
      <c r="AB201" s="114">
        <v>2.4370030843952506E-2</v>
      </c>
      <c r="AC201" s="116">
        <v>1.7247647471612115E-3</v>
      </c>
      <c r="AD201" s="118"/>
      <c r="AE201" s="118"/>
    </row>
    <row r="202" spans="4:31" x14ac:dyDescent="0.2">
      <c r="D202" s="103">
        <v>43804</v>
      </c>
      <c r="E202" s="7">
        <v>1570.40085608358</v>
      </c>
      <c r="F202" s="7">
        <v>134.21126713543137</v>
      </c>
      <c r="G202" s="7">
        <v>62.861869001527559</v>
      </c>
      <c r="H202" s="7">
        <v>21.086292286495656</v>
      </c>
      <c r="I202" s="7">
        <v>18.623065172610737</v>
      </c>
      <c r="J202" s="7">
        <v>17.841681381355098</v>
      </c>
      <c r="K202" s="7">
        <v>24.545371617689383</v>
      </c>
      <c r="L202" s="7">
        <v>386.46856700000001</v>
      </c>
      <c r="M202" s="7">
        <v>58.374137767398643</v>
      </c>
      <c r="N202" s="7">
        <v>22.178418000945232</v>
      </c>
      <c r="O202" s="115">
        <v>2.2354353000000002</v>
      </c>
      <c r="R202" s="103">
        <v>43804</v>
      </c>
      <c r="S202" s="114">
        <f t="array" ref="S202:AC202">(E202:O202/E203:O203)-1</f>
        <v>-1.1280425671466698E-2</v>
      </c>
      <c r="T202" s="114">
        <v>7.3422895255181864E-4</v>
      </c>
      <c r="U202" s="114">
        <v>-3.9457642799802795E-3</v>
      </c>
      <c r="V202" s="114">
        <v>-3.6889898768537432E-2</v>
      </c>
      <c r="W202" s="114">
        <v>-2.9424855643238379E-2</v>
      </c>
      <c r="X202" s="114">
        <v>2.0030623394506897E-4</v>
      </c>
      <c r="Y202" s="114">
        <v>2.0030623394484692E-4</v>
      </c>
      <c r="Z202" s="114">
        <v>5.0507999167059836E-4</v>
      </c>
      <c r="AA202" s="114">
        <v>-3.0647782967661019E-3</v>
      </c>
      <c r="AB202" s="114">
        <v>1.8059793919579681E-2</v>
      </c>
      <c r="AC202" s="116">
        <v>8.5698205880346823E-3</v>
      </c>
      <c r="AD202" s="118"/>
      <c r="AE202" s="118"/>
    </row>
    <row r="203" spans="4:31" x14ac:dyDescent="0.2">
      <c r="D203" s="103">
        <v>43803</v>
      </c>
      <c r="E203" s="7">
        <v>1588.3177564782031</v>
      </c>
      <c r="F203" s="7">
        <v>134.11279763649893</v>
      </c>
      <c r="G203" s="7">
        <v>63.110889695766893</v>
      </c>
      <c r="H203" s="7">
        <v>21.893958187681829</v>
      </c>
      <c r="I203" s="7">
        <v>19.187659276967139</v>
      </c>
      <c r="J203" s="7">
        <v>17.83810829706141</v>
      </c>
      <c r="K203" s="7">
        <v>24.540456011366455</v>
      </c>
      <c r="L203" s="7">
        <v>386.27346799999998</v>
      </c>
      <c r="M203" s="7">
        <v>58.55359154396028</v>
      </c>
      <c r="N203" s="7">
        <v>21.784985649572942</v>
      </c>
      <c r="O203" s="115">
        <v>2.2164408</v>
      </c>
      <c r="R203" s="103">
        <v>43803</v>
      </c>
      <c r="S203" s="114">
        <f t="array" ref="S203:AC203">(E203:O203/E204:O204)-1</f>
        <v>-5.7884061381190399E-3</v>
      </c>
      <c r="T203" s="114">
        <v>3.0607282985708473E-3</v>
      </c>
      <c r="U203" s="114">
        <v>-1.4102840688954288E-3</v>
      </c>
      <c r="V203" s="114">
        <v>2.1758934695567334E-2</v>
      </c>
      <c r="W203" s="114">
        <v>-1.0236006472019721E-3</v>
      </c>
      <c r="X203" s="114">
        <v>-5.5388917705945229E-4</v>
      </c>
      <c r="Y203" s="114">
        <v>1.2725215179953953E-3</v>
      </c>
      <c r="Z203" s="114">
        <v>1.3565337817740275E-2</v>
      </c>
      <c r="AA203" s="114">
        <v>2.3752489702431046E-3</v>
      </c>
      <c r="AB203" s="114">
        <v>-1.937141042328927E-2</v>
      </c>
      <c r="AC203" s="116">
        <v>3.9809258006797688E-3</v>
      </c>
      <c r="AD203" s="118"/>
      <c r="AE203" s="118"/>
    </row>
    <row r="204" spans="4:31" x14ac:dyDescent="0.2">
      <c r="D204" s="103">
        <v>43802</v>
      </c>
      <c r="E204" s="7">
        <v>1597.5651121795884</v>
      </c>
      <c r="F204" s="7">
        <v>133.70356734430834</v>
      </c>
      <c r="G204" s="7">
        <v>63.200019676670777</v>
      </c>
      <c r="H204" s="7">
        <v>21.427713958973236</v>
      </c>
      <c r="I204" s="7">
        <v>19.207319902049893</v>
      </c>
      <c r="J204" s="7">
        <v>17.847994107829958</v>
      </c>
      <c r="K204" s="7">
        <v>24.509267441157277</v>
      </c>
      <c r="L204" s="7">
        <v>381.10366800000003</v>
      </c>
      <c r="M204" s="7">
        <v>58.414841751243728</v>
      </c>
      <c r="N204" s="7">
        <v>22.215327883695959</v>
      </c>
      <c r="O204" s="115">
        <v>2.2076522999999999</v>
      </c>
      <c r="R204" s="103">
        <v>43802</v>
      </c>
      <c r="S204" s="114">
        <f t="array" ref="S204:AC204">(E204:O204/E205:O205)-1</f>
        <v>-1.1919953364920133E-2</v>
      </c>
      <c r="T204" s="114">
        <v>-7.0180762368881044E-3</v>
      </c>
      <c r="U204" s="114">
        <v>1.0305447291487413E-2</v>
      </c>
      <c r="V204" s="114">
        <v>6.9836145095081292E-2</v>
      </c>
      <c r="W204" s="114">
        <v>7.1084141161355419E-2</v>
      </c>
      <c r="X204" s="114">
        <v>-1.9720702561270009E-3</v>
      </c>
      <c r="Y204" s="114">
        <v>-9.0437444316544546E-3</v>
      </c>
      <c r="Z204" s="114">
        <v>-1.4752126184390035E-2</v>
      </c>
      <c r="AA204" s="114">
        <v>1.4289938099273369E-2</v>
      </c>
      <c r="AB204" s="114">
        <v>-1.9855188435705884E-2</v>
      </c>
      <c r="AC204" s="116">
        <v>-1.3595756399668701E-2</v>
      </c>
      <c r="AD204" s="118"/>
      <c r="AE204" s="118"/>
    </row>
    <row r="205" spans="4:31" x14ac:dyDescent="0.2">
      <c r="D205" s="103">
        <v>43801</v>
      </c>
      <c r="E205" s="7">
        <v>1616.8377426708678</v>
      </c>
      <c r="F205" s="7">
        <v>134.64854107072847</v>
      </c>
      <c r="G205" s="7">
        <v>62.55535872453499</v>
      </c>
      <c r="H205" s="7">
        <v>20.028968040773062</v>
      </c>
      <c r="I205" s="7">
        <v>17.932596669038322</v>
      </c>
      <c r="J205" s="7">
        <v>17.883261155236752</v>
      </c>
      <c r="K205" s="7">
        <v>24.732945882762927</v>
      </c>
      <c r="L205" s="7">
        <v>386.80993699999999</v>
      </c>
      <c r="M205" s="7">
        <v>57.591857670115608</v>
      </c>
      <c r="N205" s="7">
        <v>22.665352733174888</v>
      </c>
      <c r="O205" s="115">
        <v>2.2380806999999998</v>
      </c>
      <c r="R205" s="103">
        <v>43801</v>
      </c>
      <c r="S205" s="114">
        <f t="array" ref="S205:AC205">(E205:O205/E206:O206)-1</f>
        <v>-1.1315598801754811E-2</v>
      </c>
      <c r="T205" s="114">
        <v>-1.274143280703055E-2</v>
      </c>
      <c r="U205" s="114">
        <v>-7.5376379881227695E-2</v>
      </c>
      <c r="V205" s="114">
        <v>8.4781848554245087E-3</v>
      </c>
      <c r="W205" s="114">
        <v>-3.0110800602370147E-2</v>
      </c>
      <c r="X205" s="114">
        <v>-1.1555947617304385E-3</v>
      </c>
      <c r="Y205" s="114">
        <v>-9.3192922780666043E-3</v>
      </c>
      <c r="Z205" s="114">
        <v>-2.6393254610943995E-2</v>
      </c>
      <c r="AA205" s="114">
        <v>1.276695313491838E-2</v>
      </c>
      <c r="AB205" s="114">
        <v>-1.5565103432842453E-2</v>
      </c>
      <c r="AC205" s="116">
        <v>-5.827691897654752E-3</v>
      </c>
      <c r="AD205" s="118"/>
      <c r="AE205" s="118"/>
    </row>
    <row r="206" spans="4:31" x14ac:dyDescent="0.2">
      <c r="D206" s="103">
        <v>43798</v>
      </c>
      <c r="E206" s="7">
        <v>1635.3426237041126</v>
      </c>
      <c r="F206" s="7">
        <v>136.38629792149484</v>
      </c>
      <c r="G206" s="7">
        <v>67.654943442283525</v>
      </c>
      <c r="H206" s="7">
        <v>19.86058631862663</v>
      </c>
      <c r="I206" s="7">
        <v>18.489325048856859</v>
      </c>
      <c r="J206" s="7">
        <v>17.903950867073021</v>
      </c>
      <c r="K206" s="7">
        <v>24.965607677610119</v>
      </c>
      <c r="L206" s="7">
        <v>397.29586799999998</v>
      </c>
      <c r="M206" s="7">
        <v>56.865853977408918</v>
      </c>
      <c r="N206" s="7">
        <v>23.023719305574893</v>
      </c>
      <c r="O206" s="115">
        <v>2.2512000000000003</v>
      </c>
      <c r="R206" s="103">
        <v>43798</v>
      </c>
      <c r="S206" s="114">
        <f t="array" ref="S206:AC206">(E206:O206/E207:O207)-1</f>
        <v>-8.7675024491065123E-3</v>
      </c>
      <c r="T206" s="114">
        <v>-5.196537089663833E-3</v>
      </c>
      <c r="U206" s="114">
        <v>6.6558494277264568E-3</v>
      </c>
      <c r="V206" s="114">
        <v>-4.9850282852673677E-2</v>
      </c>
      <c r="W206" s="114">
        <v>4.8937017984274078E-4</v>
      </c>
      <c r="X206" s="114">
        <v>9.8076964990156945E-4</v>
      </c>
      <c r="Y206" s="114">
        <v>-3.6949717184533437E-3</v>
      </c>
      <c r="Z206" s="114">
        <v>-3.303617507129708E-3</v>
      </c>
      <c r="AA206" s="114">
        <v>-6.8308214669819955E-3</v>
      </c>
      <c r="AB206" s="114">
        <v>2.8240273516557002E-2</v>
      </c>
      <c r="AC206" s="116">
        <v>4.9971285796328591E-3</v>
      </c>
      <c r="AD206" s="118"/>
      <c r="AE206" s="118"/>
    </row>
    <row r="207" spans="4:31" x14ac:dyDescent="0.2">
      <c r="D207" s="103">
        <v>43796</v>
      </c>
      <c r="E207" s="7">
        <v>1649.8073133645905</v>
      </c>
      <c r="F207" s="7">
        <v>137.09873659113674</v>
      </c>
      <c r="G207" s="7">
        <v>67.207619645526989</v>
      </c>
      <c r="H207" s="7">
        <v>20.902586150585709</v>
      </c>
      <c r="I207" s="7">
        <v>18.480281350248944</v>
      </c>
      <c r="J207" s="7">
        <v>17.886408420548403</v>
      </c>
      <c r="K207" s="7">
        <v>25.058197006865921</v>
      </c>
      <c r="L207" s="7">
        <v>398.61273199999999</v>
      </c>
      <c r="M207" s="7">
        <v>57.256966090514261</v>
      </c>
      <c r="N207" s="7">
        <v>22.391380593209337</v>
      </c>
      <c r="O207" s="115">
        <v>2.2400064</v>
      </c>
      <c r="R207" s="103">
        <v>43796</v>
      </c>
      <c r="S207" s="114">
        <f t="array" ref="S207:AC207">(E207:O207/E208:O208)-1</f>
        <v>1.1257346554931269E-2</v>
      </c>
      <c r="T207" s="114">
        <v>1.1685905387666118E-3</v>
      </c>
      <c r="U207" s="114">
        <v>-1.509635090987782E-2</v>
      </c>
      <c r="V207" s="114">
        <v>7.0339711643866654E-2</v>
      </c>
      <c r="W207" s="114">
        <v>1.2285553990285525E-3</v>
      </c>
      <c r="X207" s="114">
        <v>-2.7132937452706285E-3</v>
      </c>
      <c r="Y207" s="114">
        <v>3.2277807210079335E-3</v>
      </c>
      <c r="Z207" s="114">
        <v>3.191274509928288E-3</v>
      </c>
      <c r="AA207" s="114">
        <v>3.1805712538295339E-3</v>
      </c>
      <c r="AB207" s="114" t="e">
        <v>#N/A</v>
      </c>
      <c r="AC207" s="116">
        <v>-3.8508171246095513E-3</v>
      </c>
      <c r="AD207" s="118"/>
      <c r="AE207" s="118"/>
    </row>
    <row r="208" spans="4:31" x14ac:dyDescent="0.2">
      <c r="D208" s="103">
        <v>43795</v>
      </c>
      <c r="E208" s="7">
        <v>1631.4416097791716</v>
      </c>
      <c r="F208" s="7">
        <v>136.93871130871048</v>
      </c>
      <c r="G208" s="7">
        <v>68.237760828295251</v>
      </c>
      <c r="H208" s="7">
        <v>19.528927052965976</v>
      </c>
      <c r="I208" s="7">
        <v>18.457605159776765</v>
      </c>
      <c r="J208" s="7">
        <v>17.935071537973368</v>
      </c>
      <c r="K208" s="7">
        <v>24.977574872235788</v>
      </c>
      <c r="L208" s="7">
        <v>397.344696</v>
      </c>
      <c r="M208" s="7">
        <v>57.07543360708371</v>
      </c>
      <c r="N208" s="7" t="e">
        <v>#N/A</v>
      </c>
      <c r="O208" s="115">
        <v>2.2486656000000003</v>
      </c>
      <c r="R208" s="103">
        <v>43795</v>
      </c>
      <c r="S208" s="114">
        <f t="array" ref="S208:AC208">(E208:O208/E209:O209)-1</f>
        <v>1.3770316092173607E-2</v>
      </c>
      <c r="T208" s="114">
        <v>6.0319800736883256E-3</v>
      </c>
      <c r="U208" s="114">
        <v>8.9266032565202824E-3</v>
      </c>
      <c r="V208" s="114">
        <v>1.7771963011539604E-2</v>
      </c>
      <c r="W208" s="114">
        <v>1.7250301649744726E-2</v>
      </c>
      <c r="X208" s="114">
        <v>1.7284182492853795E-3</v>
      </c>
      <c r="Y208" s="114">
        <v>1.1318202629308161E-2</v>
      </c>
      <c r="Z208" s="114">
        <v>7.6686164978652105E-3</v>
      </c>
      <c r="AA208" s="114">
        <v>2.5779660622978762E-2</v>
      </c>
      <c r="AB208" s="114" t="e">
        <v>#N/A</v>
      </c>
      <c r="AC208" s="116">
        <v>9.9092716002722181E-3</v>
      </c>
      <c r="AD208" s="118"/>
      <c r="AE208" s="118"/>
    </row>
    <row r="209" spans="4:31" x14ac:dyDescent="0.2">
      <c r="D209" s="103">
        <v>43794</v>
      </c>
      <c r="E209" s="7">
        <v>1609.2812976295888</v>
      </c>
      <c r="F209" s="7">
        <v>136.11765234210566</v>
      </c>
      <c r="G209" s="7">
        <v>67.634018776037522</v>
      </c>
      <c r="H209" s="7">
        <v>19.187920047611446</v>
      </c>
      <c r="I209" s="7">
        <v>18.144605245968272</v>
      </c>
      <c r="J209" s="7">
        <v>17.904125720340829</v>
      </c>
      <c r="K209" s="7">
        <v>24.698037479496598</v>
      </c>
      <c r="L209" s="7">
        <v>394.32080100000002</v>
      </c>
      <c r="M209" s="7">
        <v>55.641026818976435</v>
      </c>
      <c r="N209" s="7" t="e">
        <v>#N/A</v>
      </c>
      <c r="O209" s="115">
        <v>2.2266015999999995</v>
      </c>
      <c r="R209" s="103">
        <v>43794</v>
      </c>
      <c r="S209" s="114">
        <f t="array" ref="S209:AC209">(E209:O209/E210:O210)-1</f>
        <v>2.0099548382113586E-2</v>
      </c>
      <c r="T209" s="114">
        <v>1.4934693167604651E-2</v>
      </c>
      <c r="U209" s="114">
        <v>2.3002381209550782E-2</v>
      </c>
      <c r="V209" s="114">
        <v>9.6183923470430477E-2</v>
      </c>
      <c r="W209" s="114">
        <v>-2.9552190900568487E-2</v>
      </c>
      <c r="X209" s="114">
        <v>3.9283070357523098E-3</v>
      </c>
      <c r="Y209" s="114">
        <v>1.2045358731127331E-2</v>
      </c>
      <c r="Z209" s="114">
        <v>2.0189177337128106E-2</v>
      </c>
      <c r="AA209" s="114">
        <v>6.7195289080070886E-3</v>
      </c>
      <c r="AB209" s="114" t="e">
        <v>#N/A</v>
      </c>
      <c r="AC209" s="116">
        <v>3.8595319022505237E-3</v>
      </c>
      <c r="AD209" s="118"/>
      <c r="AE209" s="118"/>
    </row>
    <row r="210" spans="4:31" x14ac:dyDescent="0.2">
      <c r="D210" s="103">
        <v>43791</v>
      </c>
      <c r="E210" s="7">
        <v>1577.572796872543</v>
      </c>
      <c r="F210" s="7">
        <v>134.1146905888923</v>
      </c>
      <c r="G210" s="7">
        <v>66.113256448210976</v>
      </c>
      <c r="H210" s="7">
        <v>17.504288866839087</v>
      </c>
      <c r="I210" s="7">
        <v>18.697146900466841</v>
      </c>
      <c r="J210" s="7">
        <v>17.834068025440406</v>
      </c>
      <c r="K210" s="7">
        <v>24.404081562571729</v>
      </c>
      <c r="L210" s="7">
        <v>386.51733400000001</v>
      </c>
      <c r="M210" s="7">
        <v>55.269640869419206</v>
      </c>
      <c r="N210" s="7" t="e">
        <v>#N/A</v>
      </c>
      <c r="O210" s="115">
        <v>2.2180409999999999</v>
      </c>
      <c r="R210" s="103">
        <v>43791</v>
      </c>
      <c r="S210" s="114">
        <f t="array" ref="S210:AC210">(E210:O210/E211:O211)-1</f>
        <v>7.5291287474967827E-3</v>
      </c>
      <c r="T210" s="114">
        <v>1.9116287097660223E-3</v>
      </c>
      <c r="U210" s="114">
        <v>4.7567982387280106E-2</v>
      </c>
      <c r="V210" s="114">
        <v>3.0433399337241429E-2</v>
      </c>
      <c r="W210" s="114">
        <v>2.5460706213361162E-2</v>
      </c>
      <c r="X210" s="114">
        <v>1.8503611934228559E-4</v>
      </c>
      <c r="Y210" s="114">
        <v>4.3945524167265937E-4</v>
      </c>
      <c r="Z210" s="114">
        <v>4.4360324728625056E-3</v>
      </c>
      <c r="AA210" s="114">
        <v>8.2420381518257813E-3</v>
      </c>
      <c r="AB210" s="114" t="e">
        <v>#N/A</v>
      </c>
      <c r="AC210" s="116">
        <v>6.0580082868981755E-3</v>
      </c>
      <c r="AD210" s="118"/>
      <c r="AE210" s="118"/>
    </row>
    <row r="211" spans="4:31" x14ac:dyDescent="0.2">
      <c r="D211" s="103">
        <v>43790</v>
      </c>
      <c r="E211" s="7">
        <v>1565.783808983957</v>
      </c>
      <c r="F211" s="7">
        <v>133.85880225943828</v>
      </c>
      <c r="G211" s="7">
        <v>63.111184724782163</v>
      </c>
      <c r="H211" s="7">
        <v>16.987307358338317</v>
      </c>
      <c r="I211" s="7">
        <v>18.232923784577117</v>
      </c>
      <c r="J211" s="7">
        <v>17.830768689197267</v>
      </c>
      <c r="K211" s="7">
        <v>24.393361771879061</v>
      </c>
      <c r="L211" s="7">
        <v>384.81030299999998</v>
      </c>
      <c r="M211" s="7">
        <v>54.81783022133466</v>
      </c>
      <c r="N211" s="7" t="e">
        <v>#N/A</v>
      </c>
      <c r="O211" s="115">
        <v>2.204685</v>
      </c>
      <c r="R211" s="103">
        <v>43790</v>
      </c>
      <c r="S211" s="114">
        <f t="array" ref="S211:AC211">(E211:O211/E212:O212)-1</f>
        <v>-6.0964683901038041E-3</v>
      </c>
      <c r="T211" s="114">
        <v>-8.3294103942899156E-4</v>
      </c>
      <c r="U211" s="114">
        <v>-1.4971198124859142E-2</v>
      </c>
      <c r="V211" s="114">
        <v>3.8738163040877183E-2</v>
      </c>
      <c r="W211" s="114">
        <v>1.0941304911520344E-3</v>
      </c>
      <c r="X211" s="114">
        <v>-1.3780141205468333E-3</v>
      </c>
      <c r="Y211" s="114">
        <v>-5.0127411875218186E-3</v>
      </c>
      <c r="Z211" s="114">
        <v>-9.2918393985406134E-3</v>
      </c>
      <c r="AA211" s="114">
        <v>-9.894491820898299E-3</v>
      </c>
      <c r="AB211" s="114" t="e">
        <v>#N/A</v>
      </c>
      <c r="AC211" s="116">
        <v>-5.6297067383737076E-3</v>
      </c>
      <c r="AD211" s="118"/>
      <c r="AE211" s="118"/>
    </row>
    <row r="212" spans="4:31" x14ac:dyDescent="0.2">
      <c r="D212" s="103">
        <v>43789</v>
      </c>
      <c r="E212" s="7">
        <v>1575.3881128158844</v>
      </c>
      <c r="F212" s="7">
        <v>133.97039169675088</v>
      </c>
      <c r="G212" s="7">
        <v>64.070395306859197</v>
      </c>
      <c r="H212" s="7">
        <v>16.353791516245487</v>
      </c>
      <c r="I212" s="7">
        <v>18.212996389891696</v>
      </c>
      <c r="J212" s="7">
        <v>17.855373646209383</v>
      </c>
      <c r="K212" s="7">
        <v>24.516255415162451</v>
      </c>
      <c r="L212" s="7">
        <v>388.41943400000002</v>
      </c>
      <c r="M212" s="7">
        <v>55.365645144374433</v>
      </c>
      <c r="N212" s="7" t="e">
        <v>#N/A</v>
      </c>
      <c r="O212" s="115">
        <v>2.2171669999999999</v>
      </c>
      <c r="R212" s="103">
        <v>43789</v>
      </c>
      <c r="S212" s="114">
        <f t="array" ref="S212:AC212">(E212:O212/E213:O213)-1</f>
        <v>-4.8286482293223854E-3</v>
      </c>
      <c r="T212" s="114">
        <v>-2.423068591393629E-3</v>
      </c>
      <c r="U212" s="114">
        <v>1.8682499090580951E-2</v>
      </c>
      <c r="V212" s="114">
        <v>-5.6409288187030837E-2</v>
      </c>
      <c r="W212" s="114">
        <v>4.1636582082724249E-2</v>
      </c>
      <c r="X212" s="114">
        <v>-1.9604064034350888E-4</v>
      </c>
      <c r="Y212" s="114">
        <v>-4.3273411834046094E-3</v>
      </c>
      <c r="Z212" s="114">
        <v>0</v>
      </c>
      <c r="AA212" s="114">
        <v>-7.2575080483880949E-3</v>
      </c>
      <c r="AB212" s="114" t="e">
        <v>#N/A</v>
      </c>
      <c r="AC212" s="116">
        <v>-1.246463491113281E-2</v>
      </c>
      <c r="AD212" s="118"/>
      <c r="AE212" s="118"/>
    </row>
    <row r="213" spans="4:31" x14ac:dyDescent="0.2">
      <c r="D213" s="103">
        <v>43788</v>
      </c>
      <c r="E213" s="7">
        <v>1583.0320175644576</v>
      </c>
      <c r="F213" s="7">
        <v>134.29579963079235</v>
      </c>
      <c r="G213" s="7">
        <v>62.895352932888734</v>
      </c>
      <c r="H213" s="7">
        <v>17.331446051248331</v>
      </c>
      <c r="I213" s="7">
        <v>17.484981521554573</v>
      </c>
      <c r="J213" s="7">
        <v>17.858874711443629</v>
      </c>
      <c r="K213" s="7">
        <v>24.622806700649182</v>
      </c>
      <c r="L213" s="7">
        <v>388.41943400000002</v>
      </c>
      <c r="M213" s="7">
        <v>55.77039926590858</v>
      </c>
      <c r="N213" s="7" t="e">
        <v>#N/A</v>
      </c>
      <c r="O213" s="115">
        <v>2.2451519999999996</v>
      </c>
      <c r="R213" s="103">
        <v>43788</v>
      </c>
      <c r="S213" s="114">
        <f t="array" ref="S213:AC213">(E213:O213/E214:O214)-1</f>
        <v>-1.4107052212548599E-3</v>
      </c>
      <c r="T213" s="114">
        <v>-1.2268640929220531E-3</v>
      </c>
      <c r="U213" s="114">
        <v>-7.8276307578040161E-3</v>
      </c>
      <c r="V213" s="114">
        <v>2.9558618729550012E-2</v>
      </c>
      <c r="W213" s="114">
        <v>-6.1788725926649191E-3</v>
      </c>
      <c r="X213" s="114">
        <v>-1.0655827765547743E-3</v>
      </c>
      <c r="Y213" s="114">
        <v>3.1886666146050402E-3</v>
      </c>
      <c r="Z213" s="114">
        <v>-1.0068304570961306E-2</v>
      </c>
      <c r="AA213" s="114">
        <v>-1.4202002428844174E-2</v>
      </c>
      <c r="AB213" s="114" t="e">
        <v>#N/A</v>
      </c>
      <c r="AC213" s="116">
        <v>5.811900014461191E-3</v>
      </c>
      <c r="AD213" s="118"/>
      <c r="AE213" s="118"/>
    </row>
    <row r="214" spans="4:31" x14ac:dyDescent="0.2">
      <c r="D214" s="103">
        <v>43787</v>
      </c>
      <c r="E214" s="7">
        <v>1585.2683639225334</v>
      </c>
      <c r="F214" s="7">
        <v>134.46076471492793</v>
      </c>
      <c r="G214" s="7">
        <v>63.391558647140229</v>
      </c>
      <c r="H214" s="7">
        <v>16.833860390227134</v>
      </c>
      <c r="I214" s="7">
        <v>17.59369069479245</v>
      </c>
      <c r="J214" s="7">
        <v>17.877925120532606</v>
      </c>
      <c r="K214" s="7">
        <v>24.544542337925481</v>
      </c>
      <c r="L214" s="7">
        <v>392.369934</v>
      </c>
      <c r="M214" s="7">
        <v>56.573861382674416</v>
      </c>
      <c r="N214" s="7" t="e">
        <v>#N/A</v>
      </c>
      <c r="O214" s="115">
        <v>2.2321787999999998</v>
      </c>
      <c r="R214" s="103">
        <v>43787</v>
      </c>
      <c r="S214" s="114">
        <f t="array" ref="S214:AC214">(E214:O214/E215:O215)-1</f>
        <v>4.3432330765109661E-3</v>
      </c>
      <c r="T214" s="114">
        <v>-6.7038021462562103E-4</v>
      </c>
      <c r="U214" s="114">
        <v>-2.1330494022713253E-3</v>
      </c>
      <c r="V214" s="114">
        <v>-3.9764190318332782E-2</v>
      </c>
      <c r="W214" s="114">
        <v>9.8739438351191922E-4</v>
      </c>
      <c r="X214" s="114">
        <v>-1.6499993117300438E-3</v>
      </c>
      <c r="Y214" s="114">
        <v>-4.5860901812426746E-3</v>
      </c>
      <c r="Z214" s="114">
        <v>-8.0148555141171807E-3</v>
      </c>
      <c r="AA214" s="114">
        <v>1.2496554969861906E-2</v>
      </c>
      <c r="AB214" s="114" t="e">
        <v>#N/A</v>
      </c>
      <c r="AC214" s="116">
        <v>5.1685481296219749E-3</v>
      </c>
      <c r="AD214" s="118"/>
      <c r="AE214" s="118"/>
    </row>
    <row r="215" spans="4:31" x14ac:dyDescent="0.2">
      <c r="D215" s="103">
        <v>43784</v>
      </c>
      <c r="E215" s="7">
        <v>1578.4129485957988</v>
      </c>
      <c r="F215" s="7">
        <v>134.55096501973594</v>
      </c>
      <c r="G215" s="7">
        <v>63.52706501519895</v>
      </c>
      <c r="H215" s="7">
        <v>17.530965019735948</v>
      </c>
      <c r="I215" s="7">
        <v>17.576335919422892</v>
      </c>
      <c r="J215" s="7">
        <v>17.907472437729684</v>
      </c>
      <c r="K215" s="7">
        <v>24.657624427203849</v>
      </c>
      <c r="L215" s="7">
        <v>395.54013099999997</v>
      </c>
      <c r="M215" s="7">
        <v>55.875608766252441</v>
      </c>
      <c r="N215" s="7" t="e">
        <v>#N/A</v>
      </c>
      <c r="O215" s="115">
        <v>2.220701</v>
      </c>
      <c r="R215" s="103">
        <v>43784</v>
      </c>
      <c r="S215" s="114">
        <f t="array" ref="S215:AC215">(E215:O215/E216:O216)-1</f>
        <v>-9.2665398660519704E-3</v>
      </c>
      <c r="T215" s="114">
        <v>1.2231195121768401E-2</v>
      </c>
      <c r="U215" s="114">
        <v>3.2827817571960072E-2</v>
      </c>
      <c r="V215" s="114">
        <v>1.6705500656431616E-2</v>
      </c>
      <c r="W215" s="114">
        <v>5.5463763765030372E-2</v>
      </c>
      <c r="X215" s="114">
        <v>8.2495988662190101E-4</v>
      </c>
      <c r="Y215" s="114">
        <v>1.0783643244271834E-2</v>
      </c>
      <c r="Z215" s="114">
        <v>4.334404610314202E-3</v>
      </c>
      <c r="AA215" s="114">
        <v>5.5106053745983541E-3</v>
      </c>
      <c r="AB215" s="114" t="e">
        <v>#N/A</v>
      </c>
      <c r="AC215" s="116">
        <v>1.2421402504840806E-3</v>
      </c>
      <c r="AD215" s="118"/>
      <c r="AE215" s="118"/>
    </row>
    <row r="216" spans="4:31" x14ac:dyDescent="0.2">
      <c r="D216" s="103">
        <v>43783</v>
      </c>
      <c r="E216" s="7">
        <v>1593.1761791737567</v>
      </c>
      <c r="F216" s="7">
        <v>132.92513179615045</v>
      </c>
      <c r="G216" s="7">
        <v>61.507895057031462</v>
      </c>
      <c r="H216" s="7">
        <v>17.242913516664515</v>
      </c>
      <c r="I216" s="7">
        <v>16.652713738579635</v>
      </c>
      <c r="J216" s="7">
        <v>17.892711668340411</v>
      </c>
      <c r="K216" s="7">
        <v>24.394562171644626</v>
      </c>
      <c r="L216" s="7">
        <v>393.833099</v>
      </c>
      <c r="M216" s="7">
        <v>55.569387799183126</v>
      </c>
      <c r="N216" s="7" t="e">
        <v>#N/A</v>
      </c>
      <c r="O216" s="115">
        <v>2.217946</v>
      </c>
      <c r="R216" s="103">
        <v>43783</v>
      </c>
      <c r="S216" s="114">
        <f t="array" ref="S216:AC216">(E216:O216/E217:O217)-1</f>
        <v>7.7266745176318707E-4</v>
      </c>
      <c r="T216" s="114">
        <v>5.0136574931165523E-3</v>
      </c>
      <c r="U216" s="114">
        <v>-4.046936670871526E-3</v>
      </c>
      <c r="V216" s="114">
        <v>3.092147509301757E-3</v>
      </c>
      <c r="W216" s="114">
        <v>4.8539462647794185E-3</v>
      </c>
      <c r="X216" s="114">
        <v>1.4117525074122117E-3</v>
      </c>
      <c r="Y216" s="114">
        <v>1.7731324039758078E-3</v>
      </c>
      <c r="Z216" s="114">
        <v>4.7281317966598735E-3</v>
      </c>
      <c r="AA216" s="114">
        <v>-1.4208631137922478E-2</v>
      </c>
      <c r="AB216" s="114" t="e">
        <v>#N/A</v>
      </c>
      <c r="AC216" s="116">
        <v>5.6442135487151379E-3</v>
      </c>
      <c r="AD216" s="118"/>
      <c r="AE216" s="118"/>
    </row>
    <row r="217" spans="4:31" x14ac:dyDescent="0.2">
      <c r="D217" s="103">
        <v>43782</v>
      </c>
      <c r="E217" s="7">
        <v>1591.9461342108918</v>
      </c>
      <c r="F217" s="7">
        <v>132.26201535182707</v>
      </c>
      <c r="G217" s="7">
        <v>61.757825063996215</v>
      </c>
      <c r="H217" s="7">
        <v>17.189760242345653</v>
      </c>
      <c r="I217" s="7">
        <v>16.572272816841423</v>
      </c>
      <c r="J217" s="7">
        <v>17.867487198486792</v>
      </c>
      <c r="K217" s="7">
        <v>24.351383943692412</v>
      </c>
      <c r="L217" s="7">
        <v>391.97976699999998</v>
      </c>
      <c r="M217" s="7">
        <v>56.370333068880683</v>
      </c>
      <c r="N217" s="7" t="e">
        <v>#N/A</v>
      </c>
      <c r="O217" s="115">
        <v>2.2054977</v>
      </c>
      <c r="R217" s="103">
        <v>43782</v>
      </c>
      <c r="S217" s="114">
        <f t="array" ref="S217:AC217">(E217:O217/E218:O218)-1</f>
        <v>-1.1931502461252741E-2</v>
      </c>
      <c r="T217" s="114">
        <v>3.7320756788754572E-3</v>
      </c>
      <c r="U217" s="114">
        <v>2.2441296775406183E-3</v>
      </c>
      <c r="V217" s="114">
        <v>-7.8613930825853773E-3</v>
      </c>
      <c r="W217" s="114">
        <v>1.6579509612789645E-2</v>
      </c>
      <c r="X217" s="114">
        <v>2.5942509326384311E-3</v>
      </c>
      <c r="Y217" s="114">
        <v>4.6995376119183252E-3</v>
      </c>
      <c r="Z217" s="114">
        <v>-3.8423478915625697E-3</v>
      </c>
      <c r="AA217" s="114">
        <v>9.0738827374619024E-3</v>
      </c>
      <c r="AB217" s="114" t="e">
        <v>#N/A</v>
      </c>
      <c r="AC217" s="116">
        <v>1.8888497763429601E-3</v>
      </c>
      <c r="AD217" s="118"/>
      <c r="AE217" s="118"/>
    </row>
    <row r="218" spans="4:31" x14ac:dyDescent="0.2">
      <c r="D218" s="103">
        <v>43781</v>
      </c>
      <c r="E218" s="7">
        <v>1611.1698107736336</v>
      </c>
      <c r="F218" s="7">
        <v>131.77023884822202</v>
      </c>
      <c r="G218" s="7">
        <v>61.619542819239079</v>
      </c>
      <c r="H218" s="7">
        <v>17.325966475344028</v>
      </c>
      <c r="I218" s="7">
        <v>16.301993754678101</v>
      </c>
      <c r="J218" s="7">
        <v>17.821254392657853</v>
      </c>
      <c r="K218" s="7">
        <v>24.237478999516107</v>
      </c>
      <c r="L218" s="7">
        <v>393.49169899999998</v>
      </c>
      <c r="M218" s="7">
        <v>55.863434812083987</v>
      </c>
      <c r="N218" s="7" t="e">
        <v>#N/A</v>
      </c>
      <c r="O218" s="115">
        <v>2.2013397000000001</v>
      </c>
      <c r="R218" s="103">
        <v>43781</v>
      </c>
      <c r="S218" s="114">
        <f t="array" ref="S218:AC218">(E218:O218/E219:O219)-1</f>
        <v>2.4001540082800865E-3</v>
      </c>
      <c r="T218" s="114">
        <v>5.3827664966683564E-3</v>
      </c>
      <c r="U218" s="114">
        <v>-6.8756784855434905E-3</v>
      </c>
      <c r="V218" s="114">
        <v>1.9073777569322603E-2</v>
      </c>
      <c r="W218" s="114">
        <v>3.2688207133989122E-2</v>
      </c>
      <c r="X218" s="114">
        <v>-2.1707328793567626E-3</v>
      </c>
      <c r="Y218" s="114">
        <v>4.0360002346129242E-3</v>
      </c>
      <c r="Z218" s="114">
        <v>3.7194028643505739E-4</v>
      </c>
      <c r="AA218" s="114">
        <v>1.3217125739504842E-2</v>
      </c>
      <c r="AB218" s="114" t="e">
        <v>#N/A</v>
      </c>
      <c r="AC218" s="116">
        <v>3.5325642108166022E-3</v>
      </c>
      <c r="AD218" s="118"/>
      <c r="AE218" s="118"/>
    </row>
    <row r="219" spans="4:31" x14ac:dyDescent="0.2">
      <c r="D219" s="103">
        <v>43780</v>
      </c>
      <c r="E219" s="7">
        <v>1607.3120143997155</v>
      </c>
      <c r="F219" s="7">
        <v>131.06474791425489</v>
      </c>
      <c r="G219" s="7">
        <v>62.046152213121594</v>
      </c>
      <c r="H219" s="7">
        <v>17.00168020873781</v>
      </c>
      <c r="I219" s="7">
        <v>15.785978422200527</v>
      </c>
      <c r="J219" s="7">
        <v>17.860023733402041</v>
      </c>
      <c r="K219" s="7">
        <v>24.140049753049233</v>
      </c>
      <c r="L219" s="7">
        <v>393.34539799999999</v>
      </c>
      <c r="M219" s="7">
        <v>55.134712385868532</v>
      </c>
      <c r="N219" s="7" t="e">
        <v>#N/A</v>
      </c>
      <c r="O219" s="115">
        <v>2.1935907000000001</v>
      </c>
      <c r="R219" s="103">
        <v>43780</v>
      </c>
      <c r="S219" s="114">
        <f t="array" ref="S219:AC219">(E219:O219/E220:O220)-1</f>
        <v>-8.2146529726926376E-3</v>
      </c>
      <c r="T219" s="114">
        <v>7.7886351456024627E-4</v>
      </c>
      <c r="U219" s="114">
        <v>-2.1145306914774786E-2</v>
      </c>
      <c r="V219" s="114">
        <v>1.6016297375623934E-2</v>
      </c>
      <c r="W219" s="114">
        <v>-5.3931022348590041E-3</v>
      </c>
      <c r="X219" s="114">
        <v>-7.4419906261313784E-4</v>
      </c>
      <c r="Y219" s="114">
        <v>-2.8520966701225392E-3</v>
      </c>
      <c r="Z219" s="114">
        <v>6.2036390130359997E-4</v>
      </c>
      <c r="AA219" s="114">
        <v>2.0901670146029838E-2</v>
      </c>
      <c r="AB219" s="114" t="e">
        <v>#N/A</v>
      </c>
      <c r="AC219" s="116">
        <v>7.1564062769469139E-4</v>
      </c>
      <c r="AD219" s="118"/>
      <c r="AE219" s="118"/>
    </row>
    <row r="220" spans="4:31" x14ac:dyDescent="0.2">
      <c r="D220" s="103">
        <v>43777</v>
      </c>
      <c r="E220" s="7">
        <v>1620.6248854324529</v>
      </c>
      <c r="F220" s="7">
        <v>130.96274580977703</v>
      </c>
      <c r="G220" s="7">
        <v>63.386478760764817</v>
      </c>
      <c r="H220" s="7">
        <v>16.733668793161339</v>
      </c>
      <c r="I220" s="7">
        <v>15.871575451237328</v>
      </c>
      <c r="J220" s="7">
        <v>17.873325045146419</v>
      </c>
      <c r="K220" s="7">
        <v>24.209096436382115</v>
      </c>
      <c r="L220" s="7">
        <v>393.10153200000002</v>
      </c>
      <c r="M220" s="7">
        <v>54.00589890109795</v>
      </c>
      <c r="N220" s="7" t="e">
        <v>#N/A</v>
      </c>
      <c r="O220" s="115">
        <v>2.1920219999999997</v>
      </c>
      <c r="R220" s="103">
        <v>43777</v>
      </c>
      <c r="S220" s="114">
        <f t="array" ref="S220:AC220">(E220:O220/E221:O221)-1</f>
        <v>3.2975183596470892E-3</v>
      </c>
      <c r="T220" s="114">
        <v>1.6439446115795286E-2</v>
      </c>
      <c r="U220" s="114">
        <v>5.0312371620144347E-2</v>
      </c>
      <c r="V220" s="114">
        <v>2.9157816710073892E-2</v>
      </c>
      <c r="W220" s="114">
        <v>4.0267935735869287E-3</v>
      </c>
      <c r="X220" s="114">
        <v>2.6124114946894927E-3</v>
      </c>
      <c r="Y220" s="114">
        <v>4.9746978856373136E-3</v>
      </c>
      <c r="Z220" s="114">
        <v>-2.4752347552208231E-3</v>
      </c>
      <c r="AA220" s="114">
        <v>5.632155815582518E-4</v>
      </c>
      <c r="AB220" s="114" t="e">
        <v>#N/A</v>
      </c>
      <c r="AC220" s="116">
        <v>-1.2916559028675056E-3</v>
      </c>
      <c r="AD220" s="118"/>
      <c r="AE220" s="118"/>
    </row>
    <row r="221" spans="4:31" x14ac:dyDescent="0.2">
      <c r="D221" s="103">
        <v>43776</v>
      </c>
      <c r="E221" s="7">
        <v>1615.298409271571</v>
      </c>
      <c r="F221" s="7">
        <v>128.84461175747938</v>
      </c>
      <c r="G221" s="7">
        <v>60.350121043503385</v>
      </c>
      <c r="H221" s="7">
        <v>16.259575083104494</v>
      </c>
      <c r="I221" s="7">
        <v>15.807920219684926</v>
      </c>
      <c r="J221" s="7">
        <v>17.82675422748952</v>
      </c>
      <c r="K221" s="7">
        <v>24.089259647347884</v>
      </c>
      <c r="L221" s="7">
        <v>394.07696499999997</v>
      </c>
      <c r="M221" s="7">
        <v>53.975499059005536</v>
      </c>
      <c r="N221" s="7" t="e">
        <v>#N/A</v>
      </c>
      <c r="O221" s="115">
        <v>2.1948569999999998</v>
      </c>
      <c r="R221" s="103">
        <v>43776</v>
      </c>
      <c r="S221" s="114">
        <f t="array" ref="S221:AC221">(E221:O221/E222:O222)-1</f>
        <v>-3.8736895743902711E-3</v>
      </c>
      <c r="T221" s="114">
        <v>1.731976436605942E-3</v>
      </c>
      <c r="U221" s="114">
        <v>4.3828309275406596E-5</v>
      </c>
      <c r="V221" s="114">
        <v>-1.0649579715320989E-2</v>
      </c>
      <c r="W221" s="114">
        <v>8.5307383446426632E-2</v>
      </c>
      <c r="X221" s="114">
        <v>-3.6010018544622158E-3</v>
      </c>
      <c r="Y221" s="114">
        <v>2.5820181040259182E-3</v>
      </c>
      <c r="Z221" s="114">
        <v>1.1137526495577532E-2</v>
      </c>
      <c r="AA221" s="114">
        <v>-1.0764996449366682E-2</v>
      </c>
      <c r="AB221" s="114" t="e">
        <v>#N/A</v>
      </c>
      <c r="AC221" s="116">
        <v>4.0222976088530871E-3</v>
      </c>
      <c r="AD221" s="118"/>
      <c r="AE221" s="118"/>
    </row>
    <row r="222" spans="4:31" x14ac:dyDescent="0.2">
      <c r="D222" s="103">
        <v>43775</v>
      </c>
      <c r="E222" s="7">
        <v>1621.5799064492242</v>
      </c>
      <c r="F222" s="7">
        <v>128.62184175832112</v>
      </c>
      <c r="G222" s="7">
        <v>60.3474761156562</v>
      </c>
      <c r="H222" s="7">
        <v>16.434596630004876</v>
      </c>
      <c r="I222" s="7">
        <v>14.565385309999821</v>
      </c>
      <c r="J222" s="7">
        <v>17.891180401293095</v>
      </c>
      <c r="K222" s="7">
        <v>24.027220927922556</v>
      </c>
      <c r="L222" s="7">
        <v>389.736267</v>
      </c>
      <c r="M222" s="7">
        <v>54.562868140808604</v>
      </c>
      <c r="N222" s="7" t="e">
        <v>#N/A</v>
      </c>
      <c r="O222" s="115">
        <v>2.186064</v>
      </c>
      <c r="R222" s="103">
        <v>43775</v>
      </c>
      <c r="S222" s="114">
        <f t="array" ref="S222:AC222">(E222:O222/E223:O223)-1</f>
        <v>1.5947882032891769E-3</v>
      </c>
      <c r="T222" s="114">
        <v>2.1251023817112635E-3</v>
      </c>
      <c r="U222" s="114">
        <v>4.0064514381077387E-3</v>
      </c>
      <c r="V222" s="114">
        <v>-1.6174124115972188E-2</v>
      </c>
      <c r="W222" s="114">
        <v>-4.0310075260522549E-2</v>
      </c>
      <c r="X222" s="114">
        <v>5.4034252844641362E-3</v>
      </c>
      <c r="Y222" s="114">
        <v>5.2828169855243523E-3</v>
      </c>
      <c r="Z222" s="114">
        <v>-1.7488899946579428E-3</v>
      </c>
      <c r="AA222" s="114">
        <v>-7.2703578011193981E-3</v>
      </c>
      <c r="AB222" s="114" t="e">
        <v>#N/A</v>
      </c>
      <c r="AC222" s="116">
        <v>3.99768600464534E-3</v>
      </c>
      <c r="AD222" s="118"/>
      <c r="AE222" s="118"/>
    </row>
    <row r="223" spans="4:31" x14ac:dyDescent="0.2">
      <c r="D223" s="103">
        <v>43774</v>
      </c>
      <c r="E223" s="7">
        <v>1618.9979476212086</v>
      </c>
      <c r="F223" s="7">
        <v>128.34908680825444</v>
      </c>
      <c r="G223" s="7">
        <v>60.106661694470532</v>
      </c>
      <c r="H223" s="7">
        <v>16.704781844894438</v>
      </c>
      <c r="I223" s="7">
        <v>15.177178518315504</v>
      </c>
      <c r="J223" s="7">
        <v>17.795026306212403</v>
      </c>
      <c r="K223" s="7">
        <v>23.900956548696822</v>
      </c>
      <c r="L223" s="7">
        <v>390.41906699999998</v>
      </c>
      <c r="M223" s="7">
        <v>54.962464926455411</v>
      </c>
      <c r="N223" s="7" t="e">
        <v>#N/A</v>
      </c>
      <c r="O223" s="115">
        <v>2.1773596</v>
      </c>
      <c r="R223" s="103">
        <v>43774</v>
      </c>
      <c r="S223" s="114">
        <f t="array" ref="S223:AC223">(E223:O223/E224:O224)-1</f>
        <v>8.3130105562709833E-3</v>
      </c>
      <c r="T223" s="114">
        <v>7.7277155462422975E-3</v>
      </c>
      <c r="U223" s="114">
        <v>-4.7285062198427985E-2</v>
      </c>
      <c r="V223" s="114">
        <v>-1.0212843751079448E-2</v>
      </c>
      <c r="W223" s="114">
        <v>8.1310973478275317E-2</v>
      </c>
      <c r="X223" s="114">
        <v>-3.8202374662246186E-3</v>
      </c>
      <c r="Y223" s="114">
        <v>6.9844956577203021E-4</v>
      </c>
      <c r="Z223" s="114">
        <v>2.8259415916599195E-2</v>
      </c>
      <c r="AA223" s="114">
        <v>7.4010461543871919E-3</v>
      </c>
      <c r="AB223" s="114" t="e">
        <v>#N/A</v>
      </c>
      <c r="AC223" s="116">
        <v>1.4901769585429436E-2</v>
      </c>
      <c r="AD223" s="118"/>
      <c r="AE223" s="118"/>
    </row>
    <row r="224" spans="4:31" x14ac:dyDescent="0.2">
      <c r="D224" s="103">
        <v>43770</v>
      </c>
      <c r="E224" s="7">
        <v>1605.6501608841008</v>
      </c>
      <c r="F224" s="7">
        <v>127.36484749621319</v>
      </c>
      <c r="G224" s="7">
        <v>63.089870127542106</v>
      </c>
      <c r="H224" s="7">
        <v>16.877145494797034</v>
      </c>
      <c r="I224" s="7">
        <v>14.035905387600721</v>
      </c>
      <c r="J224" s="7">
        <v>17.863268232784506</v>
      </c>
      <c r="K224" s="7">
        <v>23.884274587482412</v>
      </c>
      <c r="L224" s="7">
        <v>379.68927000000002</v>
      </c>
      <c r="M224" s="7">
        <v>54.558673664541992</v>
      </c>
      <c r="N224" s="7" t="e">
        <v>#N/A</v>
      </c>
      <c r="O224" s="115">
        <v>2.1453895000000003</v>
      </c>
      <c r="R224" s="103">
        <v>43770</v>
      </c>
      <c r="S224" s="114">
        <f t="array" ref="S224:AC224">(E224:O224/E225:O225)-1</f>
        <v>8.0830502365030199E-3</v>
      </c>
      <c r="T224" s="114">
        <v>2.206794849475946E-3</v>
      </c>
      <c r="U224" s="114">
        <v>6.9184940737614387E-3</v>
      </c>
      <c r="V224" s="114">
        <v>-3.1106790271443363E-2</v>
      </c>
      <c r="W224" s="114">
        <v>-6.5293335600368096E-2</v>
      </c>
      <c r="X224" s="114">
        <v>7.4666829818026415E-4</v>
      </c>
      <c r="Y224" s="114">
        <v>6.5136723537631003E-3</v>
      </c>
      <c r="Z224" s="114">
        <v>1.7647116116967343E-2</v>
      </c>
      <c r="AA224" s="114">
        <v>5.9431541079757455E-3</v>
      </c>
      <c r="AB224" s="114" t="e">
        <v>#N/A</v>
      </c>
      <c r="AC224" s="116">
        <v>7.9902434862295646E-3</v>
      </c>
      <c r="AD224" s="118"/>
      <c r="AE224" s="118"/>
    </row>
    <row r="225" spans="4:31" x14ac:dyDescent="0.2">
      <c r="D225" s="103">
        <v>43769</v>
      </c>
      <c r="E225" s="7">
        <v>1592.7756750868934</v>
      </c>
      <c r="F225" s="7">
        <v>127.08439830059467</v>
      </c>
      <c r="G225" s="7">
        <v>62.656382317793117</v>
      </c>
      <c r="H225" s="7">
        <v>17.418994503558658</v>
      </c>
      <c r="I225" s="7">
        <v>15.016374572033326</v>
      </c>
      <c r="J225" s="7">
        <v>17.849940248276706</v>
      </c>
      <c r="K225" s="7">
        <v>23.72970705070335</v>
      </c>
      <c r="L225" s="7">
        <v>373.10504200000003</v>
      </c>
      <c r="M225" s="7">
        <v>54.236338745127327</v>
      </c>
      <c r="N225" s="7" t="e">
        <v>#N/A</v>
      </c>
      <c r="O225" s="115">
        <v>2.1283832</v>
      </c>
      <c r="R225" s="103">
        <v>43769</v>
      </c>
      <c r="S225" s="114">
        <f t="array" ref="S225:AC225">(E225:O225/E226:O226)-1</f>
        <v>-5.4205344733816441E-3</v>
      </c>
      <c r="T225" s="114">
        <v>-1.2100824561649071E-2</v>
      </c>
      <c r="U225" s="114">
        <v>-5.122269552209513E-3</v>
      </c>
      <c r="V225" s="114">
        <v>3.2030855479977749E-2</v>
      </c>
      <c r="W225" s="114">
        <v>-2.6229228947285854E-2</v>
      </c>
      <c r="X225" s="114">
        <v>3.6859995728688588E-4</v>
      </c>
      <c r="Y225" s="114">
        <v>-1.2443324769567665E-2</v>
      </c>
      <c r="Z225" s="114">
        <v>-5.0721674124065697E-3</v>
      </c>
      <c r="AA225" s="114">
        <v>3.7914244969014632E-2</v>
      </c>
      <c r="AB225" s="114" t="e">
        <v>#N/A</v>
      </c>
      <c r="AC225" s="116">
        <v>-6.1271409889634976E-3</v>
      </c>
      <c r="AD225" s="118"/>
      <c r="AE225" s="118"/>
    </row>
    <row r="226" spans="4:31" x14ac:dyDescent="0.2">
      <c r="D226" s="103">
        <v>43768</v>
      </c>
      <c r="E226" s="7">
        <v>1601.4564248453864</v>
      </c>
      <c r="F226" s="7">
        <v>128.64106121376682</v>
      </c>
      <c r="G226" s="7">
        <v>62.978977617271347</v>
      </c>
      <c r="H226" s="7">
        <v>16.878366001428724</v>
      </c>
      <c r="I226" s="7">
        <v>15.420851619729332</v>
      </c>
      <c r="J226" s="7">
        <v>17.843363185368723</v>
      </c>
      <c r="K226" s="7">
        <v>24.028704018598589</v>
      </c>
      <c r="L226" s="7">
        <v>375.00714099999999</v>
      </c>
      <c r="M226" s="7">
        <v>52.255125130059724</v>
      </c>
      <c r="N226" s="7" t="e">
        <v>#N/A</v>
      </c>
      <c r="O226" s="115">
        <v>2.1415044999999999</v>
      </c>
      <c r="R226" s="103">
        <v>43768</v>
      </c>
      <c r="S226" s="114">
        <f t="array" ref="S226:AC226">(E226:O226/E227:O227)-1</f>
        <v>8.3794538574499811E-3</v>
      </c>
      <c r="T226" s="114">
        <v>1.1035084933773032E-2</v>
      </c>
      <c r="U226" s="114">
        <v>6.7358590270131469E-2</v>
      </c>
      <c r="V226" s="114">
        <v>-0.25631000965518957</v>
      </c>
      <c r="W226" s="114">
        <v>7.4063876110583848E-3</v>
      </c>
      <c r="X226" s="114">
        <v>6.7284289238411787E-5</v>
      </c>
      <c r="Y226" s="114">
        <v>5.6909226785804012E-3</v>
      </c>
      <c r="Z226" s="114">
        <v>1.1045344118488787E-2</v>
      </c>
      <c r="AA226" s="114">
        <v>-1.2312183607358529E-2</v>
      </c>
      <c r="AB226" s="114" t="e">
        <v>#N/A</v>
      </c>
      <c r="AC226" s="116">
        <v>4.8271485097153288E-3</v>
      </c>
      <c r="AD226" s="118"/>
      <c r="AE226" s="118"/>
    </row>
    <row r="227" spans="4:31" x14ac:dyDescent="0.2">
      <c r="D227" s="103">
        <v>43767</v>
      </c>
      <c r="E227" s="7">
        <v>1588.1486068753013</v>
      </c>
      <c r="F227" s="7">
        <v>127.23699021997179</v>
      </c>
      <c r="G227" s="7">
        <v>59.004516562079075</v>
      </c>
      <c r="H227" s="7">
        <v>22.695432533121902</v>
      </c>
      <c r="I227" s="7">
        <v>15.307478500605901</v>
      </c>
      <c r="J227" s="7">
        <v>17.842162688133776</v>
      </c>
      <c r="K227" s="7">
        <v>23.892732326349314</v>
      </c>
      <c r="L227" s="7">
        <v>370.91030899999998</v>
      </c>
      <c r="M227" s="7">
        <v>52.906519917307989</v>
      </c>
      <c r="N227" s="7" t="e">
        <v>#N/A</v>
      </c>
      <c r="O227" s="115">
        <v>2.1312167999999998</v>
      </c>
      <c r="R227" s="103">
        <v>43767</v>
      </c>
      <c r="S227" s="114">
        <f t="array" ref="S227:AC227">(E227:O227/E228:O228)-1</f>
        <v>-9.4169923075974049E-3</v>
      </c>
      <c r="T227" s="114">
        <v>-1.0760923103473652E-2</v>
      </c>
      <c r="U227" s="114">
        <v>-1.7395699518514718E-2</v>
      </c>
      <c r="V227" s="114">
        <v>-1.1155404398051072E-2</v>
      </c>
      <c r="W227" s="114">
        <v>-3.687247903708446E-3</v>
      </c>
      <c r="X227" s="114">
        <v>-1.3415441723015897E-3</v>
      </c>
      <c r="Y227" s="114">
        <v>-1.7152012306739239E-3</v>
      </c>
      <c r="Z227" s="114">
        <v>-4.8416769114506542E-3</v>
      </c>
      <c r="AA227" s="114">
        <v>7.6570624686511657E-3</v>
      </c>
      <c r="AB227" s="114" t="e">
        <v>#N/A</v>
      </c>
      <c r="AC227" s="116">
        <v>1.0111485610577731E-3</v>
      </c>
      <c r="AD227" s="118"/>
      <c r="AE227" s="118"/>
    </row>
    <row r="228" spans="4:31" x14ac:dyDescent="0.2">
      <c r="D228" s="103">
        <v>43766</v>
      </c>
      <c r="E228" s="7">
        <v>1603.2463655670294</v>
      </c>
      <c r="F228" s="7">
        <v>128.62107168182629</v>
      </c>
      <c r="G228" s="7">
        <v>60.049112886200795</v>
      </c>
      <c r="H228" s="7">
        <v>22.951465411312981</v>
      </c>
      <c r="I228" s="7">
        <v>15.364129856210518</v>
      </c>
      <c r="J228" s="7">
        <v>17.8661308919134</v>
      </c>
      <c r="K228" s="7">
        <v>23.933783581402821</v>
      </c>
      <c r="L228" s="7">
        <v>372.71487400000001</v>
      </c>
      <c r="M228" s="7">
        <v>52.504489759336103</v>
      </c>
      <c r="N228" s="7" t="e">
        <v>#N/A</v>
      </c>
      <c r="O228" s="115">
        <v>2.1290640000000001</v>
      </c>
      <c r="R228" s="103">
        <v>43766</v>
      </c>
      <c r="S228" s="114">
        <f t="array" ref="S228:AC228">(E228:O228/E229:O229)-1</f>
        <v>1.0735294244985205E-2</v>
      </c>
      <c r="T228" s="114">
        <v>2.6407175474086886E-2</v>
      </c>
      <c r="U228" s="114">
        <v>5.0879333357076062E-2</v>
      </c>
      <c r="V228" s="114">
        <v>3.809435539530126E-2</v>
      </c>
      <c r="W228" s="114">
        <v>2.9552225641815699E-3</v>
      </c>
      <c r="X228" s="114">
        <v>-1.9472105427309483E-4</v>
      </c>
      <c r="Y228" s="114">
        <v>8.949022202264123E-3</v>
      </c>
      <c r="Z228" s="114">
        <v>-4.8183506842794932E-3</v>
      </c>
      <c r="AA228" s="114">
        <v>9.6394580142293851E-3</v>
      </c>
      <c r="AB228" s="114" t="e">
        <v>#N/A</v>
      </c>
      <c r="AC228" s="116">
        <v>6.308071600660714E-3</v>
      </c>
      <c r="AD228" s="118"/>
      <c r="AE228" s="118"/>
    </row>
    <row r="229" spans="4:31" x14ac:dyDescent="0.2">
      <c r="D229" s="103">
        <v>43763</v>
      </c>
      <c r="E229" s="7">
        <v>1586.2178502083943</v>
      </c>
      <c r="F229" s="7">
        <v>125.31193736288675</v>
      </c>
      <c r="G229" s="7">
        <v>57.141777347901112</v>
      </c>
      <c r="H229" s="7">
        <v>22.109228599526656</v>
      </c>
      <c r="I229" s="7">
        <v>15.318859217792575</v>
      </c>
      <c r="J229" s="7">
        <v>17.86961048130577</v>
      </c>
      <c r="K229" s="7">
        <v>23.721499356986158</v>
      </c>
      <c r="L229" s="7">
        <v>374.51943999999997</v>
      </c>
      <c r="M229" s="7">
        <v>52.003207028578842</v>
      </c>
      <c r="N229" s="7" t="e">
        <v>#N/A</v>
      </c>
      <c r="O229" s="115">
        <v>2.1157179000000004</v>
      </c>
      <c r="R229" s="103">
        <v>43763</v>
      </c>
      <c r="S229" s="114">
        <f t="array" ref="S229:AC229">(E229:O229/E230:O230)-1</f>
        <v>-8.3898378286773045E-3</v>
      </c>
      <c r="T229" s="114">
        <v>8.2198933809889407E-3</v>
      </c>
      <c r="U229" s="114">
        <v>-1.4066056559176698E-2</v>
      </c>
      <c r="V229" s="114">
        <v>6.0441904237413135E-2</v>
      </c>
      <c r="W229" s="114">
        <v>2.7941622468727445E-2</v>
      </c>
      <c r="X229" s="114">
        <v>1.0824625368486274E-3</v>
      </c>
      <c r="Y229" s="114">
        <v>6.751535814775167E-4</v>
      </c>
      <c r="Z229" s="114">
        <v>1.8299980823239137E-2</v>
      </c>
      <c r="AA229" s="114">
        <v>-1.2269630214446492E-3</v>
      </c>
      <c r="AB229" s="114" t="e">
        <v>#N/A</v>
      </c>
      <c r="AC229" s="116">
        <v>7.2511759059294967E-3</v>
      </c>
      <c r="AD229" s="118"/>
      <c r="AE229" s="118"/>
    </row>
    <row r="230" spans="4:31" x14ac:dyDescent="0.2">
      <c r="D230" s="103">
        <v>43762</v>
      </c>
      <c r="E230" s="7">
        <v>1599.6385582970054</v>
      </c>
      <c r="F230" s="7">
        <v>124.29028447619962</v>
      </c>
      <c r="G230" s="7">
        <v>57.957003841942296</v>
      </c>
      <c r="H230" s="7">
        <v>20.849071044043551</v>
      </c>
      <c r="I230" s="7">
        <v>14.902460298282758</v>
      </c>
      <c r="J230" s="7">
        <v>17.8502882130432</v>
      </c>
      <c r="K230" s="7">
        <v>23.705494507468746</v>
      </c>
      <c r="L230" s="7">
        <v>367.78890999999999</v>
      </c>
      <c r="M230" s="7">
        <v>52.067091424390746</v>
      </c>
      <c r="N230" s="7" t="e">
        <v>#N/A</v>
      </c>
      <c r="O230" s="115">
        <v>2.1004868999999999</v>
      </c>
      <c r="R230" s="103">
        <v>43762</v>
      </c>
      <c r="S230" s="114">
        <f t="array" ref="S230:AC230">(E230:O230/E231:O231)-1</f>
        <v>1.0279426272512326E-2</v>
      </c>
      <c r="T230" s="114">
        <v>1.9389574618027039E-2</v>
      </c>
      <c r="U230" s="114">
        <v>3.9349489034152585E-2</v>
      </c>
      <c r="V230" s="114">
        <v>-8.395906496737271E-3</v>
      </c>
      <c r="W230" s="114">
        <v>-1.8616554005471353E-2</v>
      </c>
      <c r="X230" s="114">
        <v>-2.784667084066994E-4</v>
      </c>
      <c r="Y230" s="114">
        <v>5.7735811043533314E-3</v>
      </c>
      <c r="Z230" s="114">
        <v>5.4666282780799769E-3</v>
      </c>
      <c r="AA230" s="114">
        <v>-4.1339534223946428E-3</v>
      </c>
      <c r="AB230" s="114" t="e">
        <v>#N/A</v>
      </c>
      <c r="AC230" s="116">
        <v>1.3723894637113876E-2</v>
      </c>
      <c r="AD230" s="118"/>
      <c r="AE230" s="118"/>
    </row>
    <row r="231" spans="4:31" x14ac:dyDescent="0.2">
      <c r="D231" s="103">
        <v>43761</v>
      </c>
      <c r="E231" s="7">
        <v>1583.3625002134008</v>
      </c>
      <c r="F231" s="7">
        <v>121.92618756452568</v>
      </c>
      <c r="G231" s="7">
        <v>55.762767436197635</v>
      </c>
      <c r="H231" s="7">
        <v>21.025600015814124</v>
      </c>
      <c r="I231" s="7">
        <v>15.185155566976867</v>
      </c>
      <c r="J231" s="7">
        <v>17.855260308609083</v>
      </c>
      <c r="K231" s="7">
        <v>23.569414580804345</v>
      </c>
      <c r="L231" s="7">
        <v>365.78927599999997</v>
      </c>
      <c r="M231" s="7">
        <v>52.283227853107938</v>
      </c>
      <c r="N231" s="7" t="e">
        <v>#N/A</v>
      </c>
      <c r="O231" s="115">
        <v>2.0720502999999999</v>
      </c>
      <c r="R231" s="103">
        <v>43761</v>
      </c>
      <c r="S231" s="114">
        <f t="array" ref="S231:AC231">(E231:O231/E232:O232)-1</f>
        <v>-1.0810332975977777E-2</v>
      </c>
      <c r="T231" s="114">
        <v>-6.2408938766838062E-3</v>
      </c>
      <c r="U231" s="114">
        <v>-5.4166936375239616E-2</v>
      </c>
      <c r="V231" s="114">
        <v>-9.4028868581964353E-2</v>
      </c>
      <c r="W231" s="114">
        <v>9.2912874278650692E-2</v>
      </c>
      <c r="X231" s="114">
        <v>3.8555076081716599E-3</v>
      </c>
      <c r="Y231" s="114">
        <v>-4.4047577708518082E-3</v>
      </c>
      <c r="Z231" s="114">
        <v>1.0678680475488811E-3</v>
      </c>
      <c r="AA231" s="114">
        <v>-1.4575281057859546E-2</v>
      </c>
      <c r="AB231" s="114" t="e">
        <v>#N/A</v>
      </c>
      <c r="AC231" s="116">
        <v>1.1329631743723922E-3</v>
      </c>
      <c r="AD231" s="118"/>
      <c r="AE231" s="118"/>
    </row>
    <row r="232" spans="4:31" x14ac:dyDescent="0.2">
      <c r="D232" s="103">
        <v>43759</v>
      </c>
      <c r="E232" s="7">
        <v>1600.6662351993102</v>
      </c>
      <c r="F232" s="7">
        <v>122.69189465861939</v>
      </c>
      <c r="G232" s="7">
        <v>58.956246700126307</v>
      </c>
      <c r="H232" s="7">
        <v>23.207803523391117</v>
      </c>
      <c r="I232" s="7">
        <v>13.894205040817589</v>
      </c>
      <c r="J232" s="7">
        <v>17.786683614608815</v>
      </c>
      <c r="K232" s="7">
        <v>23.673691457215263</v>
      </c>
      <c r="L232" s="7">
        <v>365.39907799999997</v>
      </c>
      <c r="M232" s="7">
        <v>53.0565418627151</v>
      </c>
      <c r="N232" s="7" t="e">
        <v>#N/A</v>
      </c>
      <c r="O232" s="115">
        <v>2.0697054000000001</v>
      </c>
      <c r="R232" s="103">
        <v>43759</v>
      </c>
      <c r="S232" s="114">
        <f t="array" ref="S232:AC232">(E232:O232/E233:O233)-1</f>
        <v>1.341677814882325E-2</v>
      </c>
      <c r="T232" s="114">
        <v>4.8447879460036258E-3</v>
      </c>
      <c r="U232" s="114">
        <v>-7.2385755122835738E-3</v>
      </c>
      <c r="V232" s="114">
        <v>4.3383463472352224E-2</v>
      </c>
      <c r="W232" s="114">
        <v>4.3911684308471699E-2</v>
      </c>
      <c r="X232" s="114">
        <v>-5.0076479519333139E-3</v>
      </c>
      <c r="Y232" s="114">
        <v>-3.0509804867173695E-4</v>
      </c>
      <c r="Z232" s="114">
        <v>-1.1998069757721552E-3</v>
      </c>
      <c r="AA232" s="114">
        <v>6.2066744543787244E-4</v>
      </c>
      <c r="AB232" s="114" t="e">
        <v>#N/A</v>
      </c>
      <c r="AC232" s="116">
        <v>-5.6673498271919698E-3</v>
      </c>
      <c r="AD232" s="118"/>
      <c r="AE232" s="118"/>
    </row>
    <row r="233" spans="4:31" x14ac:dyDescent="0.2">
      <c r="D233" s="103">
        <v>43756</v>
      </c>
      <c r="E233" s="7">
        <v>1579.474772583889</v>
      </c>
      <c r="F233" s="7">
        <v>122.1003443819548</v>
      </c>
      <c r="G233" s="7">
        <v>59.386117596731602</v>
      </c>
      <c r="H233" s="7">
        <v>22.242832415760326</v>
      </c>
      <c r="I233" s="7">
        <v>13.30975143747113</v>
      </c>
      <c r="J233" s="7">
        <v>17.876201337625524</v>
      </c>
      <c r="K233" s="7">
        <v>23.680916458617546</v>
      </c>
      <c r="L233" s="7">
        <v>365.83801299999999</v>
      </c>
      <c r="M233" s="7">
        <v>53.023631820605168</v>
      </c>
      <c r="N233" s="7" t="e">
        <v>#N/A</v>
      </c>
      <c r="O233" s="115">
        <v>2.081502</v>
      </c>
      <c r="R233" s="103">
        <v>43756</v>
      </c>
      <c r="S233" s="114">
        <f t="array" ref="S233:AC233">(E233:O233/E234:O234)-1</f>
        <v>-2.138358253766337E-2</v>
      </c>
      <c r="T233" s="114">
        <v>-2.0940905680740252E-2</v>
      </c>
      <c r="U233" s="114">
        <v>-1.880187204602124E-2</v>
      </c>
      <c r="V233" s="114">
        <v>-1.8574454158260978E-2</v>
      </c>
      <c r="W233" s="114">
        <v>1.378655768495296E-2</v>
      </c>
      <c r="X233" s="114">
        <v>-2.7373489260886785E-3</v>
      </c>
      <c r="Y233" s="114">
        <v>-9.9164754874632166E-3</v>
      </c>
      <c r="Z233" s="114">
        <v>8.0053808914226643E-4</v>
      </c>
      <c r="AA233" s="114">
        <v>-1.2978501333078429E-2</v>
      </c>
      <c r="AB233" s="114" t="e">
        <v>#N/A</v>
      </c>
      <c r="AC233" s="116">
        <v>-6.3926862170592402E-3</v>
      </c>
      <c r="AD233" s="118"/>
      <c r="AE233" s="118"/>
    </row>
    <row r="234" spans="4:31" x14ac:dyDescent="0.2">
      <c r="D234" s="103">
        <v>43755</v>
      </c>
      <c r="E234" s="7">
        <v>1613.9876098539673</v>
      </c>
      <c r="F234" s="7">
        <v>124.71192504151266</v>
      </c>
      <c r="G234" s="7">
        <v>60.52408367366656</v>
      </c>
      <c r="H234" s="7">
        <v>22.663800132371041</v>
      </c>
      <c r="I234" s="7">
        <v>13.128751152377486</v>
      </c>
      <c r="J234" s="7">
        <v>17.925269053619299</v>
      </c>
      <c r="K234" s="7">
        <v>23.918099708079417</v>
      </c>
      <c r="L234" s="7">
        <v>365.54538000000002</v>
      </c>
      <c r="M234" s="7">
        <v>53.720847916908873</v>
      </c>
      <c r="N234" s="7" t="e">
        <v>#N/A</v>
      </c>
      <c r="O234" s="115">
        <v>2.094894</v>
      </c>
      <c r="R234" s="103">
        <v>43755</v>
      </c>
      <c r="S234" s="114">
        <f t="array" ref="S234:AC234">(E234:O234/E235:O235)-1</f>
        <v>2.0038458336921749E-3</v>
      </c>
      <c r="T234" s="114">
        <v>-8.7390726555317544E-3</v>
      </c>
      <c r="U234" s="114">
        <v>-1.3344804102209173E-2</v>
      </c>
      <c r="V234" s="114">
        <v>3.4707965389651152E-2</v>
      </c>
      <c r="W234" s="114">
        <v>2.3831973170843845E-2</v>
      </c>
      <c r="X234" s="114">
        <v>-1.6655981754426508E-3</v>
      </c>
      <c r="Y234" s="114">
        <v>1.6240965308520483E-3</v>
      </c>
      <c r="Z234" s="114">
        <v>-8.8602076139145947E-3</v>
      </c>
      <c r="AA234" s="114">
        <v>1.8547706996810298E-2</v>
      </c>
      <c r="AB234" s="114" t="e">
        <v>#N/A</v>
      </c>
      <c r="AC234" s="116">
        <v>-4.5053757053757915E-3</v>
      </c>
      <c r="AD234" s="118"/>
      <c r="AE234" s="118"/>
    </row>
    <row r="235" spans="4:31" x14ac:dyDescent="0.2">
      <c r="D235" s="103">
        <v>43754</v>
      </c>
      <c r="E235" s="7">
        <v>1610.7598953485947</v>
      </c>
      <c r="F235" s="7">
        <v>125.8114000070686</v>
      </c>
      <c r="G235" s="7">
        <v>61.342689852855493</v>
      </c>
      <c r="H235" s="7">
        <v>21.903571723096082</v>
      </c>
      <c r="I235" s="7">
        <v>12.823150181291251</v>
      </c>
      <c r="J235" s="7">
        <v>17.955175160606558</v>
      </c>
      <c r="K235" s="7">
        <v>23.879317391544696</v>
      </c>
      <c r="L235" s="7">
        <v>368.81314099999997</v>
      </c>
      <c r="M235" s="7">
        <v>52.742593741931721</v>
      </c>
      <c r="N235" s="7" t="e">
        <v>#N/A</v>
      </c>
      <c r="O235" s="115">
        <v>2.1043750000000001</v>
      </c>
      <c r="R235" s="103">
        <v>43754</v>
      </c>
      <c r="S235" s="114">
        <f t="array" ref="S235:AC235">(E235:O235/E236:O236)-1</f>
        <v>5.1650999298593625E-3</v>
      </c>
      <c r="T235" s="114">
        <v>-8.7080448738662275E-3</v>
      </c>
      <c r="U235" s="114">
        <v>-4.8587919701981619E-2</v>
      </c>
      <c r="V235" s="114">
        <v>7.2378449453913696E-4</v>
      </c>
      <c r="W235" s="114">
        <v>-1.3072912903258849E-2</v>
      </c>
      <c r="X235" s="114">
        <v>9.6173050919134973E-4</v>
      </c>
      <c r="Y235" s="114">
        <v>-9.1024104282062535E-3</v>
      </c>
      <c r="Z235" s="114">
        <v>-6.3074435307107768E-3</v>
      </c>
      <c r="AA235" s="114">
        <v>5.57906465732394E-3</v>
      </c>
      <c r="AB235" s="114" t="e">
        <v>#N/A</v>
      </c>
      <c r="AC235" s="116">
        <v>1.1070401105291117E-2</v>
      </c>
      <c r="AD235" s="118"/>
      <c r="AE235" s="118"/>
    </row>
    <row r="236" spans="4:31" x14ac:dyDescent="0.2">
      <c r="D236" s="103">
        <v>43753</v>
      </c>
      <c r="E236" s="7">
        <v>1602.4829109775039</v>
      </c>
      <c r="F236" s="7">
        <v>126.91659541518233</v>
      </c>
      <c r="G236" s="7">
        <v>64.475416197827371</v>
      </c>
      <c r="H236" s="7">
        <v>21.887729723701405</v>
      </c>
      <c r="I236" s="7">
        <v>12.993006625254671</v>
      </c>
      <c r="J236" s="7">
        <v>17.937923712101085</v>
      </c>
      <c r="K236" s="7">
        <v>24.098673407676667</v>
      </c>
      <c r="L236" s="7">
        <v>371.15417500000001</v>
      </c>
      <c r="M236" s="7">
        <v>52.449971957108183</v>
      </c>
      <c r="N236" s="7" t="e">
        <v>#N/A</v>
      </c>
      <c r="O236" s="115">
        <v>2.0813338000000003</v>
      </c>
      <c r="R236" s="103">
        <v>43753</v>
      </c>
      <c r="S236" s="114">
        <f t="array" ref="S236:AC236">(E236:O236/E237:O237)-1</f>
        <v>1.8810739467405968E-2</v>
      </c>
      <c r="T236" s="114">
        <v>1.1878751127415432E-2</v>
      </c>
      <c r="U236" s="114">
        <v>-4.9884205788441882E-3</v>
      </c>
      <c r="V236" s="114">
        <v>-7.3869905542101044E-3</v>
      </c>
      <c r="W236" s="114">
        <v>1.7903847320369426E-2</v>
      </c>
      <c r="X236" s="114">
        <v>-3.1065072630339641E-3</v>
      </c>
      <c r="Y236" s="114">
        <v>8.537949557028357E-3</v>
      </c>
      <c r="Z236" s="114">
        <v>6.0814179475829899E-3</v>
      </c>
      <c r="AA236" s="114">
        <v>6.8307473611863845E-3</v>
      </c>
      <c r="AB236" s="114" t="e">
        <v>#N/A</v>
      </c>
      <c r="AC236" s="116">
        <v>1.2896025792051846E-2</v>
      </c>
      <c r="AD236" s="118"/>
      <c r="AE236" s="118"/>
    </row>
    <row r="237" spans="4:31" x14ac:dyDescent="0.2">
      <c r="D237" s="103">
        <v>43749</v>
      </c>
      <c r="E237" s="7">
        <v>1572.8955819755283</v>
      </c>
      <c r="F237" s="7">
        <v>125.42668306234749</v>
      </c>
      <c r="G237" s="7">
        <v>64.798659162675975</v>
      </c>
      <c r="H237" s="7">
        <v>22.05061742634431</v>
      </c>
      <c r="I237" s="7">
        <v>12.764473441630802</v>
      </c>
      <c r="J237" s="7">
        <v>17.993821649745758</v>
      </c>
      <c r="K237" s="7">
        <v>23.894661988932917</v>
      </c>
      <c r="L237" s="7">
        <v>368.91067500000003</v>
      </c>
      <c r="M237" s="7">
        <v>52.094130115289865</v>
      </c>
      <c r="N237" s="7" t="e">
        <v>#N/A</v>
      </c>
      <c r="O237" s="115">
        <v>2.0548346</v>
      </c>
      <c r="R237" s="103">
        <v>43749</v>
      </c>
      <c r="S237" s="114">
        <f t="array" ref="S237:AC237">(E237:O237/E238:O238)-1</f>
        <v>4.654062476910692E-3</v>
      </c>
      <c r="T237" s="114">
        <v>2.0510515286602526E-3</v>
      </c>
      <c r="U237" s="114">
        <v>2.6681975697608884E-3</v>
      </c>
      <c r="V237" s="114">
        <v>-1.2279803179844895E-2</v>
      </c>
      <c r="W237" s="114">
        <v>-9.5093129805725596E-3</v>
      </c>
      <c r="X237" s="114">
        <v>-2.1097027253580425E-3</v>
      </c>
      <c r="Y237" s="114">
        <v>8.5425880274350163E-3</v>
      </c>
      <c r="Z237" s="114">
        <v>3.5823042976874664E-3</v>
      </c>
      <c r="AA237" s="114">
        <v>6.3954965874208902E-3</v>
      </c>
      <c r="AB237" s="114" t="e">
        <v>#N/A</v>
      </c>
      <c r="AC237" s="116">
        <v>1.012993627066372E-2</v>
      </c>
      <c r="AD237" s="118"/>
      <c r="AE237" s="118"/>
    </row>
    <row r="238" spans="4:31" x14ac:dyDescent="0.2">
      <c r="D238" s="103">
        <v>43748</v>
      </c>
      <c r="E238" s="7">
        <v>1565.6091392271428</v>
      </c>
      <c r="F238" s="7">
        <v>125.16995303882489</v>
      </c>
      <c r="G238" s="7">
        <v>64.626223629844006</v>
      </c>
      <c r="H238" s="7">
        <v>22.324761098673072</v>
      </c>
      <c r="I238" s="7">
        <v>12.887020149620488</v>
      </c>
      <c r="J238" s="7">
        <v>18.031863521360055</v>
      </c>
      <c r="K238" s="7">
        <v>23.692268698010519</v>
      </c>
      <c r="L238" s="7">
        <v>367.593842</v>
      </c>
      <c r="M238" s="7">
        <v>51.763079516885234</v>
      </c>
      <c r="N238" s="7" t="e">
        <v>#N/A</v>
      </c>
      <c r="O238" s="115">
        <v>2.0342280000000001</v>
      </c>
      <c r="R238" s="103">
        <v>43748</v>
      </c>
      <c r="S238" s="114">
        <f t="array" ref="S238:AC238">(E238:O238/E239:O239)-1</f>
        <v>-3.5221759369925554E-3</v>
      </c>
      <c r="T238" s="114">
        <v>3.6853744182034909E-3</v>
      </c>
      <c r="U238" s="114">
        <v>-2.784722735909706E-2</v>
      </c>
      <c r="V238" s="114">
        <v>1.0247099370969126E-2</v>
      </c>
      <c r="W238" s="114">
        <v>-5.3298703376266632E-3</v>
      </c>
      <c r="X238" s="114">
        <v>-3.9926346449110639E-3</v>
      </c>
      <c r="Y238" s="114">
        <v>2.0642954583895978E-3</v>
      </c>
      <c r="Z238" s="114">
        <v>5.5602277363949515E-2</v>
      </c>
      <c r="AA238" s="114">
        <v>-4.6860483186557111E-3</v>
      </c>
      <c r="AB238" s="114" t="e">
        <v>#N/A</v>
      </c>
      <c r="AC238" s="116">
        <v>4.5907714431892011E-3</v>
      </c>
      <c r="AD238" s="118"/>
      <c r="AE238" s="118"/>
    </row>
    <row r="239" spans="4:31" x14ac:dyDescent="0.2">
      <c r="D239" s="103">
        <v>43747</v>
      </c>
      <c r="E239" s="7">
        <v>1571.1429812292031</v>
      </c>
      <c r="F239" s="7">
        <v>124.71034871000381</v>
      </c>
      <c r="G239" s="7">
        <v>66.47743590164697</v>
      </c>
      <c r="H239" s="7">
        <v>22.098317443894267</v>
      </c>
      <c r="I239" s="7">
        <v>12.956074345969155</v>
      </c>
      <c r="J239" s="7">
        <v>18.10414676495035</v>
      </c>
      <c r="K239" s="7">
        <v>23.643461607593355</v>
      </c>
      <c r="L239" s="7">
        <v>348.23138399999999</v>
      </c>
      <c r="M239" s="7">
        <v>52.006785828174038</v>
      </c>
      <c r="N239" s="7" t="e">
        <v>#N/A</v>
      </c>
      <c r="O239" s="115">
        <v>2.0249320000000002</v>
      </c>
      <c r="R239" s="103">
        <v>43747</v>
      </c>
      <c r="S239" s="114">
        <f t="array" ref="S239:AC239">(E239:O239/E240:O240)-1</f>
        <v>1.0770088569247216E-2</v>
      </c>
      <c r="T239" s="114">
        <v>2.006042647049866E-2</v>
      </c>
      <c r="U239" s="114">
        <v>-8.8339333792901709E-3</v>
      </c>
      <c r="V239" s="114">
        <v>-1.4180711061606566E-4</v>
      </c>
      <c r="W239" s="114">
        <v>-7.1484441452393632E-2</v>
      </c>
      <c r="X239" s="114">
        <v>-3.7902340851603267E-4</v>
      </c>
      <c r="Y239" s="114">
        <v>1.3518196285254414E-2</v>
      </c>
      <c r="Z239" s="114">
        <v>1.6949172143205127E-2</v>
      </c>
      <c r="AA239" s="114">
        <v>-6.5325853522471E-3</v>
      </c>
      <c r="AB239" s="114" t="e">
        <v>#N/A</v>
      </c>
      <c r="AC239" s="116">
        <v>-1.1912008126699014E-2</v>
      </c>
      <c r="AD239" s="118"/>
      <c r="AE239" s="118"/>
    </row>
    <row r="240" spans="4:31" x14ac:dyDescent="0.2">
      <c r="D240" s="103">
        <v>43746</v>
      </c>
      <c r="E240" s="7">
        <v>1554.401934720059</v>
      </c>
      <c r="F240" s="7">
        <v>122.25780500231041</v>
      </c>
      <c r="G240" s="7">
        <v>67.069927170020776</v>
      </c>
      <c r="H240" s="7">
        <v>22.101451586884224</v>
      </c>
      <c r="I240" s="7">
        <v>13.953535001863814</v>
      </c>
      <c r="J240" s="7">
        <v>18.11101126217061</v>
      </c>
      <c r="K240" s="7">
        <v>23.328107669158129</v>
      </c>
      <c r="L240" s="7">
        <v>342.42752100000001</v>
      </c>
      <c r="M240" s="7">
        <v>52.348758561561617</v>
      </c>
      <c r="N240" s="7" t="e">
        <v>#N/A</v>
      </c>
      <c r="O240" s="115">
        <v>2.0493438000000004</v>
      </c>
      <c r="R240" s="103">
        <v>43746</v>
      </c>
      <c r="S240" s="114">
        <f t="array" ref="S240:AC240">(E240:O240/E241:O241)-1</f>
        <v>-1.4371431158929804E-2</v>
      </c>
      <c r="T240" s="114">
        <v>-9.2697683076122805E-3</v>
      </c>
      <c r="U240" s="114">
        <v>-4.2901050801234963E-2</v>
      </c>
      <c r="V240" s="114">
        <v>2.2399191597735513E-2</v>
      </c>
      <c r="W240" s="114">
        <v>-9.0374424597480241E-3</v>
      </c>
      <c r="X240" s="114">
        <v>3.3545703751491907E-4</v>
      </c>
      <c r="Y240" s="114">
        <v>-1.884445626348985E-2</v>
      </c>
      <c r="Z240" s="114">
        <v>-7.772693778132278E-3</v>
      </c>
      <c r="AA240" s="114">
        <v>-3.8940250484276184E-4</v>
      </c>
      <c r="AB240" s="114" t="e">
        <v>#N/A</v>
      </c>
      <c r="AC240" s="116">
        <v>5.0098865789691693E-3</v>
      </c>
      <c r="AD240" s="118"/>
      <c r="AE240" s="118"/>
    </row>
    <row r="241" spans="4:31" x14ac:dyDescent="0.2">
      <c r="D241" s="103">
        <v>43745</v>
      </c>
      <c r="E241" s="7">
        <v>1577.0666393606757</v>
      </c>
      <c r="F241" s="7">
        <v>123.40171026523221</v>
      </c>
      <c r="G241" s="7">
        <v>70.076272914277396</v>
      </c>
      <c r="H241" s="7">
        <v>21.617242823075383</v>
      </c>
      <c r="I241" s="7">
        <v>14.080789325177944</v>
      </c>
      <c r="J241" s="7">
        <v>18.104937833360641</v>
      </c>
      <c r="K241" s="7">
        <v>23.776156408716073</v>
      </c>
      <c r="L241" s="7">
        <v>345.10995500000001</v>
      </c>
      <c r="M241" s="7">
        <v>52.369151240231055</v>
      </c>
      <c r="N241" s="7" t="e">
        <v>#N/A</v>
      </c>
      <c r="O241" s="115">
        <v>2.0391280000000003</v>
      </c>
      <c r="R241" s="103">
        <v>43745</v>
      </c>
      <c r="S241" s="114">
        <f t="array" ref="S241:AC241">(E241:O241/E242:O242)-1</f>
        <v>-5.0351844615402763E-3</v>
      </c>
      <c r="T241" s="114">
        <v>-8.2538978244524053E-3</v>
      </c>
      <c r="U241" s="114">
        <v>4.9833193097281736E-3</v>
      </c>
      <c r="V241" s="114">
        <v>1.1758824809965152E-2</v>
      </c>
      <c r="W241" s="114">
        <v>-3.5975915939941983E-3</v>
      </c>
      <c r="X241" s="114">
        <v>-3.4672897485195087E-3</v>
      </c>
      <c r="Y241" s="114">
        <v>-5.9312114974411356E-3</v>
      </c>
      <c r="Z241" s="114">
        <v>1.2013618723967667E-2</v>
      </c>
      <c r="AA241" s="114">
        <v>-3.9171967738800273E-3</v>
      </c>
      <c r="AB241" s="114" t="e">
        <v>#N/A</v>
      </c>
      <c r="AC241" s="116">
        <v>8.4109746206952885E-3</v>
      </c>
      <c r="AD241" s="118"/>
      <c r="AE241" s="118"/>
    </row>
    <row r="242" spans="4:31" x14ac:dyDescent="0.2">
      <c r="D242" s="103">
        <v>43742</v>
      </c>
      <c r="E242" s="7">
        <v>1585.0476466418477</v>
      </c>
      <c r="F242" s="7">
        <v>124.42873230812965</v>
      </c>
      <c r="G242" s="7">
        <v>69.728792078269734</v>
      </c>
      <c r="H242" s="7">
        <v>21.366003728344715</v>
      </c>
      <c r="I242" s="7">
        <v>14.131629155436988</v>
      </c>
      <c r="J242" s="7">
        <v>18.167931315362203</v>
      </c>
      <c r="K242" s="7">
        <v>23.918019239424968</v>
      </c>
      <c r="L242" s="7">
        <v>341.01315299999999</v>
      </c>
      <c r="M242" s="7">
        <v>52.575098245464616</v>
      </c>
      <c r="N242" s="7" t="e">
        <v>#N/A</v>
      </c>
      <c r="O242" s="115">
        <v>2.0221200000000001</v>
      </c>
      <c r="R242" s="103">
        <v>43742</v>
      </c>
      <c r="S242" s="114">
        <f t="array" ref="S242:AC242">(E242:O242/E243:O243)-1</f>
        <v>7.7592634363796709E-3</v>
      </c>
      <c r="T242" s="114">
        <v>1.2423983029314023E-2</v>
      </c>
      <c r="U242" s="114">
        <v>-4.9639006953993148E-3</v>
      </c>
      <c r="V242" s="114">
        <v>4.4829030938850156E-2</v>
      </c>
      <c r="W242" s="114">
        <v>2.8102746435010317E-2</v>
      </c>
      <c r="X242" s="114">
        <v>8.9749686873830115E-4</v>
      </c>
      <c r="Y242" s="114">
        <v>1.3886308794233138E-2</v>
      </c>
      <c r="Z242" s="114">
        <v>8.0738337772416902E-3</v>
      </c>
      <c r="AA242" s="114">
        <v>9.5202371372955508E-3</v>
      </c>
      <c r="AB242" s="114" t="e">
        <v>#N/A</v>
      </c>
      <c r="AC242" s="116">
        <v>4.7816220347161043E-3</v>
      </c>
      <c r="AD242" s="118"/>
      <c r="AE242" s="118"/>
    </row>
    <row r="243" spans="4:31" x14ac:dyDescent="0.2">
      <c r="D243" s="103">
        <v>43741</v>
      </c>
      <c r="E243" s="7">
        <v>1572.8435392763945</v>
      </c>
      <c r="F243" s="7">
        <v>122.90180240082964</v>
      </c>
      <c r="G243" s="7">
        <v>70.076645588035433</v>
      </c>
      <c r="H243" s="7">
        <v>20.449282222897178</v>
      </c>
      <c r="I243" s="7">
        <v>13.745347149824283</v>
      </c>
      <c r="J243" s="7">
        <v>18.15164027505288</v>
      </c>
      <c r="K243" s="7">
        <v>23.590435172035743</v>
      </c>
      <c r="L243" s="7">
        <v>338.28192100000001</v>
      </c>
      <c r="M243" s="7">
        <v>52.07929104477612</v>
      </c>
      <c r="N243" s="7" t="e">
        <v>#N/A</v>
      </c>
      <c r="O243" s="115">
        <v>2.0124970000000002</v>
      </c>
      <c r="R243" s="103">
        <v>43741</v>
      </c>
      <c r="S243" s="114">
        <f t="array" ref="S243:AC243">(E243:O243/E244:O244)-1</f>
        <v>3.890308490575034E-3</v>
      </c>
      <c r="T243" s="114">
        <v>9.4495580564359916E-3</v>
      </c>
      <c r="U243" s="114">
        <v>3.7622120052639874E-2</v>
      </c>
      <c r="V243" s="114">
        <v>2.1057872833092794E-2</v>
      </c>
      <c r="W243" s="114">
        <v>1.1470702304842151E-2</v>
      </c>
      <c r="X243" s="114">
        <v>1.3064104942457355E-3</v>
      </c>
      <c r="Y243" s="114">
        <v>8.9912449006770423E-3</v>
      </c>
      <c r="Z243" s="114">
        <v>8.1395481558987903E-3</v>
      </c>
      <c r="AA243" s="114">
        <v>-6.6111039105367642E-3</v>
      </c>
      <c r="AB243" s="114" t="e">
        <v>#N/A</v>
      </c>
      <c r="AC243" s="116">
        <v>-3.9609007671368435E-3</v>
      </c>
      <c r="AD243" s="118"/>
      <c r="AE243" s="118"/>
    </row>
    <row r="244" spans="4:31" x14ac:dyDescent="0.2">
      <c r="D244" s="103">
        <v>43740</v>
      </c>
      <c r="E244" s="7">
        <v>1566.7484046551697</v>
      </c>
      <c r="F244" s="7">
        <v>121.75130636290642</v>
      </c>
      <c r="G244" s="7">
        <v>67.535805409083181</v>
      </c>
      <c r="H244" s="7">
        <v>20.027544732755732</v>
      </c>
      <c r="I244" s="7">
        <v>13.589466425970329</v>
      </c>
      <c r="J244" s="7">
        <v>18.127957720847121</v>
      </c>
      <c r="K244" s="7">
        <v>23.380217907002688</v>
      </c>
      <c r="L244" s="7">
        <v>335.55068999999997</v>
      </c>
      <c r="M244" s="7">
        <v>52.425884011578411</v>
      </c>
      <c r="N244" s="7" t="e">
        <v>#N/A</v>
      </c>
      <c r="O244" s="115">
        <v>2.0205000000000002</v>
      </c>
      <c r="R244" s="103">
        <v>43740</v>
      </c>
      <c r="S244" s="114">
        <f t="array" ref="S244:AC244">(E244:O244/E245:O245)-1</f>
        <v>-1.6102055129302628E-2</v>
      </c>
      <c r="T244" s="114">
        <v>-2.0824732535768331E-2</v>
      </c>
      <c r="U244" s="114">
        <v>-2.8997050250327505E-2</v>
      </c>
      <c r="V244" s="114">
        <v>5.4971822975595774E-3</v>
      </c>
      <c r="W244" s="114">
        <v>1.3884959143672937E-4</v>
      </c>
      <c r="X244" s="114">
        <v>-1.751201142553005E-3</v>
      </c>
      <c r="Y244" s="114">
        <v>-2.220529137612437E-2</v>
      </c>
      <c r="Z244" s="114">
        <v>-3.668445886190197E-2</v>
      </c>
      <c r="AA244" s="114">
        <v>-2.0795805384880461E-2</v>
      </c>
      <c r="AB244" s="114" t="e">
        <v>#N/A</v>
      </c>
      <c r="AC244" s="116">
        <v>-2.4693288847183026E-2</v>
      </c>
      <c r="AD244" s="118"/>
      <c r="AE244" s="118"/>
    </row>
    <row r="245" spans="4:31" x14ac:dyDescent="0.2">
      <c r="D245" s="103">
        <v>43739</v>
      </c>
      <c r="E245" s="7">
        <v>1592.3891424136166</v>
      </c>
      <c r="F245" s="7">
        <v>124.34066750705983</v>
      </c>
      <c r="G245" s="7">
        <v>69.552626412199999</v>
      </c>
      <c r="H245" s="7">
        <v>19.918051572250878</v>
      </c>
      <c r="I245" s="7">
        <v>13.587579796067033</v>
      </c>
      <c r="J245" s="7">
        <v>18.159759111752109</v>
      </c>
      <c r="K245" s="7">
        <v>23.91117245859045</v>
      </c>
      <c r="L245" s="7">
        <v>348.32894900000002</v>
      </c>
      <c r="M245" s="7">
        <v>53.539276383701186</v>
      </c>
      <c r="N245" s="7" t="e">
        <v>#N/A</v>
      </c>
      <c r="O245" s="115">
        <v>2.0716559999999999</v>
      </c>
      <c r="R245" s="103">
        <v>43739</v>
      </c>
      <c r="S245" s="114">
        <f t="array" ref="S245:AC245">(E245:O245/E246:O246)-1</f>
        <v>3.7992897839833617E-3</v>
      </c>
      <c r="T245" s="114">
        <v>-1.0203616563375983E-2</v>
      </c>
      <c r="U245" s="114">
        <v>-1.1886475966066401E-3</v>
      </c>
      <c r="V245" s="114">
        <v>-1.9534583354991586E-2</v>
      </c>
      <c r="W245" s="114">
        <v>-6.6049338503638921E-2</v>
      </c>
      <c r="X245" s="114">
        <v>4.445251542052997E-3</v>
      </c>
      <c r="Y245" s="114">
        <v>-7.0162476511839156E-3</v>
      </c>
      <c r="Z245" s="114">
        <v>-2.0704714574175775E-2</v>
      </c>
      <c r="AA245" s="114">
        <v>5.5764648531986261E-4</v>
      </c>
      <c r="AB245" s="114" t="e">
        <v>#N/A</v>
      </c>
      <c r="AC245" s="116">
        <v>-1.5961691939346823E-3</v>
      </c>
      <c r="AD245" s="118"/>
      <c r="AE245" s="118"/>
    </row>
    <row r="246" spans="4:31" x14ac:dyDescent="0.2">
      <c r="D246" s="103">
        <v>43738</v>
      </c>
      <c r="E246" s="7">
        <v>1586.3620931195289</v>
      </c>
      <c r="F246" s="7">
        <v>125.62247103322669</v>
      </c>
      <c r="G246" s="7">
        <v>69.63539836110067</v>
      </c>
      <c r="H246" s="7">
        <v>20.314894573647663</v>
      </c>
      <c r="I246" s="7">
        <v>14.548498498086854</v>
      </c>
      <c r="J246" s="7">
        <v>18.079391668060286</v>
      </c>
      <c r="K246" s="7">
        <v>24.080124576087641</v>
      </c>
      <c r="L246" s="7">
        <v>355.69348100000002</v>
      </c>
      <c r="M246" s="7">
        <v>53.509437034207615</v>
      </c>
      <c r="N246" s="7" t="e">
        <v>#N/A</v>
      </c>
      <c r="O246" s="115">
        <v>2.0749680000000001</v>
      </c>
      <c r="R246" s="103">
        <v>43738</v>
      </c>
      <c r="S246" s="114">
        <f t="array" ref="S246:AC246">(E246:O246/E247:O247)-1</f>
        <v>4.2271317449147361E-3</v>
      </c>
      <c r="T246" s="114">
        <v>7.5976301055167283E-3</v>
      </c>
      <c r="U246" s="114">
        <v>2.7621968168078936E-4</v>
      </c>
      <c r="V246" s="114">
        <v>-3.1692960273584925E-3</v>
      </c>
      <c r="W246" s="114">
        <v>-5.6847817623784103E-4</v>
      </c>
      <c r="X246" s="114">
        <v>-3.3000200609916153E-3</v>
      </c>
      <c r="Y246" s="114">
        <v>6.134095756289426E-3</v>
      </c>
      <c r="Z246" s="114">
        <v>1.2494776034669641E-2</v>
      </c>
      <c r="AA246" s="114">
        <v>1.260396004915787E-3</v>
      </c>
      <c r="AB246" s="114" t="e">
        <v>#N/A</v>
      </c>
      <c r="AC246" s="116">
        <v>3.8276660138865104E-3</v>
      </c>
      <c r="AD246" s="118"/>
      <c r="AE246" s="118"/>
    </row>
    <row r="247" spans="4:31" x14ac:dyDescent="0.2">
      <c r="D247" s="103">
        <v>43735</v>
      </c>
      <c r="E247" s="7">
        <v>1579.6845583758668</v>
      </c>
      <c r="F247" s="7">
        <v>124.675234716532</v>
      </c>
      <c r="G247" s="7">
        <v>69.616169005058254</v>
      </c>
      <c r="H247" s="7">
        <v>20.379483188757412</v>
      </c>
      <c r="I247" s="7">
        <v>14.556773706255292</v>
      </c>
      <c r="J247" s="7">
        <v>18.139251562106612</v>
      </c>
      <c r="K247" s="7">
        <v>23.933315328099606</v>
      </c>
      <c r="L247" s="7">
        <v>351.30401599999999</v>
      </c>
      <c r="M247" s="7">
        <v>53.442078851528755</v>
      </c>
      <c r="N247" s="7" t="e">
        <v>#N/A</v>
      </c>
      <c r="O247" s="115">
        <v>2.067056</v>
      </c>
      <c r="R247" s="103">
        <v>43735</v>
      </c>
      <c r="S247" s="114">
        <f t="array" ref="S247:AC247">(E247:O247/E248:O248)-1</f>
        <v>-5.5334204551182875E-3</v>
      </c>
      <c r="T247" s="114">
        <v>-1.0246818178237582E-2</v>
      </c>
      <c r="U247" s="114">
        <v>-4.3888479629463739E-2</v>
      </c>
      <c r="V247" s="114">
        <v>-3.7453937935832404E-2</v>
      </c>
      <c r="W247" s="114">
        <v>-2.4241819294714695E-2</v>
      </c>
      <c r="X247" s="114">
        <v>3.7497546398899129E-3</v>
      </c>
      <c r="Y247" s="114">
        <v>-8.904088412864386E-3</v>
      </c>
      <c r="Z247" s="114">
        <v>-2.0781052692618873E-3</v>
      </c>
      <c r="AA247" s="114">
        <v>-1.2866656448069502E-2</v>
      </c>
      <c r="AB247" s="114" t="e">
        <v>#N/A</v>
      </c>
      <c r="AC247" s="116">
        <v>1.09793300913541E-3</v>
      </c>
      <c r="AD247" s="118"/>
      <c r="AE247" s="118"/>
    </row>
    <row r="248" spans="4:31" x14ac:dyDescent="0.2">
      <c r="D248" s="103">
        <v>43734</v>
      </c>
      <c r="E248" s="7">
        <v>1588.4742543070784</v>
      </c>
      <c r="F248" s="7">
        <v>125.96598526417658</v>
      </c>
      <c r="G248" s="7">
        <v>72.81176674670634</v>
      </c>
      <c r="H248" s="7">
        <v>21.172475782669427</v>
      </c>
      <c r="I248" s="7">
        <v>14.918423431237386</v>
      </c>
      <c r="J248" s="7">
        <v>18.071487916442219</v>
      </c>
      <c r="K248" s="7">
        <v>24.14833423111687</v>
      </c>
      <c r="L248" s="7">
        <v>352.03558299999997</v>
      </c>
      <c r="M248" s="7">
        <v>54.138662421463742</v>
      </c>
      <c r="N248" s="7" t="e">
        <v>#N/A</v>
      </c>
      <c r="O248" s="115">
        <v>2.0647890000000002</v>
      </c>
      <c r="R248" s="103">
        <v>43734</v>
      </c>
      <c r="S248" s="114">
        <f t="array" ref="S248:AC248">(E248:O248/E249:O249)-1</f>
        <v>-1.036577399328531E-2</v>
      </c>
      <c r="T248" s="114">
        <v>7.1387409721599404E-3</v>
      </c>
      <c r="U248" s="114">
        <v>7.7350009495216199E-3</v>
      </c>
      <c r="V248" s="114">
        <v>-6.9217035678814431E-2</v>
      </c>
      <c r="W248" s="114">
        <v>-4.3340032813376617E-2</v>
      </c>
      <c r="X248" s="114">
        <v>5.3436206193657743E-3</v>
      </c>
      <c r="Y248" s="114">
        <v>6.5949875986377471E-3</v>
      </c>
      <c r="Z248" s="114">
        <v>-8.3065721381114788E-4</v>
      </c>
      <c r="AA248" s="114">
        <v>-1.2140270186209667E-2</v>
      </c>
      <c r="AB248" s="114" t="e">
        <v>#N/A</v>
      </c>
      <c r="AC248" s="116">
        <v>1.6306370160361627E-2</v>
      </c>
      <c r="AD248" s="118"/>
      <c r="AE248" s="118"/>
    </row>
    <row r="249" spans="4:31" x14ac:dyDescent="0.2">
      <c r="D249" s="103">
        <v>43733</v>
      </c>
      <c r="E249" s="7">
        <v>1605.1124875872074</v>
      </c>
      <c r="F249" s="7">
        <v>125.0731206532533</v>
      </c>
      <c r="G249" s="7">
        <v>72.252890569545229</v>
      </c>
      <c r="H249" s="7">
        <v>22.746952398414798</v>
      </c>
      <c r="I249" s="7">
        <v>15.59428003986617</v>
      </c>
      <c r="J249" s="7">
        <v>17.975434016589123</v>
      </c>
      <c r="K249" s="7">
        <v>23.990119689276259</v>
      </c>
      <c r="L249" s="7">
        <v>352.32824699999998</v>
      </c>
      <c r="M249" s="7">
        <v>54.803997761573676</v>
      </c>
      <c r="N249" s="7" t="e">
        <v>#N/A</v>
      </c>
      <c r="O249" s="115">
        <v>2.03166</v>
      </c>
      <c r="R249" s="103">
        <v>43733</v>
      </c>
      <c r="S249" s="114">
        <f t="array" ref="S249:AC249">(E249:O249/E250:O250)-1</f>
        <v>1.3209467620113102E-2</v>
      </c>
      <c r="T249" s="114">
        <v>1.2281819534805338E-2</v>
      </c>
      <c r="U249" s="114">
        <v>-7.3380681178720764E-3</v>
      </c>
      <c r="V249" s="114">
        <v>-5.0509383892582971E-4</v>
      </c>
      <c r="W249" s="114">
        <v>-3.7939683726837758E-2</v>
      </c>
      <c r="X249" s="114">
        <v>-7.9703550206006168E-3</v>
      </c>
      <c r="Y249" s="114">
        <v>2.7949164819629502E-3</v>
      </c>
      <c r="Z249" s="114">
        <v>-2.3915526675658771E-2</v>
      </c>
      <c r="AA249" s="114">
        <v>1.8118790995199641E-2</v>
      </c>
      <c r="AB249" s="114" t="e">
        <v>#N/A</v>
      </c>
      <c r="AC249" s="116">
        <v>-2.0472276944172085E-2</v>
      </c>
      <c r="AD249" s="118"/>
      <c r="AE249" s="118"/>
    </row>
    <row r="250" spans="4:31" x14ac:dyDescent="0.2">
      <c r="D250" s="103">
        <v>43732</v>
      </c>
      <c r="E250" s="7">
        <v>1584.1862308663492</v>
      </c>
      <c r="F250" s="7">
        <v>123.55563267028813</v>
      </c>
      <c r="G250" s="7">
        <v>72.787006581939508</v>
      </c>
      <c r="H250" s="7">
        <v>22.758447550055848</v>
      </c>
      <c r="I250" s="7">
        <v>16.209254010471433</v>
      </c>
      <c r="J250" s="7">
        <v>18.119855699435679</v>
      </c>
      <c r="K250" s="7">
        <v>23.923256186259064</v>
      </c>
      <c r="L250" s="7">
        <v>360.96081500000003</v>
      </c>
      <c r="M250" s="7">
        <v>53.828687031700291</v>
      </c>
      <c r="N250" s="7" t="e">
        <v>#N/A</v>
      </c>
      <c r="O250" s="115">
        <v>2.074122</v>
      </c>
      <c r="R250" s="103">
        <v>43732</v>
      </c>
      <c r="S250" s="114">
        <f t="array" ref="S250:AC250">(E250:O250/E251:O251)-1</f>
        <v>-2.4452599542920117E-2</v>
      </c>
      <c r="T250" s="114">
        <v>-9.8640910244949254E-3</v>
      </c>
      <c r="U250" s="114">
        <v>-2.6761138306033438E-2</v>
      </c>
      <c r="V250" s="114">
        <v>-8.4649738222443927E-2</v>
      </c>
      <c r="W250" s="114">
        <v>-8.9211791107158822E-3</v>
      </c>
      <c r="X250" s="114">
        <v>8.4430606883354464E-3</v>
      </c>
      <c r="Y250" s="114">
        <v>-7.7479691647899251E-3</v>
      </c>
      <c r="Z250" s="114">
        <v>0</v>
      </c>
      <c r="AA250" s="114">
        <v>5.0471829558631498E-3</v>
      </c>
      <c r="AB250" s="114" t="e">
        <v>#N/A</v>
      </c>
      <c r="AC250" s="116">
        <v>-4.7322820136814769E-3</v>
      </c>
      <c r="AD250" s="118"/>
      <c r="AE250" s="118"/>
    </row>
    <row r="251" spans="4:31" x14ac:dyDescent="0.2">
      <c r="D251" s="103">
        <v>43728</v>
      </c>
      <c r="E251" s="7">
        <v>1623.8946771054893</v>
      </c>
      <c r="F251" s="7">
        <v>124.78653844413269</v>
      </c>
      <c r="G251" s="7">
        <v>74.788430103633971</v>
      </c>
      <c r="H251" s="7">
        <v>24.863102683622213</v>
      </c>
      <c r="I251" s="7">
        <v>16.355161334117753</v>
      </c>
      <c r="J251" s="7">
        <v>17.968149522559621</v>
      </c>
      <c r="K251" s="7">
        <v>24.110060189165949</v>
      </c>
      <c r="L251" s="7">
        <v>360.96081500000003</v>
      </c>
      <c r="M251" s="7">
        <v>53.55836814883564</v>
      </c>
      <c r="N251" s="7" t="e">
        <v>#N/A</v>
      </c>
      <c r="O251" s="115">
        <v>2.0839840000000001</v>
      </c>
      <c r="R251" s="103">
        <v>43728</v>
      </c>
      <c r="S251" s="114">
        <f t="array" ref="S251:AC251">(E251:O251/E252:O252)-1</f>
        <v>-1.6530513488411835E-2</v>
      </c>
      <c r="T251" s="114">
        <v>-1.3080891483076007E-2</v>
      </c>
      <c r="U251" s="114">
        <v>-2.5024757583107293E-2</v>
      </c>
      <c r="V251" s="114">
        <v>1.13415020457317E-2</v>
      </c>
      <c r="W251" s="114">
        <v>7.938441048267908E-3</v>
      </c>
      <c r="X251" s="114">
        <v>4.2433332267588497E-4</v>
      </c>
      <c r="Y251" s="114">
        <v>-7.0931301637553457E-3</v>
      </c>
      <c r="Z251" s="114">
        <v>7.4870104986881625E-3</v>
      </c>
      <c r="AA251" s="114">
        <v>1.1925952343468271E-2</v>
      </c>
      <c r="AB251" s="114" t="e">
        <v>#N/A</v>
      </c>
      <c r="AC251" s="116">
        <v>-1.4987216785683488E-3</v>
      </c>
      <c r="AD251" s="118"/>
      <c r="AE251" s="118"/>
    </row>
    <row r="252" spans="4:31" x14ac:dyDescent="0.2">
      <c r="D252" s="103">
        <v>43727</v>
      </c>
      <c r="E252" s="7">
        <v>1651.1896905571712</v>
      </c>
      <c r="F252" s="7">
        <v>126.44049280964227</v>
      </c>
      <c r="G252" s="7">
        <v>76.708029958010925</v>
      </c>
      <c r="H252" s="7">
        <v>24.584280021465919</v>
      </c>
      <c r="I252" s="7">
        <v>16.22634941585142</v>
      </c>
      <c r="J252" s="7">
        <v>17.960528271920982</v>
      </c>
      <c r="K252" s="7">
        <v>24.282297687337287</v>
      </c>
      <c r="L252" s="7">
        <v>358.27838100000002</v>
      </c>
      <c r="M252" s="7">
        <v>52.927161344960588</v>
      </c>
      <c r="N252" s="7" t="e">
        <v>#N/A</v>
      </c>
      <c r="O252" s="115">
        <v>2.0871120000000003</v>
      </c>
      <c r="R252" s="103">
        <v>43727</v>
      </c>
      <c r="S252" s="114">
        <f t="array" ref="S252:AC252">(E252:O252/E253:O253)-1</f>
        <v>6.1522314942814571E-3</v>
      </c>
      <c r="T252" s="114">
        <v>2.2401714968466768E-2</v>
      </c>
      <c r="U252" s="114">
        <v>4.751770731083349E-3</v>
      </c>
      <c r="V252" s="114">
        <v>8.0409798836628577E-2</v>
      </c>
      <c r="W252" s="114">
        <v>1.0696172695578321E-2</v>
      </c>
      <c r="X252" s="114">
        <v>4.9062935080861347E-3</v>
      </c>
      <c r="Y252" s="114">
        <v>7.6541078668506124E-3</v>
      </c>
      <c r="Z252" s="114">
        <v>7.1290429890118467E-3</v>
      </c>
      <c r="AA252" s="114">
        <v>-4.3084786088698479E-4</v>
      </c>
      <c r="AB252" s="114" t="e">
        <v>#N/A</v>
      </c>
      <c r="AC252" s="116">
        <v>8.665747462401896E-3</v>
      </c>
      <c r="AD252" s="118"/>
      <c r="AE252" s="118"/>
    </row>
    <row r="253" spans="4:31" x14ac:dyDescent="0.2">
      <c r="D253" s="103">
        <v>43726</v>
      </c>
      <c r="E253" s="7">
        <v>1641.0933046432901</v>
      </c>
      <c r="F253" s="7">
        <v>123.67007112614438</v>
      </c>
      <c r="G253" s="7">
        <v>76.345254810744137</v>
      </c>
      <c r="H253" s="7">
        <v>22.754588164544561</v>
      </c>
      <c r="I253" s="7">
        <v>16.054626359744606</v>
      </c>
      <c r="J253" s="7">
        <v>17.872838878560032</v>
      </c>
      <c r="K253" s="7">
        <v>24.097850142983688</v>
      </c>
      <c r="L253" s="7">
        <v>355.742279</v>
      </c>
      <c r="M253" s="7">
        <v>52.949974728306302</v>
      </c>
      <c r="N253" s="7" t="e">
        <v>#N/A</v>
      </c>
      <c r="O253" s="115">
        <v>2.0691809999999999</v>
      </c>
      <c r="R253" s="103">
        <v>43726</v>
      </c>
      <c r="S253" s="114">
        <f t="array" ref="S253:AC253">(E253:O253/E254:O254)-1</f>
        <v>-8.9833497183827715E-3</v>
      </c>
      <c r="T253" s="114">
        <v>1.9657344607091343E-3</v>
      </c>
      <c r="U253" s="114">
        <v>-7.2645278129536139E-3</v>
      </c>
      <c r="V253" s="114">
        <v>-1.0545190917926606E-3</v>
      </c>
      <c r="W253" s="114">
        <v>5.4504211646411171E-4</v>
      </c>
      <c r="X253" s="114">
        <v>-6.2078487072774191E-3</v>
      </c>
      <c r="Y253" s="114">
        <v>-6.2078487072774191E-3</v>
      </c>
      <c r="Z253" s="114">
        <v>-6.8082891906920961E-3</v>
      </c>
      <c r="AA253" s="114">
        <v>-2.1265376972914307E-2</v>
      </c>
      <c r="AB253" s="114" t="e">
        <v>#N/A</v>
      </c>
      <c r="AC253" s="116">
        <v>1.505757307351363E-3</v>
      </c>
      <c r="AD253" s="118"/>
      <c r="AE253" s="118"/>
    </row>
    <row r="254" spans="4:31" x14ac:dyDescent="0.2">
      <c r="D254" s="103">
        <v>43725</v>
      </c>
      <c r="E254" s="7">
        <v>1655.9694574020937</v>
      </c>
      <c r="F254" s="7">
        <v>123.42744554304311</v>
      </c>
      <c r="G254" s="7">
        <v>76.903925516584678</v>
      </c>
      <c r="H254" s="7">
        <v>22.778608642242279</v>
      </c>
      <c r="I254" s="7">
        <v>16.045880678978804</v>
      </c>
      <c r="J254" s="7">
        <v>17.984483833275483</v>
      </c>
      <c r="K254" s="7">
        <v>24.248380420027729</v>
      </c>
      <c r="L254" s="7">
        <v>358.18087800000001</v>
      </c>
      <c r="M254" s="7">
        <v>54.100441000584645</v>
      </c>
      <c r="N254" s="7" t="e">
        <v>#N/A</v>
      </c>
      <c r="O254" s="115">
        <v>2.0660700000000003</v>
      </c>
      <c r="R254" s="103">
        <v>43725</v>
      </c>
      <c r="S254" s="114">
        <f t="array" ref="S254:AC254">(E254:O254/E255:O255)-1</f>
        <v>-4.4160258625933757E-3</v>
      </c>
      <c r="T254" s="114">
        <v>5.2680400887785694E-3</v>
      </c>
      <c r="U254" s="114">
        <v>7.8535400167718539E-2</v>
      </c>
      <c r="V254" s="114">
        <v>0.14081626982035766</v>
      </c>
      <c r="W254" s="114">
        <v>6.1878228686535142E-2</v>
      </c>
      <c r="X254" s="114">
        <v>6.2375986832206021E-3</v>
      </c>
      <c r="Y254" s="114">
        <v>6.2524203806053613E-3</v>
      </c>
      <c r="Z254" s="114">
        <v>-3.8743398254090899E-2</v>
      </c>
      <c r="AA254" s="114">
        <v>5.1420031390536636E-4</v>
      </c>
      <c r="AB254" s="114" t="e">
        <v>#N/A</v>
      </c>
      <c r="AC254" s="116">
        <v>-1.0635546957304509E-2</v>
      </c>
      <c r="AD254" s="118"/>
      <c r="AE254" s="118"/>
    </row>
    <row r="255" spans="4:31" x14ac:dyDescent="0.2">
      <c r="D255" s="103">
        <v>43721</v>
      </c>
      <c r="E255" s="7">
        <v>1663.3146981266527</v>
      </c>
      <c r="F255" s="7">
        <v>122.78063225022336</v>
      </c>
      <c r="G255" s="7">
        <v>71.304034623829381</v>
      </c>
      <c r="H255" s="7">
        <v>19.966938800609135</v>
      </c>
      <c r="I255" s="7">
        <v>15.11084816083514</v>
      </c>
      <c r="J255" s="7">
        <v>17.872999236770998</v>
      </c>
      <c r="K255" s="7">
        <v>24.097711398155951</v>
      </c>
      <c r="L255" s="7">
        <v>372.61734000000001</v>
      </c>
      <c r="M255" s="7">
        <v>54.072636833751041</v>
      </c>
      <c r="N255" s="7" t="e">
        <v>#N/A</v>
      </c>
      <c r="O255" s="115">
        <v>2.0882800000000001</v>
      </c>
      <c r="R255" s="103">
        <v>43721</v>
      </c>
      <c r="S255" s="114">
        <f t="array" ref="S255:AC255">(E255:O255/E256:O256)-1</f>
        <v>-6.3274981242473771E-3</v>
      </c>
      <c r="T255" s="114">
        <v>-5.5016666901555045E-3</v>
      </c>
      <c r="U255" s="114">
        <v>-3.6791189991110085E-2</v>
      </c>
      <c r="V255" s="114">
        <v>-9.4366130751225574E-3</v>
      </c>
      <c r="W255" s="114">
        <v>1.4772693813605908E-2</v>
      </c>
      <c r="X255" s="114">
        <v>-7.4687974025645643E-3</v>
      </c>
      <c r="Y255" s="114">
        <v>-7.0116992075203166E-3</v>
      </c>
      <c r="Z255" s="114">
        <v>6.0574747442321275E-3</v>
      </c>
      <c r="AA255" s="114">
        <v>2.4547251775295376E-3</v>
      </c>
      <c r="AB255" s="114" t="e">
        <v>#N/A</v>
      </c>
      <c r="AC255" s="116">
        <v>7.0241122932090949E-3</v>
      </c>
      <c r="AD255" s="118"/>
      <c r="AE255" s="118"/>
    </row>
    <row r="256" spans="4:31" x14ac:dyDescent="0.2">
      <c r="D256" s="103">
        <v>43720</v>
      </c>
      <c r="E256" s="7">
        <v>1673.906337336314</v>
      </c>
      <c r="F256" s="7">
        <v>123.45986728966191</v>
      </c>
      <c r="G256" s="7">
        <v>74.027598048206471</v>
      </c>
      <c r="H256" s="7">
        <v>20.157154064208708</v>
      </c>
      <c r="I256" s="7">
        <v>14.890869899196074</v>
      </c>
      <c r="J256" s="7">
        <v>18.00749355788281</v>
      </c>
      <c r="K256" s="7">
        <v>24.267870405848846</v>
      </c>
      <c r="L256" s="7">
        <v>370.37380999999999</v>
      </c>
      <c r="M256" s="7">
        <v>53.940228397023169</v>
      </c>
      <c r="N256" s="7" t="e">
        <v>#N/A</v>
      </c>
      <c r="O256" s="115">
        <v>2.0737140000000003</v>
      </c>
      <c r="R256" s="103">
        <v>43720</v>
      </c>
      <c r="S256" s="114">
        <f t="array" ref="S256:AC256">(E256:O256/E257:O257)-1</f>
        <v>1.4663685380828184E-2</v>
      </c>
      <c r="T256" s="114">
        <v>1.366747337476526E-2</v>
      </c>
      <c r="U256" s="114">
        <v>1.3541565698740099E-2</v>
      </c>
      <c r="V256" s="114">
        <v>-9.89352213551975E-2</v>
      </c>
      <c r="W256" s="114">
        <v>3.3599411891855224E-2</v>
      </c>
      <c r="X256" s="114">
        <v>5.3178577408883321E-3</v>
      </c>
      <c r="Y256" s="114">
        <v>1.2749387715218496E-2</v>
      </c>
      <c r="Z256" s="114">
        <v>4.0989953618053576E-3</v>
      </c>
      <c r="AA256" s="114">
        <v>2.5740190997873835E-3</v>
      </c>
      <c r="AB256" s="114" t="e">
        <v>#N/A</v>
      </c>
      <c r="AC256" s="116">
        <v>6.5361063328299718E-3</v>
      </c>
      <c r="AD256" s="118"/>
      <c r="AE256" s="118"/>
    </row>
    <row r="257" spans="4:31" x14ac:dyDescent="0.2">
      <c r="D257" s="103">
        <v>43719</v>
      </c>
      <c r="E257" s="7">
        <v>1649.7154293129709</v>
      </c>
      <c r="F257" s="7">
        <v>121.7952341694773</v>
      </c>
      <c r="G257" s="7">
        <v>73.038541835402199</v>
      </c>
      <c r="H257" s="7">
        <v>22.370371744554237</v>
      </c>
      <c r="I257" s="7">
        <v>14.406809570392921</v>
      </c>
      <c r="J257" s="7">
        <v>17.912238820017141</v>
      </c>
      <c r="K257" s="7">
        <v>23.962364924848401</v>
      </c>
      <c r="L257" s="7">
        <v>368.86184700000001</v>
      </c>
      <c r="M257" s="7">
        <v>53.801741686320753</v>
      </c>
      <c r="N257" s="7" t="e">
        <v>#N/A</v>
      </c>
      <c r="O257" s="115">
        <v>2.0602480000000001</v>
      </c>
      <c r="R257" s="103">
        <v>43719</v>
      </c>
      <c r="S257" s="114">
        <f t="array" ref="S257:AC257">(E257:O257/E258:O258)-1</f>
        <v>1.1635200539790169E-3</v>
      </c>
      <c r="T257" s="114">
        <v>1.1709501662893196E-4</v>
      </c>
      <c r="U257" s="114">
        <v>4.3031548593452928E-3</v>
      </c>
      <c r="V257" s="114">
        <v>6.1668200852303068E-2</v>
      </c>
      <c r="W257" s="114">
        <v>-6.8625472666250742E-2</v>
      </c>
      <c r="X257" s="114">
        <v>-2.1358339670112247E-3</v>
      </c>
      <c r="Y257" s="114">
        <v>9.2808337451406597E-3</v>
      </c>
      <c r="Z257" s="114">
        <v>1.3399374391251717E-2</v>
      </c>
      <c r="AA257" s="114">
        <v>1.1697440598499753E-2</v>
      </c>
      <c r="AB257" s="114" t="e">
        <v>#N/A</v>
      </c>
      <c r="AC257" s="116">
        <v>7.6062177665956465E-3</v>
      </c>
      <c r="AD257" s="118"/>
      <c r="AE257" s="118"/>
    </row>
    <row r="258" spans="4:31" x14ac:dyDescent="0.2">
      <c r="D258" s="103">
        <v>43718</v>
      </c>
      <c r="E258" s="7">
        <v>1647.7981830820447</v>
      </c>
      <c r="F258" s="7">
        <v>121.78097422427543</v>
      </c>
      <c r="G258" s="7">
        <v>72.725592349285606</v>
      </c>
      <c r="H258" s="7">
        <v>21.070963344852366</v>
      </c>
      <c r="I258" s="7">
        <v>15.468331103745527</v>
      </c>
      <c r="J258" s="7">
        <v>17.950578274824004</v>
      </c>
      <c r="K258" s="7">
        <v>23.742019191953936</v>
      </c>
      <c r="L258" s="7">
        <v>363.98468000000003</v>
      </c>
      <c r="M258" s="7">
        <v>53.179675590058558</v>
      </c>
      <c r="N258" s="7" t="e">
        <v>#N/A</v>
      </c>
      <c r="O258" s="115">
        <v>2.0446956000000003</v>
      </c>
      <c r="R258" s="103">
        <v>43718</v>
      </c>
      <c r="S258" s="114">
        <f t="array" ref="S258:AC258">(E258:O258/E259:O259)-1</f>
        <v>-8.3950173138480633E-3</v>
      </c>
      <c r="T258" s="114">
        <v>-1.2957421989574835E-2</v>
      </c>
      <c r="U258" s="114">
        <v>1.9047803147397291E-2</v>
      </c>
      <c r="V258" s="114">
        <v>-2.4306345317296363E-2</v>
      </c>
      <c r="W258" s="114">
        <v>6.3447214560748089E-2</v>
      </c>
      <c r="X258" s="114">
        <v>-5.9220019280370462E-3</v>
      </c>
      <c r="Y258" s="114">
        <v>-1.1859376334607985E-2</v>
      </c>
      <c r="Z258" s="114">
        <v>-1.5305589791132945E-2</v>
      </c>
      <c r="AA258" s="114">
        <v>-2.5586290348576957E-2</v>
      </c>
      <c r="AB258" s="114" t="e">
        <v>#N/A</v>
      </c>
      <c r="AC258" s="116">
        <v>-1.8923018230547983E-2</v>
      </c>
      <c r="AD258" s="118"/>
      <c r="AE258" s="118"/>
    </row>
    <row r="259" spans="4:31" x14ac:dyDescent="0.2">
      <c r="D259" s="103">
        <v>43717</v>
      </c>
      <c r="E259" s="7">
        <v>1661.7485912770785</v>
      </c>
      <c r="F259" s="7">
        <v>123.37965649845469</v>
      </c>
      <c r="G259" s="7">
        <v>71.366222590017614</v>
      </c>
      <c r="H259" s="7">
        <v>21.595880268079288</v>
      </c>
      <c r="I259" s="7">
        <v>14.545462052044256</v>
      </c>
      <c r="J259" s="7">
        <v>18.057514912954076</v>
      </c>
      <c r="K259" s="7">
        <v>24.026964000210512</v>
      </c>
      <c r="L259" s="7">
        <v>369.64227299999999</v>
      </c>
      <c r="M259" s="7">
        <v>54.576074888234608</v>
      </c>
      <c r="N259" s="7" t="e">
        <v>#N/A</v>
      </c>
      <c r="O259" s="115">
        <v>2.0841336999999998</v>
      </c>
      <c r="R259" s="103">
        <v>43717</v>
      </c>
      <c r="S259" s="114">
        <f t="array" ref="S259:AC259">(E259:O259/E260:O260)-1</f>
        <v>2.4393078700102322E-4</v>
      </c>
      <c r="T259" s="114">
        <v>-9.9511751328452691E-3</v>
      </c>
      <c r="U259" s="114">
        <v>-7.7836647762670297E-2</v>
      </c>
      <c r="V259" s="114">
        <v>-6.1658152120448229E-2</v>
      </c>
      <c r="W259" s="114">
        <v>1.0883049745570084E-2</v>
      </c>
      <c r="X259" s="114">
        <v>-5.2849004622967932E-4</v>
      </c>
      <c r="Y259" s="114">
        <v>-1.4096559831760835E-2</v>
      </c>
      <c r="Z259" s="114">
        <v>-2.5004933091008485E-3</v>
      </c>
      <c r="AA259" s="114">
        <v>2.3810408554672424E-2</v>
      </c>
      <c r="AB259" s="114" t="e">
        <v>#N/A</v>
      </c>
      <c r="AC259" s="116">
        <v>-7.403182773739414E-3</v>
      </c>
      <c r="AD259" s="118"/>
      <c r="AE259" s="118"/>
    </row>
    <row r="260" spans="4:31" x14ac:dyDescent="0.2">
      <c r="D260" s="103">
        <v>43714</v>
      </c>
      <c r="E260" s="7">
        <v>1661.343338489042</v>
      </c>
      <c r="F260" s="7">
        <v>124.61976965126931</v>
      </c>
      <c r="G260" s="7">
        <v>77.390000824550953</v>
      </c>
      <c r="H260" s="7">
        <v>23.0149388699665</v>
      </c>
      <c r="I260" s="7">
        <v>14.388867293506616</v>
      </c>
      <c r="J260" s="7">
        <v>18.067063176007199</v>
      </c>
      <c r="K260" s="7">
        <v>24.37050427180824</v>
      </c>
      <c r="L260" s="7">
        <v>370.56887799999998</v>
      </c>
      <c r="M260" s="7">
        <v>53.306817778186513</v>
      </c>
      <c r="N260" s="7" t="e">
        <v>#N/A</v>
      </c>
      <c r="O260" s="115">
        <v>2.0996779999999995</v>
      </c>
      <c r="R260" s="103">
        <v>43714</v>
      </c>
      <c r="S260" s="114">
        <f t="array" ref="S260:AC260">(E260:O260/E261:O261)-1</f>
        <v>-4.0378662286798539E-3</v>
      </c>
      <c r="T260" s="114">
        <v>-6.9038391177799197E-3</v>
      </c>
      <c r="U260" s="114">
        <v>-7.8653232309893628E-2</v>
      </c>
      <c r="V260" s="114">
        <v>4.2275600618371101E-3</v>
      </c>
      <c r="W260" s="114">
        <v>2.2412871331788153E-2</v>
      </c>
      <c r="X260" s="114">
        <v>8.5417013330713054E-4</v>
      </c>
      <c r="Y260" s="114">
        <v>-1.5950052227048372E-3</v>
      </c>
      <c r="Z260" s="114">
        <v>9.2985309847866127E-3</v>
      </c>
      <c r="AA260" s="114">
        <v>-1.1322544617389463E-2</v>
      </c>
      <c r="AB260" s="114" t="e">
        <v>#N/A</v>
      </c>
      <c r="AC260" s="116">
        <v>1.1870824037351957E-2</v>
      </c>
      <c r="AD260" s="118"/>
      <c r="AE260" s="118"/>
    </row>
    <row r="261" spans="4:31" x14ac:dyDescent="0.2">
      <c r="D261" s="103">
        <v>43713</v>
      </c>
      <c r="E261" s="7">
        <v>1668.0788176134597</v>
      </c>
      <c r="F261" s="7">
        <v>125.48610553540247</v>
      </c>
      <c r="G261" s="7">
        <v>83.996605337395579</v>
      </c>
      <c r="H261" s="7">
        <v>22.918051431041498</v>
      </c>
      <c r="I261" s="7">
        <v>14.07344106961777</v>
      </c>
      <c r="J261" s="7">
        <v>18.051644000844586</v>
      </c>
      <c r="K261" s="7">
        <v>24.409437452027511</v>
      </c>
      <c r="L261" s="7">
        <v>367.154877</v>
      </c>
      <c r="M261" s="7">
        <v>53.91729879949289</v>
      </c>
      <c r="N261" s="7" t="e">
        <v>#N/A</v>
      </c>
      <c r="O261" s="115">
        <v>2.0750455000000003</v>
      </c>
      <c r="R261" s="103">
        <v>43713</v>
      </c>
      <c r="S261" s="114">
        <f t="array" ref="S261:AC261">(E261:O261/E262:O262)-1</f>
        <v>1.6671910668836887E-2</v>
      </c>
      <c r="T261" s="114">
        <v>1.2010757757915602E-2</v>
      </c>
      <c r="U261" s="114">
        <v>-1.4408088318849321E-2</v>
      </c>
      <c r="V261" s="114">
        <v>-9.7218007450817656E-2</v>
      </c>
      <c r="W261" s="114">
        <v>1.6183006236250019E-3</v>
      </c>
      <c r="X261" s="114">
        <v>-8.8607397292834733E-3</v>
      </c>
      <c r="Y261" s="114">
        <v>8.2694749873561957E-3</v>
      </c>
      <c r="Z261" s="114">
        <v>2.1438270362947875E-2</v>
      </c>
      <c r="AA261" s="114">
        <v>2.8263000662268833E-2</v>
      </c>
      <c r="AB261" s="114" t="e">
        <v>#N/A</v>
      </c>
      <c r="AC261" s="116">
        <v>7.1338458326906107E-3</v>
      </c>
      <c r="AD261" s="118"/>
      <c r="AE261" s="118"/>
    </row>
    <row r="262" spans="4:31" x14ac:dyDescent="0.2">
      <c r="D262" s="103">
        <v>43712</v>
      </c>
      <c r="E262" s="7">
        <v>1640.7248003105371</v>
      </c>
      <c r="F262" s="7">
        <v>123.99680988907053</v>
      </c>
      <c r="G262" s="7">
        <v>85.224527861760052</v>
      </c>
      <c r="H262" s="7">
        <v>25.386030758464596</v>
      </c>
      <c r="I262" s="7">
        <v>14.050702808500404</v>
      </c>
      <c r="J262" s="7">
        <v>18.213024873935495</v>
      </c>
      <c r="K262" s="7">
        <v>24.209239749456472</v>
      </c>
      <c r="L262" s="7">
        <v>359.448914</v>
      </c>
      <c r="M262" s="7">
        <v>52.435319334417954</v>
      </c>
      <c r="N262" s="7" t="e">
        <v>#N/A</v>
      </c>
      <c r="O262" s="115">
        <v>2.0603473000000001</v>
      </c>
      <c r="R262" s="103">
        <v>43712</v>
      </c>
      <c r="S262" s="114">
        <f t="array" ref="S262:AC262">(E262:O262/E263:O263)-1</f>
        <v>5.4710548743066578E-3</v>
      </c>
      <c r="T262" s="114">
        <v>1.1132864423181177E-2</v>
      </c>
      <c r="U262" s="114">
        <v>1.1017681648766153E-2</v>
      </c>
      <c r="V262" s="114">
        <v>5.2244622476151914E-3</v>
      </c>
      <c r="W262" s="114">
        <v>3.5721873448204544E-2</v>
      </c>
      <c r="X262" s="114">
        <v>1.8868077145408613E-3</v>
      </c>
      <c r="Y262" s="114">
        <v>8.1128680543232079E-3</v>
      </c>
      <c r="Z262" s="114">
        <v>3.6131073441376893E-2</v>
      </c>
      <c r="AA262" s="114">
        <v>1.1306487673261367E-2</v>
      </c>
      <c r="AB262" s="114" t="e">
        <v>#N/A</v>
      </c>
      <c r="AC262" s="116">
        <v>1.3632769542575307E-3</v>
      </c>
      <c r="AD262" s="118"/>
      <c r="AE262" s="118"/>
    </row>
    <row r="263" spans="4:31" x14ac:dyDescent="0.2">
      <c r="D263" s="103">
        <v>43711</v>
      </c>
      <c r="E263" s="7">
        <v>1631.79714856699</v>
      </c>
      <c r="F263" s="7">
        <v>122.63156925455759</v>
      </c>
      <c r="G263" s="7">
        <v>84.295783752046773</v>
      </c>
      <c r="H263" s="7">
        <v>25.254091709729302</v>
      </c>
      <c r="I263" s="7">
        <v>13.566096428688649</v>
      </c>
      <c r="J263" s="7">
        <v>18.178725115147717</v>
      </c>
      <c r="K263" s="7">
        <v>24.014413977455483</v>
      </c>
      <c r="L263" s="7">
        <v>346.91451999999998</v>
      </c>
      <c r="M263" s="7">
        <v>51.849088257168439</v>
      </c>
      <c r="N263" s="7" t="e">
        <v>#N/A</v>
      </c>
      <c r="O263" s="115">
        <v>2.0575423000000002</v>
      </c>
      <c r="R263" s="103">
        <v>43711</v>
      </c>
      <c r="S263" s="114">
        <f t="array" ref="S263:AC263">(E263:O263/E264:O264)-1</f>
        <v>1.621120826375444E-2</v>
      </c>
      <c r="T263" s="114">
        <v>-4.796359946784845E-3</v>
      </c>
      <c r="U263" s="114">
        <v>1.7209300120148097E-2</v>
      </c>
      <c r="V263" s="114">
        <v>-5.8444557504415018E-2</v>
      </c>
      <c r="W263" s="114">
        <v>-4.5979145649507891E-2</v>
      </c>
      <c r="X263" s="114">
        <v>9.0098832513840765E-3</v>
      </c>
      <c r="Y263" s="114">
        <v>-2.0108208954960904E-3</v>
      </c>
      <c r="Z263" s="114">
        <v>-1.8625804464727946E-2</v>
      </c>
      <c r="AA263" s="114">
        <v>2.0102057957402497E-2</v>
      </c>
      <c r="AB263" s="114" t="e">
        <v>#N/A</v>
      </c>
      <c r="AC263" s="116">
        <v>4.08962297758797E-3</v>
      </c>
      <c r="AD263" s="118"/>
      <c r="AE263" s="118"/>
    </row>
    <row r="264" spans="4:31" x14ac:dyDescent="0.2">
      <c r="D264" s="103">
        <v>43707</v>
      </c>
      <c r="E264" s="7">
        <v>1605.7657456415911</v>
      </c>
      <c r="F264" s="7">
        <v>123.22258914567503</v>
      </c>
      <c r="G264" s="7">
        <v>82.869654988496606</v>
      </c>
      <c r="H264" s="7">
        <v>26.8216724899317</v>
      </c>
      <c r="I264" s="7">
        <v>14.219916018423515</v>
      </c>
      <c r="J264" s="7">
        <v>18.016399459408149</v>
      </c>
      <c r="K264" s="7">
        <v>24.062799958416008</v>
      </c>
      <c r="L264" s="7">
        <v>353.498718</v>
      </c>
      <c r="M264" s="7">
        <v>50.827353844367558</v>
      </c>
      <c r="N264" s="7" t="e">
        <v>#N/A</v>
      </c>
      <c r="O264" s="115">
        <v>2.0491619999999999</v>
      </c>
      <c r="R264" s="103">
        <v>43707</v>
      </c>
      <c r="S264" s="114">
        <f t="array" ref="S264:AC264">(E264:O264/E265:O265)-1</f>
        <v>-3.5101875380242342E-3</v>
      </c>
      <c r="T264" s="114">
        <v>2.7514471906719962E-4</v>
      </c>
      <c r="U264" s="114">
        <v>1.0984222649112363E-2</v>
      </c>
      <c r="V264" s="114">
        <v>-4.5453270660564149E-2</v>
      </c>
      <c r="W264" s="114">
        <v>3.8471661343876917E-2</v>
      </c>
      <c r="X264" s="114">
        <v>1.1850773475219345E-3</v>
      </c>
      <c r="Y264" s="114">
        <v>2.1614633947901751E-3</v>
      </c>
      <c r="Z264" s="114">
        <v>2.9056566092822145E-3</v>
      </c>
      <c r="AA264" s="114">
        <v>2.1681907614174989E-2</v>
      </c>
      <c r="AB264" s="114" t="e">
        <v>#N/A</v>
      </c>
      <c r="AC264" s="116">
        <v>1.0502676708102676E-2</v>
      </c>
      <c r="AD264" s="118"/>
      <c r="AE264" s="118"/>
    </row>
    <row r="265" spans="4:31" x14ac:dyDescent="0.2">
      <c r="D265" s="103">
        <v>43706</v>
      </c>
      <c r="E265" s="7">
        <v>1611.4221395543511</v>
      </c>
      <c r="F265" s="7">
        <v>123.18869442695468</v>
      </c>
      <c r="G265" s="7">
        <v>81.969286099589922</v>
      </c>
      <c r="H265" s="7">
        <v>28.098857463471482</v>
      </c>
      <c r="I265" s="7">
        <v>13.693118982198945</v>
      </c>
      <c r="J265" s="7">
        <v>17.995073904956403</v>
      </c>
      <c r="K265" s="7">
        <v>24.010901274235827</v>
      </c>
      <c r="L265" s="7">
        <v>352.47454800000003</v>
      </c>
      <c r="M265" s="7">
        <v>49.748706975793738</v>
      </c>
      <c r="N265" s="7" t="e">
        <v>#N/A</v>
      </c>
      <c r="O265" s="115">
        <v>2.0278640000000001</v>
      </c>
      <c r="R265" s="103">
        <v>43706</v>
      </c>
      <c r="S265" s="114">
        <f t="array" ref="S265:AC265">(E265:O265/E266:O266)-1</f>
        <v>1.2936714442020047E-2</v>
      </c>
      <c r="T265" s="114">
        <v>1.9268845723060757E-2</v>
      </c>
      <c r="U265" s="114">
        <v>8.2549038217614168E-3</v>
      </c>
      <c r="V265" s="114">
        <v>-6.3368039602653248E-2</v>
      </c>
      <c r="W265" s="114">
        <v>2.4677714152129493E-2</v>
      </c>
      <c r="X265" s="114">
        <v>-5.9644178457751718E-4</v>
      </c>
      <c r="Y265" s="114">
        <v>1.3987606297746646E-2</v>
      </c>
      <c r="Z265" s="114">
        <v>1.5456007861309073E-2</v>
      </c>
      <c r="AA265" s="114">
        <v>-1.9991860514456672E-4</v>
      </c>
      <c r="AB265" s="114" t="e">
        <v>#N/A</v>
      </c>
      <c r="AC265" s="116">
        <v>1.1800641947737223E-2</v>
      </c>
      <c r="AD265" s="118"/>
      <c r="AE265" s="118"/>
    </row>
    <row r="266" spans="4:31" x14ac:dyDescent="0.2">
      <c r="D266" s="103">
        <v>43705</v>
      </c>
      <c r="E266" s="7">
        <v>1590.8418725270601</v>
      </c>
      <c r="F266" s="7">
        <v>120.85986434674716</v>
      </c>
      <c r="G266" s="7">
        <v>81.298177463742235</v>
      </c>
      <c r="H266" s="7">
        <v>29.999891794799659</v>
      </c>
      <c r="I266" s="7">
        <v>13.36334224222816</v>
      </c>
      <c r="J266" s="7">
        <v>18.00581332438837</v>
      </c>
      <c r="K266" s="7">
        <v>23.679679243717782</v>
      </c>
      <c r="L266" s="7">
        <v>347.10961900000001</v>
      </c>
      <c r="M266" s="7">
        <v>49.758654656626561</v>
      </c>
      <c r="N266" s="7" t="e">
        <v>#N/A</v>
      </c>
      <c r="O266" s="115">
        <v>2.004213</v>
      </c>
      <c r="R266" s="103">
        <v>43705</v>
      </c>
      <c r="S266" s="114">
        <f t="array" ref="S266:AC266">(E266:O266/E267:O267)-1</f>
        <v>2.6079275267720803E-3</v>
      </c>
      <c r="T266" s="114">
        <v>-9.5092544543651236E-5</v>
      </c>
      <c r="U266" s="114">
        <v>-1.5903895603350926E-2</v>
      </c>
      <c r="V266" s="114">
        <v>7.8974541597864878E-3</v>
      </c>
      <c r="W266" s="114">
        <v>2.262354850758963E-2</v>
      </c>
      <c r="X266" s="114">
        <v>1.2326375738951345E-3</v>
      </c>
      <c r="Y266" s="114">
        <v>1.9899432047856269E-3</v>
      </c>
      <c r="Z266" s="114">
        <v>-1.1115776265295696E-2</v>
      </c>
      <c r="AA266" s="114">
        <v>5.1166753282350097E-3</v>
      </c>
      <c r="AB266" s="114" t="e">
        <v>#N/A</v>
      </c>
      <c r="AC266" s="116">
        <v>3.1423698160004676E-4</v>
      </c>
      <c r="AD266" s="118"/>
      <c r="AE266" s="118"/>
    </row>
    <row r="267" spans="4:31" x14ac:dyDescent="0.2">
      <c r="D267" s="103">
        <v>43704</v>
      </c>
      <c r="E267" s="7">
        <v>1586.7038638437064</v>
      </c>
      <c r="F267" s="7">
        <v>120.87135831177147</v>
      </c>
      <c r="G267" s="7">
        <v>82.61203057356505</v>
      </c>
      <c r="H267" s="7">
        <v>29.764825450232401</v>
      </c>
      <c r="I267" s="7">
        <v>13.06770439789944</v>
      </c>
      <c r="J267" s="7">
        <v>17.983646006604999</v>
      </c>
      <c r="K267" s="7">
        <v>23.632651609236913</v>
      </c>
      <c r="L267" s="7">
        <v>351.01138300000002</v>
      </c>
      <c r="M267" s="7">
        <v>49.505351844229601</v>
      </c>
      <c r="N267" s="7" t="e">
        <v>#N/A</v>
      </c>
      <c r="O267" s="115">
        <v>2.0035834000000001</v>
      </c>
      <c r="R267" s="103">
        <v>43704</v>
      </c>
      <c r="S267" s="114">
        <f t="array" ref="S267:AC267">(E267:O267/E268:O268)-1</f>
        <v>5.1929796859071509E-3</v>
      </c>
      <c r="T267" s="114">
        <v>1.5812987730030814E-2</v>
      </c>
      <c r="U267" s="114">
        <v>-6.8380541581103405E-4</v>
      </c>
      <c r="V267" s="114">
        <v>-1.2233829845624045E-2</v>
      </c>
      <c r="W267" s="114">
        <v>4.3535280262286369E-2</v>
      </c>
      <c r="X267" s="114">
        <v>-8.0092883383586777E-4</v>
      </c>
      <c r="Y267" s="114">
        <v>1.0843165687398848E-2</v>
      </c>
      <c r="Z267" s="114">
        <v>1.2236311655769327E-2</v>
      </c>
      <c r="AA267" s="114">
        <v>-5.3371980999405988E-4</v>
      </c>
      <c r="AB267" s="114" t="e">
        <v>#N/A</v>
      </c>
      <c r="AC267" s="116">
        <v>-1.4744822892570952E-2</v>
      </c>
      <c r="AD267" s="118"/>
      <c r="AE267" s="118"/>
    </row>
    <row r="268" spans="4:31" x14ac:dyDescent="0.2">
      <c r="D268" s="103">
        <v>43700</v>
      </c>
      <c r="E268" s="7">
        <v>1578.5067105616913</v>
      </c>
      <c r="F268" s="7">
        <v>118.98977446810814</v>
      </c>
      <c r="G268" s="7">
        <v>82.6685597824616</v>
      </c>
      <c r="H268" s="7">
        <v>30.13347323444021</v>
      </c>
      <c r="I268" s="7">
        <v>12.522532438591774</v>
      </c>
      <c r="J268" s="7">
        <v>17.998061172751399</v>
      </c>
      <c r="K268" s="7">
        <v>23.379147637770409</v>
      </c>
      <c r="L268" s="7">
        <v>346.76821899999999</v>
      </c>
      <c r="M268" s="7">
        <v>49.531787940677965</v>
      </c>
      <c r="N268" s="7" t="e">
        <v>#N/A</v>
      </c>
      <c r="O268" s="115">
        <v>2.0335679999999998</v>
      </c>
      <c r="R268" s="103">
        <v>43700</v>
      </c>
      <c r="S268" s="114">
        <f t="array" ref="S268:AC268">(E268:O268/E269:O269)-1</f>
        <v>-2.9907554579147066E-2</v>
      </c>
      <c r="T268" s="114">
        <v>-3.1271876110883112E-2</v>
      </c>
      <c r="U268" s="114">
        <v>-2.3371496843859751E-2</v>
      </c>
      <c r="V268" s="114">
        <v>-9.7667488027709526E-3</v>
      </c>
      <c r="W268" s="114">
        <v>-1.9176184185841216E-2</v>
      </c>
      <c r="X268" s="114">
        <v>5.015633876706449E-3</v>
      </c>
      <c r="Y268" s="114">
        <v>-2.1134319566762372E-2</v>
      </c>
      <c r="Z268" s="114">
        <v>-1.5508197551058367E-2</v>
      </c>
      <c r="AA268" s="114">
        <v>1.0682912851848414E-2</v>
      </c>
      <c r="AB268" s="114" t="e">
        <v>#N/A</v>
      </c>
      <c r="AC268" s="116">
        <v>5.0892836402041119E-3</v>
      </c>
      <c r="AD268" s="118"/>
      <c r="AE268" s="118"/>
    </row>
    <row r="269" spans="4:31" x14ac:dyDescent="0.2">
      <c r="D269" s="103">
        <v>43699</v>
      </c>
      <c r="E269" s="7">
        <v>1627.1714288805656</v>
      </c>
      <c r="F269" s="7">
        <v>122.83092803211318</v>
      </c>
      <c r="G269" s="7">
        <v>84.646884168651809</v>
      </c>
      <c r="H269" s="7">
        <v>30.430682062037114</v>
      </c>
      <c r="I269" s="7">
        <v>12.767361718472461</v>
      </c>
      <c r="J269" s="7">
        <v>17.908239997547511</v>
      </c>
      <c r="K269" s="7">
        <v>23.883917993143857</v>
      </c>
      <c r="L269" s="7">
        <v>352.230682</v>
      </c>
      <c r="M269" s="7">
        <v>49.008237213503399</v>
      </c>
      <c r="N269" s="7" t="e">
        <v>#N/A</v>
      </c>
      <c r="O269" s="115">
        <v>2.0232710000000003</v>
      </c>
      <c r="R269" s="103">
        <v>43699</v>
      </c>
      <c r="S269" s="114">
        <f t="array" ref="S269:AC269">(E269:O269/E270:O270)-1</f>
        <v>-9.7279782450417907E-3</v>
      </c>
      <c r="T269" s="114">
        <v>-6.649695891584595E-3</v>
      </c>
      <c r="U269" s="114">
        <v>9.9917476165869434E-3</v>
      </c>
      <c r="V269" s="114">
        <v>-3.0395349729652965E-2</v>
      </c>
      <c r="W269" s="114">
        <v>-8.4709642711930933E-3</v>
      </c>
      <c r="X269" s="114">
        <v>1.4280238109010135E-4</v>
      </c>
      <c r="Y269" s="114">
        <v>-1.9854349062587984E-3</v>
      </c>
      <c r="Z269" s="114">
        <v>-2.1674325476542244E-2</v>
      </c>
      <c r="AA269" s="114">
        <v>-2.630702811375496E-2</v>
      </c>
      <c r="AB269" s="114" t="e">
        <v>#N/A</v>
      </c>
      <c r="AC269" s="116">
        <v>-7.3459318262122375E-3</v>
      </c>
      <c r="AD269" s="118"/>
      <c r="AE269" s="118"/>
    </row>
    <row r="270" spans="4:31" x14ac:dyDescent="0.2">
      <c r="D270" s="103">
        <v>43698</v>
      </c>
      <c r="E270" s="7">
        <v>1643.156014846199</v>
      </c>
      <c r="F270" s="7">
        <v>123.6531841024204</v>
      </c>
      <c r="G270" s="7">
        <v>83.80948098675502</v>
      </c>
      <c r="H270" s="7">
        <v>31.384628831506092</v>
      </c>
      <c r="I270" s="7">
        <v>12.876437560991873</v>
      </c>
      <c r="J270" s="7">
        <v>17.905683023376728</v>
      </c>
      <c r="K270" s="7">
        <v>23.931432294177487</v>
      </c>
      <c r="L270" s="7">
        <v>360.03417999999999</v>
      </c>
      <c r="M270" s="7">
        <v>50.332331267179931</v>
      </c>
      <c r="N270" s="7" t="e">
        <v>#N/A</v>
      </c>
      <c r="O270" s="115">
        <v>2.0382438</v>
      </c>
      <c r="R270" s="103">
        <v>43698</v>
      </c>
      <c r="S270" s="114">
        <f t="array" ref="S270:AC270">(E270:O270/E271:O271)-1</f>
        <v>1.0967201087746181E-2</v>
      </c>
      <c r="T270" s="114">
        <v>9.813593726001324E-3</v>
      </c>
      <c r="U270" s="114">
        <v>1.6162177712150561E-2</v>
      </c>
      <c r="V270" s="114">
        <v>2.6684925068907406E-2</v>
      </c>
      <c r="W270" s="114">
        <v>8.5626693885703098E-3</v>
      </c>
      <c r="X270" s="114">
        <v>-2.2940278256085023E-3</v>
      </c>
      <c r="Y270" s="114">
        <v>5.8232132739479692E-3</v>
      </c>
      <c r="Z270" s="114">
        <v>3.7672172595490272E-2</v>
      </c>
      <c r="AA270" s="114">
        <v>6.5376949734712309E-3</v>
      </c>
      <c r="AB270" s="114" t="e">
        <v>#N/A</v>
      </c>
      <c r="AC270" s="116">
        <v>6.820317653825958E-3</v>
      </c>
      <c r="AD270" s="118"/>
      <c r="AE270" s="118"/>
    </row>
    <row r="271" spans="4:31" x14ac:dyDescent="0.2">
      <c r="D271" s="103">
        <v>43697</v>
      </c>
      <c r="E271" s="7">
        <v>1625.3306863746438</v>
      </c>
      <c r="F271" s="7">
        <v>122.45149488052144</v>
      </c>
      <c r="G271" s="7">
        <v>82.476481436702159</v>
      </c>
      <c r="H271" s="7">
        <v>30.568900024902643</v>
      </c>
      <c r="I271" s="7">
        <v>12.767116959423124</v>
      </c>
      <c r="J271" s="7">
        <v>17.946853604928556</v>
      </c>
      <c r="K271" s="7">
        <v>23.792881272128163</v>
      </c>
      <c r="L271" s="7">
        <v>346.96331800000002</v>
      </c>
      <c r="M271" s="7">
        <v>50.0054111421098</v>
      </c>
      <c r="N271" s="7" t="e">
        <v>#N/A</v>
      </c>
      <c r="O271" s="115">
        <v>2.0244365000000002</v>
      </c>
      <c r="R271" s="103">
        <v>43697</v>
      </c>
      <c r="S271" s="114">
        <f t="array" ref="S271:AC271">(E271:O271/E272:O272)-1</f>
        <v>-7.1595002158795218E-3</v>
      </c>
      <c r="T271" s="114">
        <v>-7.3522360281764731E-3</v>
      </c>
      <c r="U271" s="114">
        <v>-1.7943830387805448E-2</v>
      </c>
      <c r="V271" s="114">
        <v>1.5349614473874063E-2</v>
      </c>
      <c r="W271" s="114">
        <v>5.6988660300718141E-2</v>
      </c>
      <c r="X271" s="114">
        <v>4.3993456665787356E-3</v>
      </c>
      <c r="Y271" s="114">
        <v>-3.5358812083242652E-3</v>
      </c>
      <c r="Z271" s="114">
        <v>-3.2225859558026038E-3</v>
      </c>
      <c r="AA271" s="114">
        <v>1.1197522144259286E-2</v>
      </c>
      <c r="AB271" s="114" t="e">
        <v>#N/A</v>
      </c>
      <c r="AC271" s="116">
        <v>4.0493048556939915E-3</v>
      </c>
      <c r="AD271" s="118"/>
      <c r="AE271" s="118"/>
    </row>
    <row r="272" spans="4:31" x14ac:dyDescent="0.2">
      <c r="D272" s="103">
        <v>43696</v>
      </c>
      <c r="E272" s="7">
        <v>1637.0511544684666</v>
      </c>
      <c r="F272" s="7">
        <v>123.35845536040239</v>
      </c>
      <c r="G272" s="7">
        <v>83.983466515231413</v>
      </c>
      <c r="H272" s="7">
        <v>30.106772671344931</v>
      </c>
      <c r="I272" s="7">
        <v>12.078764360433933</v>
      </c>
      <c r="J272" s="7">
        <v>17.868245018636451</v>
      </c>
      <c r="K272" s="7">
        <v>23.877308598908403</v>
      </c>
      <c r="L272" s="7">
        <v>348.08505200000002</v>
      </c>
      <c r="M272" s="7">
        <v>49.45167491715425</v>
      </c>
      <c r="N272" s="7" t="e">
        <v>#N/A</v>
      </c>
      <c r="O272" s="115">
        <v>2.0162720000000003</v>
      </c>
      <c r="R272" s="103">
        <v>43696</v>
      </c>
      <c r="S272" s="114">
        <f t="array" ref="S272:AC272">(E272:O272/E273:O273)-1</f>
        <v>1.4939417559422852E-2</v>
      </c>
      <c r="T272" s="114">
        <v>1.8556925368458099E-2</v>
      </c>
      <c r="U272" s="114">
        <v>8.7074288138115907E-3</v>
      </c>
      <c r="V272" s="114">
        <v>4.4627028008354497E-2</v>
      </c>
      <c r="W272" s="114">
        <v>2.0047978881697182E-2</v>
      </c>
      <c r="X272" s="114">
        <v>-1.6473936336968142E-3</v>
      </c>
      <c r="Y272" s="114">
        <v>1.0868295924150839E-2</v>
      </c>
      <c r="Z272" s="114">
        <v>2.4106712583138457E-2</v>
      </c>
      <c r="AA272" s="114">
        <v>1.1943126361259271E-2</v>
      </c>
      <c r="AB272" s="114" t="e">
        <v>#N/A</v>
      </c>
      <c r="AC272" s="116">
        <v>1.8087191444050799E-2</v>
      </c>
      <c r="AD272" s="118"/>
      <c r="AE272" s="118"/>
    </row>
    <row r="273" spans="4:31" x14ac:dyDescent="0.2">
      <c r="D273" s="103">
        <v>43693</v>
      </c>
      <c r="E273" s="7">
        <v>1612.954552898346</v>
      </c>
      <c r="F273" s="7">
        <v>121.11100743414814</v>
      </c>
      <c r="G273" s="7">
        <v>83.25849906150853</v>
      </c>
      <c r="H273" s="7">
        <v>28.820595163754611</v>
      </c>
      <c r="I273" s="7">
        <v>11.841368847842009</v>
      </c>
      <c r="J273" s="7">
        <v>17.897729624477442</v>
      </c>
      <c r="K273" s="7">
        <v>23.620593004234458</v>
      </c>
      <c r="L273" s="7">
        <v>339.89138800000001</v>
      </c>
      <c r="M273" s="7">
        <v>48.868037767075279</v>
      </c>
      <c r="N273" s="7" t="e">
        <v>#N/A</v>
      </c>
      <c r="O273" s="115">
        <v>1.9804512000000001</v>
      </c>
      <c r="R273" s="103">
        <v>43693</v>
      </c>
      <c r="S273" s="114">
        <f t="array" ref="S273:AC273">(E273:O273/E274:O274)-1</f>
        <v>1.1960707604788734E-2</v>
      </c>
      <c r="T273" s="114">
        <v>2.1050703344585253E-2</v>
      </c>
      <c r="U273" s="114">
        <v>2.3581688909890541E-2</v>
      </c>
      <c r="V273" s="114">
        <v>7.8430246151659722E-2</v>
      </c>
      <c r="W273" s="114">
        <v>4.1451661264071626E-2</v>
      </c>
      <c r="X273" s="114">
        <v>1.6955138687297922E-3</v>
      </c>
      <c r="Y273" s="114">
        <v>1.6899326534487225E-2</v>
      </c>
      <c r="Z273" s="114">
        <v>7.9548124929089692E-3</v>
      </c>
      <c r="AA273" s="114">
        <v>-2.415773893673645E-3</v>
      </c>
      <c r="AB273" s="114" t="e">
        <v>#N/A</v>
      </c>
      <c r="AC273" s="116">
        <v>1.667960327727469E-2</v>
      </c>
      <c r="AD273" s="118"/>
      <c r="AE273" s="118"/>
    </row>
    <row r="274" spans="4:31" x14ac:dyDescent="0.2">
      <c r="D274" s="103">
        <v>43692</v>
      </c>
      <c r="E274" s="7">
        <v>1593.8904947367478</v>
      </c>
      <c r="F274" s="7">
        <v>118.6140972602371</v>
      </c>
      <c r="G274" s="7">
        <v>81.34035608841188</v>
      </c>
      <c r="H274" s="7">
        <v>26.724579792341586</v>
      </c>
      <c r="I274" s="7">
        <v>11.37006093347572</v>
      </c>
      <c r="J274" s="7">
        <v>17.867435140398268</v>
      </c>
      <c r="K274" s="7">
        <v>23.228054526038065</v>
      </c>
      <c r="L274" s="7">
        <v>337.20895400000001</v>
      </c>
      <c r="M274" s="7">
        <v>48.986377779661019</v>
      </c>
      <c r="N274" s="7" t="e">
        <v>#N/A</v>
      </c>
      <c r="O274" s="115">
        <v>1.9479600000000001</v>
      </c>
      <c r="R274" s="103">
        <v>43692</v>
      </c>
      <c r="S274" s="114">
        <f t="array" ref="S274:AC274">(E274:O274/E275:O275)-1</f>
        <v>1.0516976403544875E-2</v>
      </c>
      <c r="T274" s="114">
        <v>7.837527909648756E-4</v>
      </c>
      <c r="U274" s="114">
        <v>-1.8730684515748885E-2</v>
      </c>
      <c r="V274" s="114">
        <v>-1.1574316022348374E-2</v>
      </c>
      <c r="W274" s="114">
        <v>-2.4815285940804621E-3</v>
      </c>
      <c r="X274" s="114">
        <v>5.975466902512272E-3</v>
      </c>
      <c r="Y274" s="114">
        <v>6.8903451689801276E-3</v>
      </c>
      <c r="Z274" s="114">
        <v>-7.037131216809045E-3</v>
      </c>
      <c r="AA274" s="114">
        <v>-3.5325841702489313E-3</v>
      </c>
      <c r="AB274" s="114" t="e">
        <v>#N/A</v>
      </c>
      <c r="AC274" s="116">
        <v>-1.901972475585767E-2</v>
      </c>
      <c r="AD274" s="118"/>
      <c r="AE274" s="118"/>
    </row>
    <row r="275" spans="4:31" x14ac:dyDescent="0.2">
      <c r="D275" s="103">
        <v>43691</v>
      </c>
      <c r="E275" s="7">
        <v>1577.3020463341879</v>
      </c>
      <c r="F275" s="7">
        <v>118.52120593429757</v>
      </c>
      <c r="G275" s="7">
        <v>82.892998695542474</v>
      </c>
      <c r="H275" s="7">
        <v>27.037520600229396</v>
      </c>
      <c r="I275" s="7">
        <v>11.398346255634307</v>
      </c>
      <c r="J275" s="7">
        <v>17.761303061806949</v>
      </c>
      <c r="K275" s="7">
        <v>23.06910046112305</v>
      </c>
      <c r="L275" s="7">
        <v>339.59875499999998</v>
      </c>
      <c r="M275" s="7">
        <v>49.160039757918653</v>
      </c>
      <c r="N275" s="7" t="e">
        <v>#N/A</v>
      </c>
      <c r="O275" s="115">
        <v>1.9857279999999999</v>
      </c>
      <c r="R275" s="103">
        <v>43691</v>
      </c>
      <c r="S275" s="114">
        <f t="array" ref="S275:AC275">(E275:O275/E276:O276)-1</f>
        <v>-3.0078622998752857E-2</v>
      </c>
      <c r="T275" s="114">
        <v>-2.6535034196282337E-2</v>
      </c>
      <c r="U275" s="114">
        <v>-2.575234633460366E-2</v>
      </c>
      <c r="V275" s="114">
        <v>-5.7148565179396371E-2</v>
      </c>
      <c r="W275" s="114">
        <v>-3.857006178161726E-2</v>
      </c>
      <c r="X275" s="114">
        <v>4.6741189430588026E-3</v>
      </c>
      <c r="Y275" s="114">
        <v>-2.4106200196292615E-2</v>
      </c>
      <c r="Z275" s="114">
        <v>-3.1706303127506108E-2</v>
      </c>
      <c r="AA275" s="114">
        <v>-3.7125315767161382E-3</v>
      </c>
      <c r="AB275" s="114" t="e">
        <v>#N/A</v>
      </c>
      <c r="AC275" s="116">
        <v>-3.0867877601850058E-3</v>
      </c>
      <c r="AD275" s="118"/>
      <c r="AE275" s="118"/>
    </row>
    <row r="276" spans="4:31" x14ac:dyDescent="0.2">
      <c r="D276" s="103">
        <v>43690</v>
      </c>
      <c r="E276" s="7">
        <v>1626.2163962308048</v>
      </c>
      <c r="F276" s="7">
        <v>121.75189667605903</v>
      </c>
      <c r="G276" s="7">
        <v>85.084114273896859</v>
      </c>
      <c r="H276" s="7">
        <v>28.676331818250695</v>
      </c>
      <c r="I276" s="7">
        <v>11.85561818134817</v>
      </c>
      <c r="J276" s="7">
        <v>17.678670851491891</v>
      </c>
      <c r="K276" s="7">
        <v>23.63894561658574</v>
      </c>
      <c r="L276" s="7">
        <v>350.71875</v>
      </c>
      <c r="M276" s="7">
        <v>49.34322805015195</v>
      </c>
      <c r="N276" s="7" t="e">
        <v>#N/A</v>
      </c>
      <c r="O276" s="115">
        <v>1.9918765</v>
      </c>
      <c r="R276" s="103">
        <v>43690</v>
      </c>
      <c r="S276" s="114">
        <f t="array" ref="S276:AC276">(E276:O276/E277:O277)-1</f>
        <v>6.4714140692394562E-3</v>
      </c>
      <c r="T276" s="114">
        <v>3.669977977254657E-3</v>
      </c>
      <c r="U276" s="114">
        <v>1.0457889422919697E-2</v>
      </c>
      <c r="V276" s="114">
        <v>7.2442254018771912E-3</v>
      </c>
      <c r="W276" s="114">
        <v>-5.0192452662067844E-3</v>
      </c>
      <c r="X276" s="114">
        <v>-5.2117787847004715E-3</v>
      </c>
      <c r="Y276" s="114">
        <v>2.197076796850439E-4</v>
      </c>
      <c r="Z276" s="114">
        <v>-1.3174049588147052E-2</v>
      </c>
      <c r="AA276" s="114">
        <v>-1.1768803817579387E-2</v>
      </c>
      <c r="AB276" s="114" t="e">
        <v>#N/A</v>
      </c>
      <c r="AC276" s="116">
        <v>-1.8634052947778312E-2</v>
      </c>
      <c r="AD276" s="118"/>
      <c r="AE276" s="118"/>
    </row>
    <row r="277" spans="4:31" x14ac:dyDescent="0.2">
      <c r="D277" s="103">
        <v>43686</v>
      </c>
      <c r="E277" s="7">
        <v>1615.7601433068921</v>
      </c>
      <c r="F277" s="7">
        <v>121.30670374482217</v>
      </c>
      <c r="G277" s="7">
        <v>84.203523139879735</v>
      </c>
      <c r="H277" s="7">
        <v>28.470088082966392</v>
      </c>
      <c r="I277" s="7">
        <v>11.915424619966782</v>
      </c>
      <c r="J277" s="7">
        <v>17.77129088832038</v>
      </c>
      <c r="K277" s="7">
        <v>23.633753099529994</v>
      </c>
      <c r="L277" s="7">
        <v>355.40081800000002</v>
      </c>
      <c r="M277" s="7">
        <v>49.930854480982738</v>
      </c>
      <c r="N277" s="7" t="e">
        <v>#N/A</v>
      </c>
      <c r="O277" s="115">
        <v>2.0296979999999998</v>
      </c>
      <c r="R277" s="103">
        <v>43686</v>
      </c>
      <c r="S277" s="114">
        <f t="array" ref="S277:AC277">(E277:O277/E278:O278)-1</f>
        <v>-1.2294345481389302E-2</v>
      </c>
      <c r="T277" s="114">
        <v>-6.9732612498468738E-3</v>
      </c>
      <c r="U277" s="114">
        <v>-1.4882931940007449E-2</v>
      </c>
      <c r="V277" s="114">
        <v>1.0098531074304473E-2</v>
      </c>
      <c r="W277" s="114">
        <v>1.2166087907285794E-2</v>
      </c>
      <c r="X277" s="114">
        <v>1.5356863838784651E-3</v>
      </c>
      <c r="Y277" s="114">
        <v>-3.3279681698203945E-3</v>
      </c>
      <c r="Z277" s="114">
        <v>-1.0590774554696036E-2</v>
      </c>
      <c r="AA277" s="114">
        <v>2.2675261019582393E-2</v>
      </c>
      <c r="AB277" s="114" t="e">
        <v>#N/A</v>
      </c>
      <c r="AC277" s="116">
        <v>6.925603121596291E-3</v>
      </c>
      <c r="AD277" s="118"/>
      <c r="AE277" s="118"/>
    </row>
    <row r="278" spans="4:31" x14ac:dyDescent="0.2">
      <c r="D278" s="103">
        <v>43685</v>
      </c>
      <c r="E278" s="7">
        <v>1635.8721203174478</v>
      </c>
      <c r="F278" s="7">
        <v>122.15854720840815</v>
      </c>
      <c r="G278" s="7">
        <v>85.475651442831193</v>
      </c>
      <c r="H278" s="7">
        <v>28.185456375910803</v>
      </c>
      <c r="I278" s="7">
        <v>11.772202963846217</v>
      </c>
      <c r="J278" s="7">
        <v>17.744041605232251</v>
      </c>
      <c r="K278" s="7">
        <v>23.712668104202294</v>
      </c>
      <c r="L278" s="7">
        <v>359.20507800000001</v>
      </c>
      <c r="M278" s="7">
        <v>48.823762912972867</v>
      </c>
      <c r="N278" s="7" t="e">
        <v>#N/A</v>
      </c>
      <c r="O278" s="115">
        <v>2.0157378000000001</v>
      </c>
      <c r="R278" s="103">
        <v>43685</v>
      </c>
      <c r="S278" s="114">
        <f t="array" ref="S278:AC278">(E278:O278/E279:O279)-1</f>
        <v>2.2259520928635368E-2</v>
      </c>
      <c r="T278" s="114">
        <v>2.6926677910626307E-2</v>
      </c>
      <c r="U278" s="114">
        <v>3.6154464086455951E-2</v>
      </c>
      <c r="V278" s="114">
        <v>2.5898400426387136E-2</v>
      </c>
      <c r="W278" s="114">
        <v>2.6700084776614119E-2</v>
      </c>
      <c r="X278" s="114">
        <v>7.2358859456400637E-4</v>
      </c>
      <c r="Y278" s="114">
        <v>2.3949710375178679E-2</v>
      </c>
      <c r="Z278" s="114">
        <v>2.9637964946236162E-2</v>
      </c>
      <c r="AA278" s="114">
        <v>-6.1017766680186991E-3</v>
      </c>
      <c r="AB278" s="114" t="e">
        <v>#N/A</v>
      </c>
      <c r="AC278" s="116">
        <v>8.8773738228735688E-3</v>
      </c>
      <c r="AD278" s="118"/>
      <c r="AE278" s="118"/>
    </row>
    <row r="279" spans="4:31" x14ac:dyDescent="0.2">
      <c r="D279" s="103">
        <v>43684</v>
      </c>
      <c r="E279" s="7">
        <v>1600.2512931661402</v>
      </c>
      <c r="F279" s="7">
        <v>118.95547154052963</v>
      </c>
      <c r="G279" s="7">
        <v>82.493155610917839</v>
      </c>
      <c r="H279" s="7">
        <v>27.473925648189212</v>
      </c>
      <c r="I279" s="7">
        <v>11.466058236868241</v>
      </c>
      <c r="J279" s="7">
        <v>17.731211502821008</v>
      </c>
      <c r="K279" s="7">
        <v>23.158039759114626</v>
      </c>
      <c r="L279" s="7">
        <v>348.86541699999998</v>
      </c>
      <c r="M279" s="7">
        <v>49.123503560851809</v>
      </c>
      <c r="N279" s="7" t="e">
        <v>#N/A</v>
      </c>
      <c r="O279" s="115">
        <v>1.9980007999999998</v>
      </c>
      <c r="R279" s="103">
        <v>43684</v>
      </c>
      <c r="S279" s="114">
        <f t="array" ref="S279:AC279">(E279:O279/E280:O280)-1</f>
        <v>6.4094421957721082E-3</v>
      </c>
      <c r="T279" s="114">
        <v>7.6782312873389102E-3</v>
      </c>
      <c r="U279" s="114">
        <v>2.5694701013470933E-2</v>
      </c>
      <c r="V279" s="114">
        <v>7.5595617060618236E-2</v>
      </c>
      <c r="W279" s="114">
        <v>4.8998787169379776E-2</v>
      </c>
      <c r="X279" s="114">
        <v>5.2500167946907261E-3</v>
      </c>
      <c r="Y279" s="114">
        <v>6.7485876267601164E-3</v>
      </c>
      <c r="Z279" s="114">
        <v>2.0544948089145754E-2</v>
      </c>
      <c r="AA279" s="114">
        <v>1.5887090853518471E-2</v>
      </c>
      <c r="AB279" s="114" t="e">
        <v>#N/A</v>
      </c>
      <c r="AC279" s="116">
        <v>9.7980187447344047E-3</v>
      </c>
      <c r="AD279" s="118"/>
      <c r="AE279" s="118"/>
    </row>
    <row r="280" spans="4:31" x14ac:dyDescent="0.2">
      <c r="D280" s="103">
        <v>43683</v>
      </c>
      <c r="E280" s="7">
        <v>1590.059896173799</v>
      </c>
      <c r="F280" s="7">
        <v>118.04906352751162</v>
      </c>
      <c r="G280" s="7">
        <v>80.426617715201019</v>
      </c>
      <c r="H280" s="7">
        <v>25.542987729226532</v>
      </c>
      <c r="I280" s="7">
        <v>10.930478068338166</v>
      </c>
      <c r="J280" s="7">
        <v>17.638608511898568</v>
      </c>
      <c r="K280" s="7">
        <v>23.002803325213296</v>
      </c>
      <c r="L280" s="7">
        <v>341.842285</v>
      </c>
      <c r="M280" s="7">
        <v>48.355278852475308</v>
      </c>
      <c r="N280" s="7" t="e">
        <v>#N/A</v>
      </c>
      <c r="O280" s="115">
        <v>1.9786143</v>
      </c>
      <c r="R280" s="103">
        <v>43683</v>
      </c>
      <c r="S280" s="114">
        <f t="array" ref="S280:AC280">(E280:O280/E281:O281)-1</f>
        <v>6.3071719725504849E-4</v>
      </c>
      <c r="T280" s="114">
        <v>6.4572734470667026E-3</v>
      </c>
      <c r="U280" s="114">
        <v>-3.9232216998007496E-3</v>
      </c>
      <c r="V280" s="114">
        <v>3.3633018759744893E-2</v>
      </c>
      <c r="W280" s="114">
        <v>-9.6567838707797282E-3</v>
      </c>
      <c r="X280" s="114">
        <v>-1.1589895372180581E-2</v>
      </c>
      <c r="Y280" s="114">
        <v>4.5004312423488901E-3</v>
      </c>
      <c r="Z280" s="114">
        <v>2.0975991329431842E-2</v>
      </c>
      <c r="AA280" s="114">
        <v>1.7759513066690769E-3</v>
      </c>
      <c r="AB280" s="114" t="e">
        <v>#N/A</v>
      </c>
      <c r="AC280" s="116">
        <v>-5.8972985682933521E-3</v>
      </c>
      <c r="AD280" s="118"/>
      <c r="AE280" s="118"/>
    </row>
    <row r="281" spans="4:31" x14ac:dyDescent="0.2">
      <c r="D281" s="103">
        <v>43682</v>
      </c>
      <c r="E281" s="7">
        <v>1589.0576501863966</v>
      </c>
      <c r="F281" s="7">
        <v>117.2916790826096</v>
      </c>
      <c r="G281" s="7">
        <v>80.743391942585689</v>
      </c>
      <c r="H281" s="7">
        <v>24.711853496974712</v>
      </c>
      <c r="I281" s="7">
        <v>11.037060576897973</v>
      </c>
      <c r="J281" s="7">
        <v>17.845435239191826</v>
      </c>
      <c r="K281" s="7">
        <v>22.89974459917735</v>
      </c>
      <c r="L281" s="7">
        <v>334.81912199999999</v>
      </c>
      <c r="M281" s="7">
        <v>48.26955447413463</v>
      </c>
      <c r="N281" s="7" t="e">
        <v>#N/A</v>
      </c>
      <c r="O281" s="115">
        <v>1.9903519999999999</v>
      </c>
      <c r="R281" s="103">
        <v>43682</v>
      </c>
      <c r="S281" s="114">
        <f t="array" ref="S281:AC281">(E281:O281/E282:O282)-1</f>
        <v>-3.4414156397257312E-2</v>
      </c>
      <c r="T281" s="114">
        <v>-3.6794379950789047E-2</v>
      </c>
      <c r="U281" s="114">
        <v>-4.4902095821995891E-2</v>
      </c>
      <c r="V281" s="114">
        <v>-5.9824327500904828E-2</v>
      </c>
      <c r="W281" s="114">
        <v>-3.9449733362357686E-2</v>
      </c>
      <c r="X281" s="114">
        <v>3.1596433494174292E-4</v>
      </c>
      <c r="Y281" s="114">
        <v>-3.2815209702374393E-2</v>
      </c>
      <c r="Z281" s="114">
        <v>-4.2271139723931039E-2</v>
      </c>
      <c r="AA281" s="114">
        <v>-2.320682228277271E-2</v>
      </c>
      <c r="AB281" s="114" t="e">
        <v>#N/A</v>
      </c>
      <c r="AC281" s="116">
        <v>-2.1863144030980552E-2</v>
      </c>
      <c r="AD281" s="118"/>
      <c r="AE281" s="118"/>
    </row>
    <row r="282" spans="4:31" x14ac:dyDescent="0.2">
      <c r="D282" s="103">
        <v>43679</v>
      </c>
      <c r="E282" s="7">
        <v>1645.6927788599189</v>
      </c>
      <c r="F282" s="7">
        <v>121.77221212290796</v>
      </c>
      <c r="G282" s="7">
        <v>84.539387626524757</v>
      </c>
      <c r="H282" s="7">
        <v>26.284293690867113</v>
      </c>
      <c r="I282" s="7">
        <v>11.490351895411623</v>
      </c>
      <c r="J282" s="7">
        <v>17.839798499123557</v>
      </c>
      <c r="K282" s="7">
        <v>23.67670049084473</v>
      </c>
      <c r="L282" s="7">
        <v>349.59698500000002</v>
      </c>
      <c r="M282" s="7">
        <v>49.416350948458636</v>
      </c>
      <c r="N282" s="7" t="e">
        <v>#N/A</v>
      </c>
      <c r="O282" s="115">
        <v>2.0348400000000004</v>
      </c>
      <c r="R282" s="103">
        <v>43679</v>
      </c>
      <c r="S282" s="114">
        <f t="array" ref="S282:AC282">(E282:O282/E283:O283)-1</f>
        <v>-1.7921460736437966E-2</v>
      </c>
      <c r="T282" s="114">
        <v>-9.0385673212349804E-3</v>
      </c>
      <c r="U282" s="114">
        <v>-1.57739383401716E-2</v>
      </c>
      <c r="V282" s="114">
        <v>-3.3178974512099835E-2</v>
      </c>
      <c r="W282" s="114">
        <v>-2.2149857048242461E-2</v>
      </c>
      <c r="X282" s="114">
        <v>1.3274582893232356E-3</v>
      </c>
      <c r="Y282" s="114">
        <v>-1.1488074960606776E-2</v>
      </c>
      <c r="Z282" s="114">
        <v>-5.4603063533271712E-2</v>
      </c>
      <c r="AA282" s="114">
        <v>-1.8125367541747206E-2</v>
      </c>
      <c r="AB282" s="114" t="e">
        <v>#N/A</v>
      </c>
      <c r="AC282" s="116">
        <v>-1.3901257149414259E-2</v>
      </c>
      <c r="AD282" s="118"/>
      <c r="AE282" s="118"/>
    </row>
    <row r="283" spans="4:31" x14ac:dyDescent="0.2">
      <c r="D283" s="103">
        <v>43678</v>
      </c>
      <c r="E283" s="7">
        <v>1675.724204394066</v>
      </c>
      <c r="F283" s="7">
        <v>122.88289746426716</v>
      </c>
      <c r="G283" s="7">
        <v>85.8942786822318</v>
      </c>
      <c r="H283" s="7">
        <v>27.186307494298553</v>
      </c>
      <c r="I283" s="7">
        <v>11.750626594711765</v>
      </c>
      <c r="J283" s="7">
        <v>17.81614830537178</v>
      </c>
      <c r="K283" s="7">
        <v>23.951861268543816</v>
      </c>
      <c r="L283" s="7">
        <v>369.78857399999998</v>
      </c>
      <c r="M283" s="7">
        <v>50.328574865752742</v>
      </c>
      <c r="N283" s="7" t="e">
        <v>#N/A</v>
      </c>
      <c r="O283" s="115">
        <v>2.0635255999999997</v>
      </c>
      <c r="R283" s="103">
        <v>43678</v>
      </c>
      <c r="S283" s="114">
        <f t="array" ref="S283:AC283">(E283:O283/E284:O284)-1</f>
        <v>1.6006230213883033E-3</v>
      </c>
      <c r="T283" s="114">
        <v>2.1025139205909094E-2</v>
      </c>
      <c r="U283" s="114">
        <v>3.4611712268437511E-3</v>
      </c>
      <c r="V283" s="114">
        <v>7.7598591233244862E-2</v>
      </c>
      <c r="W283" s="114">
        <v>8.6365667935894841E-4</v>
      </c>
      <c r="X283" s="114">
        <v>1.1274474059717043E-2</v>
      </c>
      <c r="Y283" s="114">
        <v>5.154054640393424E-3</v>
      </c>
      <c r="Z283" s="114">
        <v>1.0125316801053552E-2</v>
      </c>
      <c r="AA283" s="114">
        <v>-2.1307995608217389E-3</v>
      </c>
      <c r="AB283" s="114" t="e">
        <v>#N/A</v>
      </c>
      <c r="AC283" s="116">
        <v>7.4529600734283274E-3</v>
      </c>
      <c r="AD283" s="118"/>
      <c r="AE283" s="118"/>
    </row>
    <row r="284" spans="4:31" x14ac:dyDescent="0.2">
      <c r="D284" s="103">
        <v>43677</v>
      </c>
      <c r="E284" s="7">
        <v>1673.0462879896613</v>
      </c>
      <c r="F284" s="7">
        <v>120.35247002815029</v>
      </c>
      <c r="G284" s="7">
        <v>85.598009315314528</v>
      </c>
      <c r="H284" s="7">
        <v>25.228603410835483</v>
      </c>
      <c r="I284" s="7">
        <v>11.740486844829302</v>
      </c>
      <c r="J284" s="7">
        <v>17.617520032765817</v>
      </c>
      <c r="K284" s="7">
        <v>23.829045068233739</v>
      </c>
      <c r="L284" s="7">
        <v>366.08187900000001</v>
      </c>
      <c r="M284" s="7">
        <v>50.436043966085265</v>
      </c>
      <c r="N284" s="7" t="e">
        <v>#N/A</v>
      </c>
      <c r="O284" s="115">
        <v>2.0482599999999995</v>
      </c>
      <c r="R284" s="103">
        <v>43677</v>
      </c>
      <c r="S284" s="114">
        <f t="array" ref="S284:AC284">(E284:O284/E285:O285)-1</f>
        <v>-1.8038263571589996E-2</v>
      </c>
      <c r="T284" s="114">
        <v>-3.0368404325611165E-2</v>
      </c>
      <c r="U284" s="114">
        <v>-1.1279530019304707E-3</v>
      </c>
      <c r="V284" s="114">
        <v>0.29849232903977074</v>
      </c>
      <c r="W284" s="114">
        <v>-2.3695284057647981E-2</v>
      </c>
      <c r="X284" s="114">
        <v>-2.3233887941136455E-3</v>
      </c>
      <c r="Y284" s="114">
        <v>-1.2396506451463174E-2</v>
      </c>
      <c r="Z284" s="114">
        <v>2.1360542997932441E-3</v>
      </c>
      <c r="AA284" s="114">
        <v>5.460232244226626E-2</v>
      </c>
      <c r="AB284" s="114" t="e">
        <v>#N/A</v>
      </c>
      <c r="AC284" s="116">
        <v>-6.2026817476970031E-3</v>
      </c>
      <c r="AD284" s="118"/>
      <c r="AE284" s="118"/>
    </row>
    <row r="285" spans="4:31" x14ac:dyDescent="0.2">
      <c r="D285" s="103">
        <v>43676</v>
      </c>
      <c r="E285" s="7">
        <v>1703.7795118930633</v>
      </c>
      <c r="F285" s="7">
        <v>124.12185263460181</v>
      </c>
      <c r="G285" s="7">
        <v>85.694668874320755</v>
      </c>
      <c r="H285" s="7">
        <v>19.429150905721499</v>
      </c>
      <c r="I285" s="7">
        <v>12.025432893148643</v>
      </c>
      <c r="J285" s="7">
        <v>17.658547704623061</v>
      </c>
      <c r="K285" s="7">
        <v>24.128149833304164</v>
      </c>
      <c r="L285" s="7">
        <v>365.30157500000001</v>
      </c>
      <c r="M285" s="7">
        <v>47.824704054590555</v>
      </c>
      <c r="N285" s="7" t="e">
        <v>#N/A</v>
      </c>
      <c r="O285" s="115">
        <v>2.0610439999999999</v>
      </c>
      <c r="R285" s="103">
        <v>43676</v>
      </c>
      <c r="S285" s="114">
        <f t="array" ref="S285:AC285">(E285:O285/E286:O286)-1</f>
        <v>-8.2505403287679302E-3</v>
      </c>
      <c r="T285" s="114">
        <v>-5.7960753945131005E-3</v>
      </c>
      <c r="U285" s="114">
        <v>-1.1127768970811025E-2</v>
      </c>
      <c r="V285" s="114">
        <v>2.0226498874309051E-2</v>
      </c>
      <c r="W285" s="114">
        <v>-2.2141690817123916E-2</v>
      </c>
      <c r="X285" s="114">
        <v>-4.8570357772859118E-4</v>
      </c>
      <c r="Y285" s="114">
        <v>-3.9205930785353171E-3</v>
      </c>
      <c r="Z285" s="114">
        <v>-1.1221087321133472E-2</v>
      </c>
      <c r="AA285" s="114">
        <v>-4.320543037556579E-3</v>
      </c>
      <c r="AB285" s="114" t="e">
        <v>#N/A</v>
      </c>
      <c r="AC285" s="116">
        <v>-1.4030038672542489E-2</v>
      </c>
      <c r="AD285" s="118"/>
      <c r="AE285" s="118"/>
    </row>
    <row r="286" spans="4:31" x14ac:dyDescent="0.2">
      <c r="D286" s="103">
        <v>43675</v>
      </c>
      <c r="E286" s="7">
        <v>1717.9535569980258</v>
      </c>
      <c r="F286" s="7">
        <v>124.84546637034749</v>
      </c>
      <c r="G286" s="7">
        <v>86.658990095345558</v>
      </c>
      <c r="H286" s="7">
        <v>19.043958304512881</v>
      </c>
      <c r="I286" s="7">
        <v>12.297725325049811</v>
      </c>
      <c r="J286" s="7">
        <v>17.667128692237071</v>
      </c>
      <c r="K286" s="7">
        <v>24.223118825311218</v>
      </c>
      <c r="L286" s="7">
        <v>369.44717400000002</v>
      </c>
      <c r="M286" s="7">
        <v>48.032229368768107</v>
      </c>
      <c r="N286" s="7" t="e">
        <v>#N/A</v>
      </c>
      <c r="O286" s="115">
        <v>2.0903719999999999</v>
      </c>
      <c r="R286" s="103">
        <v>43675</v>
      </c>
      <c r="S286" s="114">
        <f t="array" ref="S286:AC286">(E286:O286/E287:O287)-1</f>
        <v>-1.4508904249582844E-2</v>
      </c>
      <c r="T286" s="114">
        <v>-9.3655071949971802E-4</v>
      </c>
      <c r="U286" s="114">
        <v>-5.4877693351461643E-2</v>
      </c>
      <c r="V286" s="114">
        <v>2.0514502406607349E-2</v>
      </c>
      <c r="W286" s="114">
        <v>-2.9232194695062219E-2</v>
      </c>
      <c r="X286" s="114">
        <v>1.2594164284673859E-3</v>
      </c>
      <c r="Y286" s="114">
        <v>-1.680101012963453E-3</v>
      </c>
      <c r="Z286" s="114">
        <v>-1.7764473544609638E-2</v>
      </c>
      <c r="AA286" s="114">
        <v>-1.398587887893521E-2</v>
      </c>
      <c r="AB286" s="114" t="e">
        <v>#N/A</v>
      </c>
      <c r="AC286" s="116">
        <v>8.4697762092655893E-4</v>
      </c>
      <c r="AD286" s="118"/>
      <c r="AE286" s="118"/>
    </row>
    <row r="287" spans="4:31" x14ac:dyDescent="0.2">
      <c r="D287" s="103">
        <v>43672</v>
      </c>
      <c r="E287" s="7">
        <v>1743.2461484493313</v>
      </c>
      <c r="F287" s="7">
        <v>124.962500089717</v>
      </c>
      <c r="G287" s="7">
        <v>91.690767941604989</v>
      </c>
      <c r="H287" s="7">
        <v>18.661134417593143</v>
      </c>
      <c r="I287" s="7">
        <v>12.668039934829572</v>
      </c>
      <c r="J287" s="7">
        <v>17.644906407229037</v>
      </c>
      <c r="K287" s="7">
        <v>24.263884602410155</v>
      </c>
      <c r="L287" s="7">
        <v>376.12890599999997</v>
      </c>
      <c r="M287" s="7">
        <v>48.713530911866741</v>
      </c>
      <c r="N287" s="7" t="e">
        <v>#N/A</v>
      </c>
      <c r="O287" s="115">
        <v>2.088603</v>
      </c>
      <c r="R287" s="103">
        <v>43672</v>
      </c>
      <c r="S287" s="114">
        <f t="array" ref="S287:AC287">(E287:O287/E288:O288)-1</f>
        <v>-1.5918436672527014E-2</v>
      </c>
      <c r="T287" s="114">
        <v>7.8656807164054765E-3</v>
      </c>
      <c r="U287" s="114">
        <v>5.2062560925705048E-2</v>
      </c>
      <c r="V287" s="114">
        <v>5.0153507425037658E-2</v>
      </c>
      <c r="W287" s="114">
        <v>4.4801985277891143E-2</v>
      </c>
      <c r="X287" s="114">
        <v>-1.3213243324408097E-3</v>
      </c>
      <c r="Y287" s="114">
        <v>5.5696241102305422E-3</v>
      </c>
      <c r="Z287" s="114">
        <v>2.5122971847797659E-2</v>
      </c>
      <c r="AA287" s="114">
        <v>4.3430875669303592E-3</v>
      </c>
      <c r="AB287" s="114" t="e">
        <v>#N/A</v>
      </c>
      <c r="AC287" s="116">
        <v>-2.8568877778770707E-3</v>
      </c>
      <c r="AD287" s="118"/>
      <c r="AE287" s="118"/>
    </row>
    <row r="288" spans="4:31" x14ac:dyDescent="0.2">
      <c r="D288" s="103">
        <v>43671</v>
      </c>
      <c r="E288" s="7">
        <v>1771.4447799986178</v>
      </c>
      <c r="F288" s="7">
        <v>123.98725592173339</v>
      </c>
      <c r="G288" s="7">
        <v>87.153341775537285</v>
      </c>
      <c r="H288" s="7">
        <v>17.76991105171852</v>
      </c>
      <c r="I288" s="7">
        <v>12.124823759269745</v>
      </c>
      <c r="J288" s="7">
        <v>17.668251898374052</v>
      </c>
      <c r="K288" s="7">
        <v>24.129492399772758</v>
      </c>
      <c r="L288" s="7">
        <v>366.91101099999997</v>
      </c>
      <c r="M288" s="7">
        <v>48.502878662586923</v>
      </c>
      <c r="N288" s="7" t="e">
        <v>#N/A</v>
      </c>
      <c r="O288" s="115">
        <v>2.0945870000000002</v>
      </c>
      <c r="R288" s="103">
        <v>43671</v>
      </c>
      <c r="S288" s="114">
        <f t="array" ref="S288:AC288">(E288:O288/E289:O289)-1</f>
        <v>-1.2707816589031418E-2</v>
      </c>
      <c r="T288" s="114">
        <v>-2.9768491803081609E-3</v>
      </c>
      <c r="U288" s="114">
        <v>1.2997241763532452E-2</v>
      </c>
      <c r="V288" s="114">
        <v>-1.0205303123942633E-2</v>
      </c>
      <c r="W288" s="114">
        <v>-6.560426956603771E-2</v>
      </c>
      <c r="X288" s="114">
        <v>-6.8736136865810149E-4</v>
      </c>
      <c r="Y288" s="114">
        <v>-2.5214289624033714E-3</v>
      </c>
      <c r="Z288" s="114">
        <v>-1.0912430135554874E-2</v>
      </c>
      <c r="AA288" s="114">
        <v>-7.1953119423022738E-3</v>
      </c>
      <c r="AB288" s="114" t="e">
        <v>#N/A</v>
      </c>
      <c r="AC288" s="116">
        <v>4.3848243828517042E-3</v>
      </c>
      <c r="AD288" s="118"/>
      <c r="AE288" s="118"/>
    </row>
    <row r="289" spans="4:31" x14ac:dyDescent="0.2">
      <c r="D289" s="103">
        <v>43670</v>
      </c>
      <c r="E289" s="7">
        <v>1794.2457255951344</v>
      </c>
      <c r="F289" s="7">
        <v>124.35744929272566</v>
      </c>
      <c r="G289" s="7">
        <v>86.035122488400418</v>
      </c>
      <c r="H289" s="7">
        <v>17.953128166682507</v>
      </c>
      <c r="I289" s="7">
        <v>12.976112116478317</v>
      </c>
      <c r="J289" s="7">
        <v>17.680404725564646</v>
      </c>
      <c r="K289" s="7">
        <v>24.190486994294815</v>
      </c>
      <c r="L289" s="7">
        <v>370.95907599999998</v>
      </c>
      <c r="M289" s="7">
        <v>48.854401319837578</v>
      </c>
      <c r="N289" s="7" t="e">
        <v>#N/A</v>
      </c>
      <c r="O289" s="115">
        <v>2.0854427000000002</v>
      </c>
      <c r="R289" s="103">
        <v>43670</v>
      </c>
      <c r="S289" s="114">
        <f t="array" ref="S289:AC289">(E289:O289/E290:O290)-1</f>
        <v>8.1030774212556E-3</v>
      </c>
      <c r="T289" s="114">
        <v>1.5235687353704952E-2</v>
      </c>
      <c r="U289" s="114">
        <v>-1.0043067698882635E-2</v>
      </c>
      <c r="V289" s="114">
        <v>2.3840860457722934E-2</v>
      </c>
      <c r="W289" s="114">
        <v>6.9203968746976763E-2</v>
      </c>
      <c r="X289" s="114">
        <v>6.4068560673686825E-3</v>
      </c>
      <c r="Y289" s="114">
        <v>1.1618211101876552E-2</v>
      </c>
      <c r="Z289" s="114">
        <v>-7.826730297148643E-3</v>
      </c>
      <c r="AA289" s="114">
        <v>1.9455818614098286E-2</v>
      </c>
      <c r="AB289" s="114" t="e">
        <v>#N/A</v>
      </c>
      <c r="AC289" s="116">
        <v>1.9586174676335943E-3</v>
      </c>
      <c r="AD289" s="118"/>
      <c r="AE289" s="118"/>
    </row>
    <row r="290" spans="4:31" x14ac:dyDescent="0.2">
      <c r="D290" s="103">
        <v>43669</v>
      </c>
      <c r="E290" s="7">
        <v>1779.8236765478832</v>
      </c>
      <c r="F290" s="7">
        <v>122.49121149087415</v>
      </c>
      <c r="G290" s="7">
        <v>86.907944862222479</v>
      </c>
      <c r="H290" s="7">
        <v>17.535076846470361</v>
      </c>
      <c r="I290" s="7">
        <v>12.136236392468037</v>
      </c>
      <c r="J290" s="7">
        <v>17.567850038951963</v>
      </c>
      <c r="K290" s="7">
        <v>23.912664608860698</v>
      </c>
      <c r="L290" s="7">
        <v>373.88537600000001</v>
      </c>
      <c r="M290" s="7">
        <v>47.922038824843639</v>
      </c>
      <c r="N290" s="7" t="e">
        <v>#N/A</v>
      </c>
      <c r="O290" s="115">
        <v>2.0813660999999999</v>
      </c>
      <c r="R290" s="103">
        <v>43669</v>
      </c>
      <c r="S290" s="114">
        <f t="array" ref="S290:AC290">(E290:O290/E291:O291)-1</f>
        <v>5.5556019286626679E-3</v>
      </c>
      <c r="T290" s="114">
        <v>7.3079128237347746E-3</v>
      </c>
      <c r="U290" s="114">
        <v>8.544829935053011E-3</v>
      </c>
      <c r="V290" s="114">
        <v>-7.4722822495169705E-2</v>
      </c>
      <c r="W290" s="114">
        <v>-3.097464708905262E-2</v>
      </c>
      <c r="X290" s="114">
        <v>-8.8388836110475655E-4</v>
      </c>
      <c r="Y290" s="114">
        <v>7.0564025385841944E-3</v>
      </c>
      <c r="Z290" s="114">
        <v>-3.8981502261919987E-3</v>
      </c>
      <c r="AA290" s="114">
        <v>5.0569748080930843E-3</v>
      </c>
      <c r="AB290" s="114" t="e">
        <v>#N/A</v>
      </c>
      <c r="AC290" s="116">
        <v>-1.9458393113344075E-3</v>
      </c>
      <c r="AD290" s="118"/>
      <c r="AE290" s="118"/>
    </row>
    <row r="291" spans="4:31" x14ac:dyDescent="0.2">
      <c r="D291" s="103">
        <v>43668</v>
      </c>
      <c r="E291" s="7">
        <v>1769.9903149404856</v>
      </c>
      <c r="F291" s="7">
        <v>121.60255065156871</v>
      </c>
      <c r="G291" s="7">
        <v>86.171622998473026</v>
      </c>
      <c r="H291" s="7">
        <v>18.951161092891887</v>
      </c>
      <c r="I291" s="7">
        <v>12.524168078792616</v>
      </c>
      <c r="J291" s="7">
        <v>17.583391794307698</v>
      </c>
      <c r="K291" s="7">
        <v>23.745109557500193</v>
      </c>
      <c r="L291" s="7">
        <v>375.34854100000001</v>
      </c>
      <c r="M291" s="7">
        <v>47.680917625584293</v>
      </c>
      <c r="N291" s="7" t="e">
        <v>#N/A</v>
      </c>
      <c r="O291" s="115">
        <v>2.0854240000000002</v>
      </c>
      <c r="R291" s="103">
        <v>43668</v>
      </c>
      <c r="S291" s="114">
        <f t="array" ref="S291:AC291">(E291:O291/E292:O292)-1</f>
        <v>1.4638747815284514E-2</v>
      </c>
      <c r="T291" s="114">
        <v>1.7151230065115985E-2</v>
      </c>
      <c r="U291" s="114">
        <v>3.9219840443734277E-2</v>
      </c>
      <c r="V291" s="114">
        <v>2.5559298060628732E-2</v>
      </c>
      <c r="W291" s="114">
        <v>-4.1694328359587196E-4</v>
      </c>
      <c r="X291" s="114">
        <v>3.8517388091432458E-3</v>
      </c>
      <c r="Y291" s="114">
        <v>8.3600979557132415E-3</v>
      </c>
      <c r="Z291" s="114">
        <v>6.5393751112718945E-3</v>
      </c>
      <c r="AA291" s="114">
        <v>-2.3734218295582421E-3</v>
      </c>
      <c r="AB291" s="114" t="e">
        <v>#N/A</v>
      </c>
      <c r="AC291" s="116">
        <v>1.2290395948360899E-2</v>
      </c>
      <c r="AD291" s="118"/>
      <c r="AE291" s="118"/>
    </row>
    <row r="292" spans="4:31" x14ac:dyDescent="0.2">
      <c r="D292" s="103">
        <v>43665</v>
      </c>
      <c r="E292" s="7">
        <v>1744.4536971918533</v>
      </c>
      <c r="F292" s="7">
        <v>119.55208533128742</v>
      </c>
      <c r="G292" s="7">
        <v>82.91953217682871</v>
      </c>
      <c r="H292" s="7">
        <v>18.478854541838047</v>
      </c>
      <c r="I292" s="7">
        <v>12.529392124686543</v>
      </c>
      <c r="J292" s="7">
        <v>17.515925026106601</v>
      </c>
      <c r="K292" s="7">
        <v>23.548243931547429</v>
      </c>
      <c r="L292" s="7">
        <v>372.909943</v>
      </c>
      <c r="M292" s="7">
        <v>47.794353788194826</v>
      </c>
      <c r="N292" s="7" t="e">
        <v>#N/A</v>
      </c>
      <c r="O292" s="115">
        <v>2.0601045</v>
      </c>
      <c r="R292" s="103">
        <v>43665</v>
      </c>
      <c r="S292" s="114">
        <f t="array" ref="S292:AC292">(E292:O292/E293:O293)-1</f>
        <v>-9.5755992229820119E-3</v>
      </c>
      <c r="T292" s="114">
        <v>-1.3681490644243954E-3</v>
      </c>
      <c r="U292" s="114">
        <v>-2.1790834178652019E-2</v>
      </c>
      <c r="V292" s="114">
        <v>4.4098204537832419E-3</v>
      </c>
      <c r="W292" s="114">
        <v>-1.3319156570924084E-2</v>
      </c>
      <c r="X292" s="114">
        <v>-5.2800297326227597E-3</v>
      </c>
      <c r="Y292" s="114">
        <v>-1.134023597222189E-2</v>
      </c>
      <c r="Z292" s="114">
        <v>-1.4366958593199364E-3</v>
      </c>
      <c r="AA292" s="114">
        <v>1.9074671203110016E-2</v>
      </c>
      <c r="AB292" s="114" t="e">
        <v>#N/A</v>
      </c>
      <c r="AC292" s="116">
        <v>2.8273548107415891E-4</v>
      </c>
      <c r="AD292" s="118"/>
      <c r="AE292" s="118"/>
    </row>
    <row r="293" spans="4:31" x14ac:dyDescent="0.2">
      <c r="D293" s="103">
        <v>43664</v>
      </c>
      <c r="E293" s="7">
        <v>1761.3193857333042</v>
      </c>
      <c r="F293" s="7">
        <v>119.71587449297172</v>
      </c>
      <c r="G293" s="7">
        <v>84.766668596082695</v>
      </c>
      <c r="H293" s="7">
        <v>18.397723882756811</v>
      </c>
      <c r="I293" s="7">
        <v>12.69852577774018</v>
      </c>
      <c r="J293" s="7">
        <v>17.608900544540571</v>
      </c>
      <c r="K293" s="7">
        <v>23.818349636898745</v>
      </c>
      <c r="L293" s="7">
        <v>373.44647200000003</v>
      </c>
      <c r="M293" s="7">
        <v>46.899756356194452</v>
      </c>
      <c r="N293" s="7" t="e">
        <v>#N/A</v>
      </c>
      <c r="O293" s="115">
        <v>2.0595222</v>
      </c>
      <c r="R293" s="103">
        <v>43664</v>
      </c>
      <c r="S293" s="114">
        <f t="array" ref="S293:AC293">(E293:O293/E294:O294)-1</f>
        <v>-8.6299793889325072E-3</v>
      </c>
      <c r="T293" s="114">
        <v>-4.4869068591324446E-4</v>
      </c>
      <c r="U293" s="114">
        <v>-4.7000153705199277E-2</v>
      </c>
      <c r="V293" s="114">
        <v>2.1695083417369254E-2</v>
      </c>
      <c r="W293" s="114">
        <v>1.4820382195173787E-2</v>
      </c>
      <c r="X293" s="114">
        <v>2.8876681096485779E-3</v>
      </c>
      <c r="Y293" s="114">
        <v>2.5443617512976857E-3</v>
      </c>
      <c r="Z293" s="114">
        <v>3.9199556689162307E-4</v>
      </c>
      <c r="AA293" s="114">
        <v>-3.4413488114411472E-2</v>
      </c>
      <c r="AB293" s="114" t="e">
        <v>#N/A</v>
      </c>
      <c r="AC293" s="116">
        <v>-1.5401733275849927E-2</v>
      </c>
      <c r="AD293" s="118"/>
      <c r="AE293" s="118"/>
    </row>
    <row r="294" spans="4:31" x14ac:dyDescent="0.2">
      <c r="D294" s="103">
        <v>43663</v>
      </c>
      <c r="E294" s="7">
        <v>1776.6518546199834</v>
      </c>
      <c r="F294" s="7">
        <v>119.7696140032304</v>
      </c>
      <c r="G294" s="7">
        <v>88.947200700660972</v>
      </c>
      <c r="H294" s="7">
        <v>18.007059230646426</v>
      </c>
      <c r="I294" s="7">
        <v>12.513077191327001</v>
      </c>
      <c r="J294" s="7">
        <v>17.55819829526046</v>
      </c>
      <c r="K294" s="7">
        <v>23.757900942449659</v>
      </c>
      <c r="L294" s="7">
        <v>373.30014</v>
      </c>
      <c r="M294" s="7">
        <v>48.571262935942464</v>
      </c>
      <c r="N294" s="7" t="e">
        <v>#N/A</v>
      </c>
      <c r="O294" s="115">
        <v>2.0917385999999998</v>
      </c>
      <c r="R294" s="103">
        <v>43663</v>
      </c>
      <c r="S294" s="114">
        <f t="array" ref="S294:AC294">(E294:O294/E295:O295)-1</f>
        <v>-4.5154327136975869E-3</v>
      </c>
      <c r="T294" s="114">
        <v>-1.5200812521827256E-3</v>
      </c>
      <c r="U294" s="114">
        <v>3.1619914590196752E-2</v>
      </c>
      <c r="V294" s="114">
        <v>-3.4822632338230575E-3</v>
      </c>
      <c r="W294" s="114">
        <v>-3.3988874047334861E-3</v>
      </c>
      <c r="X294" s="114">
        <v>6.4018731388064687E-3</v>
      </c>
      <c r="Y294" s="114">
        <v>2.1744921917596916E-3</v>
      </c>
      <c r="Z294" s="114">
        <v>-6.7478936564402403E-3</v>
      </c>
      <c r="AA294" s="114">
        <v>1.6095910633464161E-2</v>
      </c>
      <c r="AB294" s="114" t="e">
        <v>#N/A</v>
      </c>
      <c r="AC294" s="116">
        <v>6.4121565917045764E-3</v>
      </c>
      <c r="AD294" s="118"/>
      <c r="AE294" s="118"/>
    </row>
    <row r="295" spans="4:31" x14ac:dyDescent="0.2">
      <c r="D295" s="103">
        <v>43662</v>
      </c>
      <c r="E295" s="7">
        <v>1784.7105952261502</v>
      </c>
      <c r="F295" s="7">
        <v>119.95195071467452</v>
      </c>
      <c r="G295" s="7">
        <v>86.220903108481167</v>
      </c>
      <c r="H295" s="7">
        <v>18.069983670417706</v>
      </c>
      <c r="I295" s="7">
        <v>12.555752781312352</v>
      </c>
      <c r="J295" s="7">
        <v>17.446507964556194</v>
      </c>
      <c r="K295" s="7">
        <v>23.706351665857145</v>
      </c>
      <c r="L295" s="7">
        <v>375.83624300000002</v>
      </c>
      <c r="M295" s="7">
        <v>47.801848651926669</v>
      </c>
      <c r="N295" s="7" t="e">
        <v>#N/A</v>
      </c>
      <c r="O295" s="115">
        <v>2.0784115000000001</v>
      </c>
      <c r="R295" s="103">
        <v>43662</v>
      </c>
      <c r="S295" s="114">
        <f t="array" ref="S295:AC295">(E295:O295/E296:O296)-1</f>
        <v>-1.3794304019500991E-3</v>
      </c>
      <c r="T295" s="114">
        <v>-1.3924996467509554E-2</v>
      </c>
      <c r="U295" s="114">
        <v>3.9861947195052538E-2</v>
      </c>
      <c r="V295" s="114">
        <v>3.3708711505701539E-2</v>
      </c>
      <c r="W295" s="114">
        <v>-5.0547391625962446E-3</v>
      </c>
      <c r="X295" s="114">
        <v>-1.8204752850226047E-3</v>
      </c>
      <c r="Y295" s="114">
        <v>-5.2703668882729815E-3</v>
      </c>
      <c r="Z295" s="114">
        <v>3.3853273617534541E-3</v>
      </c>
      <c r="AA295" s="114">
        <v>-2.4881580546314175E-2</v>
      </c>
      <c r="AB295" s="114" t="e">
        <v>#N/A</v>
      </c>
      <c r="AC295" s="116">
        <v>9.5845396079039524E-3</v>
      </c>
      <c r="AD295" s="118"/>
      <c r="AE295" s="118"/>
    </row>
    <row r="296" spans="4:31" x14ac:dyDescent="0.2">
      <c r="D296" s="103">
        <v>43658</v>
      </c>
      <c r="E296" s="7">
        <v>1787.1758799686108</v>
      </c>
      <c r="F296" s="7">
        <v>121.64586901093898</v>
      </c>
      <c r="G296" s="7">
        <v>82.915721015713103</v>
      </c>
      <c r="H296" s="7">
        <v>17.480730760309587</v>
      </c>
      <c r="I296" s="7">
        <v>12.619541270787803</v>
      </c>
      <c r="J296" s="7">
        <v>17.478326826567507</v>
      </c>
      <c r="K296" s="7">
        <v>23.831954811377848</v>
      </c>
      <c r="L296" s="7">
        <v>374.56820699999997</v>
      </c>
      <c r="M296" s="7">
        <v>49.021583120856086</v>
      </c>
      <c r="N296" s="7" t="e">
        <v>#N/A</v>
      </c>
      <c r="O296" s="115">
        <v>2.0586800000000003</v>
      </c>
      <c r="R296" s="103">
        <v>43658</v>
      </c>
      <c r="S296" s="114">
        <f t="array" ref="S296:AC296">(E296:O296/E297:O297)-1</f>
        <v>5.5393214218306674E-3</v>
      </c>
      <c r="T296" s="114">
        <v>4.1889351475650205E-3</v>
      </c>
      <c r="U296" s="114">
        <v>2.1373791170990808E-2</v>
      </c>
      <c r="V296" s="114">
        <v>1.0333293227472229E-2</v>
      </c>
      <c r="W296" s="114">
        <v>-1.6055940189686591E-2</v>
      </c>
      <c r="X296" s="114">
        <v>1.068799079294358E-3</v>
      </c>
      <c r="Y296" s="114">
        <v>-1.6428500699113835E-3</v>
      </c>
      <c r="Z296" s="114">
        <v>2.3492688496484782E-3</v>
      </c>
      <c r="AA296" s="114">
        <v>1.0789075413756954E-2</v>
      </c>
      <c r="AB296" s="114" t="e">
        <v>#N/A</v>
      </c>
      <c r="AC296" s="116">
        <v>2.0711391265195722E-3</v>
      </c>
      <c r="AD296" s="118"/>
      <c r="AE296" s="118"/>
    </row>
    <row r="297" spans="4:31" x14ac:dyDescent="0.2">
      <c r="D297" s="103">
        <v>43657</v>
      </c>
      <c r="E297" s="7">
        <v>1777.3306740919368</v>
      </c>
      <c r="F297" s="7">
        <v>121.13842799220168</v>
      </c>
      <c r="G297" s="7">
        <v>81.180584162680915</v>
      </c>
      <c r="H297" s="7">
        <v>17.301944692397537</v>
      </c>
      <c r="I297" s="7">
        <v>12.82546618882035</v>
      </c>
      <c r="J297" s="7">
        <v>17.459665951673571</v>
      </c>
      <c r="K297" s="7">
        <v>23.871171567255981</v>
      </c>
      <c r="L297" s="7">
        <v>373.69030800000002</v>
      </c>
      <c r="M297" s="7">
        <v>48.498330970573228</v>
      </c>
      <c r="N297" s="7" t="e">
        <v>#N/A</v>
      </c>
      <c r="O297" s="115">
        <v>2.0544250000000002</v>
      </c>
      <c r="R297" s="103">
        <v>43657</v>
      </c>
      <c r="S297" s="114">
        <f t="array" ref="S297:AC297">(E297:O297/E298:O298)-1</f>
        <v>-1.255737841289295E-2</v>
      </c>
      <c r="T297" s="114">
        <v>-5.2253629090592835E-4</v>
      </c>
      <c r="U297" s="114">
        <v>-1.8666660237235844E-2</v>
      </c>
      <c r="V297" s="114">
        <v>-2.5014925347333183E-2</v>
      </c>
      <c r="W297" s="114">
        <v>-7.2442582123917187E-3</v>
      </c>
      <c r="X297" s="114">
        <v>-4.9861920368545753E-3</v>
      </c>
      <c r="Y297" s="114">
        <v>6.7916011957724898E-4</v>
      </c>
      <c r="Z297" s="114">
        <v>5.5117600071943329E-3</v>
      </c>
      <c r="AA297" s="114">
        <v>3.8486343785606447E-3</v>
      </c>
      <c r="AB297" s="114" t="e">
        <v>#N/A</v>
      </c>
      <c r="AC297" s="116">
        <v>-1.1692750494690651E-3</v>
      </c>
      <c r="AD297" s="118"/>
      <c r="AE297" s="118"/>
    </row>
    <row r="298" spans="4:31" x14ac:dyDescent="0.2">
      <c r="D298" s="103">
        <v>43656</v>
      </c>
      <c r="E298" s="7">
        <v>1799.9331153391477</v>
      </c>
      <c r="F298" s="7">
        <v>121.2017603104856</v>
      </c>
      <c r="G298" s="7">
        <v>82.724779515089338</v>
      </c>
      <c r="H298" s="7">
        <v>17.745855954319364</v>
      </c>
      <c r="I298" s="7">
        <v>12.919055160261415</v>
      </c>
      <c r="J298" s="7">
        <v>17.547159458434635</v>
      </c>
      <c r="K298" s="7">
        <v>23.854970222826935</v>
      </c>
      <c r="L298" s="7">
        <v>371.641907</v>
      </c>
      <c r="M298" s="7">
        <v>48.312394229232034</v>
      </c>
      <c r="N298" s="7" t="e">
        <v>#N/A</v>
      </c>
      <c r="O298" s="115">
        <v>2.0568299999999997</v>
      </c>
      <c r="R298" s="103">
        <v>43656</v>
      </c>
      <c r="S298" s="114">
        <f t="array" ref="S298:AC298">(E298:O298/E299:O299)-1</f>
        <v>1.5345839231958758E-2</v>
      </c>
      <c r="T298" s="114">
        <v>1.0888272731406357E-2</v>
      </c>
      <c r="U298" s="114">
        <v>2.0394188972201244E-2</v>
      </c>
      <c r="V298" s="114">
        <v>-2.527801068616975E-2</v>
      </c>
      <c r="W298" s="114">
        <v>-2.4238118251188823E-2</v>
      </c>
      <c r="X298" s="114">
        <v>2.1806666628367832E-3</v>
      </c>
      <c r="Y298" s="114">
        <v>6.2979783159979874E-3</v>
      </c>
      <c r="Z298" s="114">
        <v>-5.2219050821949997E-3</v>
      </c>
      <c r="AA298" s="114">
        <v>9.9256635242717106E-3</v>
      </c>
      <c r="AB298" s="114" t="e">
        <v>#N/A</v>
      </c>
      <c r="AC298" s="116">
        <v>-8.8531140582942536E-3</v>
      </c>
      <c r="AD298" s="118"/>
      <c r="AE298" s="118"/>
    </row>
    <row r="299" spans="4:31" x14ac:dyDescent="0.2">
      <c r="D299" s="103">
        <v>43655</v>
      </c>
      <c r="E299" s="7">
        <v>1772.729099575251</v>
      </c>
      <c r="F299" s="7">
        <v>119.89629673217999</v>
      </c>
      <c r="G299" s="7">
        <v>81.07139418190377</v>
      </c>
      <c r="H299" s="7">
        <v>18.206069165231224</v>
      </c>
      <c r="I299" s="7">
        <v>13.239967047193126</v>
      </c>
      <c r="J299" s="7">
        <v>17.508978213344459</v>
      </c>
      <c r="K299" s="7">
        <v>23.705672412009942</v>
      </c>
      <c r="L299" s="7">
        <v>373.59277300000002</v>
      </c>
      <c r="M299" s="7">
        <v>47.837574560328946</v>
      </c>
      <c r="N299" s="7" t="e">
        <v>#N/A</v>
      </c>
      <c r="O299" s="115">
        <v>2.075202</v>
      </c>
      <c r="R299" s="103">
        <v>43655</v>
      </c>
      <c r="S299" s="114">
        <f t="array" ref="S299:AC299">(E299:O299/E300:O300)-1</f>
        <v>1.9459094231329299E-2</v>
      </c>
      <c r="T299" s="114">
        <v>-2.6432654772184927E-3</v>
      </c>
      <c r="U299" s="114">
        <v>2.8859955402189552E-3</v>
      </c>
      <c r="V299" s="114">
        <v>2.3567686830298307E-2</v>
      </c>
      <c r="W299" s="114">
        <v>4.0238916909133504E-2</v>
      </c>
      <c r="X299" s="114">
        <v>-9.6624541221246307E-4</v>
      </c>
      <c r="Y299" s="114">
        <v>3.633530246283101E-3</v>
      </c>
      <c r="Z299" s="114">
        <v>0</v>
      </c>
      <c r="AA299" s="114">
        <v>-9.3896202464980316E-3</v>
      </c>
      <c r="AB299" s="114" t="e">
        <v>#N/A</v>
      </c>
      <c r="AC299" s="116">
        <v>1.8825807492661717E-4</v>
      </c>
      <c r="AD299" s="118"/>
      <c r="AE299" s="118"/>
    </row>
    <row r="300" spans="4:31" x14ac:dyDescent="0.2">
      <c r="D300" s="103">
        <v>43654</v>
      </c>
      <c r="E300" s="7">
        <v>1738.8918394140042</v>
      </c>
      <c r="F300" s="7">
        <v>120.21405439203092</v>
      </c>
      <c r="G300" s="7">
        <v>80.838095797951084</v>
      </c>
      <c r="H300" s="7">
        <v>17.78687369626752</v>
      </c>
      <c r="I300" s="7">
        <v>12.72781361279301</v>
      </c>
      <c r="J300" s="7">
        <v>17.525912545936809</v>
      </c>
      <c r="K300" s="7">
        <v>23.619848976341768</v>
      </c>
      <c r="L300" s="7">
        <v>373.59277300000002</v>
      </c>
      <c r="M300" s="7">
        <v>48.291008794227032</v>
      </c>
      <c r="N300" s="7" t="e">
        <v>#N/A</v>
      </c>
      <c r="O300" s="115">
        <v>2.0748114000000002</v>
      </c>
      <c r="R300" s="103">
        <v>43654</v>
      </c>
      <c r="S300" s="114">
        <f t="array" ref="S300:AC300">(E300:O300/E301:O301)-1</f>
        <v>1.0070862207517628E-2</v>
      </c>
      <c r="T300" s="114">
        <v>4.4690884854545754E-3</v>
      </c>
      <c r="U300" s="114">
        <v>-7.0507151022671799E-3</v>
      </c>
      <c r="V300" s="114">
        <v>2.2092319315286435E-2</v>
      </c>
      <c r="W300" s="114">
        <v>-3.981663373580735E-2</v>
      </c>
      <c r="X300" s="114">
        <v>4.210498655001782E-3</v>
      </c>
      <c r="Y300" s="114">
        <v>3.3554350690945256E-4</v>
      </c>
      <c r="Z300" s="114">
        <v>5.7773144196733295E-3</v>
      </c>
      <c r="AA300" s="114">
        <v>-2.6683753987136738E-3</v>
      </c>
      <c r="AB300" s="114" t="e">
        <v>#N/A</v>
      </c>
      <c r="AC300" s="116">
        <v>-9.9548899217890563E-3</v>
      </c>
      <c r="AD300" s="118"/>
      <c r="AE300" s="118"/>
    </row>
    <row r="301" spans="4:31" x14ac:dyDescent="0.2">
      <c r="D301" s="103">
        <v>43651</v>
      </c>
      <c r="E301" s="7">
        <v>1721.554303243282</v>
      </c>
      <c r="F301" s="7">
        <v>119.67919746867521</v>
      </c>
      <c r="G301" s="7">
        <v>81.412109387114242</v>
      </c>
      <c r="H301" s="7">
        <v>17.402414009121202</v>
      </c>
      <c r="I301" s="7">
        <v>13.255607272508172</v>
      </c>
      <c r="J301" s="7">
        <v>17.452429116614788</v>
      </c>
      <c r="K301" s="7">
        <v>23.611926147837234</v>
      </c>
      <c r="L301" s="7">
        <v>371.44680799999998</v>
      </c>
      <c r="M301" s="7">
        <v>48.420212096987129</v>
      </c>
      <c r="N301" s="7" t="e">
        <v>#N/A</v>
      </c>
      <c r="O301" s="115">
        <v>2.0956735999999996</v>
      </c>
      <c r="R301" s="103">
        <v>43651</v>
      </c>
      <c r="S301" s="114">
        <f t="array" ref="S301:AC301">(E301:O301/E302:O302)-1</f>
        <v>2.6611049118900887E-3</v>
      </c>
      <c r="T301" s="114">
        <v>-2.2684870267394297E-3</v>
      </c>
      <c r="U301" s="114">
        <v>1.6463297300220558E-2</v>
      </c>
      <c r="V301" s="114">
        <v>3.5984933503191874E-2</v>
      </c>
      <c r="W301" s="114">
        <v>-2.2232294521238316E-2</v>
      </c>
      <c r="X301" s="114">
        <v>-3.7799194193811614E-3</v>
      </c>
      <c r="Y301" s="114">
        <v>-2.6996325244955655E-3</v>
      </c>
      <c r="Z301" s="114">
        <v>2.1052214236811917E-3</v>
      </c>
      <c r="AA301" s="114">
        <v>1.9959991964793256E-2</v>
      </c>
      <c r="AB301" s="114" t="e">
        <v>#N/A</v>
      </c>
      <c r="AC301" s="116">
        <v>-1.1324550238291042E-2</v>
      </c>
      <c r="AD301" s="118"/>
      <c r="AE301" s="118"/>
    </row>
    <row r="302" spans="4:31" x14ac:dyDescent="0.2">
      <c r="D302" s="103">
        <v>43649</v>
      </c>
      <c r="E302" s="7">
        <v>1716.9852254262576</v>
      </c>
      <c r="F302" s="7">
        <v>119.95130544892656</v>
      </c>
      <c r="G302" s="7">
        <v>80.093506183006355</v>
      </c>
      <c r="H302" s="7">
        <v>16.797941211630164</v>
      </c>
      <c r="I302" s="7">
        <v>13.557010727837032</v>
      </c>
      <c r="J302" s="7">
        <v>17.518648195128861</v>
      </c>
      <c r="K302" s="7">
        <v>23.675842221543338</v>
      </c>
      <c r="L302" s="7">
        <v>370.666473</v>
      </c>
      <c r="M302" s="7">
        <v>47.472658220361339</v>
      </c>
      <c r="N302" s="7" t="e">
        <v>#N/A</v>
      </c>
      <c r="O302" s="115">
        <v>2.119678</v>
      </c>
      <c r="R302" s="103">
        <v>43649</v>
      </c>
      <c r="S302" s="114">
        <f t="array" ref="S302:AC302">(E302:O302/E303:O303)-1</f>
        <v>1.9275241093916762E-3</v>
      </c>
      <c r="T302" s="114">
        <v>5.9441204273409376E-3</v>
      </c>
      <c r="U302" s="114">
        <v>6.1965791406494608E-2</v>
      </c>
      <c r="V302" s="114">
        <v>2.158368397118382E-2</v>
      </c>
      <c r="W302" s="114">
        <v>6.2667227360584166E-2</v>
      </c>
      <c r="X302" s="114">
        <v>2.4583572495067152E-3</v>
      </c>
      <c r="Y302" s="114">
        <v>9.6228740487722675E-3</v>
      </c>
      <c r="Z302" s="114">
        <v>6.6225241638755428E-3</v>
      </c>
      <c r="AA302" s="114">
        <v>1.4233033798168204E-2</v>
      </c>
      <c r="AB302" s="114" t="e">
        <v>#N/A</v>
      </c>
      <c r="AC302" s="116">
        <v>1.1942834876732977E-2</v>
      </c>
      <c r="AD302" s="118"/>
      <c r="AE302" s="118"/>
    </row>
    <row r="303" spans="4:31" x14ac:dyDescent="0.2">
      <c r="D303" s="103">
        <v>43648</v>
      </c>
      <c r="E303" s="7">
        <v>1713.682061936044</v>
      </c>
      <c r="F303" s="7">
        <v>119.24251358810005</v>
      </c>
      <c r="G303" s="7">
        <v>75.420043499638979</v>
      </c>
      <c r="H303" s="7">
        <v>16.443039836278345</v>
      </c>
      <c r="I303" s="7">
        <v>12.757531594824339</v>
      </c>
      <c r="J303" s="7">
        <v>17.475686714005377</v>
      </c>
      <c r="K303" s="7">
        <v>23.450184053971444</v>
      </c>
      <c r="L303" s="7">
        <v>368.22787499999998</v>
      </c>
      <c r="M303" s="7">
        <v>46.806460289094041</v>
      </c>
      <c r="N303" s="7" t="e">
        <v>#N/A</v>
      </c>
      <c r="O303" s="115">
        <v>2.0946617999999999</v>
      </c>
      <c r="R303" s="103">
        <v>43648</v>
      </c>
      <c r="S303" s="114">
        <f t="array" ref="S303:AC303">(E303:O303/E304:O304)-1</f>
        <v>1.3212912040662994E-2</v>
      </c>
      <c r="T303" s="114">
        <v>1.3542943696149834E-2</v>
      </c>
      <c r="U303" s="114">
        <v>-1.3189609599069563E-2</v>
      </c>
      <c r="V303" s="114">
        <v>2.1169436820815513E-2</v>
      </c>
      <c r="W303" s="114">
        <v>-1.5692779715091754E-2</v>
      </c>
      <c r="X303" s="114">
        <v>9.3503860271904049E-3</v>
      </c>
      <c r="Y303" s="114">
        <v>9.1344749422161975E-3</v>
      </c>
      <c r="Z303" s="114">
        <v>7.7416643071004376E-3</v>
      </c>
      <c r="AA303" s="114">
        <v>6.8292543463428501E-3</v>
      </c>
      <c r="AB303" s="114" t="e">
        <v>#N/A</v>
      </c>
      <c r="AC303" s="116">
        <v>2.5867084358914827E-3</v>
      </c>
      <c r="AD303" s="118"/>
      <c r="AE303" s="118"/>
    </row>
    <row r="304" spans="4:31" x14ac:dyDescent="0.2">
      <c r="D304" s="103">
        <v>43647</v>
      </c>
      <c r="E304" s="7">
        <v>1691.3346065483906</v>
      </c>
      <c r="F304" s="7">
        <v>117.64919713539811</v>
      </c>
      <c r="G304" s="7">
        <v>76.428100305061264</v>
      </c>
      <c r="H304" s="7">
        <v>16.102166049416933</v>
      </c>
      <c r="I304" s="7">
        <v>12.960924528351692</v>
      </c>
      <c r="J304" s="7">
        <v>17.313796037459095</v>
      </c>
      <c r="K304" s="7">
        <v>23.237917875429062</v>
      </c>
      <c r="L304" s="7">
        <v>365.39907799999997</v>
      </c>
      <c r="M304" s="7">
        <v>46.488975252791882</v>
      </c>
      <c r="N304" s="7" t="e">
        <v>#N/A</v>
      </c>
      <c r="O304" s="115">
        <v>2.0892575000000004</v>
      </c>
      <c r="R304" s="103">
        <v>43647</v>
      </c>
      <c r="S304" s="114">
        <f t="array" ref="S304:AC304">(E304:O304/E305:O305)-1</f>
        <v>1.5797539614844425E-2</v>
      </c>
      <c r="T304" s="114">
        <v>1.3553482038185072E-2</v>
      </c>
      <c r="U304" s="114">
        <v>-2.1047202056633019E-2</v>
      </c>
      <c r="V304" s="114">
        <v>4.5472756448481366E-3</v>
      </c>
      <c r="W304" s="114">
        <v>6.8566735346453633E-3</v>
      </c>
      <c r="X304" s="114">
        <v>-1.2681478403269164E-3</v>
      </c>
      <c r="Y304" s="114">
        <v>9.047233363879803E-3</v>
      </c>
      <c r="Z304" s="114">
        <v>8.0150050487315383E-4</v>
      </c>
      <c r="AA304" s="114">
        <v>1.8510476675011933E-2</v>
      </c>
      <c r="AB304" s="114" t="e">
        <v>#N/A</v>
      </c>
      <c r="AC304" s="116">
        <v>1.8866904103133297E-2</v>
      </c>
      <c r="AD304" s="118"/>
      <c r="AE304" s="118"/>
    </row>
    <row r="305" spans="4:31" x14ac:dyDescent="0.2">
      <c r="D305" s="103">
        <v>43644</v>
      </c>
      <c r="E305" s="7">
        <v>1665.0312100477097</v>
      </c>
      <c r="F305" s="7">
        <v>116.0759636470429</v>
      </c>
      <c r="G305" s="7">
        <v>78.071282359706458</v>
      </c>
      <c r="H305" s="7">
        <v>16.02927651073513</v>
      </c>
      <c r="I305" s="7">
        <v>12.872660895071988</v>
      </c>
      <c r="J305" s="7">
        <v>17.335780369895559</v>
      </c>
      <c r="K305" s="7">
        <v>23.029564035332992</v>
      </c>
      <c r="L305" s="7">
        <v>365.10644500000001</v>
      </c>
      <c r="M305" s="7">
        <v>45.644081545982623</v>
      </c>
      <c r="N305" s="7" t="e">
        <v>#N/A</v>
      </c>
      <c r="O305" s="115">
        <v>2.0505696000000002</v>
      </c>
      <c r="R305" s="103">
        <v>43644</v>
      </c>
      <c r="S305" s="114">
        <f t="array" ref="S305:AC305">(E305:O305/E306:O306)-1</f>
        <v>-5.4344178342382587E-3</v>
      </c>
      <c r="T305" s="114">
        <v>-1.2573040855553552E-3</v>
      </c>
      <c r="U305" s="114">
        <v>-1.6238674494393646E-2</v>
      </c>
      <c r="V305" s="114">
        <v>1.7461009991542653E-2</v>
      </c>
      <c r="W305" s="114">
        <v>2.1082981284658908E-2</v>
      </c>
      <c r="X305" s="114">
        <v>2.134916865762948E-3</v>
      </c>
      <c r="Y305" s="114">
        <v>7.4121335042429681E-3</v>
      </c>
      <c r="Z305" s="114">
        <v>1.6152962170111307E-2</v>
      </c>
      <c r="AA305" s="114">
        <v>-2.3423790750182194E-3</v>
      </c>
      <c r="AB305" s="114" t="e">
        <v>#N/A</v>
      </c>
      <c r="AC305" s="116">
        <v>4.3289737972338482E-3</v>
      </c>
      <c r="AD305" s="118"/>
      <c r="AE305" s="118"/>
    </row>
    <row r="306" spans="4:31" x14ac:dyDescent="0.2">
      <c r="D306" s="103">
        <v>43643</v>
      </c>
      <c r="E306" s="7">
        <v>1674.1291272335654</v>
      </c>
      <c r="F306" s="7">
        <v>116.2220901558276</v>
      </c>
      <c r="G306" s="7">
        <v>79.359983296336182</v>
      </c>
      <c r="H306" s="7">
        <v>15.754192399832963</v>
      </c>
      <c r="I306" s="7">
        <v>12.606870480669905</v>
      </c>
      <c r="J306" s="7">
        <v>17.298848765906943</v>
      </c>
      <c r="K306" s="7">
        <v>22.860121760917821</v>
      </c>
      <c r="L306" s="7">
        <v>359.30264299999999</v>
      </c>
      <c r="M306" s="7">
        <v>45.751248312686222</v>
      </c>
      <c r="N306" s="7" t="e">
        <v>#N/A</v>
      </c>
      <c r="O306" s="115">
        <v>2.041731</v>
      </c>
      <c r="R306" s="103">
        <v>43643</v>
      </c>
      <c r="S306" s="114">
        <f t="array" ref="S306:AC306">(E306:O306/E307:O307)-1</f>
        <v>2.9769997355770794E-3</v>
      </c>
      <c r="T306" s="114">
        <v>1.2216947071412854E-3</v>
      </c>
      <c r="U306" s="114">
        <v>4.5199361028444685E-2</v>
      </c>
      <c r="V306" s="114">
        <v>6.6853390659886269E-2</v>
      </c>
      <c r="W306" s="114">
        <v>4.6275468314616264E-2</v>
      </c>
      <c r="X306" s="114">
        <v>5.6788030680388069E-4</v>
      </c>
      <c r="Y306" s="114">
        <v>7.6564248351407294E-3</v>
      </c>
      <c r="Z306" s="114">
        <v>2.0403153299786148E-3</v>
      </c>
      <c r="AA306" s="114">
        <v>-7.9885995627593243E-4</v>
      </c>
      <c r="AB306" s="114" t="e">
        <v>#N/A</v>
      </c>
      <c r="AC306" s="116">
        <v>-5.702138849929983E-3</v>
      </c>
      <c r="AD306" s="118"/>
      <c r="AE306" s="118"/>
    </row>
    <row r="307" spans="4:31" x14ac:dyDescent="0.2">
      <c r="D307" s="103">
        <v>43642</v>
      </c>
      <c r="E307" s="7">
        <v>1669.1600382410859</v>
      </c>
      <c r="F307" s="7">
        <v>116.08027549764861</v>
      </c>
      <c r="G307" s="7">
        <v>75.928082483946739</v>
      </c>
      <c r="H307" s="7">
        <v>14.76697036139937</v>
      </c>
      <c r="I307" s="7">
        <v>12.049284210952182</v>
      </c>
      <c r="J307" s="7">
        <v>17.289030665868069</v>
      </c>
      <c r="K307" s="7">
        <v>22.686424854243239</v>
      </c>
      <c r="L307" s="7">
        <v>358.57104500000003</v>
      </c>
      <c r="M307" s="7">
        <v>45.787826373661055</v>
      </c>
      <c r="N307" s="7" t="e">
        <v>#N/A</v>
      </c>
      <c r="O307" s="115">
        <v>2.0534400000000002</v>
      </c>
      <c r="R307" s="103">
        <v>43642</v>
      </c>
      <c r="S307" s="114">
        <f t="array" ref="S307:AC307">(E307:O307/E308:O308)-1</f>
        <v>1.3109136670341748E-2</v>
      </c>
      <c r="T307" s="114">
        <v>6.424870798416471E-3</v>
      </c>
      <c r="U307" s="114">
        <v>1.799709387476045E-2</v>
      </c>
      <c r="V307" s="114">
        <v>3.3443105442788168E-2</v>
      </c>
      <c r="W307" s="114">
        <v>-2.4295222213640555E-3</v>
      </c>
      <c r="X307" s="114">
        <v>6.8888725907534365E-4</v>
      </c>
      <c r="Y307" s="114">
        <v>-7.9250876620873267E-4</v>
      </c>
      <c r="Z307" s="114">
        <v>-1.1030323930575014E-2</v>
      </c>
      <c r="AA307" s="114">
        <v>4.7816294013138805E-3</v>
      </c>
      <c r="AB307" s="114" t="e">
        <v>#N/A</v>
      </c>
      <c r="AC307" s="116">
        <v>-9.8469250738519865E-4</v>
      </c>
      <c r="AD307" s="118"/>
      <c r="AE307" s="118"/>
    </row>
    <row r="308" spans="4:31" x14ac:dyDescent="0.2">
      <c r="D308" s="103">
        <v>43641</v>
      </c>
      <c r="E308" s="7">
        <v>1647.5619238090223</v>
      </c>
      <c r="F308" s="7">
        <v>115.33923580958394</v>
      </c>
      <c r="G308" s="7">
        <v>74.58575563800953</v>
      </c>
      <c r="H308" s="7">
        <v>14.289098532494759</v>
      </c>
      <c r="I308" s="7">
        <v>12.078629509749742</v>
      </c>
      <c r="J308" s="7">
        <v>17.277128672052488</v>
      </c>
      <c r="K308" s="7">
        <v>22.704418304781449</v>
      </c>
      <c r="L308" s="7">
        <v>362.570313</v>
      </c>
      <c r="M308" s="7">
        <v>45.569927866757617</v>
      </c>
      <c r="N308" s="7" t="e">
        <v>#N/A</v>
      </c>
      <c r="O308" s="115">
        <v>2.0554640000000002</v>
      </c>
      <c r="R308" s="103">
        <v>43641</v>
      </c>
      <c r="S308" s="114">
        <f t="array" ref="S308:AC308">(E308:O308/E309:O309)-1</f>
        <v>-1.9957628401855665E-2</v>
      </c>
      <c r="T308" s="114">
        <v>-3.2895650805556786E-2</v>
      </c>
      <c r="U308" s="114">
        <v>-5.0287545085939356E-2</v>
      </c>
      <c r="V308" s="114">
        <v>-6.9883442853837963E-2</v>
      </c>
      <c r="W308" s="114">
        <v>-2.0571118573802782E-2</v>
      </c>
      <c r="X308" s="114">
        <v>-1.8590006684234828E-3</v>
      </c>
      <c r="Y308" s="114">
        <v>-1.3097454896671357E-2</v>
      </c>
      <c r="Z308" s="114">
        <v>1.2121706734982141E-3</v>
      </c>
      <c r="AA308" s="114">
        <v>-2.2516345796871784E-2</v>
      </c>
      <c r="AB308" s="114" t="e">
        <v>#N/A</v>
      </c>
      <c r="AC308" s="116">
        <v>-2.3220505492541621E-3</v>
      </c>
      <c r="AD308" s="118"/>
      <c r="AE308" s="118"/>
    </row>
    <row r="309" spans="4:31" x14ac:dyDescent="0.2">
      <c r="D309" s="103">
        <v>43640</v>
      </c>
      <c r="E309" s="7">
        <v>1681.1129513945007</v>
      </c>
      <c r="F309" s="7">
        <v>119.26245177747015</v>
      </c>
      <c r="G309" s="7">
        <v>78.535092650499976</v>
      </c>
      <c r="H309" s="7">
        <v>15.362696667111706</v>
      </c>
      <c r="I309" s="7">
        <v>12.332319108419004</v>
      </c>
      <c r="J309" s="7">
        <v>17.309306684749384</v>
      </c>
      <c r="K309" s="7">
        <v>23.005734879733538</v>
      </c>
      <c r="L309" s="7">
        <v>362.131348</v>
      </c>
      <c r="M309" s="7">
        <v>46.619631613080514</v>
      </c>
      <c r="N309" s="7" t="e">
        <v>#N/A</v>
      </c>
      <c r="O309" s="115">
        <v>2.0602480000000001</v>
      </c>
      <c r="R309" s="103">
        <v>43640</v>
      </c>
      <c r="S309" s="114">
        <f t="array" ref="S309:AC309">(E309:O309/E310:O310)-1</f>
        <v>-6.4774876746086507E-3</v>
      </c>
      <c r="T309" s="114">
        <v>-1.9599061940488438E-3</v>
      </c>
      <c r="U309" s="114">
        <v>-0.11704810484284356</v>
      </c>
      <c r="V309" s="114">
        <v>-1.6263945933366108E-2</v>
      </c>
      <c r="W309" s="114">
        <v>-5.2373693576538871E-2</v>
      </c>
      <c r="X309" s="114">
        <v>-5.8664514803790091E-3</v>
      </c>
      <c r="Y309" s="114">
        <v>-1.1199359755197813E-2</v>
      </c>
      <c r="Z309" s="114">
        <v>8.0097493188764357E-3</v>
      </c>
      <c r="AA309" s="114">
        <v>1.0118795364210786E-2</v>
      </c>
      <c r="AB309" s="114" t="e">
        <v>#N/A</v>
      </c>
      <c r="AC309" s="116">
        <v>-4.6757218034418901E-3</v>
      </c>
      <c r="AD309" s="118"/>
      <c r="AE309" s="118"/>
    </row>
    <row r="310" spans="4:31" x14ac:dyDescent="0.2">
      <c r="D310" s="103">
        <v>43637</v>
      </c>
      <c r="E310" s="7">
        <v>1692.0733355701905</v>
      </c>
      <c r="F310" s="7">
        <v>119.49665400983213</v>
      </c>
      <c r="G310" s="7">
        <v>88.946060460656838</v>
      </c>
      <c r="H310" s="7">
        <v>15.616685597324977</v>
      </c>
      <c r="I310" s="7">
        <v>13.013905402187222</v>
      </c>
      <c r="J310" s="7">
        <v>17.411450112034675</v>
      </c>
      <c r="K310" s="7">
        <v>23.266302572415302</v>
      </c>
      <c r="L310" s="7">
        <v>359.25381499999997</v>
      </c>
      <c r="M310" s="7">
        <v>46.15262266877356</v>
      </c>
      <c r="N310" s="7" t="e">
        <v>#N/A</v>
      </c>
      <c r="O310" s="115">
        <v>2.0699263999999999</v>
      </c>
      <c r="R310" s="103">
        <v>43637</v>
      </c>
      <c r="S310" s="114">
        <f t="array" ref="S310:AC310">(E310:O310/E311:O311)-1</f>
        <v>-8.6314220569215783E-3</v>
      </c>
      <c r="T310" s="114">
        <v>-4.9121533997428246E-3</v>
      </c>
      <c r="U310" s="114">
        <v>-2.2855823801019137E-2</v>
      </c>
      <c r="V310" s="114">
        <v>-4.6153213305299978E-2</v>
      </c>
      <c r="W310" s="114">
        <v>-3.6518342658939051E-2</v>
      </c>
      <c r="X310" s="114">
        <v>-5.0576665244365104E-3</v>
      </c>
      <c r="Y310" s="114">
        <v>-6.9329309152025287E-3</v>
      </c>
      <c r="Z310" s="114">
        <v>-4.5946481054185417E-3</v>
      </c>
      <c r="AA310" s="114">
        <v>-2.0054764470273212E-2</v>
      </c>
      <c r="AB310" s="114" t="e">
        <v>#N/A</v>
      </c>
      <c r="AC310" s="116">
        <v>-8.3488764543915295E-4</v>
      </c>
      <c r="AD310" s="118"/>
      <c r="AE310" s="118"/>
    </row>
    <row r="311" spans="4:31" x14ac:dyDescent="0.2">
      <c r="D311" s="103">
        <v>43636</v>
      </c>
      <c r="E311" s="7">
        <v>1706.8054941593525</v>
      </c>
      <c r="F311" s="7">
        <v>120.08653750329226</v>
      </c>
      <c r="G311" s="7">
        <v>91.02654718431674</v>
      </c>
      <c r="H311" s="7">
        <v>16.372320812067112</v>
      </c>
      <c r="I311" s="7">
        <v>13.507164669955367</v>
      </c>
      <c r="J311" s="7">
        <v>17.499959069197967</v>
      </c>
      <c r="K311" s="7">
        <v>23.428732355265126</v>
      </c>
      <c r="L311" s="7">
        <v>360.91207900000001</v>
      </c>
      <c r="M311" s="7">
        <v>47.09714481526607</v>
      </c>
      <c r="N311" s="7" t="e">
        <v>#N/A</v>
      </c>
      <c r="O311" s="115">
        <v>2.0716559999999999</v>
      </c>
      <c r="R311" s="103">
        <v>43636</v>
      </c>
      <c r="S311" s="114">
        <f t="array" ref="S311:AC311">(E311:O311/E312:O312)-1</f>
        <v>1.3236637992641853E-3</v>
      </c>
      <c r="T311" s="114">
        <v>5.6691629853078407E-3</v>
      </c>
      <c r="U311" s="114">
        <v>-4.4590283227879945E-3</v>
      </c>
      <c r="V311" s="114">
        <v>-1.5884613622909827E-2</v>
      </c>
      <c r="W311" s="114">
        <v>-2.415440981457484E-2</v>
      </c>
      <c r="X311" s="114">
        <v>2.8262623039276846E-3</v>
      </c>
      <c r="Y311" s="114">
        <v>5.8956841165918039E-3</v>
      </c>
      <c r="Z311" s="114">
        <v>1.0928995146820997E-2</v>
      </c>
      <c r="AA311" s="114">
        <v>8.2012868352752122E-3</v>
      </c>
      <c r="AB311" s="114" t="e">
        <v>#N/A</v>
      </c>
      <c r="AC311" s="116">
        <v>9.1392931149880674E-3</v>
      </c>
      <c r="AD311" s="118"/>
      <c r="AE311" s="118"/>
    </row>
    <row r="312" spans="4:31" x14ac:dyDescent="0.2">
      <c r="D312" s="103">
        <v>43635</v>
      </c>
      <c r="E312" s="7">
        <v>1704.5492440309656</v>
      </c>
      <c r="F312" s="7">
        <v>119.40958510333348</v>
      </c>
      <c r="G312" s="7">
        <v>91.434255117558962</v>
      </c>
      <c r="H312" s="7">
        <v>16.636586561602257</v>
      </c>
      <c r="I312" s="7">
        <v>13.841497882250824</v>
      </c>
      <c r="J312" s="7">
        <v>17.450638986052237</v>
      </c>
      <c r="K312" s="7">
        <v>23.291413538413728</v>
      </c>
      <c r="L312" s="7">
        <v>357.01031499999999</v>
      </c>
      <c r="M312" s="7">
        <v>46.714029658802673</v>
      </c>
      <c r="N312" s="7" t="e">
        <v>#N/A</v>
      </c>
      <c r="O312" s="115">
        <v>2.0528939999999998</v>
      </c>
      <c r="R312" s="103">
        <v>43635</v>
      </c>
      <c r="S312" s="114">
        <f t="array" ref="S312:AC312">(E312:O312/E313:O313)-1</f>
        <v>6.2682957479811563E-3</v>
      </c>
      <c r="T312" s="114">
        <v>6.287244730385888E-3</v>
      </c>
      <c r="U312" s="114">
        <v>3.0021025986313177E-2</v>
      </c>
      <c r="V312" s="114">
        <v>-6.7072369559131317E-3</v>
      </c>
      <c r="W312" s="114">
        <v>-1.2927083042486687E-2</v>
      </c>
      <c r="X312" s="114">
        <v>5.8405456144337009E-3</v>
      </c>
      <c r="Y312" s="114">
        <v>1.0430825486863249E-2</v>
      </c>
      <c r="Z312" s="114">
        <v>-7.5922061901847471E-3</v>
      </c>
      <c r="AA312" s="114">
        <v>2.2235455871908671E-2</v>
      </c>
      <c r="AB312" s="114" t="e">
        <v>#N/A</v>
      </c>
      <c r="AC312" s="116">
        <v>9.6074543860584782E-3</v>
      </c>
      <c r="AD312" s="118"/>
      <c r="AE312" s="118"/>
    </row>
    <row r="313" spans="4:31" x14ac:dyDescent="0.2">
      <c r="D313" s="103">
        <v>43634</v>
      </c>
      <c r="E313" s="7">
        <v>1693.9311824029364</v>
      </c>
      <c r="F313" s="7">
        <v>118.66351852181815</v>
      </c>
      <c r="G313" s="7">
        <v>88.769309374053421</v>
      </c>
      <c r="H313" s="7">
        <v>16.748925574185272</v>
      </c>
      <c r="I313" s="7">
        <v>14.022771412789766</v>
      </c>
      <c r="J313" s="7">
        <v>17.349309552233485</v>
      </c>
      <c r="K313" s="7">
        <v>23.050972863175524</v>
      </c>
      <c r="L313" s="7">
        <v>359.74154700000003</v>
      </c>
      <c r="M313" s="7">
        <v>45.697915671451902</v>
      </c>
      <c r="N313" s="7" t="e">
        <v>#N/A</v>
      </c>
      <c r="O313" s="115">
        <v>2.0333586000000001</v>
      </c>
      <c r="R313" s="103">
        <v>43634</v>
      </c>
      <c r="S313" s="114">
        <f t="array" ref="S313:AC313">(E313:O313/E314:O314)-1</f>
        <v>7.4553680169882064E-3</v>
      </c>
      <c r="T313" s="114">
        <v>1.6703555681319981E-2</v>
      </c>
      <c r="U313" s="114">
        <v>1.4911600820619597E-2</v>
      </c>
      <c r="V313" s="114">
        <v>5.8442454151633294E-2</v>
      </c>
      <c r="W313" s="114">
        <v>-2.5736964119629224E-3</v>
      </c>
      <c r="X313" s="114">
        <v>2.8129266854124424E-3</v>
      </c>
      <c r="Y313" s="114">
        <v>9.3942401098565664E-3</v>
      </c>
      <c r="Z313" s="114">
        <v>2.9305133038561415E-2</v>
      </c>
      <c r="AA313" s="114">
        <v>-2.5636080482184243E-3</v>
      </c>
      <c r="AB313" s="114" t="e">
        <v>#N/A</v>
      </c>
      <c r="AC313" s="116">
        <v>1.7580876656717814E-2</v>
      </c>
      <c r="AD313" s="118"/>
      <c r="AE313" s="118"/>
    </row>
    <row r="314" spans="4:31" x14ac:dyDescent="0.2">
      <c r="D314" s="103">
        <v>43633</v>
      </c>
      <c r="E314" s="7">
        <v>1681.3957582430319</v>
      </c>
      <c r="F314" s="7">
        <v>116.71398005714515</v>
      </c>
      <c r="G314" s="7">
        <v>87.465065235512014</v>
      </c>
      <c r="H314" s="7">
        <v>15.824124881319063</v>
      </c>
      <c r="I314" s="7">
        <v>14.058954894557838</v>
      </c>
      <c r="J314" s="7">
        <v>17.300644108745171</v>
      </c>
      <c r="K314" s="7">
        <v>22.836441845226688</v>
      </c>
      <c r="L314" s="7">
        <v>349.49941999999999</v>
      </c>
      <c r="M314" s="7">
        <v>45.815368318405056</v>
      </c>
      <c r="N314" s="7" t="e">
        <v>#N/A</v>
      </c>
      <c r="O314" s="115">
        <v>1.9982280000000001</v>
      </c>
      <c r="R314" s="103">
        <v>43633</v>
      </c>
      <c r="S314" s="114">
        <f t="array" ref="S314:AC314">(E314:O314/E315:O315)-1</f>
        <v>1.4450866770961968E-2</v>
      </c>
      <c r="T314" s="114">
        <v>8.6883708967824269E-3</v>
      </c>
      <c r="U314" s="114">
        <v>-1.6208584457707675E-2</v>
      </c>
      <c r="V314" s="114">
        <v>3.0023608056704232E-2</v>
      </c>
      <c r="W314" s="114">
        <v>2.9812968511467641E-2</v>
      </c>
      <c r="X314" s="114">
        <v>5.6512184576160696E-3</v>
      </c>
      <c r="Y314" s="114">
        <v>6.0410553011627233E-3</v>
      </c>
      <c r="Z314" s="114">
        <v>1.2146754259777959E-2</v>
      </c>
      <c r="AA314" s="114">
        <v>2.8284585292381426E-2</v>
      </c>
      <c r="AB314" s="114" t="e">
        <v>#N/A</v>
      </c>
      <c r="AC314" s="116">
        <v>-1.201121046309761E-3</v>
      </c>
      <c r="AD314" s="118"/>
      <c r="AE314" s="118"/>
    </row>
    <row r="315" spans="4:31" x14ac:dyDescent="0.2">
      <c r="D315" s="103">
        <v>43630</v>
      </c>
      <c r="E315" s="7">
        <v>1657.4442521745605</v>
      </c>
      <c r="F315" s="7">
        <v>115.70866030048474</v>
      </c>
      <c r="G315" s="7">
        <v>88.906107385882109</v>
      </c>
      <c r="H315" s="7">
        <v>15.362875916187665</v>
      </c>
      <c r="I315" s="7">
        <v>13.651949746641089</v>
      </c>
      <c r="J315" s="7">
        <v>17.203423802617628</v>
      </c>
      <c r="K315" s="7">
        <v>22.699314033849742</v>
      </c>
      <c r="L315" s="7">
        <v>345.30508400000002</v>
      </c>
      <c r="M315" s="7">
        <v>44.55514453265674</v>
      </c>
      <c r="N315" s="7" t="e">
        <v>#N/A</v>
      </c>
      <c r="O315" s="115">
        <v>2.0006309999999998</v>
      </c>
      <c r="R315" s="103">
        <v>43630</v>
      </c>
      <c r="S315" s="114">
        <f t="array" ref="S315:AC315">(E315:O315/E316:O316)-1</f>
        <v>1.0075056842115959E-3</v>
      </c>
      <c r="T315" s="114">
        <v>2.3287314375977086E-3</v>
      </c>
      <c r="U315" s="114">
        <v>-5.2018370549887782E-3</v>
      </c>
      <c r="V315" s="114">
        <v>-8.948858779848412E-3</v>
      </c>
      <c r="W315" s="114">
        <v>-4.5748143083808479E-2</v>
      </c>
      <c r="X315" s="114">
        <v>-6.4708004353364323E-4</v>
      </c>
      <c r="Y315" s="114">
        <v>-1.7506228039915195E-3</v>
      </c>
      <c r="Z315" s="114">
        <v>-3.5185665580046432E-3</v>
      </c>
      <c r="AA315" s="114">
        <v>3.3580768556790375E-2</v>
      </c>
      <c r="AB315" s="114" t="e">
        <v>#N/A</v>
      </c>
      <c r="AC315" s="116">
        <v>-5.2768336412688521E-3</v>
      </c>
      <c r="AD315" s="118"/>
      <c r="AE315" s="118"/>
    </row>
    <row r="316" spans="4:31" x14ac:dyDescent="0.2">
      <c r="D316" s="103">
        <v>43629</v>
      </c>
      <c r="E316" s="7">
        <v>1655.7760483940222</v>
      </c>
      <c r="F316" s="7">
        <v>115.43983193470739</v>
      </c>
      <c r="G316" s="7">
        <v>89.37100076932542</v>
      </c>
      <c r="H316" s="7">
        <v>15.501597523285596</v>
      </c>
      <c r="I316" s="7">
        <v>14.306442945533707</v>
      </c>
      <c r="J316" s="7">
        <v>17.21456300279489</v>
      </c>
      <c r="K316" s="7">
        <v>22.739121658768319</v>
      </c>
      <c r="L316" s="7">
        <v>346.52435300000002</v>
      </c>
      <c r="M316" s="7">
        <v>43.107559552283455</v>
      </c>
      <c r="N316" s="7" t="e">
        <v>#N/A</v>
      </c>
      <c r="O316" s="115">
        <v>2.011244</v>
      </c>
      <c r="R316" s="103">
        <v>43629</v>
      </c>
      <c r="S316" s="114">
        <f t="array" ref="S316:AC316">(E316:O316/E317:O317)-1</f>
        <v>1.1100424821339105E-2</v>
      </c>
      <c r="T316" s="114">
        <v>9.3331398604512561E-3</v>
      </c>
      <c r="U316" s="114">
        <v>-1.4760562232878471E-2</v>
      </c>
      <c r="V316" s="114">
        <v>2.8253273840835202E-2</v>
      </c>
      <c r="W316" s="114">
        <v>-5.6126292996518945E-3</v>
      </c>
      <c r="X316" s="114">
        <v>4.5004151311536233E-3</v>
      </c>
      <c r="Y316" s="114">
        <v>3.7777886177343678E-3</v>
      </c>
      <c r="Z316" s="114">
        <v>-4.3441792283238634E-3</v>
      </c>
      <c r="AA316" s="114">
        <v>5.4705400795136416E-3</v>
      </c>
      <c r="AB316" s="114" t="e">
        <v>#N/A</v>
      </c>
      <c r="AC316" s="116">
        <v>6.1373435473650595E-3</v>
      </c>
      <c r="AD316" s="118"/>
      <c r="AE316" s="118"/>
    </row>
    <row r="317" spans="4:31" x14ac:dyDescent="0.2">
      <c r="D317" s="103">
        <v>43628</v>
      </c>
      <c r="E317" s="7">
        <v>1637.5980147437845</v>
      </c>
      <c r="F317" s="7">
        <v>114.37237852971707</v>
      </c>
      <c r="G317" s="7">
        <v>90.709930341267778</v>
      </c>
      <c r="H317" s="7">
        <v>15.075660751735288</v>
      </c>
      <c r="I317" s="7">
        <v>14.387192926090426</v>
      </c>
      <c r="J317" s="7">
        <v>17.137437420120182</v>
      </c>
      <c r="K317" s="7">
        <v>22.653541368036777</v>
      </c>
      <c r="L317" s="7">
        <v>348.03628500000002</v>
      </c>
      <c r="M317" s="7">
        <v>42.873020972722344</v>
      </c>
      <c r="N317" s="7" t="e">
        <v>#N/A</v>
      </c>
      <c r="O317" s="115">
        <v>1.9989755999999999</v>
      </c>
      <c r="R317" s="103">
        <v>43628</v>
      </c>
      <c r="S317" s="114">
        <f t="array" ref="S317:AC317">(E317:O317/E318:O318)-1</f>
        <v>-5.4990098214703353E-3</v>
      </c>
      <c r="T317" s="114">
        <v>-5.6201906052248951E-3</v>
      </c>
      <c r="U317" s="114">
        <v>8.21808129328363E-2</v>
      </c>
      <c r="V317" s="114">
        <v>-4.2187046969732744E-4</v>
      </c>
      <c r="W317" s="114">
        <v>1.7723950804458211E-2</v>
      </c>
      <c r="X317" s="114">
        <v>-2.4972521634777367E-3</v>
      </c>
      <c r="Y317" s="114">
        <v>-2.3386889919119191E-4</v>
      </c>
      <c r="Z317" s="114">
        <v>-7.786532749603059E-3</v>
      </c>
      <c r="AA317" s="114">
        <v>-1.4277246940534338E-2</v>
      </c>
      <c r="AB317" s="114" t="e">
        <v>#N/A</v>
      </c>
      <c r="AC317" s="116">
        <v>-9.5147207035258807E-3</v>
      </c>
      <c r="AD317" s="118"/>
      <c r="AE317" s="118"/>
    </row>
    <row r="318" spans="4:31" x14ac:dyDescent="0.2">
      <c r="D318" s="103">
        <v>43627</v>
      </c>
      <c r="E318" s="7">
        <v>1646.6529756293235</v>
      </c>
      <c r="F318" s="7">
        <v>115.01880614342855</v>
      </c>
      <c r="G318" s="7">
        <v>83.821418063616633</v>
      </c>
      <c r="H318" s="7">
        <v>15.08202341203611</v>
      </c>
      <c r="I318" s="7">
        <v>14.136635887087156</v>
      </c>
      <c r="J318" s="7">
        <v>17.180341064011571</v>
      </c>
      <c r="K318" s="7">
        <v>22.658840566136927</v>
      </c>
      <c r="L318" s="7">
        <v>350.76754799999998</v>
      </c>
      <c r="M318" s="7">
        <v>43.493995486716685</v>
      </c>
      <c r="N318" s="7" t="e">
        <v>#N/A</v>
      </c>
      <c r="O318" s="115">
        <v>2.0181780000000002</v>
      </c>
      <c r="R318" s="103">
        <v>43627</v>
      </c>
      <c r="S318" s="114">
        <f t="array" ref="S318:AC318">(E318:O318/E319:O319)-1</f>
        <v>1.8313742392883636E-3</v>
      </c>
      <c r="T318" s="114">
        <v>-3.5903415751851186E-3</v>
      </c>
      <c r="U318" s="114">
        <v>-6.9733466757813445E-2</v>
      </c>
      <c r="V318" s="114">
        <v>5.4545445352317534E-2</v>
      </c>
      <c r="W318" s="114">
        <v>2.1244289110201153E-2</v>
      </c>
      <c r="X318" s="114">
        <v>1.6752754170432649E-3</v>
      </c>
      <c r="Y318" s="114">
        <v>-2.9058953753933192E-3</v>
      </c>
      <c r="Z318" s="114">
        <v>3.9085707739996423E-3</v>
      </c>
      <c r="AA318" s="114">
        <v>5.9060465347513524E-3</v>
      </c>
      <c r="AB318" s="114" t="e">
        <v>#N/A</v>
      </c>
      <c r="AC318" s="116">
        <v>1.4966671997537873E-2</v>
      </c>
      <c r="AD318" s="118"/>
      <c r="AE318" s="118"/>
    </row>
    <row r="319" spans="4:31" x14ac:dyDescent="0.2">
      <c r="D319" s="103">
        <v>43626</v>
      </c>
      <c r="E319" s="7">
        <v>1643.6428504544108</v>
      </c>
      <c r="F319" s="7">
        <v>115.43325094344959</v>
      </c>
      <c r="G319" s="7">
        <v>90.104733501999988</v>
      </c>
      <c r="H319" s="7">
        <v>14.301918877471698</v>
      </c>
      <c r="I319" s="7">
        <v>13.842560529179801</v>
      </c>
      <c r="J319" s="7">
        <v>17.151607397775301</v>
      </c>
      <c r="K319" s="7">
        <v>22.72487668018827</v>
      </c>
      <c r="L319" s="7">
        <v>349.40188599999999</v>
      </c>
      <c r="M319" s="7">
        <v>43.23862614858443</v>
      </c>
      <c r="N319" s="7" t="e">
        <v>#N/A</v>
      </c>
      <c r="O319" s="115">
        <v>1.988418</v>
      </c>
      <c r="R319" s="103">
        <v>43626</v>
      </c>
      <c r="S319" s="114">
        <f t="array" ref="S319:AC319">(E319:O319/E320:O320)-1</f>
        <v>2.7396346247247516E-2</v>
      </c>
      <c r="T319" s="114">
        <v>5.2406131636797415E-3</v>
      </c>
      <c r="U319" s="114">
        <v>8.0346618739929987E-2</v>
      </c>
      <c r="V319" s="114">
        <v>-1.4207956210946504E-2</v>
      </c>
      <c r="W319" s="114">
        <v>-0.10904318603141538</v>
      </c>
      <c r="X319" s="114">
        <v>-4.8479955319638002E-3</v>
      </c>
      <c r="Y319" s="114">
        <v>2.7196209740030231E-3</v>
      </c>
      <c r="Z319" s="114">
        <v>3.2207836041737714E-3</v>
      </c>
      <c r="AA319" s="114">
        <v>2.1302765059664885E-2</v>
      </c>
      <c r="AB319" s="114" t="e">
        <v>#N/A</v>
      </c>
      <c r="AC319" s="116">
        <v>3.5289742900264098E-3</v>
      </c>
      <c r="AD319" s="118"/>
      <c r="AE319" s="118"/>
    </row>
    <row r="320" spans="4:31" x14ac:dyDescent="0.2">
      <c r="D320" s="103">
        <v>43623</v>
      </c>
      <c r="E320" s="7">
        <v>1599.8137977209242</v>
      </c>
      <c r="F320" s="7">
        <v>114.83146366337073</v>
      </c>
      <c r="G320" s="7">
        <v>83.403540992329184</v>
      </c>
      <c r="H320" s="7">
        <v>14.508048596639028</v>
      </c>
      <c r="I320" s="7">
        <v>15.536735689265287</v>
      </c>
      <c r="J320" s="7">
        <v>17.23516339289673</v>
      </c>
      <c r="K320" s="7">
        <v>22.663241253935176</v>
      </c>
      <c r="L320" s="7">
        <v>348.28015099999999</v>
      </c>
      <c r="M320" s="7">
        <v>42.336736595497626</v>
      </c>
      <c r="N320" s="7" t="e">
        <v>#N/A</v>
      </c>
      <c r="O320" s="115">
        <v>1.9814255999999999</v>
      </c>
      <c r="R320" s="103">
        <v>43623</v>
      </c>
      <c r="S320" s="114">
        <f t="array" ref="S320:AC320">(E320:O320/E321:O321)-1</f>
        <v>2.3982608158052088E-2</v>
      </c>
      <c r="T320" s="114">
        <v>2.3679561057631693E-2</v>
      </c>
      <c r="U320" s="114">
        <v>0.17907595351087013</v>
      </c>
      <c r="V320" s="114">
        <v>3.8974284774436319E-2</v>
      </c>
      <c r="W320" s="114">
        <v>-2.7523377565733087E-2</v>
      </c>
      <c r="X320" s="114">
        <v>7.6854025775197066E-4</v>
      </c>
      <c r="Y320" s="114">
        <v>1.070472399316813E-2</v>
      </c>
      <c r="Z320" s="114">
        <v>1.9123721940751626E-2</v>
      </c>
      <c r="AA320" s="114">
        <v>1.3674489827705916E-2</v>
      </c>
      <c r="AB320" s="114" t="e">
        <v>#N/A</v>
      </c>
      <c r="AC320" s="116">
        <v>2.1625066383430536E-3</v>
      </c>
      <c r="AD320" s="118"/>
      <c r="AE320" s="118"/>
    </row>
    <row r="321" spans="4:31" x14ac:dyDescent="0.2">
      <c r="D321" s="103">
        <v>43622</v>
      </c>
      <c r="E321" s="7">
        <v>1562.3446970439095</v>
      </c>
      <c r="F321" s="7">
        <v>112.17520406945575</v>
      </c>
      <c r="G321" s="7">
        <v>70.736359896055049</v>
      </c>
      <c r="H321" s="7">
        <v>13.963818748207768</v>
      </c>
      <c r="I321" s="7">
        <v>15.976461881802685</v>
      </c>
      <c r="J321" s="7">
        <v>17.221927648183009</v>
      </c>
      <c r="K321" s="7">
        <v>22.423207011831842</v>
      </c>
      <c r="L321" s="7">
        <v>341.74471999999997</v>
      </c>
      <c r="M321" s="7">
        <v>41.765613143420033</v>
      </c>
      <c r="N321" s="7" t="e">
        <v>#N/A</v>
      </c>
      <c r="O321" s="115">
        <v>1.97715</v>
      </c>
      <c r="R321" s="103">
        <v>43622</v>
      </c>
      <c r="S321" s="114">
        <f t="array" ref="S321:AC321">(E321:O321/E322:O322)-1</f>
        <v>1.1371280662642702E-2</v>
      </c>
      <c r="T321" s="114">
        <v>1.8078361404830323E-2</v>
      </c>
      <c r="U321" s="114">
        <v>2.0079207488220563E-2</v>
      </c>
      <c r="V321" s="114">
        <v>-1.2880811902762801E-2</v>
      </c>
      <c r="W321" s="114">
        <v>1.5817688802857832E-2</v>
      </c>
      <c r="X321" s="114">
        <v>3.2313587626355833E-3</v>
      </c>
      <c r="Y321" s="114">
        <v>8.5890719124890325E-3</v>
      </c>
      <c r="Z321" s="114">
        <v>2.4320741825392123E-3</v>
      </c>
      <c r="AA321" s="114">
        <v>-1.4240974789880623E-2</v>
      </c>
      <c r="AB321" s="114" t="e">
        <v>#N/A</v>
      </c>
      <c r="AC321" s="116">
        <v>6.8075805178724469E-3</v>
      </c>
      <c r="AD321" s="118"/>
      <c r="AE321" s="118"/>
    </row>
    <row r="322" spans="4:31" x14ac:dyDescent="0.2">
      <c r="D322" s="103">
        <v>43621</v>
      </c>
      <c r="E322" s="7">
        <v>1544.7785861788298</v>
      </c>
      <c r="F322" s="7">
        <v>110.18327107420978</v>
      </c>
      <c r="G322" s="7">
        <v>69.343987581348557</v>
      </c>
      <c r="H322" s="7">
        <v>14.146031114159891</v>
      </c>
      <c r="I322" s="7">
        <v>15.72768623534304</v>
      </c>
      <c r="J322" s="7">
        <v>17.166456668005445</v>
      </c>
      <c r="K322" s="7">
        <v>22.232252595512364</v>
      </c>
      <c r="L322" s="7">
        <v>340.91558800000001</v>
      </c>
      <c r="M322" s="7">
        <v>42.36898884544069</v>
      </c>
      <c r="N322" s="7" t="e">
        <v>#N/A</v>
      </c>
      <c r="O322" s="115">
        <v>1.9637813999999998</v>
      </c>
      <c r="R322" s="103">
        <v>43621</v>
      </c>
      <c r="S322" s="114">
        <f t="array" ref="S322:AC322">(E322:O322/E323:O323)-1</f>
        <v>4.4793887851164449E-3</v>
      </c>
      <c r="T322" s="114">
        <v>2.0978237704162739E-2</v>
      </c>
      <c r="U322" s="114">
        <v>-9.5698574746319043E-3</v>
      </c>
      <c r="V322" s="114">
        <v>-3.8146985610602036E-3</v>
      </c>
      <c r="W322" s="114">
        <v>-9.1532607360364393E-2</v>
      </c>
      <c r="X322" s="114">
        <v>-6.85975880661438E-4</v>
      </c>
      <c r="Y322" s="114">
        <v>1.3383172939260835E-2</v>
      </c>
      <c r="Z322" s="114">
        <v>2.1630975427353372E-2</v>
      </c>
      <c r="AA322" s="114">
        <v>2.2495199673389754E-2</v>
      </c>
      <c r="AB322" s="114" t="e">
        <v>#N/A</v>
      </c>
      <c r="AC322" s="116">
        <v>1.4017826806717038E-2</v>
      </c>
      <c r="AD322" s="118"/>
      <c r="AE322" s="118"/>
    </row>
    <row r="323" spans="4:31" x14ac:dyDescent="0.2">
      <c r="D323" s="103">
        <v>43620</v>
      </c>
      <c r="E323" s="7">
        <v>1537.8897799457952</v>
      </c>
      <c r="F323" s="7">
        <v>107.91931405117406</v>
      </c>
      <c r="G323" s="7">
        <v>70.014011694492055</v>
      </c>
      <c r="H323" s="7">
        <v>14.200200598951477</v>
      </c>
      <c r="I323" s="7">
        <v>17.312328832898228</v>
      </c>
      <c r="J323" s="7">
        <v>17.178240526678948</v>
      </c>
      <c r="K323" s="7">
        <v>21.938643929747684</v>
      </c>
      <c r="L323" s="7">
        <v>333.69738799999999</v>
      </c>
      <c r="M323" s="7">
        <v>41.436858440973012</v>
      </c>
      <c r="N323" s="7" t="e">
        <v>#N/A</v>
      </c>
      <c r="O323" s="115">
        <v>1.936634</v>
      </c>
      <c r="R323" s="103">
        <v>43620</v>
      </c>
      <c r="S323" s="114">
        <f t="array" ref="S323:AC323">(E323:O323/E324:O324)-1</f>
        <v>1.5216801273654434E-2</v>
      </c>
      <c r="T323" s="114">
        <v>2.1100466296406051E-2</v>
      </c>
      <c r="U323" s="114">
        <v>3.0751972200153244E-2</v>
      </c>
      <c r="V323" s="114">
        <v>1.001841823500782E-2</v>
      </c>
      <c r="W323" s="114">
        <v>-2.5445838193779657E-2</v>
      </c>
      <c r="X323" s="114">
        <v>-5.9275900501444267E-3</v>
      </c>
      <c r="Y323" s="114">
        <v>1.6890452270595713E-2</v>
      </c>
      <c r="Z323" s="114">
        <v>4.6990597466660677E-3</v>
      </c>
      <c r="AA323" s="114">
        <v>-2.0877707909503829E-2</v>
      </c>
      <c r="AB323" s="114" t="e">
        <v>#N/A</v>
      </c>
      <c r="AC323" s="116">
        <v>1.3302060281130679E-3</v>
      </c>
      <c r="AD323" s="118"/>
      <c r="AE323" s="118"/>
    </row>
    <row r="324" spans="4:31" x14ac:dyDescent="0.2">
      <c r="D324" s="103">
        <v>43619</v>
      </c>
      <c r="E324" s="7">
        <v>1514.838779279868</v>
      </c>
      <c r="F324" s="7">
        <v>105.68922218065771</v>
      </c>
      <c r="G324" s="7">
        <v>67.92517849376145</v>
      </c>
      <c r="H324" s="7">
        <v>14.059348168884005</v>
      </c>
      <c r="I324" s="7">
        <v>17.764357807278646</v>
      </c>
      <c r="J324" s="7">
        <v>17.280673273635546</v>
      </c>
      <c r="K324" s="7">
        <v>21.57424517140592</v>
      </c>
      <c r="L324" s="7">
        <v>332.13665800000001</v>
      </c>
      <c r="M324" s="7">
        <v>42.320411633670759</v>
      </c>
      <c r="N324" s="7" t="e">
        <v>#N/A</v>
      </c>
      <c r="O324" s="115">
        <v>1.9340613</v>
      </c>
      <c r="R324" s="103">
        <v>43619</v>
      </c>
      <c r="S324" s="114">
        <f t="array" ref="S324:AC324">(E324:O324/E325:O325)-1</f>
        <v>-5.0071366709900644E-2</v>
      </c>
      <c r="T324" s="114">
        <v>-3.476881894634265E-2</v>
      </c>
      <c r="U324" s="114">
        <v>-5.1692810558613966E-2</v>
      </c>
      <c r="V324" s="114">
        <v>3.1619732169236636E-2</v>
      </c>
      <c r="W324" s="114">
        <v>-4.842289754225837E-2</v>
      </c>
      <c r="X324" s="114">
        <v>6.6966462760698064E-4</v>
      </c>
      <c r="Y324" s="114">
        <v>-1.5993408793094854E-2</v>
      </c>
      <c r="Z324" s="114">
        <v>5.6112485425998671E-3</v>
      </c>
      <c r="AA324" s="114">
        <v>-1.0376660149266415E-2</v>
      </c>
      <c r="AB324" s="114" t="e">
        <v>#N/A</v>
      </c>
      <c r="AC324" s="116">
        <v>4.3993269595292706E-3</v>
      </c>
      <c r="AD324" s="118"/>
      <c r="AE324" s="118"/>
    </row>
    <row r="325" spans="4:31" x14ac:dyDescent="0.2">
      <c r="D325" s="103">
        <v>43616</v>
      </c>
      <c r="E325" s="7">
        <v>1594.6869335154049</v>
      </c>
      <c r="F325" s="7">
        <v>109.49627846179415</v>
      </c>
      <c r="G325" s="7">
        <v>71.627821923161576</v>
      </c>
      <c r="H325" s="7">
        <v>13.628421142469556</v>
      </c>
      <c r="I325" s="7">
        <v>18.668332562224027</v>
      </c>
      <c r="J325" s="7">
        <v>17.269108762347106</v>
      </c>
      <c r="K325" s="7">
        <v>21.924899044573113</v>
      </c>
      <c r="L325" s="7">
        <v>330.28335600000003</v>
      </c>
      <c r="M325" s="7">
        <v>42.764160796828023</v>
      </c>
      <c r="N325" s="7" t="e">
        <v>#N/A</v>
      </c>
      <c r="O325" s="115">
        <v>1.9255899999999999</v>
      </c>
      <c r="R325" s="103">
        <v>43616</v>
      </c>
      <c r="S325" s="114">
        <f t="array" ref="S325:AC325">(E325:O325/E326:O326)-1</f>
        <v>-2.2166410818692084E-2</v>
      </c>
      <c r="T325" s="114">
        <v>-1.57568483366749E-2</v>
      </c>
      <c r="U325" s="114">
        <v>-8.027676777704662E-3</v>
      </c>
      <c r="V325" s="114">
        <v>-3.7511121045762263E-2</v>
      </c>
      <c r="W325" s="114">
        <v>-3.2499982960047746E-2</v>
      </c>
      <c r="X325" s="114">
        <v>6.123872847207279E-3</v>
      </c>
      <c r="Y325" s="114">
        <v>-7.5153164657272287E-3</v>
      </c>
      <c r="Z325" s="114">
        <v>-8.9272072202056796E-3</v>
      </c>
      <c r="AA325" s="114">
        <v>-1.2619658758933894E-2</v>
      </c>
      <c r="AB325" s="114" t="e">
        <v>#N/A</v>
      </c>
      <c r="AC325" s="116">
        <v>-6.8737832451577496E-3</v>
      </c>
      <c r="AD325" s="118"/>
      <c r="AE325" s="118"/>
    </row>
    <row r="326" spans="4:31" x14ac:dyDescent="0.2">
      <c r="D326" s="103">
        <v>43615</v>
      </c>
      <c r="E326" s="7">
        <v>1630.8367304610165</v>
      </c>
      <c r="F326" s="7">
        <v>111.24921547764954</v>
      </c>
      <c r="G326" s="7">
        <v>72.207480235424057</v>
      </c>
      <c r="H326" s="7">
        <v>14.159562193879156</v>
      </c>
      <c r="I326" s="7">
        <v>19.295433833003365</v>
      </c>
      <c r="J326" s="7">
        <v>17.163998617265332</v>
      </c>
      <c r="K326" s="7">
        <v>22.090919294087016</v>
      </c>
      <c r="L326" s="7">
        <v>333.25842299999999</v>
      </c>
      <c r="M326" s="7">
        <v>43.310727397181665</v>
      </c>
      <c r="N326" s="7" t="e">
        <v>#N/A</v>
      </c>
      <c r="O326" s="115">
        <v>1.9389176999999997</v>
      </c>
      <c r="R326" s="103">
        <v>43615</v>
      </c>
      <c r="S326" s="114">
        <f t="array" ref="S326:AC326">(E326:O326/E327:O327)-1</f>
        <v>1.4111856060208261E-3</v>
      </c>
      <c r="T326" s="114">
        <v>9.3354610082621026E-3</v>
      </c>
      <c r="U326" s="114">
        <v>6.4547194572344146E-2</v>
      </c>
      <c r="V326" s="114">
        <v>-2.9023510780975648E-2</v>
      </c>
      <c r="W326" s="114">
        <v>-6.7129040040486698E-3</v>
      </c>
      <c r="X326" s="114">
        <v>4.5177944892615951E-3</v>
      </c>
      <c r="Y326" s="114">
        <v>9.5092094217861245E-3</v>
      </c>
      <c r="Z326" s="114">
        <v>1.0201170392980075E-2</v>
      </c>
      <c r="AA326" s="114">
        <v>5.1689119728632882E-3</v>
      </c>
      <c r="AB326" s="114" t="e">
        <v>#N/A</v>
      </c>
      <c r="AC326" s="116">
        <v>5.9124602894455869E-4</v>
      </c>
      <c r="AD326" s="118"/>
      <c r="AE326" s="118"/>
    </row>
    <row r="327" spans="4:31" x14ac:dyDescent="0.2">
      <c r="D327" s="103">
        <v>43614</v>
      </c>
      <c r="E327" s="7">
        <v>1628.538560285891</v>
      </c>
      <c r="F327" s="7">
        <v>110.22025855162033</v>
      </c>
      <c r="G327" s="7">
        <v>67.829289864815863</v>
      </c>
      <c r="H327" s="7">
        <v>14.582806433622272</v>
      </c>
      <c r="I327" s="7">
        <v>19.425837616118606</v>
      </c>
      <c r="J327" s="7">
        <v>17.086803948547491</v>
      </c>
      <c r="K327" s="7">
        <v>21.882830872578143</v>
      </c>
      <c r="L327" s="7">
        <v>329.89312699999999</v>
      </c>
      <c r="M327" s="7">
        <v>43.088009270178198</v>
      </c>
      <c r="N327" s="7" t="e">
        <v>#N/A</v>
      </c>
      <c r="O327" s="115">
        <v>1.9377719999999998</v>
      </c>
      <c r="R327" s="103">
        <v>43614</v>
      </c>
      <c r="S327" s="114">
        <f t="array" ref="S327:AC327">(E327:O327/E328:O328)-1</f>
        <v>-7.3366819938018857E-3</v>
      </c>
      <c r="T327" s="114">
        <v>-7.6197437852563166E-3</v>
      </c>
      <c r="U327" s="114">
        <v>-2.369951039785545E-2</v>
      </c>
      <c r="V327" s="114">
        <v>3.2494056374507752E-2</v>
      </c>
      <c r="W327" s="114">
        <v>9.5140182401143303E-3</v>
      </c>
      <c r="X327" s="114">
        <v>1.5632863406429554E-3</v>
      </c>
      <c r="Y327" s="114">
        <v>-4.3970703349788254E-3</v>
      </c>
      <c r="Z327" s="114">
        <v>-1.2843068530804524E-2</v>
      </c>
      <c r="AA327" s="114">
        <v>-2.2691757716521432E-2</v>
      </c>
      <c r="AB327" s="114" t="e">
        <v>#N/A</v>
      </c>
      <c r="AC327" s="116">
        <v>-1.0949737778968793E-2</v>
      </c>
      <c r="AD327" s="118"/>
      <c r="AE327" s="118"/>
    </row>
    <row r="328" spans="4:31" x14ac:dyDescent="0.2">
      <c r="D328" s="103">
        <v>43613</v>
      </c>
      <c r="E328" s="7">
        <v>1640.5749368848165</v>
      </c>
      <c r="F328" s="7">
        <v>111.06655726106011</v>
      </c>
      <c r="G328" s="7">
        <v>69.475833093617723</v>
      </c>
      <c r="H328" s="7">
        <v>14.123864775384988</v>
      </c>
      <c r="I328" s="7">
        <v>19.242761630971373</v>
      </c>
      <c r="J328" s="7">
        <v>17.060134073980102</v>
      </c>
      <c r="K328" s="7">
        <v>21.979476175246695</v>
      </c>
      <c r="L328" s="7">
        <v>334.185089</v>
      </c>
      <c r="M328" s="7">
        <v>44.088453781483679</v>
      </c>
      <c r="N328" s="7" t="e">
        <v>#N/A</v>
      </c>
      <c r="O328" s="115">
        <v>1.959225</v>
      </c>
      <c r="R328" s="103">
        <v>43613</v>
      </c>
      <c r="S328" s="114">
        <f t="array" ref="S328:AC328">(E328:O328/E329:O329)-1</f>
        <v>6.3790818872859756E-3</v>
      </c>
      <c r="T328" s="114">
        <v>-1.4602872478038931E-3</v>
      </c>
      <c r="U328" s="114">
        <v>1.9090654144987562E-2</v>
      </c>
      <c r="V328" s="114">
        <v>2.8445397214712953E-2</v>
      </c>
      <c r="W328" s="114">
        <v>-1.4100677841057396E-2</v>
      </c>
      <c r="X328" s="114">
        <v>-8.2724217470020456E-4</v>
      </c>
      <c r="Y328" s="114">
        <v>-8.0297964971727254E-3</v>
      </c>
      <c r="Z328" s="114">
        <v>1.8127856327182501E-2</v>
      </c>
      <c r="AA328" s="114">
        <v>1.7876596681654311E-2</v>
      </c>
      <c r="AB328" s="114" t="e">
        <v>#N/A</v>
      </c>
      <c r="AC328" s="116">
        <v>-5.2200907232573535E-3</v>
      </c>
      <c r="AD328" s="118"/>
      <c r="AE328" s="118"/>
    </row>
    <row r="329" spans="4:31" x14ac:dyDescent="0.2">
      <c r="D329" s="103">
        <v>43609</v>
      </c>
      <c r="E329" s="7">
        <v>1630.175911256232</v>
      </c>
      <c r="F329" s="7">
        <v>111.22898352729121</v>
      </c>
      <c r="G329" s="7">
        <v>68.174340340612417</v>
      </c>
      <c r="H329" s="7">
        <v>13.733217936154842</v>
      </c>
      <c r="I329" s="7">
        <v>19.517978355876316</v>
      </c>
      <c r="J329" s="7">
        <v>17.074258620812977</v>
      </c>
      <c r="K329" s="7">
        <v>22.15739555244015</v>
      </c>
      <c r="L329" s="7">
        <v>328.234894</v>
      </c>
      <c r="M329" s="7">
        <v>43.314144293340647</v>
      </c>
      <c r="N329" s="7" t="e">
        <v>#N/A</v>
      </c>
      <c r="O329" s="115">
        <v>1.9695059999999998</v>
      </c>
      <c r="R329" s="103">
        <v>43609</v>
      </c>
      <c r="S329" s="114">
        <f t="array" ref="S329:AC329">(E329:O329/E330:O330)-1</f>
        <v>1.6852278646812824E-3</v>
      </c>
      <c r="T329" s="114">
        <v>-2.1258641929187139E-3</v>
      </c>
      <c r="U329" s="114">
        <v>-3.4386146685350449E-2</v>
      </c>
      <c r="V329" s="114">
        <v>4.3601076446979636E-2</v>
      </c>
      <c r="W329" s="114">
        <v>1.8393018584383913E-2</v>
      </c>
      <c r="X329" s="114">
        <v>-5.7576190428176854E-4</v>
      </c>
      <c r="Y329" s="114">
        <v>6.0573576479083791E-4</v>
      </c>
      <c r="Z329" s="114">
        <v>7.485042148806631E-3</v>
      </c>
      <c r="AA329" s="114">
        <v>2.1753895417071512E-3</v>
      </c>
      <c r="AB329" s="114" t="e">
        <v>#N/A</v>
      </c>
      <c r="AC329" s="116">
        <v>8.7582175514278049E-3</v>
      </c>
      <c r="AD329" s="118"/>
      <c r="AE329" s="118"/>
    </row>
    <row r="330" spans="4:31" x14ac:dyDescent="0.2">
      <c r="D330" s="103">
        <v>43608</v>
      </c>
      <c r="E330" s="7">
        <v>1627.4333152854024</v>
      </c>
      <c r="F330" s="7">
        <v>111.46594498847205</v>
      </c>
      <c r="G330" s="7">
        <v>70.602073599701669</v>
      </c>
      <c r="H330" s="7">
        <v>13.159451677561163</v>
      </c>
      <c r="I330" s="7">
        <v>19.165467554959537</v>
      </c>
      <c r="J330" s="7">
        <v>17.08409499187843</v>
      </c>
      <c r="K330" s="7">
        <v>22.143982150476717</v>
      </c>
      <c r="L330" s="7">
        <v>325.79629499999999</v>
      </c>
      <c r="M330" s="7">
        <v>43.22012368827788</v>
      </c>
      <c r="N330" s="7" t="e">
        <v>#N/A</v>
      </c>
      <c r="O330" s="115">
        <v>1.9524063999999999</v>
      </c>
      <c r="R330" s="103">
        <v>43608</v>
      </c>
      <c r="S330" s="114">
        <f t="array" ref="S330:AC330">(E330:O330/E331:O331)-1</f>
        <v>-2.3984597439894118E-2</v>
      </c>
      <c r="T330" s="114">
        <v>-1.1890363902254286E-2</v>
      </c>
      <c r="U330" s="114">
        <v>-4.4735015337289075E-2</v>
      </c>
      <c r="V330" s="114">
        <v>-3.5694056768464821E-2</v>
      </c>
      <c r="W330" s="114">
        <v>-2.8397910725164954E-2</v>
      </c>
      <c r="X330" s="114">
        <v>3.3410037407242132E-3</v>
      </c>
      <c r="Y330" s="114">
        <v>-1.2129185502951167E-2</v>
      </c>
      <c r="Z330" s="114">
        <v>-6.8391092611188586E-3</v>
      </c>
      <c r="AA330" s="114">
        <v>-3.3337894485171438E-2</v>
      </c>
      <c r="AB330" s="114" t="e">
        <v>#N/A</v>
      </c>
      <c r="AC330" s="116">
        <v>-1.9716369387575816E-2</v>
      </c>
      <c r="AD330" s="118"/>
      <c r="AE330" s="118"/>
    </row>
    <row r="331" spans="4:31" x14ac:dyDescent="0.2">
      <c r="D331" s="103">
        <v>43607</v>
      </c>
      <c r="E331" s="7">
        <v>1667.4258531336859</v>
      </c>
      <c r="F331" s="7">
        <v>112.80726441316237</v>
      </c>
      <c r="G331" s="7">
        <v>73.908365462207485</v>
      </c>
      <c r="H331" s="7">
        <v>13.646552497085986</v>
      </c>
      <c r="I331" s="7">
        <v>19.725634358468575</v>
      </c>
      <c r="J331" s="7">
        <v>17.02720702949879</v>
      </c>
      <c r="K331" s="7">
        <v>22.415868376221646</v>
      </c>
      <c r="L331" s="7">
        <v>328.03979500000003</v>
      </c>
      <c r="M331" s="7">
        <v>44.710683745339892</v>
      </c>
      <c r="N331" s="7" t="e">
        <v>#N/A</v>
      </c>
      <c r="O331" s="115">
        <v>1.9916749999999999</v>
      </c>
      <c r="R331" s="103">
        <v>43607</v>
      </c>
      <c r="S331" s="114">
        <f t="array" ref="S331:AC331">(E331:O331/E332:O332)-1</f>
        <v>2.5605194033542222E-3</v>
      </c>
      <c r="T331" s="114">
        <v>7.4722068467578673E-3</v>
      </c>
      <c r="U331" s="114">
        <v>-3.3882567968284372E-2</v>
      </c>
      <c r="V331" s="114">
        <v>2.4277397999862949E-2</v>
      </c>
      <c r="W331" s="114">
        <v>-2.9484059815850339E-2</v>
      </c>
      <c r="X331" s="114">
        <v>2.4167995974999634E-3</v>
      </c>
      <c r="Y331" s="114">
        <v>2.1917638967126063E-3</v>
      </c>
      <c r="Z331" s="114">
        <v>3.4313341481961857E-3</v>
      </c>
      <c r="AA331" s="114">
        <v>-1.0586628713676105E-2</v>
      </c>
      <c r="AB331" s="114" t="e">
        <v>#N/A</v>
      </c>
      <c r="AC331" s="116">
        <v>4.3792432744271803E-3</v>
      </c>
      <c r="AD331" s="118"/>
      <c r="AE331" s="118"/>
    </row>
    <row r="332" spans="4:31" x14ac:dyDescent="0.2">
      <c r="D332" s="103">
        <v>43606</v>
      </c>
      <c r="E332" s="7">
        <v>1663.1672810395601</v>
      </c>
      <c r="F332" s="7">
        <v>111.97059695198222</v>
      </c>
      <c r="G332" s="7">
        <v>76.500395305755362</v>
      </c>
      <c r="H332" s="7">
        <v>13.323102241379157</v>
      </c>
      <c r="I332" s="7">
        <v>20.324894771667278</v>
      </c>
      <c r="J332" s="7">
        <v>16.986154897180214</v>
      </c>
      <c r="K332" s="7">
        <v>22.366845531701912</v>
      </c>
      <c r="L332" s="7">
        <v>326.91802999999999</v>
      </c>
      <c r="M332" s="7">
        <v>45.189083797414312</v>
      </c>
      <c r="N332" s="7" t="e">
        <v>#N/A</v>
      </c>
      <c r="O332" s="115">
        <v>1.9829910000000002</v>
      </c>
      <c r="R332" s="103">
        <v>43606</v>
      </c>
      <c r="S332" s="114">
        <f t="array" ref="S332:AC332">(E332:O332/E333:O333)-1</f>
        <v>-1.0707436899946021E-3</v>
      </c>
      <c r="T332" s="114">
        <v>5.0948377043933402E-3</v>
      </c>
      <c r="U332" s="114">
        <v>8.8005360709426661E-3</v>
      </c>
      <c r="V332" s="114">
        <v>3.9529698935817814E-2</v>
      </c>
      <c r="W332" s="114">
        <v>4.1325402300536052E-3</v>
      </c>
      <c r="X332" s="114">
        <v>-1.3090004815884404E-3</v>
      </c>
      <c r="Y332" s="114">
        <v>6.909818327877959E-3</v>
      </c>
      <c r="Z332" s="114">
        <v>1.5452101509455307E-2</v>
      </c>
      <c r="AA332" s="114">
        <v>-4.3748711924861849E-2</v>
      </c>
      <c r="AB332" s="114" t="e">
        <v>#N/A</v>
      </c>
      <c r="AC332" s="116">
        <v>1.1184268899746996E-2</v>
      </c>
      <c r="AD332" s="118"/>
      <c r="AE332" s="118"/>
    </row>
    <row r="333" spans="4:31" x14ac:dyDescent="0.2">
      <c r="D333" s="103">
        <v>43605</v>
      </c>
      <c r="E333" s="7">
        <v>1664.9500157630948</v>
      </c>
      <c r="F333" s="7">
        <v>111.40301666230793</v>
      </c>
      <c r="G333" s="7">
        <v>75.833024042302412</v>
      </c>
      <c r="H333" s="7">
        <v>12.816471001278959</v>
      </c>
      <c r="I333" s="7">
        <v>20.241247004116317</v>
      </c>
      <c r="J333" s="7">
        <v>17.008418925745072</v>
      </c>
      <c r="K333" s="7">
        <v>22.213355282248962</v>
      </c>
      <c r="L333" s="7">
        <v>321.94332900000001</v>
      </c>
      <c r="M333" s="7">
        <v>47.256494564704361</v>
      </c>
      <c r="N333" s="7" t="e">
        <v>#N/A</v>
      </c>
      <c r="O333" s="115">
        <v>1.961058</v>
      </c>
      <c r="R333" s="103">
        <v>43605</v>
      </c>
      <c r="S333" s="114">
        <f t="array" ref="S333:AC333">(E333:O333/E334:O334)-1</f>
        <v>-4.6324827110815203E-3</v>
      </c>
      <c r="T333" s="114">
        <v>-1.3717886514340805E-2</v>
      </c>
      <c r="U333" s="114">
        <v>-5.8318719862558099E-2</v>
      </c>
      <c r="V333" s="114">
        <v>-2.2487319310235288E-2</v>
      </c>
      <c r="W333" s="114">
        <v>-2.0074575930182137E-2</v>
      </c>
      <c r="X333" s="114">
        <v>2.286795329129454E-4</v>
      </c>
      <c r="Y333" s="114">
        <v>-7.9951266404373333E-3</v>
      </c>
      <c r="Z333" s="114">
        <v>-3.1685486444942956E-2</v>
      </c>
      <c r="AA333" s="114">
        <v>-6.9534625856221277E-3</v>
      </c>
      <c r="AB333" s="114" t="e">
        <v>#N/A</v>
      </c>
      <c r="AC333" s="116">
        <v>-1.5681373287155576E-2</v>
      </c>
      <c r="AD333" s="118"/>
      <c r="AE333" s="118"/>
    </row>
    <row r="334" spans="4:31" x14ac:dyDescent="0.2">
      <c r="D334" s="103">
        <v>43602</v>
      </c>
      <c r="E334" s="7">
        <v>1672.6987638675587</v>
      </c>
      <c r="F334" s="7">
        <v>112.95248604741909</v>
      </c>
      <c r="G334" s="7">
        <v>80.529395286730448</v>
      </c>
      <c r="H334" s="7">
        <v>13.11130919778477</v>
      </c>
      <c r="I334" s="7">
        <v>20.655905548455458</v>
      </c>
      <c r="J334" s="7">
        <v>17.004530337690046</v>
      </c>
      <c r="K334" s="7">
        <v>22.392385238008298</v>
      </c>
      <c r="L334" s="7">
        <v>332.47805799999998</v>
      </c>
      <c r="M334" s="7">
        <v>47.587391712524749</v>
      </c>
      <c r="N334" s="7" t="e">
        <v>#N/A</v>
      </c>
      <c r="O334" s="115">
        <v>1.9923</v>
      </c>
      <c r="R334" s="103">
        <v>43602</v>
      </c>
      <c r="S334" s="114">
        <f t="array" ref="S334:AC334">(E334:O334/E335:O335)-1</f>
        <v>-1.7266101634888176E-2</v>
      </c>
      <c r="T334" s="114">
        <v>-3.6759966567734281E-3</v>
      </c>
      <c r="U334" s="114">
        <v>8.214896689481721E-2</v>
      </c>
      <c r="V334" s="114">
        <v>-8.4913030109217136E-3</v>
      </c>
      <c r="W334" s="114">
        <v>-1.3232307047958747E-2</v>
      </c>
      <c r="X334" s="114">
        <v>1.4854212734356498E-3</v>
      </c>
      <c r="Y334" s="114">
        <v>-6.0539526119229858E-3</v>
      </c>
      <c r="Z334" s="114">
        <v>-1.0258744192711555E-3</v>
      </c>
      <c r="AA334" s="114">
        <v>9.8104350315389777E-2</v>
      </c>
      <c r="AB334" s="114" t="e">
        <v>#N/A</v>
      </c>
      <c r="AC334" s="116">
        <v>4.6835307392161241E-3</v>
      </c>
      <c r="AD334" s="118"/>
      <c r="AE334" s="118"/>
    </row>
    <row r="335" spans="4:31" x14ac:dyDescent="0.2">
      <c r="D335" s="103">
        <v>43601</v>
      </c>
      <c r="E335" s="7">
        <v>1702.0871740053751</v>
      </c>
      <c r="F335" s="7">
        <v>113.36923096141422</v>
      </c>
      <c r="G335" s="7">
        <v>74.416182753291622</v>
      </c>
      <c r="H335" s="7">
        <v>13.223594747680963</v>
      </c>
      <c r="I335" s="7">
        <v>20.932896056477777</v>
      </c>
      <c r="J335" s="7">
        <v>16.979308911025374</v>
      </c>
      <c r="K335" s="7">
        <v>22.528773364360891</v>
      </c>
      <c r="L335" s="7">
        <v>332.81948899999998</v>
      </c>
      <c r="M335" s="7">
        <v>43.335946805835924</v>
      </c>
      <c r="N335" s="7" t="e">
        <v>#N/A</v>
      </c>
      <c r="O335" s="115">
        <v>1.9830125000000001</v>
      </c>
      <c r="R335" s="103">
        <v>43601</v>
      </c>
      <c r="S335" s="114">
        <f t="array" ref="S335:AC335">(E335:O335/E336:O336)-1</f>
        <v>1.9212861330660802E-2</v>
      </c>
      <c r="T335" s="114">
        <v>2.283958804026609E-2</v>
      </c>
      <c r="U335" s="114">
        <v>4.537940123873252E-2</v>
      </c>
      <c r="V335" s="114">
        <v>1.6210582157039966E-2</v>
      </c>
      <c r="W335" s="114">
        <v>1.4455904248811047E-2</v>
      </c>
      <c r="X335" s="114">
        <v>-1.2613769963261134E-3</v>
      </c>
      <c r="Y335" s="114">
        <v>9.275164649931833E-3</v>
      </c>
      <c r="Z335" s="114">
        <v>1.2012477626422768E-2</v>
      </c>
      <c r="AA335" s="114">
        <v>-1.7370930359854375E-2</v>
      </c>
      <c r="AB335" s="114" t="e">
        <v>#N/A</v>
      </c>
      <c r="AC335" s="116">
        <v>1.8700668074379312E-2</v>
      </c>
      <c r="AD335" s="118"/>
      <c r="AE335" s="118"/>
    </row>
    <row r="336" spans="4:31" x14ac:dyDescent="0.2">
      <c r="D336" s="103">
        <v>43600</v>
      </c>
      <c r="E336" s="7">
        <v>1670.0016636202661</v>
      </c>
      <c r="F336" s="7">
        <v>110.83774258153881</v>
      </c>
      <c r="G336" s="7">
        <v>71.1858131747301</v>
      </c>
      <c r="H336" s="7">
        <v>13.012652082024331</v>
      </c>
      <c r="I336" s="7">
        <v>20.634604194036669</v>
      </c>
      <c r="J336" s="7">
        <v>17.000753270120519</v>
      </c>
      <c r="K336" s="7">
        <v>22.321735591477694</v>
      </c>
      <c r="L336" s="7">
        <v>328.86895800000002</v>
      </c>
      <c r="M336" s="7">
        <v>44.102040276201308</v>
      </c>
      <c r="N336" s="7" t="e">
        <v>#N/A</v>
      </c>
      <c r="O336" s="115">
        <v>1.9466095999999999</v>
      </c>
      <c r="R336" s="103">
        <v>43600</v>
      </c>
      <c r="S336" s="114">
        <f t="array" ref="S336:AC336">(E336:O336/E337:O337)-1</f>
        <v>1.9410540490204076E-2</v>
      </c>
      <c r="T336" s="114">
        <v>1.6622746269383537E-2</v>
      </c>
      <c r="U336" s="114">
        <v>9.3243391725797542E-2</v>
      </c>
      <c r="V336" s="114">
        <v>4.2548253523126967E-2</v>
      </c>
      <c r="W336" s="114">
        <v>-1.7468319882464667E-2</v>
      </c>
      <c r="X336" s="114">
        <v>4.0341914370105592E-3</v>
      </c>
      <c r="Y336" s="114">
        <v>9.3141302323636044E-3</v>
      </c>
      <c r="Z336" s="114">
        <v>8.525466573842122E-3</v>
      </c>
      <c r="AA336" s="114">
        <v>3.7582355460466621E-2</v>
      </c>
      <c r="AB336" s="114" t="e">
        <v>#N/A</v>
      </c>
      <c r="AC336" s="116">
        <v>4.1216965147152784E-3</v>
      </c>
      <c r="AD336" s="118"/>
      <c r="AE336" s="118"/>
    </row>
    <row r="337" spans="4:31" x14ac:dyDescent="0.2">
      <c r="D337" s="103">
        <v>43599</v>
      </c>
      <c r="E337" s="7">
        <v>1638.2032530458357</v>
      </c>
      <c r="F337" s="7">
        <v>109.02544034969797</v>
      </c>
      <c r="G337" s="7">
        <v>65.114332008315131</v>
      </c>
      <c r="H337" s="7">
        <v>12.481582543589836</v>
      </c>
      <c r="I337" s="7">
        <v>21.001464493814851</v>
      </c>
      <c r="J337" s="7">
        <v>16.932444547320063</v>
      </c>
      <c r="K337" s="7">
        <v>22.115746647021378</v>
      </c>
      <c r="L337" s="7">
        <v>326.08889799999997</v>
      </c>
      <c r="M337" s="7">
        <v>42.504616664023118</v>
      </c>
      <c r="N337" s="7" t="e">
        <v>#N/A</v>
      </c>
      <c r="O337" s="115">
        <v>1.9386191999999998</v>
      </c>
      <c r="R337" s="103">
        <v>43599</v>
      </c>
      <c r="S337" s="114">
        <f t="array" ref="S337:AC337">(E337:O337/E338:O338)-1</f>
        <v>9.9197214740252004E-3</v>
      </c>
      <c r="T337" s="114">
        <v>1.1539706902490732E-2</v>
      </c>
      <c r="U337" s="114">
        <v>8.6222455913014251E-3</v>
      </c>
      <c r="V337" s="114">
        <v>2.4461672664320311E-2</v>
      </c>
      <c r="W337" s="114">
        <v>-3.4047827563770894E-2</v>
      </c>
      <c r="X337" s="114">
        <v>-6.6802632131290896E-4</v>
      </c>
      <c r="Y337" s="114">
        <v>1.0032757909729684E-2</v>
      </c>
      <c r="Z337" s="114">
        <v>3.25866499207772E-2</v>
      </c>
      <c r="AA337" s="114">
        <v>-1.5320485078313184E-2</v>
      </c>
      <c r="AB337" s="114" t="e">
        <v>#N/A</v>
      </c>
      <c r="AC337" s="116">
        <v>2.7987149033623648E-3</v>
      </c>
      <c r="AD337" s="118"/>
      <c r="AE337" s="118"/>
    </row>
    <row r="338" spans="4:31" x14ac:dyDescent="0.2">
      <c r="D338" s="103">
        <v>43598</v>
      </c>
      <c r="E338" s="7">
        <v>1622.1123503309761</v>
      </c>
      <c r="F338" s="7">
        <v>107.78167145168497</v>
      </c>
      <c r="G338" s="7">
        <v>64.557699666976973</v>
      </c>
      <c r="H338" s="7">
        <v>12.183552471151947</v>
      </c>
      <c r="I338" s="7">
        <v>21.741722926971665</v>
      </c>
      <c r="J338" s="7">
        <v>16.94376342727158</v>
      </c>
      <c r="K338" s="7">
        <v>21.896068690673044</v>
      </c>
      <c r="L338" s="7">
        <v>315.79809599999999</v>
      </c>
      <c r="M338" s="7">
        <v>43.165939800630035</v>
      </c>
      <c r="N338" s="7" t="e">
        <v>#N/A</v>
      </c>
      <c r="O338" s="115">
        <v>1.9332087</v>
      </c>
      <c r="R338" s="103">
        <v>43598</v>
      </c>
      <c r="S338" s="114">
        <f t="array" ref="S338:AC338">(E338:O338/E339:O339)-1</f>
        <v>-3.6842995320921834E-2</v>
      </c>
      <c r="T338" s="114">
        <v>-3.0975080928274723E-2</v>
      </c>
      <c r="U338" s="114">
        <v>-9.0202564896757376E-2</v>
      </c>
      <c r="V338" s="114">
        <v>-2.4787442828353434E-2</v>
      </c>
      <c r="W338" s="114">
        <v>-2.0917519966652476E-2</v>
      </c>
      <c r="X338" s="114">
        <v>-2.642626898055056E-4</v>
      </c>
      <c r="Y338" s="114">
        <v>-2.8706260672058503E-2</v>
      </c>
      <c r="Z338" s="114">
        <v>-2.9380816744453586E-2</v>
      </c>
      <c r="AA338" s="114">
        <v>-6.9788105942709677E-3</v>
      </c>
      <c r="AB338" s="114" t="e">
        <v>#N/A</v>
      </c>
      <c r="AC338" s="116">
        <v>-1.345355074748722E-2</v>
      </c>
      <c r="AD338" s="118"/>
      <c r="AE338" s="118"/>
    </row>
    <row r="339" spans="4:31" x14ac:dyDescent="0.2">
      <c r="D339" s="103">
        <v>43595</v>
      </c>
      <c r="E339" s="7">
        <v>1684.1619200718583</v>
      </c>
      <c r="F339" s="7">
        <v>111.22693475719295</v>
      </c>
      <c r="G339" s="7">
        <v>70.958322343095034</v>
      </c>
      <c r="H339" s="7">
        <v>12.493227636944308</v>
      </c>
      <c r="I339" s="7">
        <v>22.206222019447374</v>
      </c>
      <c r="J339" s="7">
        <v>16.948242215346884</v>
      </c>
      <c r="K339" s="7">
        <v>22.543199656391682</v>
      </c>
      <c r="L339" s="7">
        <v>325.35736100000003</v>
      </c>
      <c r="M339" s="7">
        <v>43.469303838785734</v>
      </c>
      <c r="N339" s="7" t="e">
        <v>#N/A</v>
      </c>
      <c r="O339" s="115">
        <v>1.9595719</v>
      </c>
      <c r="R339" s="103">
        <v>43595</v>
      </c>
      <c r="S339" s="114">
        <f t="array" ref="S339:AC339">(E339:O339/E340:O340)-1</f>
        <v>-7.3109736964768191E-3</v>
      </c>
      <c r="T339" s="114">
        <v>1.0844203836510857E-2</v>
      </c>
      <c r="U339" s="114">
        <v>5.6528015436287271E-2</v>
      </c>
      <c r="V339" s="114">
        <v>3.1735146339399334E-2</v>
      </c>
      <c r="W339" s="114">
        <v>6.909975162097215E-2</v>
      </c>
      <c r="X339" s="114">
        <v>-1.6086495294949099E-3</v>
      </c>
      <c r="Y339" s="114">
        <v>1.8138442174038261E-3</v>
      </c>
      <c r="Z339" s="114">
        <v>5.122763275169584E-3</v>
      </c>
      <c r="AA339" s="114">
        <v>1.483187573848066E-2</v>
      </c>
      <c r="AB339" s="114" t="e">
        <v>#N/A</v>
      </c>
      <c r="AC339" s="116">
        <v>-2.0140293497439288E-3</v>
      </c>
      <c r="AD339" s="118"/>
      <c r="AE339" s="118"/>
    </row>
    <row r="340" spans="4:31" x14ac:dyDescent="0.2">
      <c r="D340" s="103">
        <v>43594</v>
      </c>
      <c r="E340" s="7">
        <v>1696.5654655649546</v>
      </c>
      <c r="F340" s="7">
        <v>110.03370681164066</v>
      </c>
      <c r="G340" s="7">
        <v>67.161799125405295</v>
      </c>
      <c r="H340" s="7">
        <v>12.108948387839973</v>
      </c>
      <c r="I340" s="7">
        <v>20.770954240498359</v>
      </c>
      <c r="J340" s="7">
        <v>16.975549925747856</v>
      </c>
      <c r="K340" s="7">
        <v>22.502383837590067</v>
      </c>
      <c r="L340" s="7">
        <v>323.69912699999998</v>
      </c>
      <c r="M340" s="7">
        <v>42.833995342483362</v>
      </c>
      <c r="N340" s="7" t="e">
        <v>#N/A</v>
      </c>
      <c r="O340" s="115">
        <v>1.9635265</v>
      </c>
      <c r="R340" s="103">
        <v>43594</v>
      </c>
      <c r="S340" s="114">
        <f t="array" ref="S340:AC340">(E340:O340/E341:O341)-1</f>
        <v>-9.9760301435937171E-3</v>
      </c>
      <c r="T340" s="114">
        <v>-7.2799685211988319E-4</v>
      </c>
      <c r="U340" s="114">
        <v>-3.2424825774524324E-2</v>
      </c>
      <c r="V340" s="114">
        <v>-2.7192469241175132E-2</v>
      </c>
      <c r="W340" s="114">
        <v>-1.2535288880344608E-2</v>
      </c>
      <c r="X340" s="114">
        <v>3.6927787227658548E-4</v>
      </c>
      <c r="Y340" s="114">
        <v>-3.3959325325337852E-3</v>
      </c>
      <c r="Z340" s="114">
        <v>-2.2821015625943186E-2</v>
      </c>
      <c r="AA340" s="114">
        <v>-5.708962113331828E-3</v>
      </c>
      <c r="AB340" s="114" t="e">
        <v>#N/A</v>
      </c>
      <c r="AC340" s="116">
        <v>-4.8394004282654723E-3</v>
      </c>
      <c r="AD340" s="118"/>
      <c r="AE340" s="118"/>
    </row>
    <row r="341" spans="4:31" x14ac:dyDescent="0.2">
      <c r="D341" s="103">
        <v>43593</v>
      </c>
      <c r="E341" s="7">
        <v>1713.6609993503748</v>
      </c>
      <c r="F341" s="7">
        <v>110.11386936191087</v>
      </c>
      <c r="G341" s="7">
        <v>69.412486920374903</v>
      </c>
      <c r="H341" s="7">
        <v>12.447424598362801</v>
      </c>
      <c r="I341" s="7">
        <v>21.034629396474152</v>
      </c>
      <c r="J341" s="7">
        <v>16.969283544826364</v>
      </c>
      <c r="K341" s="7">
        <v>22.579060804730911</v>
      </c>
      <c r="L341" s="7">
        <v>331.25878899999998</v>
      </c>
      <c r="M341" s="7">
        <v>43.079937071066801</v>
      </c>
      <c r="N341" s="7" t="e">
        <v>#N/A</v>
      </c>
      <c r="O341" s="115">
        <v>1.9730749999999999</v>
      </c>
      <c r="R341" s="103">
        <v>43593</v>
      </c>
      <c r="S341" s="114">
        <f t="array" ref="S341:AC341">(E341:O341/E342:O342)-1</f>
        <v>-7.1975712790239843E-4</v>
      </c>
      <c r="T341" s="114">
        <v>8.8363866852447792E-4</v>
      </c>
      <c r="U341" s="114">
        <v>6.0341259242024492E-2</v>
      </c>
      <c r="V341" s="114">
        <v>-1.8760146114213061E-2</v>
      </c>
      <c r="W341" s="114">
        <v>-4.021681098686003E-2</v>
      </c>
      <c r="X341" s="114">
        <v>-5.4925006168216051E-5</v>
      </c>
      <c r="Y341" s="114">
        <v>9.6326803424506835E-4</v>
      </c>
      <c r="Z341" s="114">
        <v>1.3580123177453052E-2</v>
      </c>
      <c r="AA341" s="114">
        <v>-1.4911768819928506E-3</v>
      </c>
      <c r="AB341" s="114" t="e">
        <v>#N/A</v>
      </c>
      <c r="AC341" s="116">
        <v>-1.4112817003805178E-3</v>
      </c>
      <c r="AD341" s="118"/>
      <c r="AE341" s="118"/>
    </row>
    <row r="342" spans="4:31" x14ac:dyDescent="0.2">
      <c r="D342" s="103">
        <v>43592</v>
      </c>
      <c r="E342" s="7">
        <v>1714.8953074715339</v>
      </c>
      <c r="F342" s="7">
        <v>110.01665439190849</v>
      </c>
      <c r="G342" s="7">
        <v>65.46240308520467</v>
      </c>
      <c r="H342" s="7">
        <v>12.68540464298308</v>
      </c>
      <c r="I342" s="7">
        <v>21.916021907095704</v>
      </c>
      <c r="J342" s="7">
        <v>16.97021563402474</v>
      </c>
      <c r="K342" s="7">
        <v>22.557332047831384</v>
      </c>
      <c r="L342" s="7">
        <v>326.82052599999997</v>
      </c>
      <c r="M342" s="7">
        <v>43.144272813276352</v>
      </c>
      <c r="N342" s="7" t="e">
        <v>#N/A</v>
      </c>
      <c r="O342" s="115">
        <v>1.9758634999999998</v>
      </c>
      <c r="R342" s="103">
        <v>43592</v>
      </c>
      <c r="S342" s="114">
        <f t="array" ref="S342:AC342">(E342:O342/E343:O343)-1</f>
        <v>-2.0904438255354707E-2</v>
      </c>
      <c r="T342" s="114">
        <v>-3.9251252172475271E-2</v>
      </c>
      <c r="U342" s="114">
        <v>0.10094375232561781</v>
      </c>
      <c r="V342" s="114">
        <v>0.35451053401923405</v>
      </c>
      <c r="W342" s="114">
        <v>-7.0542846245092106E-2</v>
      </c>
      <c r="X342" s="114">
        <v>-1.7404743386376653E-3</v>
      </c>
      <c r="Y342" s="114">
        <v>-2.7199659509337448E-2</v>
      </c>
      <c r="Z342" s="114">
        <v>-3.2905098075388772E-2</v>
      </c>
      <c r="AA342" s="114">
        <v>3.9185852752047001E-2</v>
      </c>
      <c r="AB342" s="114" t="e">
        <v>#N/A</v>
      </c>
      <c r="AC342" s="116">
        <v>-1.9248138229648548E-2</v>
      </c>
      <c r="AD342" s="118"/>
      <c r="AE342" s="118"/>
    </row>
    <row r="343" spans="4:31" x14ac:dyDescent="0.2">
      <c r="D343" s="103">
        <v>43581</v>
      </c>
      <c r="E343" s="7">
        <v>1751.5096324364608</v>
      </c>
      <c r="F343" s="7">
        <v>114.51136901367981</v>
      </c>
      <c r="G343" s="7">
        <v>59.460261204918801</v>
      </c>
      <c r="H343" s="7">
        <v>9.3653052703412545</v>
      </c>
      <c r="I343" s="7">
        <v>23.57937837000588</v>
      </c>
      <c r="J343" s="7">
        <v>16.999803355526922</v>
      </c>
      <c r="K343" s="7">
        <v>23.188038808101034</v>
      </c>
      <c r="L343" s="7">
        <v>337.94049100000001</v>
      </c>
      <c r="M343" s="7">
        <v>41.517378916407083</v>
      </c>
      <c r="N343" s="7" t="e">
        <v>#N/A</v>
      </c>
      <c r="O343" s="115">
        <v>2.0146416</v>
      </c>
      <c r="R343" s="103">
        <v>43581</v>
      </c>
      <c r="S343" s="114">
        <f t="array" ref="S343:AC343">(E343:O343/E344:O344)-1</f>
        <v>2.6965181773359825E-2</v>
      </c>
      <c r="T343" s="114">
        <v>7.2323645360024003E-3</v>
      </c>
      <c r="U343" s="114">
        <v>2.0291428840691905E-2</v>
      </c>
      <c r="V343" s="114">
        <v>5.4044789906140034E-2</v>
      </c>
      <c r="W343" s="114">
        <v>2.1726343652202162E-2</v>
      </c>
      <c r="X343" s="114">
        <v>3.5441703864729224E-3</v>
      </c>
      <c r="Y343" s="114">
        <v>6.5229395283763481E-3</v>
      </c>
      <c r="Z343" s="114">
        <v>-4.0248636576444285E-3</v>
      </c>
      <c r="AA343" s="114">
        <v>-1.9558525279708139E-3</v>
      </c>
      <c r="AB343" s="114" t="e">
        <v>#N/A</v>
      </c>
      <c r="AC343" s="116">
        <v>8.7307555993532127E-4</v>
      </c>
      <c r="AD343" s="118"/>
      <c r="AE343" s="118"/>
    </row>
    <row r="344" spans="4:31" x14ac:dyDescent="0.2">
      <c r="D344" s="103">
        <v>43580</v>
      </c>
      <c r="E344" s="7">
        <v>1705.5199762585526</v>
      </c>
      <c r="F344" s="7">
        <v>113.68912779766693</v>
      </c>
      <c r="G344" s="7">
        <v>58.277722936946198</v>
      </c>
      <c r="H344" s="7">
        <v>8.8851112970021049</v>
      </c>
      <c r="I344" s="7">
        <v>23.077978283030696</v>
      </c>
      <c r="J344" s="7">
        <v>16.939765938733082</v>
      </c>
      <c r="K344" s="7">
        <v>23.037764861043495</v>
      </c>
      <c r="L344" s="7">
        <v>339.306152</v>
      </c>
      <c r="M344" s="7">
        <v>41.598739917034216</v>
      </c>
      <c r="N344" s="7" t="e">
        <v>#N/A</v>
      </c>
      <c r="O344" s="115">
        <v>2.0128842000000002</v>
      </c>
      <c r="R344" s="103">
        <v>43580</v>
      </c>
      <c r="S344" s="114">
        <f t="array" ref="S344:AC344">(E344:O344/E345:O345)-1</f>
        <v>6.6177544639245411E-3</v>
      </c>
      <c r="T344" s="114">
        <v>3.9680979071022637E-2</v>
      </c>
      <c r="U344" s="114">
        <v>3.5015109330950978E-2</v>
      </c>
      <c r="V344" s="114">
        <v>1.4543224684695488E-2</v>
      </c>
      <c r="W344" s="114">
        <v>5.5718382808058742E-3</v>
      </c>
      <c r="X344" s="114">
        <v>5.8385304415249362E-3</v>
      </c>
      <c r="Y344" s="114">
        <v>9.0814623148602891E-3</v>
      </c>
      <c r="Z344" s="114">
        <v>2.5940476074850505E-3</v>
      </c>
      <c r="AA344" s="114">
        <v>1.8492364022667962E-2</v>
      </c>
      <c r="AB344" s="114" t="e">
        <v>#N/A</v>
      </c>
      <c r="AC344" s="116">
        <v>-2.0652933739867541E-3</v>
      </c>
      <c r="AD344" s="118"/>
      <c r="AE344" s="118"/>
    </row>
    <row r="345" spans="4:31" x14ac:dyDescent="0.2">
      <c r="D345" s="103">
        <v>43579</v>
      </c>
      <c r="E345" s="7">
        <v>1694.3074654657062</v>
      </c>
      <c r="F345" s="7">
        <v>109.35001225015256</v>
      </c>
      <c r="G345" s="7">
        <v>56.306156703951672</v>
      </c>
      <c r="H345" s="7">
        <v>8.757745437374993</v>
      </c>
      <c r="I345" s="7">
        <v>22.950104014931821</v>
      </c>
      <c r="J345" s="7">
        <v>16.841436697893418</v>
      </c>
      <c r="K345" s="7">
        <v>22.830431160824457</v>
      </c>
      <c r="L345" s="7">
        <v>338.42825299999998</v>
      </c>
      <c r="M345" s="7">
        <v>40.843448008519758</v>
      </c>
      <c r="N345" s="7" t="e">
        <v>#N/A</v>
      </c>
      <c r="O345" s="115">
        <v>2.0170500000000002</v>
      </c>
      <c r="R345" s="103">
        <v>43579</v>
      </c>
      <c r="S345" s="114">
        <f t="array" ref="S345:AC345">(E345:O345/E346:O346)-1</f>
        <v>-8.396343159091435E-3</v>
      </c>
      <c r="T345" s="114">
        <v>-3.5327007059160476E-4</v>
      </c>
      <c r="U345" s="114">
        <v>-8.1232040280205919E-2</v>
      </c>
      <c r="V345" s="114">
        <v>1.1315699738423612E-2</v>
      </c>
      <c r="W345" s="114">
        <v>4.6132597735672576E-2</v>
      </c>
      <c r="X345" s="114">
        <v>1.54834331769238E-3</v>
      </c>
      <c r="Y345" s="114">
        <v>1.5336531459186897E-3</v>
      </c>
      <c r="Z345" s="114">
        <v>5.299443335766485E-3</v>
      </c>
      <c r="AA345" s="114">
        <v>-1.7008746672110275E-2</v>
      </c>
      <c r="AB345" s="114" t="e">
        <v>#N/A</v>
      </c>
      <c r="AC345" s="116">
        <v>2.330303071811568E-2</v>
      </c>
      <c r="AD345" s="118"/>
      <c r="AE345" s="118"/>
    </row>
    <row r="346" spans="4:31" x14ac:dyDescent="0.2">
      <c r="D346" s="103">
        <v>43578</v>
      </c>
      <c r="E346" s="7">
        <v>1708.6539100344789</v>
      </c>
      <c r="F346" s="7">
        <v>109.38865598837549</v>
      </c>
      <c r="G346" s="7">
        <v>61.284414751602711</v>
      </c>
      <c r="H346" s="7">
        <v>8.6597542583786442</v>
      </c>
      <c r="I346" s="7">
        <v>21.938045009405823</v>
      </c>
      <c r="J346" s="7">
        <v>16.815400684609084</v>
      </c>
      <c r="K346" s="7">
        <v>22.795470815295879</v>
      </c>
      <c r="L346" s="7">
        <v>336.644226</v>
      </c>
      <c r="M346" s="7">
        <v>41.550164226024791</v>
      </c>
      <c r="N346" s="7" t="e">
        <v>#N/A</v>
      </c>
      <c r="O346" s="115">
        <v>1.971117</v>
      </c>
      <c r="R346" s="103">
        <v>43578</v>
      </c>
      <c r="S346" s="114">
        <f t="array" ref="S346:AC346">(E346:O346/E347:O347)-1</f>
        <v>3.6848403598207735E-2</v>
      </c>
      <c r="T346" s="114">
        <v>2.022498887790225E-2</v>
      </c>
      <c r="U346" s="114" t="e">
        <v>#N/A</v>
      </c>
      <c r="V346" s="114">
        <v>3.5242922989415115E-2</v>
      </c>
      <c r="W346" s="114">
        <v>0.10100917724370895</v>
      </c>
      <c r="X346" s="114">
        <v>2.3652976006125481E-3</v>
      </c>
      <c r="Y346" s="114">
        <v>1.8353495869963599E-2</v>
      </c>
      <c r="Z346" s="114">
        <v>-9.083141372584369E-3</v>
      </c>
      <c r="AA346" s="114">
        <v>2.1450602129549079E-3</v>
      </c>
      <c r="AB346" s="114" t="e">
        <v>#N/A</v>
      </c>
      <c r="AC346" s="116">
        <v>-1.2044121342356107E-3</v>
      </c>
      <c r="AD346" s="118"/>
      <c r="AE346" s="118"/>
    </row>
    <row r="347" spans="4:31" x14ac:dyDescent="0.2">
      <c r="D347" s="103">
        <v>43573</v>
      </c>
      <c r="E347" s="7">
        <v>1647.9303089100426</v>
      </c>
      <c r="F347" s="7">
        <v>107.22013005061459</v>
      </c>
      <c r="G347" s="7" t="e">
        <v>#N/A</v>
      </c>
      <c r="H347" s="7">
        <v>8.3649490047923631</v>
      </c>
      <c r="I347" s="7">
        <v>19.925397047394299</v>
      </c>
      <c r="J347" s="7">
        <v>16.775721111715001</v>
      </c>
      <c r="K347" s="7">
        <v>22.384634518116975</v>
      </c>
      <c r="L347" s="7">
        <v>339.73004200000003</v>
      </c>
      <c r="M347" s="7">
        <v>41.461227396755731</v>
      </c>
      <c r="N347" s="7" t="e">
        <v>#N/A</v>
      </c>
      <c r="O347" s="115">
        <v>1.9734939</v>
      </c>
      <c r="R347" s="103">
        <v>43573</v>
      </c>
      <c r="S347" s="114">
        <f t="array" ref="S347:AC347">(E347:O347/E348:O348)-1</f>
        <v>-2.7486024133774878E-3</v>
      </c>
      <c r="T347" s="114">
        <v>1.2053476634625637E-2</v>
      </c>
      <c r="U347" s="114" t="e">
        <v>#N/A</v>
      </c>
      <c r="V347" s="114">
        <v>-2.9818083581171995E-2</v>
      </c>
      <c r="W347" s="114">
        <v>-4.3154453439335771E-2</v>
      </c>
      <c r="X347" s="114">
        <v>-1.0719527243177041E-3</v>
      </c>
      <c r="Y347" s="114">
        <v>3.654841401344866E-3</v>
      </c>
      <c r="Z347" s="114">
        <v>4.1327002830104931E-3</v>
      </c>
      <c r="AA347" s="114">
        <v>-1.3549831961120251E-2</v>
      </c>
      <c r="AB347" s="114" t="e">
        <v>#N/A</v>
      </c>
      <c r="AC347" s="116">
        <v>-1.4708554322151457E-3</v>
      </c>
      <c r="AD347" s="118"/>
      <c r="AE347" s="118"/>
    </row>
    <row r="348" spans="4:31" x14ac:dyDescent="0.2">
      <c r="D348" s="103">
        <v>43572</v>
      </c>
      <c r="E348" s="7">
        <v>1652.4722982570715</v>
      </c>
      <c r="F348" s="7">
        <v>105.94314680598988</v>
      </c>
      <c r="G348" s="7" t="e">
        <v>#N/A</v>
      </c>
      <c r="H348" s="7">
        <v>8.6220417668362419</v>
      </c>
      <c r="I348" s="7">
        <v>20.824047432749403</v>
      </c>
      <c r="J348" s="7">
        <v>16.793723189038928</v>
      </c>
      <c r="K348" s="7">
        <v>22.303120151209168</v>
      </c>
      <c r="L348" s="7">
        <v>338.331818</v>
      </c>
      <c r="M348" s="7">
        <v>42.030736817839525</v>
      </c>
      <c r="N348" s="7" t="e">
        <v>#N/A</v>
      </c>
      <c r="O348" s="115">
        <v>1.9764009</v>
      </c>
      <c r="R348" s="103">
        <v>43572</v>
      </c>
      <c r="S348" s="114">
        <f t="array" ref="S348:AC348">(E348:O348/E349:O349)-1</f>
        <v>2.7204605201356369E-3</v>
      </c>
      <c r="T348" s="114">
        <v>1.0058255055543031E-2</v>
      </c>
      <c r="U348" s="114" t="e">
        <v>#N/A</v>
      </c>
      <c r="V348" s="114">
        <v>9.0225531175986973E-3</v>
      </c>
      <c r="W348" s="114">
        <v>-1.0032007383381947E-2</v>
      </c>
      <c r="X348" s="114">
        <v>1.7633980591986731E-3</v>
      </c>
      <c r="Y348" s="114">
        <v>-5.6861129128505938E-3</v>
      </c>
      <c r="Z348" s="114">
        <v>1.3138918470598338E-2</v>
      </c>
      <c r="AA348" s="114">
        <v>3.3538690249024228E-3</v>
      </c>
      <c r="AB348" s="114" t="e">
        <v>#N/A</v>
      </c>
      <c r="AC348" s="116">
        <v>3.5293609891084987E-3</v>
      </c>
      <c r="AD348" s="118"/>
      <c r="AE348" s="118"/>
    </row>
    <row r="349" spans="4:31" x14ac:dyDescent="0.2">
      <c r="D349" s="103">
        <v>43571</v>
      </c>
      <c r="E349" s="7">
        <v>1647.9890092198714</v>
      </c>
      <c r="F349" s="7">
        <v>104.88815499078721</v>
      </c>
      <c r="G349" s="7" t="e">
        <v>#N/A</v>
      </c>
      <c r="H349" s="7">
        <v>8.5449445507402526</v>
      </c>
      <c r="I349" s="7">
        <v>21.035071424590864</v>
      </c>
      <c r="J349" s="7">
        <v>16.764161299539229</v>
      </c>
      <c r="K349" s="7">
        <v>22.43066343621765</v>
      </c>
      <c r="L349" s="7">
        <v>333.94415299999997</v>
      </c>
      <c r="M349" s="7">
        <v>41.890242431303527</v>
      </c>
      <c r="N349" s="7" t="e">
        <v>#N/A</v>
      </c>
      <c r="O349" s="115">
        <v>1.9694500000000001</v>
      </c>
      <c r="R349" s="103">
        <v>43571</v>
      </c>
      <c r="S349" s="114">
        <f t="array" ref="S349:AC349">(E349:O349/E350:O350)-1</f>
        <v>9.8605689866619883E-3</v>
      </c>
      <c r="T349" s="114">
        <v>-2.3016734932979066E-3</v>
      </c>
      <c r="U349" s="114" t="e">
        <v>#N/A</v>
      </c>
      <c r="V349" s="114">
        <v>7.3108534180563733E-3</v>
      </c>
      <c r="W349" s="114">
        <v>-7.9710740869639252E-2</v>
      </c>
      <c r="X349" s="114">
        <v>-2.0251799222336109E-3</v>
      </c>
      <c r="Y349" s="114">
        <v>-6.2117605843985402E-3</v>
      </c>
      <c r="Z349" s="114">
        <v>9.7681745760480609E-3</v>
      </c>
      <c r="AA349" s="114">
        <v>2.6164971973434925E-2</v>
      </c>
      <c r="AB349" s="114" t="e">
        <v>#N/A</v>
      </c>
      <c r="AC349" s="116">
        <v>9.5905442417865139E-4</v>
      </c>
      <c r="AD349" s="118"/>
      <c r="AE349" s="118"/>
    </row>
    <row r="350" spans="4:31" x14ac:dyDescent="0.2">
      <c r="D350" s="103">
        <v>43570</v>
      </c>
      <c r="E350" s="7">
        <v>1631.8975706453568</v>
      </c>
      <c r="F350" s="7">
        <v>105.13013022487276</v>
      </c>
      <c r="G350" s="7" t="e">
        <v>#N/A</v>
      </c>
      <c r="H350" s="7">
        <v>8.4829271140533518</v>
      </c>
      <c r="I350" s="7">
        <v>22.857021546104132</v>
      </c>
      <c r="J350" s="7">
        <v>16.798180637696746</v>
      </c>
      <c r="K350" s="7">
        <v>22.570868266068466</v>
      </c>
      <c r="L350" s="7">
        <v>330.713684</v>
      </c>
      <c r="M350" s="7">
        <v>40.822132479092232</v>
      </c>
      <c r="N350" s="7" t="e">
        <v>#N/A</v>
      </c>
      <c r="O350" s="115">
        <v>1.9675629999999997</v>
      </c>
      <c r="R350" s="103">
        <v>43570</v>
      </c>
      <c r="S350" s="114">
        <f t="array" ref="S350:AC350">(E350:O350/E351:O351)-1</f>
        <v>-2.9413052000438755E-3</v>
      </c>
      <c r="T350" s="114">
        <v>-3.0959345633786439E-3</v>
      </c>
      <c r="U350" s="114" t="e">
        <v>#N/A</v>
      </c>
      <c r="V350" s="114">
        <v>-3.8024959722293139E-2</v>
      </c>
      <c r="W350" s="114">
        <v>4.5864262156235291E-2</v>
      </c>
      <c r="X350" s="114">
        <v>-3.4119127718114095E-3</v>
      </c>
      <c r="Y350" s="114">
        <v>-4.30681164191693E-3</v>
      </c>
      <c r="Z350" s="114">
        <v>1.4600559741051455E-4</v>
      </c>
      <c r="AA350" s="114">
        <v>-3.6477238653122024E-3</v>
      </c>
      <c r="AB350" s="114" t="e">
        <v>#N/A</v>
      </c>
      <c r="AC350" s="116">
        <v>-1.6389341752279796E-3</v>
      </c>
      <c r="AD350" s="118"/>
      <c r="AE350" s="118"/>
    </row>
    <row r="351" spans="4:31" x14ac:dyDescent="0.2">
      <c r="D351" s="103">
        <v>43567</v>
      </c>
      <c r="E351" s="7">
        <v>1636.7116391004151</v>
      </c>
      <c r="F351" s="7">
        <v>105.45661701041227</v>
      </c>
      <c r="G351" s="7" t="e">
        <v>#N/A</v>
      </c>
      <c r="H351" s="7">
        <v>8.8182403481118037</v>
      </c>
      <c r="I351" s="7">
        <v>21.854673090158293</v>
      </c>
      <c r="J351" s="7">
        <v>16.855690784361613</v>
      </c>
      <c r="K351" s="7">
        <v>22.668497213773506</v>
      </c>
      <c r="L351" s="7">
        <v>330.66540500000002</v>
      </c>
      <c r="M351" s="7">
        <v>40.971585509354384</v>
      </c>
      <c r="N351" s="7" t="e">
        <v>#N/A</v>
      </c>
      <c r="O351" s="115">
        <v>1.9707929999999998</v>
      </c>
      <c r="R351" s="103">
        <v>43567</v>
      </c>
      <c r="S351" s="114">
        <f t="array" ref="S351:AC351">(E351:O351/E352:O352)-1</f>
        <v>8.5025724484277809E-4</v>
      </c>
      <c r="T351" s="114">
        <v>6.5583744594375215E-3</v>
      </c>
      <c r="U351" s="114" t="e">
        <v>#N/A</v>
      </c>
      <c r="V351" s="114">
        <v>1.4682523321252416E-2</v>
      </c>
      <c r="W351" s="114">
        <v>-4.219113446883016E-2</v>
      </c>
      <c r="X351" s="114">
        <v>3.7924577638714929E-4</v>
      </c>
      <c r="Y351" s="114">
        <v>8.0615678322226714E-3</v>
      </c>
      <c r="Z351" s="114">
        <v>-5.9430144096855875E-3</v>
      </c>
      <c r="AA351" s="114">
        <v>1.0235078824196275E-2</v>
      </c>
      <c r="AB351" s="114" t="e">
        <v>#N/A</v>
      </c>
      <c r="AC351" s="116">
        <v>-1.8511502961841009E-3</v>
      </c>
      <c r="AD351" s="118"/>
      <c r="AE351" s="118"/>
    </row>
    <row r="352" spans="4:31" x14ac:dyDescent="0.2">
      <c r="D352" s="103">
        <v>43566</v>
      </c>
      <c r="E352" s="7">
        <v>1635.3211954063761</v>
      </c>
      <c r="F352" s="7">
        <v>104.76949940141002</v>
      </c>
      <c r="G352" s="7" t="e">
        <v>#N/A</v>
      </c>
      <c r="H352" s="7">
        <v>8.6906398261872049</v>
      </c>
      <c r="I352" s="7">
        <v>22.817363543652728</v>
      </c>
      <c r="J352" s="7">
        <v>16.849300758213985</v>
      </c>
      <c r="K352" s="7">
        <v>22.487215004655699</v>
      </c>
      <c r="L352" s="7">
        <v>332.64230300000003</v>
      </c>
      <c r="M352" s="7">
        <v>40.556486671439735</v>
      </c>
      <c r="N352" s="7" t="e">
        <v>#N/A</v>
      </c>
      <c r="O352" s="115">
        <v>1.974448</v>
      </c>
      <c r="R352" s="103">
        <v>43566</v>
      </c>
      <c r="S352" s="114">
        <f t="array" ref="S352:AC352">(E352:O352/E353:O353)-1</f>
        <v>-2.6083435087339568E-3</v>
      </c>
      <c r="T352" s="114">
        <v>3.1867622752224101E-4</v>
      </c>
      <c r="U352" s="114" t="e">
        <v>#N/A</v>
      </c>
      <c r="V352" s="114">
        <v>-3.529873692161134E-2</v>
      </c>
      <c r="W352" s="114">
        <v>-4.0736715977381155E-2</v>
      </c>
      <c r="X352" s="114">
        <v>-2.8749399448546598E-3</v>
      </c>
      <c r="Y352" s="114">
        <v>1.5067769990917412E-3</v>
      </c>
      <c r="Z352" s="114">
        <v>4.6095575459264682E-2</v>
      </c>
      <c r="AA352" s="114">
        <v>-1.0128685680119709E-3</v>
      </c>
      <c r="AB352" s="114" t="e">
        <v>#N/A</v>
      </c>
      <c r="AC352" s="116">
        <v>8.1914585833027243E-3</v>
      </c>
      <c r="AD352" s="118"/>
      <c r="AE352" s="118"/>
    </row>
    <row r="353" spans="4:31" x14ac:dyDescent="0.2">
      <c r="D353" s="103">
        <v>43565</v>
      </c>
      <c r="E353" s="7">
        <v>1639.5978297625716</v>
      </c>
      <c r="F353" s="7">
        <v>104.73612248900992</v>
      </c>
      <c r="G353" s="7" t="e">
        <v>#N/A</v>
      </c>
      <c r="H353" s="7">
        <v>9.0086331995203679</v>
      </c>
      <c r="I353" s="7">
        <v>23.786340959459373</v>
      </c>
      <c r="J353" s="7">
        <v>16.897881151720473</v>
      </c>
      <c r="K353" s="7">
        <v>22.453382763955169</v>
      </c>
      <c r="L353" s="7">
        <v>317.98461900000001</v>
      </c>
      <c r="M353" s="7">
        <v>40.597606711214034</v>
      </c>
      <c r="N353" s="7" t="e">
        <v>#N/A</v>
      </c>
      <c r="O353" s="115">
        <v>1.9584058</v>
      </c>
      <c r="R353" s="103">
        <v>43565</v>
      </c>
      <c r="S353" s="114">
        <f t="array" ref="S353:AC353">(E353:O353/E354:O354)-1</f>
        <v>5.3182704735059705E-3</v>
      </c>
      <c r="T353" s="114">
        <v>6.6875231808858349E-3</v>
      </c>
      <c r="U353" s="114" t="e">
        <v>#N/A</v>
      </c>
      <c r="V353" s="114">
        <v>1.1018335916341604E-2</v>
      </c>
      <c r="W353" s="114">
        <v>-1.6796426931510178E-3</v>
      </c>
      <c r="X353" s="114">
        <v>1.0991792547794255E-3</v>
      </c>
      <c r="Y353" s="114">
        <v>4.979369115720278E-3</v>
      </c>
      <c r="Z353" s="114">
        <v>7.4854690122401202E-3</v>
      </c>
      <c r="AA353" s="114">
        <v>-1.5177780285308362E-2</v>
      </c>
      <c r="AB353" s="114" t="e">
        <v>#N/A</v>
      </c>
      <c r="AC353" s="116">
        <v>-7.0648062707240333E-3</v>
      </c>
      <c r="AD353" s="118"/>
      <c r="AE353" s="118"/>
    </row>
    <row r="354" spans="4:31" x14ac:dyDescent="0.2">
      <c r="D354" s="103">
        <v>43564</v>
      </c>
      <c r="E354" s="7">
        <v>1630.9241340956821</v>
      </c>
      <c r="F354" s="7">
        <v>104.04035023506543</v>
      </c>
      <c r="G354" s="7" t="e">
        <v>#N/A</v>
      </c>
      <c r="H354" s="7">
        <v>8.9104548151991203</v>
      </c>
      <c r="I354" s="7">
        <v>23.82636073216754</v>
      </c>
      <c r="J354" s="7">
        <v>16.879327744828736</v>
      </c>
      <c r="K354" s="7">
        <v>22.342133036732747</v>
      </c>
      <c r="L354" s="7">
        <v>315.62204000000003</v>
      </c>
      <c r="M354" s="7">
        <v>41.22328466855204</v>
      </c>
      <c r="N354" s="7" t="e">
        <v>#N/A</v>
      </c>
      <c r="O354" s="115">
        <v>1.9723399999999998</v>
      </c>
      <c r="R354" s="103">
        <v>43564</v>
      </c>
      <c r="S354" s="114">
        <f t="array" ref="S354:AC354">(E354:O354/E355:O355)-1</f>
        <v>-1.082959599367217E-2</v>
      </c>
      <c r="T354" s="114">
        <v>-8.6776272452523395E-3</v>
      </c>
      <c r="U354" s="114" t="e">
        <v>#N/A</v>
      </c>
      <c r="V354" s="114">
        <v>-2.3716098330433533E-2</v>
      </c>
      <c r="W354" s="114">
        <v>-1.8283062505306535E-2</v>
      </c>
      <c r="X354" s="114">
        <v>-1.7514045514890331E-3</v>
      </c>
      <c r="Y354" s="114">
        <v>-7.1934641007689315E-3</v>
      </c>
      <c r="Z354" s="114">
        <v>-1.4156665017191372E-2</v>
      </c>
      <c r="AA354" s="114">
        <v>8.918854760199002E-2</v>
      </c>
      <c r="AB354" s="114" t="e">
        <v>#N/A</v>
      </c>
      <c r="AC354" s="116">
        <v>-7.4477400859135345E-3</v>
      </c>
      <c r="AD354" s="118"/>
      <c r="AE354" s="118"/>
    </row>
    <row r="355" spans="4:31" x14ac:dyDescent="0.2">
      <c r="D355" s="103">
        <v>43563</v>
      </c>
      <c r="E355" s="7">
        <v>1648.7797526999695</v>
      </c>
      <c r="F355" s="7">
        <v>104.9510765564099</v>
      </c>
      <c r="G355" s="7" t="e">
        <v>#N/A</v>
      </c>
      <c r="H355" s="7">
        <v>9.1269094983141059</v>
      </c>
      <c r="I355" s="7">
        <v>24.270092347567683</v>
      </c>
      <c r="J355" s="7">
        <v>16.908942143058955</v>
      </c>
      <c r="K355" s="7">
        <v>22.504014859749525</v>
      </c>
      <c r="L355" s="7">
        <v>320.154358</v>
      </c>
      <c r="M355" s="7">
        <v>37.847703007262801</v>
      </c>
      <c r="N355" s="7" t="e">
        <v>#N/A</v>
      </c>
      <c r="O355" s="115">
        <v>1.9871397</v>
      </c>
      <c r="R355" s="103">
        <v>43563</v>
      </c>
      <c r="S355" s="114">
        <f t="array" ref="S355:AC355">(E355:O355/E356:O356)-1</f>
        <v>7.4115204266709256E-3</v>
      </c>
      <c r="T355" s="114">
        <v>8.9441033277948279E-4</v>
      </c>
      <c r="U355" s="114" t="e">
        <v>#N/A</v>
      </c>
      <c r="V355" s="114">
        <v>4.1233823788052737E-2</v>
      </c>
      <c r="W355" s="114">
        <v>4.9509512234057418E-2</v>
      </c>
      <c r="X355" s="114">
        <v>2.0929427511633403E-3</v>
      </c>
      <c r="Y355" s="114">
        <v>2.9261211764055606E-3</v>
      </c>
      <c r="Z355" s="114">
        <v>-1.2051746182869416E-2</v>
      </c>
      <c r="AA355" s="114">
        <v>-5.3907868004325898E-3</v>
      </c>
      <c r="AB355" s="114" t="e">
        <v>#N/A</v>
      </c>
      <c r="AC355" s="116">
        <v>3.5420473242613326E-3</v>
      </c>
      <c r="AD355" s="118"/>
      <c r="AE355" s="118"/>
    </row>
    <row r="356" spans="4:31" x14ac:dyDescent="0.2">
      <c r="D356" s="103">
        <v>43560</v>
      </c>
      <c r="E356" s="7">
        <v>1636.6496900905586</v>
      </c>
      <c r="F356" s="7">
        <v>104.85729111177227</v>
      </c>
      <c r="G356" s="7" t="e">
        <v>#N/A</v>
      </c>
      <c r="H356" s="7">
        <v>8.7654754290539874</v>
      </c>
      <c r="I356" s="7">
        <v>23.125176155768909</v>
      </c>
      <c r="J356" s="7">
        <v>16.873626608562727</v>
      </c>
      <c r="K356" s="7">
        <v>22.438357506685453</v>
      </c>
      <c r="L356" s="7">
        <v>324.059845</v>
      </c>
      <c r="M356" s="7">
        <v>38.052837742685071</v>
      </c>
      <c r="N356" s="7" t="e">
        <v>#N/A</v>
      </c>
      <c r="O356" s="115">
        <v>1.9801259999999998</v>
      </c>
      <c r="R356" s="103">
        <v>43560</v>
      </c>
      <c r="S356" s="114">
        <f t="array" ref="S356:AC356">(E356:O356/E357:O357)-1</f>
        <v>1.2024970793120593E-2</v>
      </c>
      <c r="T356" s="114">
        <v>6.327339597229642E-3</v>
      </c>
      <c r="U356" s="114" t="e">
        <v>#N/A</v>
      </c>
      <c r="V356" s="114">
        <v>3.5555292823516105E-2</v>
      </c>
      <c r="W356" s="114">
        <v>0.12689644698927705</v>
      </c>
      <c r="X356" s="114">
        <v>1.8786979349465494E-3</v>
      </c>
      <c r="Y356" s="114">
        <v>6.638141984007806E-3</v>
      </c>
      <c r="Z356" s="114">
        <v>7.4951162299103924E-3</v>
      </c>
      <c r="AA356" s="114">
        <v>3.3671792199867046E-2</v>
      </c>
      <c r="AB356" s="114" t="e">
        <v>#N/A</v>
      </c>
      <c r="AC356" s="116">
        <v>4.4544604148377687E-5</v>
      </c>
      <c r="AD356" s="118"/>
      <c r="AE356" s="118"/>
    </row>
    <row r="357" spans="4:31" x14ac:dyDescent="0.2">
      <c r="D357" s="103">
        <v>43559</v>
      </c>
      <c r="E357" s="7">
        <v>1617.2028727788424</v>
      </c>
      <c r="F357" s="7">
        <v>104.19799501198102</v>
      </c>
      <c r="G357" s="7" t="e">
        <v>#N/A</v>
      </c>
      <c r="H357" s="7">
        <v>8.4645170468438113</v>
      </c>
      <c r="I357" s="7">
        <v>20.521119058944869</v>
      </c>
      <c r="J357" s="7">
        <v>16.841985604986242</v>
      </c>
      <c r="K357" s="7">
        <v>22.290390728152964</v>
      </c>
      <c r="L357" s="7">
        <v>321.64904799999999</v>
      </c>
      <c r="M357" s="7">
        <v>36.813268998760982</v>
      </c>
      <c r="N357" s="7" t="e">
        <v>#N/A</v>
      </c>
      <c r="O357" s="115">
        <v>1.9800378000000001</v>
      </c>
      <c r="R357" s="103">
        <v>43559</v>
      </c>
      <c r="S357" s="114">
        <f t="array" ref="S357:AC357">(E357:O357/E358:O358)-1</f>
        <v>-4.838859020585784E-3</v>
      </c>
      <c r="T357" s="114">
        <v>-8.897270015037928E-3</v>
      </c>
      <c r="U357" s="114" t="e">
        <v>#N/A</v>
      </c>
      <c r="V357" s="114">
        <v>-2.1308778996067534E-2</v>
      </c>
      <c r="W357" s="114">
        <v>7.7897514151708869E-2</v>
      </c>
      <c r="X357" s="114">
        <v>-4.3404373828301868E-3</v>
      </c>
      <c r="Y357" s="114">
        <v>-6.1926806336990436E-3</v>
      </c>
      <c r="Z357" s="114">
        <v>-1.3473545304196755E-3</v>
      </c>
      <c r="AA357" s="114">
        <v>-1.7876711445243276E-2</v>
      </c>
      <c r="AB357" s="114" t="e">
        <v>#N/A</v>
      </c>
      <c r="AC357" s="116">
        <v>1.0243277848909216E-4</v>
      </c>
      <c r="AD357" s="118"/>
      <c r="AE357" s="118"/>
    </row>
    <row r="358" spans="4:31" x14ac:dyDescent="0.2">
      <c r="D358" s="103">
        <v>43558</v>
      </c>
      <c r="E358" s="7">
        <v>1625.0663396957295</v>
      </c>
      <c r="F358" s="7">
        <v>105.13339521682279</v>
      </c>
      <c r="G358" s="7" t="e">
        <v>#N/A</v>
      </c>
      <c r="H358" s="7">
        <v>8.6488126849252698</v>
      </c>
      <c r="I358" s="7">
        <v>19.038098510779776</v>
      </c>
      <c r="J358" s="7">
        <v>16.915405864948209</v>
      </c>
      <c r="K358" s="7">
        <v>22.429288146485359</v>
      </c>
      <c r="L358" s="7">
        <v>322.08300800000001</v>
      </c>
      <c r="M358" s="7">
        <v>37.483347994866854</v>
      </c>
      <c r="N358" s="7" t="e">
        <v>#N/A</v>
      </c>
      <c r="O358" s="115">
        <v>1.979835</v>
      </c>
      <c r="R358" s="103">
        <v>43558</v>
      </c>
      <c r="S358" s="114">
        <f t="array" ref="S358:AC358">(E358:O358/E359:O359)-1</f>
        <v>3.8738622342469053E-3</v>
      </c>
      <c r="T358" s="114">
        <v>6.7140838044557061E-3</v>
      </c>
      <c r="U358" s="114" t="e">
        <v>#N/A</v>
      </c>
      <c r="V358" s="114">
        <v>3.6538462630743229E-2</v>
      </c>
      <c r="W358" s="114">
        <v>8.2923711558112956E-2</v>
      </c>
      <c r="X358" s="114">
        <v>1.6869201212066365E-4</v>
      </c>
      <c r="Y358" s="114">
        <v>7.7306505715712959E-3</v>
      </c>
      <c r="Z358" s="114">
        <v>-1.4947274760660489E-3</v>
      </c>
      <c r="AA358" s="114">
        <v>5.4302081679966641E-3</v>
      </c>
      <c r="AB358" s="114" t="e">
        <v>#N/A</v>
      </c>
      <c r="AC358" s="116">
        <v>4.7169811320755262E-3</v>
      </c>
      <c r="AD358" s="118"/>
      <c r="AE358" s="118"/>
    </row>
    <row r="359" spans="4:31" x14ac:dyDescent="0.2">
      <c r="D359" s="103">
        <v>43557</v>
      </c>
      <c r="E359" s="7">
        <v>1618.7953495262252</v>
      </c>
      <c r="F359" s="7">
        <v>104.43222848290252</v>
      </c>
      <c r="G359" s="7" t="e">
        <v>#N/A</v>
      </c>
      <c r="H359" s="7">
        <v>8.3439380174803279</v>
      </c>
      <c r="I359" s="7">
        <v>17.580276715326253</v>
      </c>
      <c r="J359" s="7">
        <v>16.912552852377445</v>
      </c>
      <c r="K359" s="7">
        <v>22.257225314883264</v>
      </c>
      <c r="L359" s="7">
        <v>322.565155</v>
      </c>
      <c r="M359" s="7">
        <v>37.280904920457481</v>
      </c>
      <c r="N359" s="7" t="e">
        <v>#N/A</v>
      </c>
      <c r="O359" s="115">
        <v>1.9705399999999997</v>
      </c>
      <c r="R359" s="103">
        <v>43557</v>
      </c>
      <c r="S359" s="114">
        <f t="array" ref="S359:AC359">(E359:O359/E360:O360)-1</f>
        <v>1.5002163315336325E-3</v>
      </c>
      <c r="T359" s="114">
        <v>3.0467525574950916E-3</v>
      </c>
      <c r="U359" s="114" t="e">
        <v>#N/A</v>
      </c>
      <c r="V359" s="114">
        <v>1.1351066063677973E-2</v>
      </c>
      <c r="W359" s="114">
        <v>-4.167853904169716E-2</v>
      </c>
      <c r="X359" s="114">
        <v>1.6161360160062976E-3</v>
      </c>
      <c r="Y359" s="114">
        <v>2.4138190423759198E-3</v>
      </c>
      <c r="Z359" s="114">
        <v>3.7509801204378412E-3</v>
      </c>
      <c r="AA359" s="114">
        <v>-1.2762502500460293E-2</v>
      </c>
      <c r="AB359" s="114" t="e">
        <v>#N/A</v>
      </c>
      <c r="AC359" s="116">
        <v>1.7070121238697444E-2</v>
      </c>
      <c r="AD359" s="118"/>
      <c r="AE359" s="118"/>
    </row>
    <row r="360" spans="4:31" x14ac:dyDescent="0.2">
      <c r="D360" s="103">
        <v>43556</v>
      </c>
      <c r="E360" s="7">
        <v>1616.3704441880461</v>
      </c>
      <c r="F360" s="7">
        <v>104.11501579226379</v>
      </c>
      <c r="G360" s="7" t="e">
        <v>#N/A</v>
      </c>
      <c r="H360" s="7">
        <v>8.2502884482597327</v>
      </c>
      <c r="I360" s="7">
        <v>18.344863839057009</v>
      </c>
      <c r="J360" s="7">
        <v>16.885263969137149</v>
      </c>
      <c r="K360" s="7">
        <v>22.203629770533286</v>
      </c>
      <c r="L360" s="7">
        <v>321.35974099999999</v>
      </c>
      <c r="M360" s="7">
        <v>37.762853431805411</v>
      </c>
      <c r="N360" s="7" t="e">
        <v>#N/A</v>
      </c>
      <c r="O360" s="115">
        <v>1.9374671999999999</v>
      </c>
      <c r="R360" s="103">
        <v>43556</v>
      </c>
      <c r="S360" s="114">
        <f t="array" ref="S360:AC360">(E360:O360/E361:O361)-1</f>
        <v>1.9338616630107719E-2</v>
      </c>
      <c r="T360" s="114">
        <v>9.7118683376709036E-3</v>
      </c>
      <c r="U360" s="114" t="e">
        <v>#N/A</v>
      </c>
      <c r="V360" s="114">
        <v>3.8017798453495733E-3</v>
      </c>
      <c r="W360" s="114">
        <v>1.2349817247601758E-2</v>
      </c>
      <c r="X360" s="114">
        <v>-9.7924321155340444E-4</v>
      </c>
      <c r="Y360" s="114">
        <v>1.2240334795631469E-2</v>
      </c>
      <c r="Z360" s="114">
        <v>1.6315964058046806E-2</v>
      </c>
      <c r="AA360" s="114">
        <v>1.9946479201701006E-2</v>
      </c>
      <c r="AB360" s="114" t="e">
        <v>#N/A</v>
      </c>
      <c r="AC360" s="116">
        <v>4.2582306510503543E-3</v>
      </c>
      <c r="AD360" s="118"/>
      <c r="AE360" s="118"/>
    </row>
    <row r="361" spans="4:31" x14ac:dyDescent="0.2">
      <c r="D361" s="103">
        <v>43553</v>
      </c>
      <c r="E361" s="7">
        <v>1585.7051011485287</v>
      </c>
      <c r="F361" s="7">
        <v>103.1135901806052</v>
      </c>
      <c r="G361" s="7" t="e">
        <v>#N/A</v>
      </c>
      <c r="H361" s="7">
        <v>8.2190414620811012</v>
      </c>
      <c r="I361" s="7">
        <v>18.121071912605679</v>
      </c>
      <c r="J361" s="7">
        <v>16.901814956696427</v>
      </c>
      <c r="K361" s="7">
        <v>21.935136357726879</v>
      </c>
      <c r="L361" s="7">
        <v>316.20062300000001</v>
      </c>
      <c r="M361" s="7">
        <v>37.024348043597257</v>
      </c>
      <c r="N361" s="7" t="e">
        <v>#N/A</v>
      </c>
      <c r="O361" s="115">
        <v>1.9292519999999997</v>
      </c>
      <c r="R361" s="103">
        <v>43553</v>
      </c>
      <c r="S361" s="114">
        <f t="array" ref="S361:AC361">(E361:O361/E362:O362)-1</f>
        <v>6.0771157551531285E-3</v>
      </c>
      <c r="T361" s="114">
        <v>1.0590382055500669E-2</v>
      </c>
      <c r="U361" s="114" t="e">
        <v>#N/A</v>
      </c>
      <c r="V361" s="114">
        <v>1.8487686799401493E-2</v>
      </c>
      <c r="W361" s="114">
        <v>3.7100468481078508E-2</v>
      </c>
      <c r="X361" s="114">
        <v>1.4255878227944496E-3</v>
      </c>
      <c r="Y361" s="114">
        <v>1.213057073913304E-2</v>
      </c>
      <c r="Z361" s="114">
        <v>1.172471770824246E-2</v>
      </c>
      <c r="AA361" s="114">
        <v>-1.210606058506869E-3</v>
      </c>
      <c r="AB361" s="114" t="e">
        <v>#N/A</v>
      </c>
      <c r="AC361" s="116">
        <v>2.9398268768598967E-4</v>
      </c>
      <c r="AD361" s="118"/>
      <c r="AE361" s="118"/>
    </row>
    <row r="362" spans="4:31" x14ac:dyDescent="0.2">
      <c r="D362" s="103">
        <v>43552</v>
      </c>
      <c r="E362" s="7">
        <v>1576.1267961634446</v>
      </c>
      <c r="F362" s="7">
        <v>102.03302150063635</v>
      </c>
      <c r="G362" s="7" t="e">
        <v>#N/A</v>
      </c>
      <c r="H362" s="7">
        <v>8.0698486281257331</v>
      </c>
      <c r="I362" s="7">
        <v>17.472822029620257</v>
      </c>
      <c r="J362" s="7">
        <v>16.877754235781779</v>
      </c>
      <c r="K362" s="7">
        <v>21.672239720719247</v>
      </c>
      <c r="L362" s="7">
        <v>312.536224</v>
      </c>
      <c r="M362" s="7">
        <v>37.069224271083982</v>
      </c>
      <c r="N362" s="7" t="e">
        <v>#N/A</v>
      </c>
      <c r="O362" s="115">
        <v>1.928685</v>
      </c>
      <c r="R362" s="103">
        <v>43552</v>
      </c>
      <c r="S362" s="114">
        <f t="array" ref="S362:AC362">(E362:O362/E363:O363)-1</f>
        <v>6.4333522611859095E-3</v>
      </c>
      <c r="T362" s="114">
        <v>3.4251902553299463E-3</v>
      </c>
      <c r="U362" s="114" t="e">
        <v>#N/A</v>
      </c>
      <c r="V362" s="114">
        <v>3.3935600054811443E-2</v>
      </c>
      <c r="W362" s="114">
        <v>2.2332368763175792E-2</v>
      </c>
      <c r="X362" s="114">
        <v>1.5541157234899572E-5</v>
      </c>
      <c r="Y362" s="114">
        <v>6.5585263315202091E-3</v>
      </c>
      <c r="Z362" s="114">
        <v>3.7164548907693273E-3</v>
      </c>
      <c r="AA362" s="114">
        <v>-2.1064632875594902E-2</v>
      </c>
      <c r="AB362" s="114" t="e">
        <v>#N/A</v>
      </c>
      <c r="AC362" s="116">
        <v>3.9503491756789355E-3</v>
      </c>
      <c r="AD362" s="118"/>
      <c r="AE362" s="118"/>
    </row>
    <row r="363" spans="4:31" x14ac:dyDescent="0.2">
      <c r="D363" s="103">
        <v>43551</v>
      </c>
      <c r="E363" s="7">
        <v>1566.0518330620805</v>
      </c>
      <c r="F363" s="7">
        <v>101.6847319476534</v>
      </c>
      <c r="G363" s="7" t="e">
        <v>#N/A</v>
      </c>
      <c r="H363" s="7">
        <v>7.8049818844596608</v>
      </c>
      <c r="I363" s="7">
        <v>17.091136467447459</v>
      </c>
      <c r="J363" s="7">
        <v>16.877491940025809</v>
      </c>
      <c r="K363" s="7">
        <v>21.531027907244884</v>
      </c>
      <c r="L363" s="7">
        <v>311.37899800000002</v>
      </c>
      <c r="M363" s="7">
        <v>37.866876114583313</v>
      </c>
      <c r="N363" s="7" t="e">
        <v>#N/A</v>
      </c>
      <c r="O363" s="115">
        <v>1.9210959999999999</v>
      </c>
      <c r="R363" s="103">
        <v>43551</v>
      </c>
      <c r="S363" s="114">
        <f t="array" ref="S363:AC363">(E363:O363/E364:O364)-1</f>
        <v>-6.5295088343251262E-3</v>
      </c>
      <c r="T363" s="114">
        <v>-6.0716109338261326E-3</v>
      </c>
      <c r="U363" s="114" t="e">
        <v>#N/A</v>
      </c>
      <c r="V363" s="114">
        <v>1.4002457039823391E-2</v>
      </c>
      <c r="W363" s="114">
        <v>-2.8141296289738826E-2</v>
      </c>
      <c r="X363" s="114">
        <v>4.1420397050540014E-3</v>
      </c>
      <c r="Y363" s="114">
        <v>-3.6997376161659323E-3</v>
      </c>
      <c r="Z363" s="114">
        <v>3.0960610351837836E-4</v>
      </c>
      <c r="AA363" s="114">
        <v>7.6544711507096075E-3</v>
      </c>
      <c r="AB363" s="114" t="e">
        <v>#N/A</v>
      </c>
      <c r="AC363" s="116">
        <v>9.2884572486038319E-3</v>
      </c>
      <c r="AD363" s="118"/>
      <c r="AE363" s="118"/>
    </row>
    <row r="364" spans="4:31" x14ac:dyDescent="0.2">
      <c r="D364" s="103">
        <v>43550</v>
      </c>
      <c r="E364" s="7">
        <v>1576.3445889817776</v>
      </c>
      <c r="F364" s="7">
        <v>102.30589352940137</v>
      </c>
      <c r="G364" s="7" t="e">
        <v>#N/A</v>
      </c>
      <c r="H364" s="7">
        <v>7.6972021421375434</v>
      </c>
      <c r="I364" s="7">
        <v>17.586030152530089</v>
      </c>
      <c r="J364" s="7">
        <v>16.807873062443662</v>
      </c>
      <c r="K364" s="7">
        <v>21.610982873504305</v>
      </c>
      <c r="L364" s="7">
        <v>311.282623</v>
      </c>
      <c r="M364" s="7">
        <v>37.579227005602959</v>
      </c>
      <c r="N364" s="7" t="e">
        <v>#N/A</v>
      </c>
      <c r="O364" s="115">
        <v>1.9034161999999999</v>
      </c>
      <c r="R364" s="103">
        <v>43550</v>
      </c>
      <c r="S364" s="114">
        <f t="array" ref="S364:AC364">(E364:O364/E365:O365)-1</f>
        <v>3.5827718901078054E-3</v>
      </c>
      <c r="T364" s="114">
        <v>3.5878100491060216E-4</v>
      </c>
      <c r="U364" s="114" t="e">
        <v>#N/A</v>
      </c>
      <c r="V364" s="114">
        <v>-3.7137123042239262E-2</v>
      </c>
      <c r="W364" s="114">
        <v>2.3965642055456371E-2</v>
      </c>
      <c r="X364" s="114">
        <v>-3.7878798424753057E-3</v>
      </c>
      <c r="Y364" s="114">
        <v>3.5324485216967627E-3</v>
      </c>
      <c r="Z364" s="114">
        <v>1.6052966282526615E-2</v>
      </c>
      <c r="AA364" s="114">
        <v>2.6693330237426149E-2</v>
      </c>
      <c r="AB364" s="114" t="e">
        <v>#N/A</v>
      </c>
      <c r="AC364" s="116">
        <v>5.2603282040879495E-3</v>
      </c>
      <c r="AD364" s="118"/>
      <c r="AE364" s="118"/>
    </row>
    <row r="365" spans="4:31" x14ac:dyDescent="0.2">
      <c r="D365" s="103">
        <v>43549</v>
      </c>
      <c r="E365" s="7">
        <v>1570.7170680231518</v>
      </c>
      <c r="F365" s="7">
        <v>102.2692012825938</v>
      </c>
      <c r="G365" s="7" t="e">
        <v>#N/A</v>
      </c>
      <c r="H365" s="7">
        <v>7.9940792467328734</v>
      </c>
      <c r="I365" s="7">
        <v>17.174433819116029</v>
      </c>
      <c r="J365" s="7">
        <v>16.87178134289908</v>
      </c>
      <c r="K365" s="7">
        <v>21.534911905777868</v>
      </c>
      <c r="L365" s="7">
        <v>306.36456299999998</v>
      </c>
      <c r="M365" s="7">
        <v>36.602192591348228</v>
      </c>
      <c r="N365" s="7" t="e">
        <v>#N/A</v>
      </c>
      <c r="O365" s="115">
        <v>1.8934560000000002</v>
      </c>
      <c r="R365" s="103">
        <v>43549</v>
      </c>
      <c r="S365" s="114">
        <f t="array" ref="S365:AC365">(E365:O365/E366:O366)-1</f>
        <v>1.2422137357820384E-2</v>
      </c>
      <c r="T365" s="114">
        <v>1.2255027494309401E-2</v>
      </c>
      <c r="U365" s="114" t="e">
        <v>#N/A</v>
      </c>
      <c r="V365" s="114">
        <v>-1.0525229897944355E-2</v>
      </c>
      <c r="W365" s="114">
        <v>2.8207139140963289E-2</v>
      </c>
      <c r="X365" s="114">
        <v>8.5421269018837176E-3</v>
      </c>
      <c r="Y365" s="114">
        <v>9.4781567192891991E-3</v>
      </c>
      <c r="Z365" s="114">
        <v>1.3558770157583222E-2</v>
      </c>
      <c r="AA365" s="114">
        <v>-6.5998632109545152E-3</v>
      </c>
      <c r="AB365" s="114" t="e">
        <v>#N/A</v>
      </c>
      <c r="AC365" s="116">
        <v>5.6013646192476507E-4</v>
      </c>
      <c r="AD365" s="118"/>
      <c r="AE365" s="118"/>
    </row>
    <row r="366" spans="4:31" x14ac:dyDescent="0.2">
      <c r="D366" s="103">
        <v>43546</v>
      </c>
      <c r="E366" s="7">
        <v>1551.4448075210482</v>
      </c>
      <c r="F366" s="7">
        <v>101.03106282983487</v>
      </c>
      <c r="G366" s="7" t="e">
        <v>#N/A</v>
      </c>
      <c r="H366" s="7">
        <v>8.0791137766032719</v>
      </c>
      <c r="I366" s="7">
        <v>16.703282019092729</v>
      </c>
      <c r="J366" s="7">
        <v>16.72888111746715</v>
      </c>
      <c r="K366" s="7">
        <v>21.332717070138838</v>
      </c>
      <c r="L366" s="7">
        <v>302.26620500000001</v>
      </c>
      <c r="M366" s="7">
        <v>36.845366973329625</v>
      </c>
      <c r="N366" s="7" t="e">
        <v>#N/A</v>
      </c>
      <c r="O366" s="115">
        <v>1.8923959999999997</v>
      </c>
      <c r="R366" s="103">
        <v>43546</v>
      </c>
      <c r="S366" s="114">
        <f t="array" ref="S366:AC366">(E366:O366/E367:O367)-1</f>
        <v>-1.9822375542187576E-2</v>
      </c>
      <c r="T366" s="114">
        <v>-5.7636442856338066E-3</v>
      </c>
      <c r="U366" s="114" t="e">
        <v>#N/A</v>
      </c>
      <c r="V366" s="114">
        <v>-6.8403205445066728E-4</v>
      </c>
      <c r="W366" s="114">
        <v>-5.1682855663423677E-2</v>
      </c>
      <c r="X366" s="114">
        <v>-7.5123238203578246E-4</v>
      </c>
      <c r="Y366" s="114">
        <v>-9.0666296345278674E-3</v>
      </c>
      <c r="Z366" s="114">
        <v>-1.4927764867478266E-2</v>
      </c>
      <c r="AA366" s="114">
        <v>-4.5255970068417306E-2</v>
      </c>
      <c r="AB366" s="114" t="e">
        <v>#N/A</v>
      </c>
      <c r="AC366" s="116">
        <v>-2.4308806606089028E-2</v>
      </c>
      <c r="AD366" s="118"/>
      <c r="AE366" s="118"/>
    </row>
    <row r="367" spans="4:31" x14ac:dyDescent="0.2">
      <c r="D367" s="103">
        <v>43544</v>
      </c>
      <c r="E367" s="7">
        <v>1582.820061189658</v>
      </c>
      <c r="F367" s="7">
        <v>101.61674560496563</v>
      </c>
      <c r="G367" s="7" t="e">
        <v>#N/A</v>
      </c>
      <c r="H367" s="7">
        <v>8.0846439322017183</v>
      </c>
      <c r="I367" s="7">
        <v>17.613603338130105</v>
      </c>
      <c r="J367" s="7">
        <v>16.74145784272109</v>
      </c>
      <c r="K367" s="7">
        <v>21.527902589728097</v>
      </c>
      <c r="L367" s="7">
        <v>306.84674100000001</v>
      </c>
      <c r="M367" s="7">
        <v>38.591879936625503</v>
      </c>
      <c r="N367" s="7" t="e">
        <v>#N/A</v>
      </c>
      <c r="O367" s="115">
        <v>1.9395440000000002</v>
      </c>
      <c r="R367" s="103">
        <v>43544</v>
      </c>
      <c r="S367" s="114">
        <f t="array" ref="S367:AC367">(E367:O367/E368:O368)-1</f>
        <v>1.8427506432488805E-2</v>
      </c>
      <c r="T367" s="114">
        <v>-2.7465264163897274E-3</v>
      </c>
      <c r="U367" s="114" t="e">
        <v>#N/A</v>
      </c>
      <c r="V367" s="114">
        <v>-3.8136897366832789E-3</v>
      </c>
      <c r="W367" s="114">
        <v>-1.8814102399457022E-2</v>
      </c>
      <c r="X367" s="114">
        <v>3.9482741242313768E-3</v>
      </c>
      <c r="Y367" s="114">
        <v>-2.8578454198348036E-3</v>
      </c>
      <c r="Z367" s="114">
        <v>-6.5561965497233921E-3</v>
      </c>
      <c r="AA367" s="114">
        <v>-3.7114647380592336E-2</v>
      </c>
      <c r="AB367" s="114" t="e">
        <v>#N/A</v>
      </c>
      <c r="AC367" s="116">
        <v>4.8222082688336165E-3</v>
      </c>
      <c r="AD367" s="118"/>
      <c r="AE367" s="118"/>
    </row>
    <row r="368" spans="4:31" x14ac:dyDescent="0.2">
      <c r="D368" s="103">
        <v>43543</v>
      </c>
      <c r="E368" s="7">
        <v>1554.1803920184893</v>
      </c>
      <c r="F368" s="7">
        <v>101.89660732873449</v>
      </c>
      <c r="G368" s="7" t="e">
        <v>#N/A</v>
      </c>
      <c r="H368" s="7">
        <v>8.1155942908558405</v>
      </c>
      <c r="I368" s="7">
        <v>17.951341719447434</v>
      </c>
      <c r="J368" s="7">
        <v>16.675617931934863</v>
      </c>
      <c r="K368" s="7">
        <v>21.589602335879746</v>
      </c>
      <c r="L368" s="7">
        <v>308.87176499999998</v>
      </c>
      <c r="M368" s="7">
        <v>40.079413225719115</v>
      </c>
      <c r="N368" s="7" t="e">
        <v>#N/A</v>
      </c>
      <c r="O368" s="115">
        <v>1.9302359999999998</v>
      </c>
      <c r="R368" s="103">
        <v>43543</v>
      </c>
      <c r="S368" s="114">
        <f t="array" ref="S368:AC368">(E368:O368/E369:O369)-1</f>
        <v>9.8421108284032499E-3</v>
      </c>
      <c r="T368" s="114">
        <v>-7.6976048889099147E-4</v>
      </c>
      <c r="U368" s="114" t="e">
        <v>#N/A</v>
      </c>
      <c r="V368" s="114">
        <v>-4.9982825379511597E-2</v>
      </c>
      <c r="W368" s="114">
        <v>-8.3836521841526124E-2</v>
      </c>
      <c r="X368" s="114">
        <v>-1.4493392847690911E-3</v>
      </c>
      <c r="Y368" s="114">
        <v>2.6164049218533325E-3</v>
      </c>
      <c r="Z368" s="114">
        <v>9.9320711021335661E-3</v>
      </c>
      <c r="AA368" s="114">
        <v>1.1496055884707701E-3</v>
      </c>
      <c r="AB368" s="114" t="e">
        <v>#N/A</v>
      </c>
      <c r="AC368" s="116">
        <v>2.0460004356550598E-3</v>
      </c>
      <c r="AD368" s="118"/>
      <c r="AE368" s="118"/>
    </row>
    <row r="369" spans="4:31" x14ac:dyDescent="0.2">
      <c r="D369" s="103">
        <v>43542</v>
      </c>
      <c r="E369" s="7">
        <v>1539.0330580921698</v>
      </c>
      <c r="F369" s="7">
        <v>101.97510373443983</v>
      </c>
      <c r="G369" s="7" t="e">
        <v>#N/A</v>
      </c>
      <c r="H369" s="7">
        <v>8.542576395103433</v>
      </c>
      <c r="I369" s="7">
        <v>19.594037688044896</v>
      </c>
      <c r="J369" s="7">
        <v>16.699821639485606</v>
      </c>
      <c r="K369" s="7">
        <v>21.533262601625296</v>
      </c>
      <c r="L369" s="7">
        <v>305.83419800000001</v>
      </c>
      <c r="M369" s="7">
        <v>40.033390616141368</v>
      </c>
      <c r="N369" s="7" t="e">
        <v>#N/A</v>
      </c>
      <c r="O369" s="115">
        <v>1.9262947999999998</v>
      </c>
      <c r="R369" s="103">
        <v>43542</v>
      </c>
      <c r="S369" s="114">
        <f t="array" ref="S369:AC369">(E369:O369/E370:O370)-1</f>
        <v>1.637335641596005E-2</v>
      </c>
      <c r="T369" s="114">
        <v>1.3300665228585862E-2</v>
      </c>
      <c r="U369" s="114" t="e">
        <v>#N/A</v>
      </c>
      <c r="V369" s="114">
        <v>6.7433149777455847E-2</v>
      </c>
      <c r="W369" s="114">
        <v>1.5475819939198443E-2</v>
      </c>
      <c r="X369" s="114">
        <v>5.2185074956900834E-4</v>
      </c>
      <c r="Y369" s="114">
        <v>3.8987618846779704E-3</v>
      </c>
      <c r="Z369" s="114">
        <v>-4.5511273008360664E-3</v>
      </c>
      <c r="AA369" s="114">
        <v>2.2767124862590471E-3</v>
      </c>
      <c r="AB369" s="114" t="e">
        <v>#N/A</v>
      </c>
      <c r="AC369" s="116">
        <v>1.9192711887539016E-3</v>
      </c>
      <c r="AD369" s="118"/>
      <c r="AE369" s="118"/>
    </row>
    <row r="370" spans="4:31" x14ac:dyDescent="0.2">
      <c r="D370" s="103">
        <v>43539</v>
      </c>
      <c r="E370" s="7">
        <v>1514.2398690174898</v>
      </c>
      <c r="F370" s="7">
        <v>100.63657040177284</v>
      </c>
      <c r="G370" s="7" t="e">
        <v>#N/A</v>
      </c>
      <c r="H370" s="7">
        <v>8.0029146526735051</v>
      </c>
      <c r="I370" s="7">
        <v>19.29542516257855</v>
      </c>
      <c r="J370" s="7">
        <v>16.691111370505766</v>
      </c>
      <c r="K370" s="7">
        <v>21.449635579985816</v>
      </c>
      <c r="L370" s="7">
        <v>307.23245200000002</v>
      </c>
      <c r="M370" s="7">
        <v>39.942453134358558</v>
      </c>
      <c r="N370" s="7" t="e">
        <v>#N/A</v>
      </c>
      <c r="O370" s="115">
        <v>1.9226048</v>
      </c>
      <c r="R370" s="103">
        <v>43539</v>
      </c>
      <c r="S370" s="114">
        <f t="array" ref="S370:AC370">(E370:O370/E371:O371)-1</f>
        <v>1.7538820872458949E-2</v>
      </c>
      <c r="T370" s="114">
        <v>1.3548100220709625E-2</v>
      </c>
      <c r="U370" s="114" t="e">
        <v>#N/A</v>
      </c>
      <c r="V370" s="114">
        <v>-3.3246203578649824E-2</v>
      </c>
      <c r="W370" s="114">
        <v>5.013266206862288E-2</v>
      </c>
      <c r="X370" s="114">
        <v>5.0810163871617409E-3</v>
      </c>
      <c r="Y370" s="114">
        <v>7.3639272008287904E-3</v>
      </c>
      <c r="Z370" s="114">
        <v>9.505647226057734E-3</v>
      </c>
      <c r="AA370" s="114">
        <v>-8.737443428626035E-3</v>
      </c>
      <c r="AB370" s="114" t="e">
        <v>#N/A</v>
      </c>
      <c r="AC370" s="116">
        <v>1.2337043682028925E-2</v>
      </c>
      <c r="AD370" s="118"/>
      <c r="AE370" s="118"/>
    </row>
    <row r="371" spans="4:31" x14ac:dyDescent="0.2">
      <c r="D371" s="103">
        <v>43538</v>
      </c>
      <c r="E371" s="7">
        <v>1488.139654189458</v>
      </c>
      <c r="F371" s="7">
        <v>99.291361090665845</v>
      </c>
      <c r="G371" s="7" t="e">
        <v>#N/A</v>
      </c>
      <c r="H371" s="7">
        <v>8.2781310839409556</v>
      </c>
      <c r="I371" s="7">
        <v>18.374273898470225</v>
      </c>
      <c r="J371" s="7">
        <v>16.606732291594962</v>
      </c>
      <c r="K371" s="7">
        <v>21.292836680769494</v>
      </c>
      <c r="L371" s="7">
        <v>304.33950800000002</v>
      </c>
      <c r="M371" s="7">
        <v>40.294524260568679</v>
      </c>
      <c r="N371" s="7" t="e">
        <v>#N/A</v>
      </c>
      <c r="O371" s="115">
        <v>1.8991746000000003</v>
      </c>
      <c r="R371" s="103">
        <v>43538</v>
      </c>
      <c r="S371" s="114">
        <f t="array" ref="S371:AC371">(E371:O371/E372:O372)-1</f>
        <v>-6.552992142992653E-3</v>
      </c>
      <c r="T371" s="114">
        <v>-3.0656544734632973E-3</v>
      </c>
      <c r="U371" s="114" t="e">
        <v>#N/A</v>
      </c>
      <c r="V371" s="114">
        <v>-1.7201847924215308E-3</v>
      </c>
      <c r="W371" s="114">
        <v>3.855136855684238E-2</v>
      </c>
      <c r="X371" s="114">
        <v>-6.3900312893588884E-3</v>
      </c>
      <c r="Y371" s="114">
        <v>-3.0284764726358215E-3</v>
      </c>
      <c r="Z371" s="114">
        <v>1.6425107620369417E-2</v>
      </c>
      <c r="AA371" s="114">
        <v>8.1985010570595485E-4</v>
      </c>
      <c r="AB371" s="114" t="e">
        <v>#N/A</v>
      </c>
      <c r="AC371" s="116">
        <v>1.316221588453903E-2</v>
      </c>
      <c r="AD371" s="118"/>
      <c r="AE371" s="118"/>
    </row>
    <row r="372" spans="4:31" x14ac:dyDescent="0.2">
      <c r="D372" s="103">
        <v>43537</v>
      </c>
      <c r="E372" s="7">
        <v>1497.9557464263405</v>
      </c>
      <c r="F372" s="7">
        <v>99.596690129302885</v>
      </c>
      <c r="G372" s="7" t="e">
        <v>#N/A</v>
      </c>
      <c r="H372" s="7">
        <v>8.2923955366358211</v>
      </c>
      <c r="I372" s="7">
        <v>17.692214804938228</v>
      </c>
      <c r="J372" s="7">
        <v>16.713532285857301</v>
      </c>
      <c r="K372" s="7">
        <v>21.357517419789236</v>
      </c>
      <c r="L372" s="7">
        <v>299.42147799999998</v>
      </c>
      <c r="M372" s="7">
        <v>40.261515852541088</v>
      </c>
      <c r="N372" s="7" t="e">
        <v>#N/A</v>
      </c>
      <c r="O372" s="115">
        <v>1.8745020000000001</v>
      </c>
      <c r="R372" s="103">
        <v>43537</v>
      </c>
      <c r="S372" s="114">
        <f t="array" ref="S372:AC372">(E372:O372/E373:O373)-1</f>
        <v>8.0586050307758228E-3</v>
      </c>
      <c r="T372" s="114">
        <v>5.2255456522289911E-3</v>
      </c>
      <c r="U372" s="114" t="e">
        <v>#N/A</v>
      </c>
      <c r="V372" s="114">
        <v>3.7399873310623777E-2</v>
      </c>
      <c r="W372" s="114">
        <v>3.4271628754956485E-2</v>
      </c>
      <c r="X372" s="114">
        <v>-4.602259123855923E-4</v>
      </c>
      <c r="Y372" s="114">
        <v>4.5303263454610221E-3</v>
      </c>
      <c r="Z372" s="114">
        <v>6.1567537439704001E-3</v>
      </c>
      <c r="AA372" s="114">
        <v>-5.0584826917445813E-3</v>
      </c>
      <c r="AB372" s="114" t="e">
        <v>#N/A</v>
      </c>
      <c r="AC372" s="116">
        <v>-1.6364177328176188E-2</v>
      </c>
      <c r="AD372" s="118"/>
      <c r="AE372" s="118"/>
    </row>
    <row r="373" spans="4:31" x14ac:dyDescent="0.2">
      <c r="D373" s="103">
        <v>43536</v>
      </c>
      <c r="E373" s="7">
        <v>1485.9808139632994</v>
      </c>
      <c r="F373" s="7">
        <v>99.07894856042553</v>
      </c>
      <c r="G373" s="7" t="e">
        <v>#N/A</v>
      </c>
      <c r="H373" s="7">
        <v>7.9934418250626376</v>
      </c>
      <c r="I373" s="7">
        <v>17.105965505634046</v>
      </c>
      <c r="J373" s="7">
        <v>16.721227828190738</v>
      </c>
      <c r="K373" s="7">
        <v>21.261197257716557</v>
      </c>
      <c r="L373" s="7">
        <v>297.589294</v>
      </c>
      <c r="M373" s="7">
        <v>40.466213493096355</v>
      </c>
      <c r="N373" s="7" t="e">
        <v>#N/A</v>
      </c>
      <c r="O373" s="115">
        <v>1.9056870000000001</v>
      </c>
      <c r="R373" s="103">
        <v>43536</v>
      </c>
      <c r="S373" s="114">
        <f t="array" ref="S373:AC373">(E373:O373/E374:O374)-1</f>
        <v>-9.0022480680018724E-4</v>
      </c>
      <c r="T373" s="114">
        <v>4.6038370224623648E-3</v>
      </c>
      <c r="U373" s="114" t="e">
        <v>#N/A</v>
      </c>
      <c r="V373" s="114">
        <v>1.5675292134276875E-2</v>
      </c>
      <c r="W373" s="114">
        <v>-5.951351412239847E-2</v>
      </c>
      <c r="X373" s="114">
        <v>1.7548552069523993E-4</v>
      </c>
      <c r="Y373" s="114">
        <v>3.4431667688841205E-3</v>
      </c>
      <c r="Z373" s="114">
        <v>7.1802111562264681E-3</v>
      </c>
      <c r="AA373" s="114">
        <v>2.066123482834259E-2</v>
      </c>
      <c r="AB373" s="114" t="e">
        <v>#N/A</v>
      </c>
      <c r="AC373" s="116">
        <v>1.7410181453356488E-2</v>
      </c>
      <c r="AD373" s="118"/>
      <c r="AE373" s="118"/>
    </row>
    <row r="374" spans="4:31" x14ac:dyDescent="0.2">
      <c r="D374" s="103">
        <v>43535</v>
      </c>
      <c r="E374" s="7">
        <v>1487.3197360853669</v>
      </c>
      <c r="F374" s="7">
        <v>98.624895614658271</v>
      </c>
      <c r="G374" s="7" t="e">
        <v>#N/A</v>
      </c>
      <c r="H374" s="7">
        <v>7.8700760833373389</v>
      </c>
      <c r="I374" s="7">
        <v>18.188422441468532</v>
      </c>
      <c r="J374" s="7">
        <v>16.718294009661317</v>
      </c>
      <c r="K374" s="7">
        <v>21.188242604888348</v>
      </c>
      <c r="L374" s="7">
        <v>295.46777300000002</v>
      </c>
      <c r="M374" s="7">
        <v>39.64705635156416</v>
      </c>
      <c r="N374" s="7" t="e">
        <v>#N/A</v>
      </c>
      <c r="O374" s="115">
        <v>1.8730764000000002</v>
      </c>
      <c r="R374" s="103">
        <v>43535</v>
      </c>
      <c r="S374" s="114">
        <f t="array" ref="S374:AC374">(E374:O374/E375:O375)-1</f>
        <v>2.7609619735200708E-2</v>
      </c>
      <c r="T374" s="114">
        <v>1.7894957729168492E-2</v>
      </c>
      <c r="U374" s="114" t="e">
        <v>#N/A</v>
      </c>
      <c r="V374" s="114">
        <v>4.1745970523865417E-2</v>
      </c>
      <c r="W374" s="114">
        <v>-2.6851616440657922E-2</v>
      </c>
      <c r="X374" s="114">
        <v>-1.4995170500600175E-3</v>
      </c>
      <c r="Y374" s="114">
        <v>1.3017858513460157E-2</v>
      </c>
      <c r="Z374" s="114">
        <v>1.9622391642581949E-3</v>
      </c>
      <c r="AA374" s="114">
        <v>-7.138832475800938E-3</v>
      </c>
      <c r="AB374" s="114" t="e">
        <v>#N/A</v>
      </c>
      <c r="AC374" s="116">
        <v>1.7737035769296305E-3</v>
      </c>
      <c r="AD374" s="118"/>
      <c r="AE374" s="118"/>
    </row>
    <row r="375" spans="4:31" x14ac:dyDescent="0.2">
      <c r="D375" s="103">
        <v>43532</v>
      </c>
      <c r="E375" s="7">
        <v>1447.3587124151547</v>
      </c>
      <c r="F375" s="7">
        <v>96.891034645344433</v>
      </c>
      <c r="G375" s="7" t="e">
        <v>#N/A</v>
      </c>
      <c r="H375" s="7">
        <v>7.5546978879886559</v>
      </c>
      <c r="I375" s="7">
        <v>18.69028685527217</v>
      </c>
      <c r="J375" s="7">
        <v>16.743401024974258</v>
      </c>
      <c r="K375" s="7">
        <v>20.915961576413626</v>
      </c>
      <c r="L375" s="7">
        <v>294.88913000000002</v>
      </c>
      <c r="M375" s="7">
        <v>39.932125103077759</v>
      </c>
      <c r="N375" s="7" t="e">
        <v>#N/A</v>
      </c>
      <c r="O375" s="115">
        <v>1.8697600000000003</v>
      </c>
      <c r="R375" s="103">
        <v>43532</v>
      </c>
      <c r="S375" s="114">
        <f t="array" ref="S375:AC375">(E375:O375/E376:O376)-1</f>
        <v>7.1300740702926468E-3</v>
      </c>
      <c r="T375" s="114">
        <v>1.1428411760029622E-2</v>
      </c>
      <c r="U375" s="114" t="e">
        <v>#N/A</v>
      </c>
      <c r="V375" s="114">
        <v>3.1048582046834028E-2</v>
      </c>
      <c r="W375" s="114">
        <v>2.7013561842728961E-2</v>
      </c>
      <c r="X375" s="114">
        <v>1.2930045458300121E-2</v>
      </c>
      <c r="Y375" s="114">
        <v>8.1940941531697398E-3</v>
      </c>
      <c r="Z375" s="114">
        <v>-8.168902554841484E-4</v>
      </c>
      <c r="AA375" s="114">
        <v>-2.1901568100318625E-2</v>
      </c>
      <c r="AB375" s="114" t="e">
        <v>#N/A</v>
      </c>
      <c r="AC375" s="116">
        <v>-9.3022038384452665E-3</v>
      </c>
      <c r="AD375" s="118"/>
      <c r="AE375" s="118"/>
    </row>
    <row r="376" spans="4:31" x14ac:dyDescent="0.2">
      <c r="D376" s="103">
        <v>43531</v>
      </c>
      <c r="E376" s="7">
        <v>1437.1119974261999</v>
      </c>
      <c r="F376" s="7">
        <v>95.796235817362714</v>
      </c>
      <c r="G376" s="7" t="e">
        <v>#N/A</v>
      </c>
      <c r="H376" s="7">
        <v>7.327198756232316</v>
      </c>
      <c r="I376" s="7">
        <v>18.198675801064343</v>
      </c>
      <c r="J376" s="7">
        <v>16.52967161952305</v>
      </c>
      <c r="K376" s="7">
        <v>20.745967168139323</v>
      </c>
      <c r="L376" s="7">
        <v>295.13021900000001</v>
      </c>
      <c r="M376" s="7">
        <v>40.826284759010221</v>
      </c>
      <c r="N376" s="7" t="e">
        <v>#N/A</v>
      </c>
      <c r="O376" s="115">
        <v>1.8873162000000003</v>
      </c>
      <c r="R376" s="103">
        <v>43531</v>
      </c>
      <c r="S376" s="114">
        <f t="array" ref="S376:AC376">(E376:O376/E377:O377)-1</f>
        <v>-2.6359714600106332E-2</v>
      </c>
      <c r="T376" s="114">
        <v>-1.277336702577947E-2</v>
      </c>
      <c r="U376" s="114" t="e">
        <v>#N/A</v>
      </c>
      <c r="V376" s="114">
        <v>-1.1344044670710929E-2</v>
      </c>
      <c r="W376" s="114">
        <v>-3.5145416454495093E-3</v>
      </c>
      <c r="X376" s="114">
        <v>-3.1759251726450888E-3</v>
      </c>
      <c r="Y376" s="114">
        <v>-8.9914208549671804E-3</v>
      </c>
      <c r="Z376" s="114">
        <v>-2.7697321128867802E-3</v>
      </c>
      <c r="AA376" s="114">
        <v>-1.7673075040973374E-2</v>
      </c>
      <c r="AB376" s="114" t="e">
        <v>#N/A</v>
      </c>
      <c r="AC376" s="116">
        <v>1.4096976886117663E-3</v>
      </c>
      <c r="AD376" s="118"/>
      <c r="AE376" s="118"/>
    </row>
    <row r="377" spans="4:31" x14ac:dyDescent="0.2">
      <c r="D377" s="103">
        <v>43530</v>
      </c>
      <c r="E377" s="7">
        <v>1476.0194488418781</v>
      </c>
      <c r="F377" s="7">
        <v>97.035708537113834</v>
      </c>
      <c r="G377" s="7" t="e">
        <v>#N/A</v>
      </c>
      <c r="H377" s="7">
        <v>7.4112725632567145</v>
      </c>
      <c r="I377" s="7">
        <v>18.262861387977463</v>
      </c>
      <c r="J377" s="7">
        <v>16.582335877457524</v>
      </c>
      <c r="K377" s="7">
        <v>20.934195328598843</v>
      </c>
      <c r="L377" s="7">
        <v>295.94992100000002</v>
      </c>
      <c r="M377" s="7">
        <v>41.5607917503769</v>
      </c>
      <c r="N377" s="7" t="e">
        <v>#N/A</v>
      </c>
      <c r="O377" s="115">
        <v>1.8846594000000001</v>
      </c>
      <c r="R377" s="103">
        <v>43530</v>
      </c>
      <c r="S377" s="114">
        <f t="array" ref="S377:AC377">(E377:O377/E378:O378)-1</f>
        <v>-1.1235409181201694E-2</v>
      </c>
      <c r="T377" s="114">
        <v>3.1242415570182924E-3</v>
      </c>
      <c r="U377" s="114" t="e">
        <v>#N/A</v>
      </c>
      <c r="V377" s="114">
        <v>-3.4204701206454025E-2</v>
      </c>
      <c r="W377" s="114">
        <v>-3.110696364971488E-2</v>
      </c>
      <c r="X377" s="114">
        <v>3.7057381736771422E-3</v>
      </c>
      <c r="Y377" s="114">
        <v>-3.1759685957857275E-3</v>
      </c>
      <c r="Z377" s="114">
        <v>-6.7960572635469285E-3</v>
      </c>
      <c r="AA377" s="114">
        <v>2.9174873717376926E-3</v>
      </c>
      <c r="AB377" s="114" t="e">
        <v>#N/A</v>
      </c>
      <c r="AC377" s="116">
        <v>9.2058848834186691E-4</v>
      </c>
      <c r="AD377" s="118"/>
      <c r="AE377" s="118"/>
    </row>
    <row r="378" spans="4:31" x14ac:dyDescent="0.2">
      <c r="D378" s="103">
        <v>43529</v>
      </c>
      <c r="E378" s="7">
        <v>1492.7915729866327</v>
      </c>
      <c r="F378" s="7">
        <v>96.733489748486207</v>
      </c>
      <c r="G378" s="7" t="e">
        <v>#N/A</v>
      </c>
      <c r="H378" s="7">
        <v>7.6737509206296011</v>
      </c>
      <c r="I378" s="7">
        <v>18.849202856046606</v>
      </c>
      <c r="J378" s="7">
        <v>16.521112958495596</v>
      </c>
      <c r="K378" s="7">
        <v>21.00089350686007</v>
      </c>
      <c r="L378" s="7">
        <v>297.97497600000003</v>
      </c>
      <c r="M378" s="7">
        <v>41.439891390558763</v>
      </c>
      <c r="N378" s="7" t="e">
        <v>#N/A</v>
      </c>
      <c r="O378" s="115">
        <v>1.8829260000000003</v>
      </c>
      <c r="R378" s="103">
        <v>43529</v>
      </c>
      <c r="S378" s="114">
        <f t="array" ref="S378:AC378">(E378:O378/E379:O379)-1</f>
        <v>1.1895665202594774E-3</v>
      </c>
      <c r="T378" s="114">
        <v>-1.6034020734779775E-3</v>
      </c>
      <c r="U378" s="114" t="e">
        <v>#N/A</v>
      </c>
      <c r="V378" s="114">
        <v>-5.7405857288304052E-3</v>
      </c>
      <c r="W378" s="114">
        <v>1.5279420461001392E-2</v>
      </c>
      <c r="X378" s="114">
        <v>2.8866802080236287E-3</v>
      </c>
      <c r="Y378" s="114">
        <v>2.1487463793266048E-3</v>
      </c>
      <c r="Z378" s="114">
        <v>3.2467690864057541E-3</v>
      </c>
      <c r="AA378" s="114">
        <v>4.6638309225319752E-3</v>
      </c>
      <c r="AB378" s="114" t="e">
        <v>#N/A</v>
      </c>
      <c r="AC378" s="116">
        <v>-1.1429750006443085E-3</v>
      </c>
      <c r="AD378" s="118"/>
      <c r="AE378" s="118"/>
    </row>
    <row r="379" spans="4:31" x14ac:dyDescent="0.2">
      <c r="D379" s="103">
        <v>43528</v>
      </c>
      <c r="E379" s="7">
        <v>1491.017908002166</v>
      </c>
      <c r="F379" s="7">
        <v>96.888841517872848</v>
      </c>
      <c r="G379" s="7" t="e">
        <v>#N/A</v>
      </c>
      <c r="H379" s="7">
        <v>7.718057089009065</v>
      </c>
      <c r="I379" s="7">
        <v>18.565532282224208</v>
      </c>
      <c r="J379" s="7">
        <v>16.473559061596777</v>
      </c>
      <c r="K379" s="7">
        <v>20.955864668527912</v>
      </c>
      <c r="L379" s="7">
        <v>297.010651</v>
      </c>
      <c r="M379" s="7">
        <v>41.247519931623906</v>
      </c>
      <c r="N379" s="7" t="e">
        <v>#N/A</v>
      </c>
      <c r="O379" s="115">
        <v>1.8850806</v>
      </c>
      <c r="R379" s="103">
        <v>43528</v>
      </c>
      <c r="S379" s="114">
        <f t="array" ref="S379:AC379">(E379:O379/E380:O380)-1</f>
        <v>1.4400216471939675E-2</v>
      </c>
      <c r="T379" s="114">
        <v>-2.6152007389503851E-3</v>
      </c>
      <c r="U379" s="114" t="e">
        <v>#N/A</v>
      </c>
      <c r="V379" s="114">
        <v>-3.537347714768091E-2</v>
      </c>
      <c r="W379" s="114">
        <v>-5.1844010819103059E-2</v>
      </c>
      <c r="X379" s="114">
        <v>8.1173832461667317E-4</v>
      </c>
      <c r="Y379" s="114">
        <v>-8.0624612826868391E-3</v>
      </c>
      <c r="Z379" s="114">
        <v>4.5662765942662276E-3</v>
      </c>
      <c r="AA379" s="114">
        <v>-3.1568134197929032E-3</v>
      </c>
      <c r="AB379" s="114" t="e">
        <v>#N/A</v>
      </c>
      <c r="AC379" s="116">
        <v>-2.2037386383124691E-3</v>
      </c>
      <c r="AD379" s="118"/>
      <c r="AE379" s="118"/>
    </row>
    <row r="380" spans="4:31" x14ac:dyDescent="0.2">
      <c r="D380" s="103">
        <v>43525</v>
      </c>
      <c r="E380" s="7">
        <v>1469.8517249807887</v>
      </c>
      <c r="F380" s="7">
        <v>97.142889674733993</v>
      </c>
      <c r="G380" s="7" t="e">
        <v>#N/A</v>
      </c>
      <c r="H380" s="7">
        <v>8.0010832235748843</v>
      </c>
      <c r="I380" s="7">
        <v>19.5806728998915</v>
      </c>
      <c r="J380" s="7">
        <v>16.460197688302415</v>
      </c>
      <c r="K380" s="7">
        <v>21.126193787994154</v>
      </c>
      <c r="L380" s="7">
        <v>295.66058299999997</v>
      </c>
      <c r="M380" s="7">
        <v>41.37814300876007</v>
      </c>
      <c r="N380" s="7" t="e">
        <v>#N/A</v>
      </c>
      <c r="O380" s="115">
        <v>1.8892439999999999</v>
      </c>
      <c r="R380" s="103">
        <v>43525</v>
      </c>
      <c r="S380" s="114">
        <f t="array" ref="S380:AC380">(E380:O380/E381:O381)-1</f>
        <v>2.0056490668787452E-2</v>
      </c>
      <c r="T380" s="114">
        <v>5.0575247356876574E-3</v>
      </c>
      <c r="U380" s="114" t="e">
        <v>#N/A</v>
      </c>
      <c r="V380" s="114">
        <v>3.9012931653212846E-3</v>
      </c>
      <c r="W380" s="114">
        <v>-1.4018681731786775E-2</v>
      </c>
      <c r="X380" s="114">
        <v>-2.4853856661873897E-3</v>
      </c>
      <c r="Y380" s="114">
        <v>9.7676320937518657E-3</v>
      </c>
      <c r="Z380" s="114">
        <v>1.5231714644454275E-2</v>
      </c>
      <c r="AA380" s="114">
        <v>-8.7182311882669783E-3</v>
      </c>
      <c r="AB380" s="114" t="e">
        <v>#N/A</v>
      </c>
      <c r="AC380" s="116">
        <v>9.0476760184241556E-3</v>
      </c>
      <c r="AD380" s="118"/>
      <c r="AE380" s="118"/>
    </row>
    <row r="381" spans="4:31" x14ac:dyDescent="0.2">
      <c r="D381" s="103">
        <v>43524</v>
      </c>
      <c r="E381" s="7">
        <v>1440.9512987041519</v>
      </c>
      <c r="F381" s="7">
        <v>96.654059378621994</v>
      </c>
      <c r="G381" s="7" t="e">
        <v>#N/A</v>
      </c>
      <c r="H381" s="7">
        <v>7.9699899562309611</v>
      </c>
      <c r="I381" s="7">
        <v>19.859070894246937</v>
      </c>
      <c r="J381" s="7">
        <v>16.501209558012654</v>
      </c>
      <c r="K381" s="7">
        <v>20.921836981632119</v>
      </c>
      <c r="L381" s="7">
        <v>291.22473100000002</v>
      </c>
      <c r="M381" s="7">
        <v>41.742059937570303</v>
      </c>
      <c r="N381" s="7" t="e">
        <v>#N/A</v>
      </c>
      <c r="O381" s="115">
        <v>1.8723040000000002</v>
      </c>
      <c r="R381" s="103">
        <v>43524</v>
      </c>
      <c r="S381" s="114">
        <f t="array" ref="S381:AC381">(E381:O381/E382:O382)-1</f>
        <v>3.7015818492980301E-4</v>
      </c>
      <c r="T381" s="114">
        <v>-1.1066159277306475E-4</v>
      </c>
      <c r="U381" s="114" t="e">
        <v>#N/A</v>
      </c>
      <c r="V381" s="114">
        <v>2.3712413414123779E-2</v>
      </c>
      <c r="W381" s="114">
        <v>2.3789020628006696E-2</v>
      </c>
      <c r="X381" s="114">
        <v>-9.0940433888497818E-4</v>
      </c>
      <c r="Y381" s="114">
        <v>3.0486423595843526E-4</v>
      </c>
      <c r="Z381" s="114">
        <v>-1.3226961148300465E-3</v>
      </c>
      <c r="AA381" s="114">
        <v>-9.3957494857276336E-3</v>
      </c>
      <c r="AB381" s="114" t="e">
        <v>#N/A</v>
      </c>
      <c r="AC381" s="116">
        <v>1.2118858167167623E-2</v>
      </c>
      <c r="AD381" s="118"/>
      <c r="AE381" s="118"/>
    </row>
    <row r="382" spans="4:31" x14ac:dyDescent="0.2">
      <c r="D382" s="103">
        <v>43523</v>
      </c>
      <c r="E382" s="7">
        <v>1440.4181161487384</v>
      </c>
      <c r="F382" s="7">
        <v>96.664756454536274</v>
      </c>
      <c r="G382" s="7" t="e">
        <v>#N/A</v>
      </c>
      <c r="H382" s="7">
        <v>7.7853798115534323</v>
      </c>
      <c r="I382" s="7">
        <v>19.397620500037302</v>
      </c>
      <c r="J382" s="7">
        <v>16.516229488771764</v>
      </c>
      <c r="K382" s="7">
        <v>20.915460605714838</v>
      </c>
      <c r="L382" s="7">
        <v>291.61044299999998</v>
      </c>
      <c r="M382" s="7">
        <v>42.137977821011674</v>
      </c>
      <c r="N382" s="7" t="e">
        <v>#N/A</v>
      </c>
      <c r="O382" s="115">
        <v>1.8498855000000003</v>
      </c>
      <c r="R382" s="103">
        <v>43523</v>
      </c>
      <c r="S382" s="114">
        <f t="array" ref="S382:AC382">(E382:O382/E383:O383)-1</f>
        <v>6.0908698091943769E-4</v>
      </c>
      <c r="T382" s="114">
        <v>-3.9377236858528786E-3</v>
      </c>
      <c r="U382" s="114" t="e">
        <v>#N/A</v>
      </c>
      <c r="V382" s="114">
        <v>9.3947872208056449E-2</v>
      </c>
      <c r="W382" s="114">
        <v>-6.9609132040209354E-2</v>
      </c>
      <c r="X382" s="114">
        <v>-4.7958704963758647E-3</v>
      </c>
      <c r="Y382" s="114">
        <v>-5.8543406210787019E-4</v>
      </c>
      <c r="Z382" s="114">
        <v>-6.0805412672442216E-3</v>
      </c>
      <c r="AA382" s="114">
        <v>1.177930503618918E-2</v>
      </c>
      <c r="AB382" s="114" t="e">
        <v>#N/A</v>
      </c>
      <c r="AC382" s="116">
        <v>1.09829986752219E-3</v>
      </c>
      <c r="AD382" s="118"/>
      <c r="AE382" s="118"/>
    </row>
    <row r="383" spans="4:31" x14ac:dyDescent="0.2">
      <c r="D383" s="103">
        <v>43522</v>
      </c>
      <c r="E383" s="7">
        <v>1439.5413102781522</v>
      </c>
      <c r="F383" s="7">
        <v>97.046900332614612</v>
      </c>
      <c r="G383" s="7" t="e">
        <v>#N/A</v>
      </c>
      <c r="H383" s="7">
        <v>7.1167740340672667</v>
      </c>
      <c r="I383" s="7">
        <v>20.848893909044282</v>
      </c>
      <c r="J383" s="7">
        <v>16.595820896572775</v>
      </c>
      <c r="K383" s="7">
        <v>20.927712401396612</v>
      </c>
      <c r="L383" s="7">
        <v>293.39443999999997</v>
      </c>
      <c r="M383" s="7">
        <v>41.647400387878548</v>
      </c>
      <c r="N383" s="7" t="e">
        <v>#N/A</v>
      </c>
      <c r="O383" s="115">
        <v>1.8478560000000002</v>
      </c>
      <c r="R383" s="103">
        <v>43522</v>
      </c>
      <c r="S383" s="114">
        <f t="array" ref="S383:AC383">(E383:O383/E384:O384)-1</f>
        <v>-1.4555841461927344E-4</v>
      </c>
      <c r="T383" s="114">
        <v>4.6618877981698947E-3</v>
      </c>
      <c r="U383" s="114" t="e">
        <v>#N/A</v>
      </c>
      <c r="V383" s="114">
        <v>1.4908079424205134E-3</v>
      </c>
      <c r="W383" s="114">
        <v>9.2254773445350491E-2</v>
      </c>
      <c r="X383" s="114">
        <v>8.4074465533467979E-4</v>
      </c>
      <c r="Y383" s="114">
        <v>-3.0548515546573451E-3</v>
      </c>
      <c r="Z383" s="114">
        <v>4.4568705486056626E-3</v>
      </c>
      <c r="AA383" s="114">
        <v>-1.3064115879993565E-2</v>
      </c>
      <c r="AB383" s="114" t="e">
        <v>#N/A</v>
      </c>
      <c r="AC383" s="116">
        <v>-9.678892297402264E-3</v>
      </c>
      <c r="AD383" s="118"/>
      <c r="AE383" s="118"/>
    </row>
    <row r="384" spans="4:31" x14ac:dyDescent="0.2">
      <c r="D384" s="103">
        <v>43521</v>
      </c>
      <c r="E384" s="7">
        <v>1439.75087813342</v>
      </c>
      <c r="F384" s="7">
        <v>96.596577924642759</v>
      </c>
      <c r="G384" s="7" t="e">
        <v>#N/A</v>
      </c>
      <c r="H384" s="7">
        <v>7.106180084357236</v>
      </c>
      <c r="I384" s="7">
        <v>19.087940301034013</v>
      </c>
      <c r="J384" s="7">
        <v>16.581879769780929</v>
      </c>
      <c r="K384" s="7">
        <v>20.991839354483773</v>
      </c>
      <c r="L384" s="7">
        <v>292.09262100000001</v>
      </c>
      <c r="M384" s="7">
        <v>42.19868895030919</v>
      </c>
      <c r="N384" s="7" t="e">
        <v>#N/A</v>
      </c>
      <c r="O384" s="115">
        <v>1.8659159999999999</v>
      </c>
      <c r="R384" s="103">
        <v>43521</v>
      </c>
      <c r="S384" s="114">
        <f t="array" ref="S384:AC384">(E384:O384/E385:O385)-1</f>
        <v>9.5050244032512943E-4</v>
      </c>
      <c r="T384" s="114">
        <v>5.655443994116105E-3</v>
      </c>
      <c r="U384" s="114" t="e">
        <v>#N/A</v>
      </c>
      <c r="V384" s="114">
        <v>3.6060048311889137E-2</v>
      </c>
      <c r="W384" s="114">
        <v>8.9108192178640522E-2</v>
      </c>
      <c r="X384" s="114">
        <v>5.8005320382625847E-4</v>
      </c>
      <c r="Y384" s="114">
        <v>2.9945006947267316E-3</v>
      </c>
      <c r="Z384" s="114">
        <v>1.0508718957636054E-2</v>
      </c>
      <c r="AA384" s="114">
        <v>1.1304808232235786E-2</v>
      </c>
      <c r="AB384" s="114" t="e">
        <v>#N/A</v>
      </c>
      <c r="AC384" s="116">
        <v>1.8265634513350282E-3</v>
      </c>
      <c r="AD384" s="118"/>
      <c r="AE384" s="118"/>
    </row>
    <row r="385" spans="4:31" x14ac:dyDescent="0.2">
      <c r="D385" s="103">
        <v>43518</v>
      </c>
      <c r="E385" s="7">
        <v>1438.3836909250717</v>
      </c>
      <c r="F385" s="7">
        <v>96.053353563119501</v>
      </c>
      <c r="G385" s="7" t="e">
        <v>#N/A</v>
      </c>
      <c r="H385" s="7">
        <v>6.8588496351497534</v>
      </c>
      <c r="I385" s="7">
        <v>17.526211296648775</v>
      </c>
      <c r="J385" s="7">
        <v>16.572266973228444</v>
      </c>
      <c r="K385" s="7">
        <v>20.929166949513402</v>
      </c>
      <c r="L385" s="7">
        <v>289.05502300000001</v>
      </c>
      <c r="M385" s="7">
        <v>41.72697351659253</v>
      </c>
      <c r="N385" s="7" t="e">
        <v>#N/A</v>
      </c>
      <c r="O385" s="115">
        <v>1.862514</v>
      </c>
      <c r="R385" s="103">
        <v>43518</v>
      </c>
      <c r="S385" s="114">
        <f t="array" ref="S385:AC385">(E385:O385/E386:O386)-1</f>
        <v>7.7816881116801184E-3</v>
      </c>
      <c r="T385" s="114">
        <v>1.4557726856458508E-2</v>
      </c>
      <c r="U385" s="114" t="e">
        <v>#N/A</v>
      </c>
      <c r="V385" s="114">
        <v>5.5942702120457932E-2</v>
      </c>
      <c r="W385" s="114">
        <v>2.8224936958861413E-2</v>
      </c>
      <c r="X385" s="114">
        <v>2.3482423667375851E-3</v>
      </c>
      <c r="Y385" s="114">
        <v>9.154995108826558E-3</v>
      </c>
      <c r="Z385" s="114">
        <v>9.4292216436484555E-3</v>
      </c>
      <c r="AA385" s="114">
        <v>-4.0101041943300109E-3</v>
      </c>
      <c r="AB385" s="114" t="e">
        <v>#N/A</v>
      </c>
      <c r="AC385" s="116">
        <v>6.3074607371496061E-3</v>
      </c>
      <c r="AD385" s="118"/>
      <c r="AE385" s="118"/>
    </row>
    <row r="386" spans="4:31" x14ac:dyDescent="0.2">
      <c r="D386" s="103">
        <v>43517</v>
      </c>
      <c r="E386" s="7">
        <v>1427.2770659489036</v>
      </c>
      <c r="F386" s="7">
        <v>94.675099327008837</v>
      </c>
      <c r="G386" s="7" t="e">
        <v>#N/A</v>
      </c>
      <c r="H386" s="7">
        <v>6.495475200857368</v>
      </c>
      <c r="I386" s="7">
        <v>17.045114027758682</v>
      </c>
      <c r="J386" s="7">
        <v>16.533442443215268</v>
      </c>
      <c r="K386" s="7">
        <v>20.739298770707084</v>
      </c>
      <c r="L386" s="7">
        <v>286.354919</v>
      </c>
      <c r="M386" s="7">
        <v>41.894976738533082</v>
      </c>
      <c r="N386" s="7" t="e">
        <v>#N/A</v>
      </c>
      <c r="O386" s="115">
        <v>1.8508399</v>
      </c>
      <c r="R386" s="103">
        <v>43517</v>
      </c>
      <c r="S386" s="114">
        <f t="array" ref="S386:AC386">(E386:O386/E387:O387)-1</f>
        <v>-1.9346358815880427E-3</v>
      </c>
      <c r="T386" s="114">
        <v>2.079047276056456E-2</v>
      </c>
      <c r="U386" s="114" t="e">
        <v>#N/A</v>
      </c>
      <c r="V386" s="114">
        <v>1.906279610065198E-2</v>
      </c>
      <c r="W386" s="114">
        <v>-2.9403118132494965E-2</v>
      </c>
      <c r="X386" s="114">
        <v>-1.8318140586235376E-3</v>
      </c>
      <c r="Y386" s="114">
        <v>-3.6570595617687607E-3</v>
      </c>
      <c r="Z386" s="114">
        <v>1.1800820715817117E-3</v>
      </c>
      <c r="AA386" s="114">
        <v>1.0274409830335784E-2</v>
      </c>
      <c r="AB386" s="114" t="e">
        <v>#N/A</v>
      </c>
      <c r="AC386" s="116">
        <v>-1.6673758803659178E-3</v>
      </c>
      <c r="AD386" s="118"/>
      <c r="AE386" s="118"/>
    </row>
    <row r="387" spans="4:31" x14ac:dyDescent="0.2">
      <c r="D387" s="103">
        <v>43516</v>
      </c>
      <c r="E387" s="7">
        <v>1430.0436797640132</v>
      </c>
      <c r="F387" s="7">
        <v>92.746848499648678</v>
      </c>
      <c r="G387" s="7" t="e">
        <v>#N/A</v>
      </c>
      <c r="H387" s="7">
        <v>6.3739695195543336</v>
      </c>
      <c r="I387" s="7">
        <v>17.561476186655923</v>
      </c>
      <c r="J387" s="7">
        <v>16.563784216006155</v>
      </c>
      <c r="K387" s="7">
        <v>20.815422008796606</v>
      </c>
      <c r="L387" s="7">
        <v>286.01739500000002</v>
      </c>
      <c r="M387" s="7">
        <v>41.468908180668329</v>
      </c>
      <c r="N387" s="7" t="e">
        <v>#N/A</v>
      </c>
      <c r="O387" s="115">
        <v>1.8539311000000003</v>
      </c>
      <c r="R387" s="103">
        <v>43516</v>
      </c>
      <c r="S387" s="114">
        <f t="array" ref="S387:AC387">(E387:O387/E388:O388)-1</f>
        <v>-6.0951018652549704E-3</v>
      </c>
      <c r="T387" s="114">
        <v>-7.9222493393987792E-3</v>
      </c>
      <c r="U387" s="114" t="e">
        <v>#N/A</v>
      </c>
      <c r="V387" s="114">
        <v>-4.6268673989181996E-2</v>
      </c>
      <c r="W387" s="114">
        <v>-4.6304771174246917E-2</v>
      </c>
      <c r="X387" s="114">
        <v>-3.2478321155685608E-3</v>
      </c>
      <c r="Y387" s="114">
        <v>-1.8982953675680259E-3</v>
      </c>
      <c r="Z387" s="114">
        <v>-2.1867909524888596E-3</v>
      </c>
      <c r="AA387" s="114">
        <v>2.1817919038030764E-2</v>
      </c>
      <c r="AB387" s="114" t="e">
        <v>#N/A</v>
      </c>
      <c r="AC387" s="116">
        <v>8.0009103880529509E-3</v>
      </c>
      <c r="AD387" s="118"/>
      <c r="AE387" s="118"/>
    </row>
    <row r="388" spans="4:31" x14ac:dyDescent="0.2">
      <c r="D388" s="103">
        <v>43515</v>
      </c>
      <c r="E388" s="7">
        <v>1438.8133939653251</v>
      </c>
      <c r="F388" s="7">
        <v>93.487479623336711</v>
      </c>
      <c r="G388" s="7" t="e">
        <v>#N/A</v>
      </c>
      <c r="H388" s="7">
        <v>6.6831919490521532</v>
      </c>
      <c r="I388" s="7">
        <v>18.414138663856658</v>
      </c>
      <c r="J388" s="7">
        <v>16.617755897298078</v>
      </c>
      <c r="K388" s="7">
        <v>20.855010979529627</v>
      </c>
      <c r="L388" s="7">
        <v>286.644226</v>
      </c>
      <c r="M388" s="7">
        <v>40.583461503306154</v>
      </c>
      <c r="N388" s="7" t="e">
        <v>#N/A</v>
      </c>
      <c r="O388" s="115">
        <v>1.8392157000000002</v>
      </c>
      <c r="R388" s="103">
        <v>43515</v>
      </c>
      <c r="S388" s="114">
        <f t="array" ref="S388:AC388">(E388:O388/E389:O389)-1</f>
        <v>1.0721811298853856E-2</v>
      </c>
      <c r="T388" s="114">
        <v>-1.9296854841208688E-3</v>
      </c>
      <c r="U388" s="114" t="e">
        <v>#N/A</v>
      </c>
      <c r="V388" s="114">
        <v>-1.3215788474166934E-2</v>
      </c>
      <c r="W388" s="114">
        <v>-2.9878118210939886E-2</v>
      </c>
      <c r="X388" s="114">
        <v>1.0946193145811023E-3</v>
      </c>
      <c r="Y388" s="114">
        <v>2.14841822090861E-4</v>
      </c>
      <c r="Z388" s="114">
        <v>1.0367043480362437E-2</v>
      </c>
      <c r="AA388" s="114">
        <v>1.842993805884352E-2</v>
      </c>
      <c r="AB388" s="114" t="e">
        <v>#N/A</v>
      </c>
      <c r="AC388" s="116">
        <v>8.3145769892760679E-3</v>
      </c>
      <c r="AD388" s="118"/>
      <c r="AE388" s="118"/>
    </row>
    <row r="389" spans="4:31" x14ac:dyDescent="0.2">
      <c r="D389" s="103">
        <v>43511</v>
      </c>
      <c r="E389" s="7">
        <v>1423.5503556773365</v>
      </c>
      <c r="F389" s="7">
        <v>93.66822984679537</v>
      </c>
      <c r="G389" s="7" t="e">
        <v>#N/A</v>
      </c>
      <c r="H389" s="7">
        <v>6.7726984998251503</v>
      </c>
      <c r="I389" s="7">
        <v>18.981263086137215</v>
      </c>
      <c r="J389" s="7">
        <v>16.599585670209425</v>
      </c>
      <c r="K389" s="7">
        <v>20.850531413369218</v>
      </c>
      <c r="L389" s="7">
        <v>283.70306399999998</v>
      </c>
      <c r="M389" s="7">
        <v>39.849046052848159</v>
      </c>
      <c r="N389" s="7" t="e">
        <v>#N/A</v>
      </c>
      <c r="O389" s="115">
        <v>1.8240494999999999</v>
      </c>
      <c r="R389" s="103">
        <v>43511</v>
      </c>
      <c r="S389" s="114">
        <f t="array" ref="S389:AC389">(E389:O389/E390:O390)-1</f>
        <v>-1.1727168120150733E-2</v>
      </c>
      <c r="T389" s="114">
        <v>9.6225136888496987E-3</v>
      </c>
      <c r="U389" s="114" t="e">
        <v>#N/A</v>
      </c>
      <c r="V389" s="114">
        <v>-3.9942266498651513E-3</v>
      </c>
      <c r="W389" s="114">
        <v>8.7603203405648866E-2</v>
      </c>
      <c r="X389" s="114">
        <v>-2.1800922084139751E-3</v>
      </c>
      <c r="Y389" s="114">
        <v>6.2122098586587793E-3</v>
      </c>
      <c r="Z389" s="114">
        <v>1.1517948839172565E-2</v>
      </c>
      <c r="AA389" s="114">
        <v>2.3981743382699428E-3</v>
      </c>
      <c r="AB389" s="114" t="e">
        <v>#N/A</v>
      </c>
      <c r="AC389" s="116">
        <v>-7.2292323869612707E-3</v>
      </c>
      <c r="AD389" s="118"/>
      <c r="AE389" s="118"/>
    </row>
    <row r="390" spans="4:31" x14ac:dyDescent="0.2">
      <c r="D390" s="103">
        <v>43510</v>
      </c>
      <c r="E390" s="7">
        <v>1440.4426690244245</v>
      </c>
      <c r="F390" s="7">
        <v>92.775496363052085</v>
      </c>
      <c r="G390" s="7" t="e">
        <v>#N/A</v>
      </c>
      <c r="H390" s="7">
        <v>6.7998586765664086</v>
      </c>
      <c r="I390" s="7">
        <v>17.452378796513784</v>
      </c>
      <c r="J390" s="7">
        <v>16.63585336450971</v>
      </c>
      <c r="K390" s="7">
        <v>20.721803223097503</v>
      </c>
      <c r="L390" s="7">
        <v>280.47259500000001</v>
      </c>
      <c r="M390" s="7">
        <v>39.753709726331437</v>
      </c>
      <c r="N390" s="7" t="e">
        <v>#N/A</v>
      </c>
      <c r="O390" s="115">
        <v>1.8373320000000002</v>
      </c>
      <c r="R390" s="103">
        <v>43510</v>
      </c>
      <c r="S390" s="114">
        <f t="array" ref="S390:AC390">(E390:O390/E391:O391)-1</f>
        <v>-4.4556156777814104E-3</v>
      </c>
      <c r="T390" s="114">
        <v>7.0369593748047521E-3</v>
      </c>
      <c r="U390" s="114" t="e">
        <v>#N/A</v>
      </c>
      <c r="V390" s="114">
        <v>3.5688300381540028E-3</v>
      </c>
      <c r="W390" s="114">
        <v>6.7548673363228451E-2</v>
      </c>
      <c r="X390" s="114">
        <v>9.2994377745219126E-3</v>
      </c>
      <c r="Y390" s="114">
        <v>4.9074399847890415E-3</v>
      </c>
      <c r="Z390" s="114">
        <v>-1.2896696630425697E-2</v>
      </c>
      <c r="AA390" s="114">
        <v>1.4115954754137627E-2</v>
      </c>
      <c r="AB390" s="114" t="e">
        <v>#N/A</v>
      </c>
      <c r="AC390" s="116">
        <v>1.6033057522185423E-2</v>
      </c>
      <c r="AD390" s="118"/>
      <c r="AE390" s="118"/>
    </row>
    <row r="391" spans="4:31" x14ac:dyDescent="0.2">
      <c r="D391" s="103">
        <v>43509</v>
      </c>
      <c r="E391" s="7">
        <v>1446.8894523523422</v>
      </c>
      <c r="F391" s="7">
        <v>92.127200992354418</v>
      </c>
      <c r="G391" s="7" t="e">
        <v>#N/A</v>
      </c>
      <c r="H391" s="7">
        <v>6.7756774354060898</v>
      </c>
      <c r="I391" s="7">
        <v>16.348087194498994</v>
      </c>
      <c r="J391" s="7">
        <v>16.482574686845481</v>
      </c>
      <c r="K391" s="7">
        <v>20.620608822849558</v>
      </c>
      <c r="L391" s="7">
        <v>284.137024</v>
      </c>
      <c r="M391" s="7">
        <v>39.200359229107413</v>
      </c>
      <c r="N391" s="7" t="e">
        <v>#N/A</v>
      </c>
      <c r="O391" s="115">
        <v>1.8083388000000002</v>
      </c>
      <c r="R391" s="103">
        <v>43509</v>
      </c>
      <c r="S391" s="114">
        <f t="array" ref="S391:AC391">(E391:O391/E392:O392)-1</f>
        <v>-3.6981514746564637E-3</v>
      </c>
      <c r="T391" s="114">
        <v>-5.6519453716847856E-3</v>
      </c>
      <c r="U391" s="114" t="e">
        <v>#N/A</v>
      </c>
      <c r="V391" s="114">
        <v>5.5675897505620409E-3</v>
      </c>
      <c r="W391" s="114">
        <v>-1.3425791736223158E-2</v>
      </c>
      <c r="X391" s="114">
        <v>-7.9736165098566181E-3</v>
      </c>
      <c r="Y391" s="114">
        <v>-1.089651204976283E-3</v>
      </c>
      <c r="Z391" s="114">
        <v>-5.0862240771831768E-4</v>
      </c>
      <c r="AA391" s="114">
        <v>1.992937772804515E-2</v>
      </c>
      <c r="AB391" s="114" t="e">
        <v>#N/A</v>
      </c>
      <c r="AC391" s="116">
        <v>-2.5258726539203469E-3</v>
      </c>
      <c r="AD391" s="118"/>
      <c r="AE391" s="118"/>
    </row>
    <row r="392" spans="4:31" x14ac:dyDescent="0.2">
      <c r="D392" s="103">
        <v>43508</v>
      </c>
      <c r="E392" s="7">
        <v>1452.2601302947767</v>
      </c>
      <c r="F392" s="7">
        <v>92.650858583709237</v>
      </c>
      <c r="G392" s="7" t="e">
        <v>#N/A</v>
      </c>
      <c r="H392" s="7">
        <v>6.7381621130876379</v>
      </c>
      <c r="I392" s="7">
        <v>16.570560083127639</v>
      </c>
      <c r="J392" s="7">
        <v>16.615056777881804</v>
      </c>
      <c r="K392" s="7">
        <v>20.643102604476976</v>
      </c>
      <c r="L392" s="7">
        <v>284.28161599999999</v>
      </c>
      <c r="M392" s="7">
        <v>38.434385836035631</v>
      </c>
      <c r="N392" s="7" t="e">
        <v>#N/A</v>
      </c>
      <c r="O392" s="115">
        <v>1.8129180000000003</v>
      </c>
      <c r="R392" s="103">
        <v>43508</v>
      </c>
      <c r="S392" s="114">
        <f t="array" ref="S392:AC392">(E392:O392/E393:O393)-1</f>
        <v>3.681126659138978E-2</v>
      </c>
      <c r="T392" s="114">
        <v>1.690222992829149E-2</v>
      </c>
      <c r="U392" s="114" t="e">
        <v>#N/A</v>
      </c>
      <c r="V392" s="114">
        <v>2.6914925040520288E-2</v>
      </c>
      <c r="W392" s="114">
        <v>4.4412282122096691E-2</v>
      </c>
      <c r="X392" s="114">
        <v>2.207249110356635E-3</v>
      </c>
      <c r="Y392" s="114">
        <v>2.3177354138733897E-2</v>
      </c>
      <c r="Z392" s="114">
        <v>3.9675538228898688E-2</v>
      </c>
      <c r="AA392" s="114">
        <v>-1.1123465055173476E-2</v>
      </c>
      <c r="AB392" s="114" t="e">
        <v>#N/A</v>
      </c>
      <c r="AC392" s="116">
        <v>1.7704480280340107E-2</v>
      </c>
      <c r="AD392" s="118"/>
      <c r="AE392" s="118"/>
    </row>
    <row r="393" spans="4:31" x14ac:dyDescent="0.2">
      <c r="D393" s="103">
        <v>43504</v>
      </c>
      <c r="E393" s="7">
        <v>1400.6986392703971</v>
      </c>
      <c r="F393" s="7">
        <v>91.110881515367183</v>
      </c>
      <c r="G393" s="7" t="e">
        <v>#N/A</v>
      </c>
      <c r="H393" s="7">
        <v>6.5615582642561767</v>
      </c>
      <c r="I393" s="7">
        <v>15.865918437361371</v>
      </c>
      <c r="J393" s="7">
        <v>16.57846397801525</v>
      </c>
      <c r="K393" s="7">
        <v>20.175488170233635</v>
      </c>
      <c r="L393" s="7">
        <v>273.43301400000001</v>
      </c>
      <c r="M393" s="7">
        <v>38.866718420191901</v>
      </c>
      <c r="N393" s="7" t="e">
        <v>#N/A</v>
      </c>
      <c r="O393" s="115">
        <v>1.7813796</v>
      </c>
      <c r="R393" s="103">
        <v>43504</v>
      </c>
      <c r="S393" s="114">
        <f t="array" ref="S393:AC393">(E393:O393/E394:O394)-1</f>
        <v>-1.3839159838834658E-2</v>
      </c>
      <c r="T393" s="114">
        <v>6.2068224978695241E-3</v>
      </c>
      <c r="U393" s="114" t="e">
        <v>#N/A</v>
      </c>
      <c r="V393" s="114">
        <v>-2.9624496095570496E-3</v>
      </c>
      <c r="W393" s="114">
        <v>5.7662198820726429E-2</v>
      </c>
      <c r="X393" s="114">
        <v>2.9113221560090885E-3</v>
      </c>
      <c r="Y393" s="114">
        <v>7.643753062895442E-3</v>
      </c>
      <c r="Z393" s="114">
        <v>5.2930538084638989E-4</v>
      </c>
      <c r="AA393" s="114">
        <v>4.5350063302569188E-2</v>
      </c>
      <c r="AB393" s="114" t="e">
        <v>#N/A</v>
      </c>
      <c r="AC393" s="116">
        <v>-1.5289227691352547E-2</v>
      </c>
      <c r="AD393" s="118"/>
      <c r="AE393" s="118"/>
    </row>
    <row r="394" spans="4:31" x14ac:dyDescent="0.2">
      <c r="D394" s="103">
        <v>43503</v>
      </c>
      <c r="E394" s="7">
        <v>1420.3551613766017</v>
      </c>
      <c r="F394" s="7">
        <v>90.548860808941797</v>
      </c>
      <c r="G394" s="7" t="e">
        <v>#N/A</v>
      </c>
      <c r="H394" s="7">
        <v>6.5810543060155062</v>
      </c>
      <c r="I394" s="7">
        <v>15.000931729479955</v>
      </c>
      <c r="J394" s="7">
        <v>16.530338836314751</v>
      </c>
      <c r="K394" s="7">
        <v>20.022441571147532</v>
      </c>
      <c r="L394" s="7">
        <v>273.28836100000001</v>
      </c>
      <c r="M394" s="7">
        <v>37.180576903970788</v>
      </c>
      <c r="N394" s="7" t="e">
        <v>#N/A</v>
      </c>
      <c r="O394" s="115">
        <v>1.8090384000000002</v>
      </c>
      <c r="R394" s="103">
        <v>43503</v>
      </c>
      <c r="S394" s="114">
        <f t="array" ref="S394:AC394">(E394:O394/E395:O395)-1</f>
        <v>-1.1976584953398373E-2</v>
      </c>
      <c r="T394" s="114">
        <v>-3.3268960911188028E-3</v>
      </c>
      <c r="U394" s="114" t="e">
        <v>#N/A</v>
      </c>
      <c r="V394" s="114">
        <v>2.5811051336550594E-2</v>
      </c>
      <c r="W394" s="114">
        <v>-5.6452092593030301E-2</v>
      </c>
      <c r="X394" s="114">
        <v>3.8685689550201907E-3</v>
      </c>
      <c r="Y394" s="114">
        <v>-5.6714233621003585E-3</v>
      </c>
      <c r="Z394" s="114">
        <v>-1.6313825221051959E-2</v>
      </c>
      <c r="AA394" s="114">
        <v>-2.2516064489572662E-2</v>
      </c>
      <c r="AB394" s="114" t="e">
        <v>#N/A</v>
      </c>
      <c r="AC394" s="116">
        <v>-4.2282795367475368E-3</v>
      </c>
      <c r="AD394" s="118"/>
      <c r="AE394" s="118"/>
    </row>
    <row r="395" spans="4:31" x14ac:dyDescent="0.2">
      <c r="D395" s="103">
        <v>43502</v>
      </c>
      <c r="E395" s="7">
        <v>1437.5723689803531</v>
      </c>
      <c r="F395" s="7">
        <v>90.851113021727571</v>
      </c>
      <c r="G395" s="7" t="e">
        <v>#N/A</v>
      </c>
      <c r="H395" s="7">
        <v>6.4154644244092651</v>
      </c>
      <c r="I395" s="7">
        <v>15.898431454005415</v>
      </c>
      <c r="J395" s="7">
        <v>16.46663651748959</v>
      </c>
      <c r="K395" s="7">
        <v>20.136645010092089</v>
      </c>
      <c r="L395" s="7">
        <v>277.82067899999998</v>
      </c>
      <c r="M395" s="7">
        <v>38.037020919996657</v>
      </c>
      <c r="N395" s="7" t="e">
        <v>#N/A</v>
      </c>
      <c r="O395" s="115">
        <v>1.8167200000000001</v>
      </c>
      <c r="R395" s="103">
        <v>43502</v>
      </c>
      <c r="S395" s="114">
        <f t="array" ref="S395:AC395">(E395:O395/E396:O396)-1</f>
        <v>-8.8991778942043576E-3</v>
      </c>
      <c r="T395" s="114">
        <v>-8.8149209915108218E-3</v>
      </c>
      <c r="U395" s="114" t="e">
        <v>#N/A</v>
      </c>
      <c r="V395" s="114">
        <v>5.0554450353863523E-3</v>
      </c>
      <c r="W395" s="114">
        <v>5.8317308898795606E-2</v>
      </c>
      <c r="X395" s="114">
        <v>1.2835572249798588E-3</v>
      </c>
      <c r="Y395" s="114">
        <v>1.012193347369017E-3</v>
      </c>
      <c r="Z395" s="114">
        <v>-1.0475647223014306E-2</v>
      </c>
      <c r="AA395" s="114">
        <v>-3.685059586744599E-2</v>
      </c>
      <c r="AB395" s="114" t="e">
        <v>#N/A</v>
      </c>
      <c r="AC395" s="116">
        <v>2.8887869468563476E-3</v>
      </c>
      <c r="AD395" s="118"/>
      <c r="AE395" s="118"/>
    </row>
    <row r="396" spans="4:31" x14ac:dyDescent="0.2">
      <c r="D396" s="103">
        <v>43501</v>
      </c>
      <c r="E396" s="7">
        <v>1450.4804525597483</v>
      </c>
      <c r="F396" s="7">
        <v>91.659080575152061</v>
      </c>
      <c r="G396" s="7" t="e">
        <v>#N/A</v>
      </c>
      <c r="H396" s="7">
        <v>6.3831945352859485</v>
      </c>
      <c r="I396" s="7">
        <v>15.022367413179808</v>
      </c>
      <c r="J396" s="7">
        <v>16.445527741538331</v>
      </c>
      <c r="K396" s="7">
        <v>20.116283441818492</v>
      </c>
      <c r="L396" s="7">
        <v>280.761841</v>
      </c>
      <c r="M396" s="7">
        <v>39.492337073347542</v>
      </c>
      <c r="N396" s="7" t="e">
        <v>#N/A</v>
      </c>
      <c r="O396" s="115">
        <v>1.8114870000000001</v>
      </c>
      <c r="R396" s="103">
        <v>43501</v>
      </c>
      <c r="S396" s="114">
        <f t="array" ref="S396:AC396">(E396:O396/E397:O397)-1</f>
        <v>1.7299785000505885E-2</v>
      </c>
      <c r="T396" s="114">
        <v>1.56812033130318E-2</v>
      </c>
      <c r="U396" s="114" t="e">
        <v>#N/A</v>
      </c>
      <c r="V396" s="114">
        <v>4.4589724231006045E-2</v>
      </c>
      <c r="W396" s="114">
        <v>5.7685463926554492E-2</v>
      </c>
      <c r="X396" s="114">
        <v>2.6876011677323675E-3</v>
      </c>
      <c r="Y396" s="114">
        <v>8.6233682488516816E-3</v>
      </c>
      <c r="Z396" s="114">
        <v>3.0254647989089944E-2</v>
      </c>
      <c r="AA396" s="114">
        <v>-6.8333267831014455E-3</v>
      </c>
      <c r="AB396" s="114" t="e">
        <v>#N/A</v>
      </c>
      <c r="AC396" s="116">
        <v>1.7284240971909615E-2</v>
      </c>
      <c r="AD396" s="118"/>
      <c r="AE396" s="118"/>
    </row>
    <row r="397" spans="4:31" x14ac:dyDescent="0.2">
      <c r="D397" s="103">
        <v>43500</v>
      </c>
      <c r="E397" s="7">
        <v>1425.8141739005941</v>
      </c>
      <c r="F397" s="7">
        <v>90.243946896103807</v>
      </c>
      <c r="G397" s="7" t="e">
        <v>#N/A</v>
      </c>
      <c r="H397" s="7">
        <v>6.1107192491148181</v>
      </c>
      <c r="I397" s="7">
        <v>14.203057454728299</v>
      </c>
      <c r="J397" s="7">
        <v>16.401447192910165</v>
      </c>
      <c r="K397" s="7">
        <v>19.944296429244854</v>
      </c>
      <c r="L397" s="7">
        <v>272.51693699999998</v>
      </c>
      <c r="M397" s="7">
        <v>39.764057875029778</v>
      </c>
      <c r="N397" s="7" t="e">
        <v>#N/A</v>
      </c>
      <c r="O397" s="115">
        <v>1.7807088000000002</v>
      </c>
      <c r="R397" s="103">
        <v>43500</v>
      </c>
      <c r="S397" s="114">
        <f t="array" ref="S397:AC397">(E397:O397/E398:O398)-1</f>
        <v>3.8477855522371929E-3</v>
      </c>
      <c r="T397" s="114">
        <v>2.8281181513528653E-2</v>
      </c>
      <c r="U397" s="114" t="e">
        <v>#N/A</v>
      </c>
      <c r="V397" s="114">
        <v>-5.0369785810566725E-4</v>
      </c>
      <c r="W397" s="114">
        <v>2.5774253037018635E-3</v>
      </c>
      <c r="X397" s="114">
        <v>-2.5475171998190493E-3</v>
      </c>
      <c r="Y397" s="114">
        <v>8.6982188906401525E-3</v>
      </c>
      <c r="Z397" s="114">
        <v>-7.2017553301590986E-3</v>
      </c>
      <c r="AA397" s="114">
        <v>-8.6315829851207004E-2</v>
      </c>
      <c r="AB397" s="114" t="e">
        <v>#N/A</v>
      </c>
      <c r="AC397" s="116">
        <v>-9.4500347138569696E-3</v>
      </c>
      <c r="AD397" s="118"/>
      <c r="AE397" s="118"/>
    </row>
    <row r="398" spans="4:31" x14ac:dyDescent="0.2">
      <c r="D398" s="103">
        <v>43497</v>
      </c>
      <c r="E398" s="7">
        <v>1420.3489756330184</v>
      </c>
      <c r="F398" s="7">
        <v>87.761935663622282</v>
      </c>
      <c r="G398" s="7" t="e">
        <v>#N/A</v>
      </c>
      <c r="H398" s="7">
        <v>6.1137987564533329</v>
      </c>
      <c r="I398" s="7">
        <v>14.166544245124902</v>
      </c>
      <c r="J398" s="7">
        <v>16.443336876425278</v>
      </c>
      <c r="K398" s="7">
        <v>19.77231252691163</v>
      </c>
      <c r="L398" s="7">
        <v>274.49377399999997</v>
      </c>
      <c r="M398" s="7">
        <v>43.52057217818956</v>
      </c>
      <c r="N398" s="7" t="e">
        <v>#N/A</v>
      </c>
      <c r="O398" s="115">
        <v>1.7976971000000002</v>
      </c>
      <c r="R398" s="103">
        <v>43497</v>
      </c>
      <c r="S398" s="114">
        <f t="array" ref="S398:AC398">(E398:O398/E399:O399)-1</f>
        <v>-5.066694013619033E-2</v>
      </c>
      <c r="T398" s="114">
        <v>-1.252156705057017E-2</v>
      </c>
      <c r="U398" s="114" t="e">
        <v>#N/A</v>
      </c>
      <c r="V398" s="114">
        <v>-2.8586718055724325E-2</v>
      </c>
      <c r="W398" s="114">
        <v>-1.9636734954764701E-2</v>
      </c>
      <c r="X398" s="114">
        <v>1.2835134511759438E-3</v>
      </c>
      <c r="Y398" s="114">
        <v>2.6152244843591355E-4</v>
      </c>
      <c r="Z398" s="114">
        <v>1.7515482507185043E-2</v>
      </c>
      <c r="AA398" s="114">
        <v>1.0576661379441576E-2</v>
      </c>
      <c r="AB398" s="114" t="e">
        <v>#N/A</v>
      </c>
      <c r="AC398" s="116">
        <v>1.576859401397912E-2</v>
      </c>
      <c r="AD398" s="118"/>
      <c r="AE398" s="118"/>
    </row>
    <row r="399" spans="4:31" x14ac:dyDescent="0.2">
      <c r="D399" s="103">
        <v>43496</v>
      </c>
      <c r="E399" s="7">
        <v>1496.154548580432</v>
      </c>
      <c r="F399" s="7">
        <v>88.874787271548129</v>
      </c>
      <c r="G399" s="7" t="e">
        <v>#N/A</v>
      </c>
      <c r="H399" s="7">
        <v>6.2937154248257912</v>
      </c>
      <c r="I399" s="7">
        <v>14.450300975395317</v>
      </c>
      <c r="J399" s="7">
        <v>16.42225868650246</v>
      </c>
      <c r="K399" s="7">
        <v>19.767142975282152</v>
      </c>
      <c r="L399" s="7">
        <v>269.76864599999999</v>
      </c>
      <c r="M399" s="7">
        <v>43.065087332200797</v>
      </c>
      <c r="N399" s="7" t="e">
        <v>#N/A</v>
      </c>
      <c r="O399" s="115">
        <v>1.76979</v>
      </c>
      <c r="R399" s="103">
        <v>43496</v>
      </c>
      <c r="S399" s="114">
        <f t="array" ref="S399:AC399">(E399:O399/E400:O400)-1</f>
        <v>2.4232101142513285E-2</v>
      </c>
      <c r="T399" s="114">
        <v>-2.2798091509147356E-2</v>
      </c>
      <c r="U399" s="114" t="e">
        <v>#N/A</v>
      </c>
      <c r="V399" s="114">
        <v>5.1810692400853231E-3</v>
      </c>
      <c r="W399" s="114">
        <v>9.2164826602817884E-2</v>
      </c>
      <c r="X399" s="114">
        <v>-9.8301034028436263E-4</v>
      </c>
      <c r="Y399" s="114">
        <v>4.6701445926353724E-3</v>
      </c>
      <c r="Z399" s="114">
        <v>7.7450095947317887E-3</v>
      </c>
      <c r="AA399" s="114">
        <v>3.4765544618241107E-2</v>
      </c>
      <c r="AB399" s="114" t="e">
        <v>#N/A</v>
      </c>
      <c r="AC399" s="116">
        <v>4.9796118251412835E-3</v>
      </c>
      <c r="AD399" s="118"/>
      <c r="AE399" s="118"/>
    </row>
    <row r="400" spans="4:31" x14ac:dyDescent="0.2">
      <c r="D400" s="103">
        <v>43495</v>
      </c>
      <c r="E400" s="7">
        <v>1460.7573292337718</v>
      </c>
      <c r="F400" s="7">
        <v>90.948233419644481</v>
      </c>
      <c r="G400" s="7" t="e">
        <v>#N/A</v>
      </c>
      <c r="H400" s="7">
        <v>6.2612753238417289</v>
      </c>
      <c r="I400" s="7">
        <v>13.230879280687901</v>
      </c>
      <c r="J400" s="7">
        <v>16.438417821198613</v>
      </c>
      <c r="K400" s="7">
        <v>19.675256681681482</v>
      </c>
      <c r="L400" s="7">
        <v>267.69534299999998</v>
      </c>
      <c r="M400" s="7">
        <v>41.618207676299193</v>
      </c>
      <c r="N400" s="7" t="e">
        <v>#N/A</v>
      </c>
      <c r="O400" s="115">
        <v>1.7610208000000003</v>
      </c>
      <c r="R400" s="103">
        <v>43495</v>
      </c>
      <c r="S400" s="114">
        <f t="array" ref="S400:AC400">(E400:O400/E401:O401)-1</f>
        <v>4.7536252938645829E-2</v>
      </c>
      <c r="T400" s="114">
        <v>3.293310413073347E-2</v>
      </c>
      <c r="U400" s="114" t="e">
        <v>#N/A</v>
      </c>
      <c r="V400" s="114">
        <v>7.9780220318901307E-3</v>
      </c>
      <c r="W400" s="114">
        <v>3.3691609617604312E-2</v>
      </c>
      <c r="X400" s="114">
        <v>2.6114468775013666E-3</v>
      </c>
      <c r="Y400" s="114">
        <v>1.6115459742516602E-2</v>
      </c>
      <c r="Z400" s="114">
        <v>6.8719990682930998E-2</v>
      </c>
      <c r="AA400" s="114">
        <v>-1.4764458465733932E-2</v>
      </c>
      <c r="AB400" s="114" t="e">
        <v>#N/A</v>
      </c>
      <c r="AC400" s="116">
        <v>-6.740323813494542E-3</v>
      </c>
      <c r="AD400" s="118"/>
      <c r="AE400" s="118"/>
    </row>
    <row r="401" spans="4:31" x14ac:dyDescent="0.2">
      <c r="D401" s="103">
        <v>43494</v>
      </c>
      <c r="E401" s="7">
        <v>1394.4694755297678</v>
      </c>
      <c r="F401" s="7">
        <v>88.048522267259614</v>
      </c>
      <c r="G401" s="7" t="e">
        <v>#N/A</v>
      </c>
      <c r="H401" s="7">
        <v>6.2117180999841644</v>
      </c>
      <c r="I401" s="7">
        <v>12.799638845460329</v>
      </c>
      <c r="J401" s="7">
        <v>16.395601578651288</v>
      </c>
      <c r="K401" s="7">
        <v>19.363209655984555</v>
      </c>
      <c r="L401" s="7">
        <v>250.48220800000001</v>
      </c>
      <c r="M401" s="7">
        <v>42.241886251371831</v>
      </c>
      <c r="N401" s="7" t="e">
        <v>#N/A</v>
      </c>
      <c r="O401" s="115">
        <v>1.7729712000000002</v>
      </c>
      <c r="R401" s="103">
        <v>43494</v>
      </c>
      <c r="S401" s="114">
        <f t="array" ref="S401:AC401">(E401:O401/E402:O402)-1</f>
        <v>-2.8313885429296248E-2</v>
      </c>
      <c r="T401" s="114">
        <v>-2.181897951056655E-2</v>
      </c>
      <c r="U401" s="114" t="e">
        <v>#N/A</v>
      </c>
      <c r="V401" s="114">
        <v>2.7458684942380795E-2</v>
      </c>
      <c r="W401" s="114">
        <v>1.0954450693294149E-2</v>
      </c>
      <c r="X401" s="114">
        <v>-4.5713197507113446E-4</v>
      </c>
      <c r="Y401" s="114">
        <v>-6.3850917791578032E-3</v>
      </c>
      <c r="Z401" s="114">
        <v>4.2528820536718026E-3</v>
      </c>
      <c r="AA401" s="114">
        <v>-4.4349081183593375E-3</v>
      </c>
      <c r="AB401" s="114" t="e">
        <v>#N/A</v>
      </c>
      <c r="AC401" s="116">
        <v>1.3780609244242736E-3</v>
      </c>
      <c r="AD401" s="118"/>
      <c r="AE401" s="118"/>
    </row>
    <row r="402" spans="4:31" x14ac:dyDescent="0.2">
      <c r="D402" s="103">
        <v>43493</v>
      </c>
      <c r="E402" s="7">
        <v>1435.1028121317263</v>
      </c>
      <c r="F402" s="7">
        <v>90.012503230950529</v>
      </c>
      <c r="G402" s="7" t="e">
        <v>#N/A</v>
      </c>
      <c r="H402" s="7">
        <v>6.0457108310223822</v>
      </c>
      <c r="I402" s="7">
        <v>12.660945146126583</v>
      </c>
      <c r="J402" s="7">
        <v>16.403099960133353</v>
      </c>
      <c r="K402" s="7">
        <v>19.487640026110459</v>
      </c>
      <c r="L402" s="7">
        <v>249.421448</v>
      </c>
      <c r="M402" s="7">
        <v>42.430059667453492</v>
      </c>
      <c r="N402" s="7" t="e">
        <v>#N/A</v>
      </c>
      <c r="O402" s="115">
        <v>1.7705313</v>
      </c>
      <c r="R402" s="103">
        <v>43493</v>
      </c>
      <c r="S402" s="114">
        <f t="array" ref="S402:AC402">(E402:O402/E403:O403)-1</f>
        <v>-2.8113985653355877E-2</v>
      </c>
      <c r="T402" s="114">
        <v>-2.8054051225747112E-2</v>
      </c>
      <c r="U402" s="114" t="e">
        <v>#N/A</v>
      </c>
      <c r="V402" s="114">
        <v>1.7829605457912567E-2</v>
      </c>
      <c r="W402" s="114">
        <v>-3.9305144797430636E-2</v>
      </c>
      <c r="X402" s="114">
        <v>-8.2124573568477244E-3</v>
      </c>
      <c r="Y402" s="114">
        <v>-1.7056218210581897E-2</v>
      </c>
      <c r="Z402" s="114">
        <v>-9.3834143785808122E-3</v>
      </c>
      <c r="AA402" s="114">
        <v>2.0502265608728365E-3</v>
      </c>
      <c r="AB402" s="114" t="e">
        <v>#N/A</v>
      </c>
      <c r="AC402" s="116">
        <v>-8.6608642017612647E-3</v>
      </c>
      <c r="AD402" s="118"/>
      <c r="AE402" s="118"/>
    </row>
    <row r="403" spans="4:31" x14ac:dyDescent="0.2">
      <c r="D403" s="103">
        <v>43490</v>
      </c>
      <c r="E403" s="7">
        <v>1476.6163839660583</v>
      </c>
      <c r="F403" s="7">
        <v>92.610605913289433</v>
      </c>
      <c r="G403" s="7" t="e">
        <v>#N/A</v>
      </c>
      <c r="H403" s="7">
        <v>5.9398064259512964</v>
      </c>
      <c r="I403" s="7">
        <v>13.17894550757944</v>
      </c>
      <c r="J403" s="7">
        <v>16.538925177884828</v>
      </c>
      <c r="K403" s="7">
        <v>19.825793079064834</v>
      </c>
      <c r="L403" s="7">
        <v>251.784042</v>
      </c>
      <c r="M403" s="7">
        <v>42.343246418971731</v>
      </c>
      <c r="N403" s="7" t="e">
        <v>#N/A</v>
      </c>
      <c r="O403" s="115">
        <v>1.7859996</v>
      </c>
      <c r="R403" s="103">
        <v>43490</v>
      </c>
      <c r="S403" s="114">
        <f t="array" ref="S403:AC403">(E403:O403/E404:O404)-1</f>
        <v>1.6117399981059544E-2</v>
      </c>
      <c r="T403" s="114">
        <v>1.5798563529031417E-2</v>
      </c>
      <c r="U403" s="114" t="e">
        <v>#N/A</v>
      </c>
      <c r="V403" s="114">
        <v>1.5673008050256509E-2</v>
      </c>
      <c r="W403" s="114">
        <v>2.5168926286381899E-2</v>
      </c>
      <c r="X403" s="114">
        <v>9.2002972123546023E-3</v>
      </c>
      <c r="Y403" s="114">
        <v>1.7864126746427678E-2</v>
      </c>
      <c r="Z403" s="114">
        <v>1.2604255281019716E-2</v>
      </c>
      <c r="AA403" s="114">
        <v>1.8002650485446026E-2</v>
      </c>
      <c r="AB403" s="114" t="e">
        <v>#N/A</v>
      </c>
      <c r="AC403" s="116">
        <v>9.4526843534574745E-3</v>
      </c>
      <c r="AD403" s="118"/>
      <c r="AE403" s="118"/>
    </row>
    <row r="404" spans="4:31" x14ac:dyDescent="0.2">
      <c r="D404" s="103">
        <v>43489</v>
      </c>
      <c r="E404" s="7">
        <v>1453.1946643110159</v>
      </c>
      <c r="F404" s="7">
        <v>91.170246974505233</v>
      </c>
      <c r="G404" s="7" t="e">
        <v>#N/A</v>
      </c>
      <c r="H404" s="7">
        <v>5.8481483497860065</v>
      </c>
      <c r="I404" s="7">
        <v>12.855389165295367</v>
      </c>
      <c r="J404" s="7">
        <v>16.388149333258401</v>
      </c>
      <c r="K404" s="7">
        <v>19.477838503295512</v>
      </c>
      <c r="L404" s="7">
        <v>248.64999399999999</v>
      </c>
      <c r="M404" s="7">
        <v>41.594436319767809</v>
      </c>
      <c r="N404" s="7" t="e">
        <v>#N/A</v>
      </c>
      <c r="O404" s="115">
        <v>1.7692751999999998</v>
      </c>
      <c r="R404" s="103">
        <v>43489</v>
      </c>
      <c r="S404" s="114">
        <f t="array" ref="S404:AC404">(E404:O404/E405:O405)-1</f>
        <v>6.9470511173193028E-3</v>
      </c>
      <c r="T404" s="114">
        <v>-6.8940912938110221E-3</v>
      </c>
      <c r="U404" s="114" t="e">
        <v>#N/A</v>
      </c>
      <c r="V404" s="114">
        <v>2.0867508601154716E-2</v>
      </c>
      <c r="W404" s="114">
        <v>-1.2245438930359342E-2</v>
      </c>
      <c r="X404" s="114">
        <v>-1.0949574707110887E-3</v>
      </c>
      <c r="Y404" s="114">
        <v>3.2615974984933072E-3</v>
      </c>
      <c r="Z404" s="114">
        <v>1.9428262195464452E-3</v>
      </c>
      <c r="AA404" s="114">
        <v>-1.9980410213561228E-2</v>
      </c>
      <c r="AB404" s="114" t="e">
        <v>#N/A</v>
      </c>
      <c r="AC404" s="116">
        <v>1.4269567771675762E-2</v>
      </c>
      <c r="AD404" s="118"/>
      <c r="AE404" s="118"/>
    </row>
    <row r="405" spans="4:31" x14ac:dyDescent="0.2">
      <c r="D405" s="103">
        <v>43488</v>
      </c>
      <c r="E405" s="7">
        <v>1443.1688962180638</v>
      </c>
      <c r="F405" s="7">
        <v>91.803146245782742</v>
      </c>
      <c r="G405" s="7" t="e">
        <v>#N/A</v>
      </c>
      <c r="H405" s="7">
        <v>5.7286066022411086</v>
      </c>
      <c r="I405" s="7">
        <v>13.014760621681413</v>
      </c>
      <c r="J405" s="7">
        <v>16.406113329613994</v>
      </c>
      <c r="K405" s="7">
        <v>19.414516165934241</v>
      </c>
      <c r="L405" s="7">
        <v>248.16784699999999</v>
      </c>
      <c r="M405" s="7">
        <v>42.442453960366109</v>
      </c>
      <c r="N405" s="7" t="e">
        <v>#N/A</v>
      </c>
      <c r="O405" s="115">
        <v>1.7443836000000001</v>
      </c>
      <c r="R405" s="103">
        <v>43488</v>
      </c>
      <c r="S405" s="114">
        <f t="array" ref="S405:AC405">(E405:O405/E406:O406)-1</f>
        <v>5.2781605364371487E-3</v>
      </c>
      <c r="T405" s="114">
        <v>1.0217247149892916E-2</v>
      </c>
      <c r="U405" s="114" t="e">
        <v>#N/A</v>
      </c>
      <c r="V405" s="114">
        <v>-1.1678882928802925E-2</v>
      </c>
      <c r="W405" s="114">
        <v>-4.9042556354145783E-2</v>
      </c>
      <c r="X405" s="114">
        <v>2.0183783457892179E-3</v>
      </c>
      <c r="Y405" s="114">
        <v>9.1669638256974828E-4</v>
      </c>
      <c r="Z405" s="114">
        <v>9.7235968944753282E-4</v>
      </c>
      <c r="AA405" s="114">
        <v>2.825672255075462E-3</v>
      </c>
      <c r="AB405" s="114" t="e">
        <v>#N/A</v>
      </c>
      <c r="AC405" s="116">
        <v>-7.1382671428774636E-3</v>
      </c>
      <c r="AD405" s="118"/>
      <c r="AE405" s="118"/>
    </row>
    <row r="406" spans="4:31" x14ac:dyDescent="0.2">
      <c r="D406" s="103">
        <v>43487</v>
      </c>
      <c r="E406" s="7">
        <v>1435.5916132187324</v>
      </c>
      <c r="F406" s="7">
        <v>90.874657411349133</v>
      </c>
      <c r="G406" s="7" t="e">
        <v>#N/A</v>
      </c>
      <c r="H406" s="7">
        <v>5.7963009221307864</v>
      </c>
      <c r="I406" s="7">
        <v>13.685954832830811</v>
      </c>
      <c r="J406" s="7">
        <v>16.373066287165809</v>
      </c>
      <c r="K406" s="7">
        <v>19.396735248897912</v>
      </c>
      <c r="L406" s="7">
        <v>247.926773</v>
      </c>
      <c r="M406" s="7">
        <v>42.322863419446435</v>
      </c>
      <c r="N406" s="7" t="e">
        <v>#N/A</v>
      </c>
      <c r="O406" s="115">
        <v>1.7569250000000001</v>
      </c>
      <c r="R406" s="103">
        <v>43487</v>
      </c>
      <c r="S406" s="114">
        <f t="array" ref="S406:AC406">(E406:O406/E407:O407)-1</f>
        <v>-3.5775326677847552E-2</v>
      </c>
      <c r="T406" s="114">
        <v>-1.6834423605995741E-2</v>
      </c>
      <c r="U406" s="114" t="e">
        <v>#N/A</v>
      </c>
      <c r="V406" s="114">
        <v>1.125834207510068E-2</v>
      </c>
      <c r="W406" s="114">
        <v>-6.5793007042350582E-2</v>
      </c>
      <c r="X406" s="114">
        <v>3.6080556919921847E-3</v>
      </c>
      <c r="Y406" s="114">
        <v>-1.0858524108656731E-2</v>
      </c>
      <c r="Z406" s="114">
        <v>1.4601580727522823E-2</v>
      </c>
      <c r="AA406" s="114">
        <v>-1.6816033503627703E-2</v>
      </c>
      <c r="AB406" s="114" t="e">
        <v>#N/A</v>
      </c>
      <c r="AC406" s="116">
        <v>1.141133078021106E-3</v>
      </c>
      <c r="AD406" s="118"/>
      <c r="AE406" s="118"/>
    </row>
    <row r="407" spans="4:31" x14ac:dyDescent="0.2">
      <c r="D407" s="103">
        <v>43483</v>
      </c>
      <c r="E407" s="7">
        <v>1488.8559201379135</v>
      </c>
      <c r="F407" s="7">
        <v>92.430674540756144</v>
      </c>
      <c r="G407" s="7" t="e">
        <v>#N/A</v>
      </c>
      <c r="H407" s="7">
        <v>5.7317706870400542</v>
      </c>
      <c r="I407" s="7">
        <v>14.649809877254086</v>
      </c>
      <c r="J407" s="7">
        <v>16.314203731531936</v>
      </c>
      <c r="K407" s="7">
        <v>19.609667293972247</v>
      </c>
      <c r="L407" s="7">
        <v>244.35874899999999</v>
      </c>
      <c r="M407" s="7">
        <v>43.04673882169395</v>
      </c>
      <c r="N407" s="7" t="e">
        <v>#N/A</v>
      </c>
      <c r="O407" s="115">
        <v>1.7549223999999999</v>
      </c>
      <c r="R407" s="103">
        <v>43483</v>
      </c>
      <c r="S407" s="114">
        <f t="array" ref="S407:AC407">(E407:O407/E408:O408)-1</f>
        <v>2.2391694767431858E-3</v>
      </c>
      <c r="T407" s="114">
        <v>1.5468571784725382E-2</v>
      </c>
      <c r="U407" s="114" t="e">
        <v>#N/A</v>
      </c>
      <c r="V407" s="114">
        <v>-4.2063956741284936E-2</v>
      </c>
      <c r="W407" s="114">
        <v>2.3788238514490523E-2</v>
      </c>
      <c r="X407" s="114">
        <v>-2.1056723078894946E-3</v>
      </c>
      <c r="Y407" s="114">
        <v>1.8117877962335882E-2</v>
      </c>
      <c r="Z407" s="114">
        <v>2.7783330455138255E-2</v>
      </c>
      <c r="AA407" s="114">
        <v>1.1154827396094635E-2</v>
      </c>
      <c r="AB407" s="114" t="e">
        <v>#N/A</v>
      </c>
      <c r="AC407" s="116">
        <v>2.1413022980772078E-2</v>
      </c>
      <c r="AD407" s="118"/>
      <c r="AE407" s="118"/>
    </row>
    <row r="408" spans="4:31" x14ac:dyDescent="0.2">
      <c r="D408" s="103">
        <v>43482</v>
      </c>
      <c r="E408" s="7">
        <v>1485.5295676731803</v>
      </c>
      <c r="F408" s="7">
        <v>91.022683625063493</v>
      </c>
      <c r="G408" s="7" t="e">
        <v>#N/A</v>
      </c>
      <c r="H408" s="7">
        <v>5.983458632104151</v>
      </c>
      <c r="I408" s="7">
        <v>14.309414121137841</v>
      </c>
      <c r="J408" s="7">
        <v>16.348628586017483</v>
      </c>
      <c r="K408" s="7">
        <v>19.260704205704641</v>
      </c>
      <c r="L408" s="7">
        <v>237.753174</v>
      </c>
      <c r="M408" s="7">
        <v>42.571857103770185</v>
      </c>
      <c r="N408" s="7" t="e">
        <v>#N/A</v>
      </c>
      <c r="O408" s="115">
        <v>1.718132</v>
      </c>
      <c r="R408" s="103">
        <v>43482</v>
      </c>
      <c r="S408" s="114">
        <f t="array" ref="S408:AC408">(E408:O408/E409:O409)-1</f>
        <v>7.2597513922760815E-3</v>
      </c>
      <c r="T408" s="114">
        <v>8.6779076050687021E-3</v>
      </c>
      <c r="U408" s="114" t="e">
        <v>#N/A</v>
      </c>
      <c r="V408" s="114">
        <v>2.2636676867749062E-2</v>
      </c>
      <c r="W408" s="114">
        <v>4.7241600284755325E-3</v>
      </c>
      <c r="X408" s="114">
        <v>1.1269790596943885E-3</v>
      </c>
      <c r="Y408" s="114">
        <v>8.9422353198533866E-3</v>
      </c>
      <c r="Z408" s="114">
        <v>-9.6405859340449318E-3</v>
      </c>
      <c r="AA408" s="114">
        <v>-5.1920336947108847E-4</v>
      </c>
      <c r="AB408" s="114" t="e">
        <v>#N/A</v>
      </c>
      <c r="AC408" s="116">
        <v>2.4565884460525655E-3</v>
      </c>
      <c r="AD408" s="118"/>
      <c r="AE408" s="118"/>
    </row>
    <row r="409" spans="4:31" x14ac:dyDescent="0.2">
      <c r="D409" s="103">
        <v>43481</v>
      </c>
      <c r="E409" s="7">
        <v>1474.8227213683658</v>
      </c>
      <c r="F409" s="7">
        <v>90.239592776628882</v>
      </c>
      <c r="G409" s="7" t="e">
        <v>#N/A</v>
      </c>
      <c r="H409" s="7">
        <v>5.8510111826137381</v>
      </c>
      <c r="I409" s="7">
        <v>14.24213201037416</v>
      </c>
      <c r="J409" s="7">
        <v>16.330224764667602</v>
      </c>
      <c r="K409" s="7">
        <v>19.089996960627424</v>
      </c>
      <c r="L409" s="7">
        <v>240.067566</v>
      </c>
      <c r="M409" s="7">
        <v>42.593972037571248</v>
      </c>
      <c r="N409" s="7" t="e">
        <v>#N/A</v>
      </c>
      <c r="O409" s="115">
        <v>1.7139216000000002</v>
      </c>
      <c r="R409" s="103">
        <v>43481</v>
      </c>
      <c r="S409" s="114">
        <f t="array" ref="S409:AC409">(E409:O409/E410:O410)-1</f>
        <v>1.044323616940579E-2</v>
      </c>
      <c r="T409" s="114">
        <v>8.450928664023083E-3</v>
      </c>
      <c r="U409" s="114" t="e">
        <v>#N/A</v>
      </c>
      <c r="V409" s="114">
        <v>9.1512320112151713E-2</v>
      </c>
      <c r="W409" s="114">
        <v>-1.5078879321870908E-2</v>
      </c>
      <c r="X409" s="114">
        <v>4.3918815955286128E-3</v>
      </c>
      <c r="Y409" s="114">
        <v>4.4528354506236933E-3</v>
      </c>
      <c r="Z409" s="114">
        <v>-7.3762241483066315E-3</v>
      </c>
      <c r="AA409" s="114">
        <v>-1.5064736658669808E-2</v>
      </c>
      <c r="AB409" s="114" t="e">
        <v>#N/A</v>
      </c>
      <c r="AC409" s="116">
        <v>4.9016112933124578E-3</v>
      </c>
      <c r="AD409" s="118"/>
      <c r="AE409" s="118"/>
    </row>
    <row r="410" spans="4:31" x14ac:dyDescent="0.2">
      <c r="D410" s="103">
        <v>43480</v>
      </c>
      <c r="E410" s="7">
        <v>1459.5799828988161</v>
      </c>
      <c r="F410" s="7">
        <v>89.483375156564733</v>
      </c>
      <c r="G410" s="7" t="e">
        <v>#N/A</v>
      </c>
      <c r="H410" s="7">
        <v>5.3604627953375301</v>
      </c>
      <c r="I410" s="7">
        <v>14.460175247910508</v>
      </c>
      <c r="J410" s="7">
        <v>16.258817961298327</v>
      </c>
      <c r="K410" s="7">
        <v>19.005369178995004</v>
      </c>
      <c r="L410" s="7">
        <v>241.851517</v>
      </c>
      <c r="M410" s="7">
        <v>43.245453404799328</v>
      </c>
      <c r="N410" s="7" t="e">
        <v>#N/A</v>
      </c>
      <c r="O410" s="115">
        <v>1.7055616</v>
      </c>
      <c r="R410" s="103">
        <v>43480</v>
      </c>
      <c r="S410" s="114">
        <f t="array" ref="S410:AC410">(E410:O410/E411:O411)-1</f>
        <v>2.4037812965136407E-2</v>
      </c>
      <c r="T410" s="114">
        <v>2.4813849115481679E-2</v>
      </c>
      <c r="U410" s="114" t="e">
        <v>#N/A</v>
      </c>
      <c r="V410" s="114">
        <v>8.6260979480605071E-2</v>
      </c>
      <c r="W410" s="114">
        <v>-2.0950018080987065E-2</v>
      </c>
      <c r="X410" s="114">
        <v>2.7286788448956933E-3</v>
      </c>
      <c r="Y410" s="114">
        <v>9.6799063230381677E-3</v>
      </c>
      <c r="Z410" s="114">
        <v>-2.9036083293993431E-2</v>
      </c>
      <c r="AA410" s="114">
        <v>2.7433982461054773E-2</v>
      </c>
      <c r="AB410" s="114" t="e">
        <v>#N/A</v>
      </c>
      <c r="AC410" s="116">
        <v>-5.3466973420057684E-4</v>
      </c>
      <c r="AD410" s="118"/>
      <c r="AE410" s="118"/>
    </row>
    <row r="411" spans="4:31" x14ac:dyDescent="0.2">
      <c r="D411" s="103">
        <v>43476</v>
      </c>
      <c r="E411" s="7">
        <v>1425.3184447091387</v>
      </c>
      <c r="F411" s="7">
        <v>87.316711453302432</v>
      </c>
      <c r="G411" s="7" t="e">
        <v>#N/A</v>
      </c>
      <c r="H411" s="7">
        <v>4.9347835341564341</v>
      </c>
      <c r="I411" s="7">
        <v>14.76959860574989</v>
      </c>
      <c r="J411" s="7">
        <v>16.214573597344248</v>
      </c>
      <c r="K411" s="7">
        <v>18.823162727093436</v>
      </c>
      <c r="L411" s="7">
        <v>249.08393899999999</v>
      </c>
      <c r="M411" s="7">
        <v>42.090736867795357</v>
      </c>
      <c r="N411" s="7" t="e">
        <v>#N/A</v>
      </c>
      <c r="O411" s="115">
        <v>1.7064740000000003</v>
      </c>
      <c r="R411" s="103">
        <v>43476</v>
      </c>
      <c r="S411" s="114">
        <f t="array" ref="S411:AC411">(E411:O411/E412:O412)-1</f>
        <v>-5.5980696363755467E-3</v>
      </c>
      <c r="T411" s="114">
        <v>-3.8581752344147846E-3</v>
      </c>
      <c r="U411" s="114" t="e">
        <v>#N/A</v>
      </c>
      <c r="V411" s="114">
        <v>1.2809538152768862E-2</v>
      </c>
      <c r="W411" s="114">
        <v>3.5570226999452004E-2</v>
      </c>
      <c r="X411" s="114">
        <v>4.9302196243548035E-3</v>
      </c>
      <c r="Y411" s="114">
        <v>2.5162114570791427E-3</v>
      </c>
      <c r="Z411" s="114">
        <v>-3.2799486169887704E-3</v>
      </c>
      <c r="AA411" s="114">
        <v>1.7328254835076828E-2</v>
      </c>
      <c r="AB411" s="114" t="e">
        <v>#N/A</v>
      </c>
      <c r="AC411" s="116">
        <v>6.3211125158058046E-4</v>
      </c>
      <c r="AD411" s="118"/>
      <c r="AE411" s="118"/>
    </row>
    <row r="412" spans="4:31" x14ac:dyDescent="0.2">
      <c r="D412" s="103">
        <v>43475</v>
      </c>
      <c r="E412" s="7">
        <v>1433.3423952505204</v>
      </c>
      <c r="F412" s="7">
        <v>87.654899415402056</v>
      </c>
      <c r="G412" s="7" t="e">
        <v>#N/A</v>
      </c>
      <c r="H412" s="7">
        <v>4.8723707155807681</v>
      </c>
      <c r="I412" s="7">
        <v>14.262285860172481</v>
      </c>
      <c r="J412" s="7">
        <v>16.135024383489327</v>
      </c>
      <c r="K412" s="7">
        <v>18.775918545731482</v>
      </c>
      <c r="L412" s="7">
        <v>249.90360999999999</v>
      </c>
      <c r="M412" s="7">
        <v>41.37380109885855</v>
      </c>
      <c r="N412" s="7" t="e">
        <v>#N/A</v>
      </c>
      <c r="O412" s="115">
        <v>1.7053959999999999</v>
      </c>
      <c r="R412" s="103">
        <v>43475</v>
      </c>
      <c r="S412" s="114">
        <f t="array" ref="S412:AC412">(E412:O412/E413:O413)-1</f>
        <v>-1.0469297792956467E-2</v>
      </c>
      <c r="T412" s="114">
        <v>-1.4927883577217971E-2</v>
      </c>
      <c r="U412" s="114" t="e">
        <v>#N/A</v>
      </c>
      <c r="V412" s="114">
        <v>-8.5573715161035846E-3</v>
      </c>
      <c r="W412" s="114">
        <v>5.4957240750885816E-4</v>
      </c>
      <c r="X412" s="114">
        <v>-1.0600389579986436E-2</v>
      </c>
      <c r="Y412" s="114">
        <v>-3.5431849939411286E-3</v>
      </c>
      <c r="Z412" s="114">
        <v>-9.1759802812138025E-3</v>
      </c>
      <c r="AA412" s="114">
        <v>-3.3998959885149005E-2</v>
      </c>
      <c r="AB412" s="114" t="e">
        <v>#N/A</v>
      </c>
      <c r="AC412" s="116">
        <v>-1.0339119522403739E-2</v>
      </c>
      <c r="AD412" s="118"/>
      <c r="AE412" s="118"/>
    </row>
    <row r="413" spans="4:31" x14ac:dyDescent="0.2">
      <c r="D413" s="103">
        <v>43474</v>
      </c>
      <c r="E413" s="7">
        <v>1448.5072489955105</v>
      </c>
      <c r="F413" s="7">
        <v>88.983230723974273</v>
      </c>
      <c r="G413" s="7" t="e">
        <v>#N/A</v>
      </c>
      <c r="H413" s="7">
        <v>4.9144252784768252</v>
      </c>
      <c r="I413" s="7">
        <v>14.25445200666546</v>
      </c>
      <c r="J413" s="7">
        <v>16.307894417544585</v>
      </c>
      <c r="K413" s="7">
        <v>18.842681652608615</v>
      </c>
      <c r="L413" s="7">
        <v>252.21795700000001</v>
      </c>
      <c r="M413" s="7">
        <v>42.829975725429328</v>
      </c>
      <c r="N413" s="7" t="e">
        <v>#N/A</v>
      </c>
      <c r="O413" s="115">
        <v>1.7232125</v>
      </c>
      <c r="R413" s="103">
        <v>43474</v>
      </c>
      <c r="S413" s="114">
        <f t="array" ref="S413:AC413">(E413:O413/E414:O414)-1</f>
        <v>3.7841244158891563E-3</v>
      </c>
      <c r="T413" s="114">
        <v>1.6395239122738214E-2</v>
      </c>
      <c r="U413" s="114" t="e">
        <v>#N/A</v>
      </c>
      <c r="V413" s="114">
        <v>5.4510737314795499E-2</v>
      </c>
      <c r="W413" s="114">
        <v>-3.4587650590712338E-2</v>
      </c>
      <c r="X413" s="114">
        <v>7.2555925859087989E-3</v>
      </c>
      <c r="Y413" s="114">
        <v>1.183552855177572E-2</v>
      </c>
      <c r="Z413" s="114">
        <v>1.1603107834203374E-2</v>
      </c>
      <c r="AA413" s="114">
        <v>7.2945531959189847E-3</v>
      </c>
      <c r="AB413" s="114" t="e">
        <v>#N/A</v>
      </c>
      <c r="AC413" s="116">
        <v>1.8024491487694361E-2</v>
      </c>
      <c r="AD413" s="118"/>
      <c r="AE413" s="118"/>
    </row>
    <row r="414" spans="4:31" x14ac:dyDescent="0.2">
      <c r="D414" s="103">
        <v>43473</v>
      </c>
      <c r="E414" s="7">
        <v>1443.0465811943475</v>
      </c>
      <c r="F414" s="7">
        <v>87.5478625822536</v>
      </c>
      <c r="G414" s="7" t="e">
        <v>#N/A</v>
      </c>
      <c r="H414" s="7">
        <v>4.6603842944178169</v>
      </c>
      <c r="I414" s="7">
        <v>14.765143635657253</v>
      </c>
      <c r="J414" s="7">
        <v>16.19042330226991</v>
      </c>
      <c r="K414" s="7">
        <v>18.622277159587238</v>
      </c>
      <c r="L414" s="7">
        <v>249.32501199999999</v>
      </c>
      <c r="M414" s="7">
        <v>42.519812689882471</v>
      </c>
      <c r="N414" s="7" t="e">
        <v>#N/A</v>
      </c>
      <c r="O414" s="115">
        <v>1.6927024000000002</v>
      </c>
      <c r="R414" s="103">
        <v>43473</v>
      </c>
      <c r="S414" s="114">
        <f t="array" ref="S414:AC414">(E414:O414/E415:O415)-1</f>
        <v>1.0475316559928949E-2</v>
      </c>
      <c r="T414" s="114">
        <v>1.1701667928198933E-3</v>
      </c>
      <c r="U414" s="114" t="e">
        <v>#N/A</v>
      </c>
      <c r="V414" s="114">
        <v>1.0970254152031123E-2</v>
      </c>
      <c r="W414" s="114">
        <v>3.5505750129372737E-2</v>
      </c>
      <c r="X414" s="114">
        <v>-8.0914988522886588E-3</v>
      </c>
      <c r="Y414" s="114">
        <v>8.00244112571602E-3</v>
      </c>
      <c r="Z414" s="114">
        <v>3.1312264453791538E-2</v>
      </c>
      <c r="AA414" s="114">
        <v>-5.6204995545261482E-3</v>
      </c>
      <c r="AB414" s="114" t="e">
        <v>#N/A</v>
      </c>
      <c r="AC414" s="116">
        <v>1.1235710722596215E-2</v>
      </c>
      <c r="AD414" s="118"/>
      <c r="AE414" s="118"/>
    </row>
    <row r="415" spans="4:31" x14ac:dyDescent="0.2">
      <c r="D415" s="103">
        <v>43472</v>
      </c>
      <c r="E415" s="7">
        <v>1428.0869186464327</v>
      </c>
      <c r="F415" s="7">
        <v>87.445536719004707</v>
      </c>
      <c r="G415" s="7" t="e">
        <v>#N/A</v>
      </c>
      <c r="H415" s="7">
        <v>4.6098134690686772</v>
      </c>
      <c r="I415" s="7">
        <v>14.258871699951975</v>
      </c>
      <c r="J415" s="7">
        <v>16.32249676611945</v>
      </c>
      <c r="K415" s="7">
        <v>18.474436568616113</v>
      </c>
      <c r="L415" s="7">
        <v>241.755112</v>
      </c>
      <c r="M415" s="7">
        <v>42.760146071830668</v>
      </c>
      <c r="N415" s="7" t="e">
        <v>#N/A</v>
      </c>
      <c r="O415" s="115">
        <v>1.6738950000000001</v>
      </c>
      <c r="R415" s="103">
        <v>43472</v>
      </c>
      <c r="S415" s="114">
        <f t="array" ref="S415:AC415">(E415:O415/E416:O416)-1</f>
        <v>3.2598415780552559E-2</v>
      </c>
      <c r="T415" s="114">
        <v>-4.2351894977810112E-4</v>
      </c>
      <c r="U415" s="114" t="e">
        <v>#N/A</v>
      </c>
      <c r="V415" s="114">
        <v>3.3676260063756569E-2</v>
      </c>
      <c r="W415" s="114">
        <v>-4.2311569452987863E-2</v>
      </c>
      <c r="X415" s="114">
        <v>-6.6364233907179049E-4</v>
      </c>
      <c r="Y415" s="114">
        <v>9.7125020015240704E-3</v>
      </c>
      <c r="Z415" s="114">
        <v>-1.7916954384405992E-3</v>
      </c>
      <c r="AA415" s="114">
        <v>2.7684270240050379E-2</v>
      </c>
      <c r="AB415" s="114" t="e">
        <v>#N/A</v>
      </c>
      <c r="AC415" s="116">
        <v>2.0297638393099948E-2</v>
      </c>
      <c r="AD415" s="118"/>
      <c r="AE415" s="118"/>
    </row>
    <row r="416" spans="4:31" x14ac:dyDescent="0.2">
      <c r="D416" s="103">
        <v>43469</v>
      </c>
      <c r="E416" s="7">
        <v>1383.0032051394599</v>
      </c>
      <c r="F416" s="7">
        <v>87.48258725248175</v>
      </c>
      <c r="G416" s="7" t="e">
        <v>#N/A</v>
      </c>
      <c r="H416" s="7">
        <v>4.4596298156101088</v>
      </c>
      <c r="I416" s="7">
        <v>14.888841971086148</v>
      </c>
      <c r="J416" s="7">
        <v>16.333336259599616</v>
      </c>
      <c r="K416" s="7">
        <v>18.296729546276559</v>
      </c>
      <c r="L416" s="7">
        <v>242.189041</v>
      </c>
      <c r="M416" s="7">
        <v>41.608251979805623</v>
      </c>
      <c r="N416" s="7" t="e">
        <v>#N/A</v>
      </c>
      <c r="O416" s="115">
        <v>1.6405948000000001</v>
      </c>
      <c r="R416" s="103">
        <v>43469</v>
      </c>
      <c r="S416" s="114">
        <f t="array" ref="S416:AC416">(E416:O416/E417:O417)-1</f>
        <v>5.3382412572559046E-2</v>
      </c>
      <c r="T416" s="114">
        <v>7.8498003961127161E-3</v>
      </c>
      <c r="U416" s="114" t="e">
        <v>#N/A</v>
      </c>
      <c r="V416" s="114">
        <v>7.8603427253464364E-2</v>
      </c>
      <c r="W416" s="114">
        <v>0.11543947417895861</v>
      </c>
      <c r="X416" s="114">
        <v>8.4637485195411255E-3</v>
      </c>
      <c r="Y416" s="114">
        <v>2.8574596291266463E-3</v>
      </c>
      <c r="Z416" s="114">
        <v>-2.7304551721051284E-2</v>
      </c>
      <c r="AA416" s="114">
        <v>3.3869562458321845E-4</v>
      </c>
      <c r="AB416" s="114" t="e">
        <v>#N/A</v>
      </c>
      <c r="AC416" s="116">
        <v>-4.4183949504039699E-4</v>
      </c>
      <c r="AD416" s="118"/>
      <c r="AE416" s="118"/>
    </row>
    <row r="417" spans="4:31" x14ac:dyDescent="0.2">
      <c r="D417" s="103">
        <v>43465</v>
      </c>
      <c r="E417" s="7">
        <v>1312.9165520828324</v>
      </c>
      <c r="F417" s="7">
        <v>86.801215040275522</v>
      </c>
      <c r="G417" s="7" t="e">
        <v>#N/A</v>
      </c>
      <c r="H417" s="7">
        <v>4.134633455565802</v>
      </c>
      <c r="I417" s="7">
        <v>13.34796043689002</v>
      </c>
      <c r="J417" s="7">
        <v>16.196255228388235</v>
      </c>
      <c r="K417" s="7">
        <v>18.244596348760265</v>
      </c>
      <c r="L417" s="7">
        <v>248.98753400000001</v>
      </c>
      <c r="M417" s="7">
        <v>41.594164218376662</v>
      </c>
      <c r="N417" s="7" t="e">
        <v>#N/A</v>
      </c>
      <c r="O417" s="115">
        <v>1.6413199999999999</v>
      </c>
      <c r="R417" s="103">
        <v>43465</v>
      </c>
      <c r="S417" s="114">
        <f t="array" ref="S417:AC417">(E417:O417/E418:O418)-1</f>
        <v>1.5413495731029458E-2</v>
      </c>
      <c r="T417" s="114">
        <v>1.0966999226708962E-2</v>
      </c>
      <c r="U417" s="114" t="e">
        <v>#N/A</v>
      </c>
      <c r="V417" s="114">
        <v>-2.146580202390358E-2</v>
      </c>
      <c r="W417" s="114">
        <v>7.8312389767573487E-2</v>
      </c>
      <c r="X417" s="114">
        <v>1.8241216108785263E-3</v>
      </c>
      <c r="Y417" s="114">
        <v>1.0271211818873693E-2</v>
      </c>
      <c r="Z417" s="114">
        <v>2.1562908343035314E-2</v>
      </c>
      <c r="AA417" s="114">
        <v>4.1108998557539689E-3</v>
      </c>
      <c r="AB417" s="114" t="e">
        <v>#N/A</v>
      </c>
      <c r="AC417" s="116">
        <v>2.8031467582962932E-3</v>
      </c>
      <c r="AD417" s="118"/>
      <c r="AE417" s="118"/>
    </row>
    <row r="418" spans="4:31" x14ac:dyDescent="0.2">
      <c r="D418" s="103">
        <v>43462</v>
      </c>
      <c r="E418" s="7">
        <v>1292.9871009224873</v>
      </c>
      <c r="F418" s="7">
        <v>85.85959295077879</v>
      </c>
      <c r="G418" s="7" t="e">
        <v>#N/A</v>
      </c>
      <c r="H418" s="7">
        <v>4.2253336307688274</v>
      </c>
      <c r="I418" s="7">
        <v>12.378565398629172</v>
      </c>
      <c r="J418" s="7">
        <v>16.166765082822661</v>
      </c>
      <c r="K418" s="7">
        <v>18.059107431075887</v>
      </c>
      <c r="L418" s="7">
        <v>243.731964</v>
      </c>
      <c r="M418" s="7">
        <v>41.423874817365181</v>
      </c>
      <c r="N418" s="7" t="e">
        <v>#N/A</v>
      </c>
      <c r="O418" s="115">
        <v>1.6367320000000001</v>
      </c>
      <c r="R418" s="103">
        <v>43462</v>
      </c>
      <c r="S418" s="114">
        <f t="array" ref="S418:AC418">(E418:O418/E419:O419)-1</f>
        <v>5.037295697030153E-3</v>
      </c>
      <c r="T418" s="114">
        <v>-1.3861244140590534E-2</v>
      </c>
      <c r="U418" s="114" t="e">
        <v>#N/A</v>
      </c>
      <c r="V418" s="114">
        <v>-2.0299485049179888E-2</v>
      </c>
      <c r="W418" s="114">
        <v>-4.0022396934473736E-2</v>
      </c>
      <c r="X418" s="114">
        <v>-2.4641383727043165E-3</v>
      </c>
      <c r="Y418" s="114">
        <v>-7.5324082251257973E-3</v>
      </c>
      <c r="Z418" s="114">
        <v>2.265829668735897E-2</v>
      </c>
      <c r="AA418" s="114">
        <v>-1.3605462385883005E-2</v>
      </c>
      <c r="AB418" s="114" t="e">
        <v>#N/A</v>
      </c>
      <c r="AC418" s="116">
        <v>2.1840964776642657E-4</v>
      </c>
      <c r="AD418" s="118"/>
      <c r="AE418" s="118"/>
    </row>
    <row r="419" spans="4:31" x14ac:dyDescent="0.2">
      <c r="D419" s="103">
        <v>43461</v>
      </c>
      <c r="E419" s="7">
        <v>1286.5065868284555</v>
      </c>
      <c r="F419" s="7">
        <v>87.066442162039422</v>
      </c>
      <c r="G419" s="7" t="e">
        <v>#N/A</v>
      </c>
      <c r="H419" s="7">
        <v>4.3128829333941248</v>
      </c>
      <c r="I419" s="7">
        <v>12.894639790657944</v>
      </c>
      <c r="J419" s="7">
        <v>16.206700635754153</v>
      </c>
      <c r="K419" s="7">
        <v>18.196168399594768</v>
      </c>
      <c r="L419" s="7">
        <v>238.331772</v>
      </c>
      <c r="M419" s="7">
        <v>41.9952394683378</v>
      </c>
      <c r="N419" s="7" t="e">
        <v>#N/A</v>
      </c>
      <c r="O419" s="115">
        <v>1.6363746000000001</v>
      </c>
      <c r="R419" s="103">
        <v>43461</v>
      </c>
      <c r="S419" s="114">
        <f t="array" ref="S419:AC419">(E419:O419/E420:O420)-1</f>
        <v>8.8663010828231581E-2</v>
      </c>
      <c r="T419" s="114">
        <v>7.598458499745786E-2</v>
      </c>
      <c r="U419" s="114" t="e">
        <v>#N/A</v>
      </c>
      <c r="V419" s="114">
        <v>5.7103408485647433E-2</v>
      </c>
      <c r="W419" s="114">
        <v>4.5247956932235045E-2</v>
      </c>
      <c r="X419" s="114">
        <v>-3.3056003292508684E-5</v>
      </c>
      <c r="Y419" s="114">
        <v>6.328827419145111E-2</v>
      </c>
      <c r="Z419" s="114">
        <v>8.1583741621467087E-3</v>
      </c>
      <c r="AA419" s="114">
        <v>1.609131872640579E-2</v>
      </c>
      <c r="AB419" s="114" t="e">
        <v>#N/A</v>
      </c>
      <c r="AC419" s="116">
        <v>9.6213504059861066E-4</v>
      </c>
      <c r="AD419" s="118"/>
      <c r="AE419" s="118"/>
    </row>
    <row r="420" spans="4:31" x14ac:dyDescent="0.2">
      <c r="D420" s="103">
        <v>43458</v>
      </c>
      <c r="E420" s="7">
        <v>1181.7307780574897</v>
      </c>
      <c r="F420" s="7">
        <v>80.917927055846363</v>
      </c>
      <c r="G420" s="7" t="e">
        <v>#N/A</v>
      </c>
      <c r="H420" s="7">
        <v>4.0799063731830563</v>
      </c>
      <c r="I420" s="7">
        <v>12.336441037878942</v>
      </c>
      <c r="J420" s="7">
        <v>16.207236382213367</v>
      </c>
      <c r="K420" s="7">
        <v>17.113109249165333</v>
      </c>
      <c r="L420" s="7">
        <v>236.40310700000001</v>
      </c>
      <c r="M420" s="7">
        <v>41.330182331422414</v>
      </c>
      <c r="N420" s="7" t="e">
        <v>#N/A</v>
      </c>
      <c r="O420" s="115">
        <v>1.6348016999999999</v>
      </c>
      <c r="R420" s="103">
        <v>43458</v>
      </c>
      <c r="S420" s="114">
        <f t="array" ref="S420:AC420">(E420:O420/E421:O421)-1</f>
        <v>-1.7103143765115902E-2</v>
      </c>
      <c r="T420" s="114">
        <v>-3.4657593784738427E-2</v>
      </c>
      <c r="U420" s="114" t="e">
        <v>#N/A</v>
      </c>
      <c r="V420" s="114">
        <v>-1.386338962864353E-2</v>
      </c>
      <c r="W420" s="114">
        <v>-2.3242885246555822E-2</v>
      </c>
      <c r="X420" s="114">
        <v>1.1615389033459822E-2</v>
      </c>
      <c r="Y420" s="114">
        <v>-1.6189696100257334E-2</v>
      </c>
      <c r="Z420" s="114">
        <v>-3.2748207152399011E-2</v>
      </c>
      <c r="AA420" s="114">
        <v>8.393223640452252E-3</v>
      </c>
      <c r="AB420" s="114" t="e">
        <v>#N/A</v>
      </c>
      <c r="AC420" s="116">
        <v>-9.2640939631782881E-4</v>
      </c>
      <c r="AD420" s="118"/>
      <c r="AE420" s="118"/>
    </row>
    <row r="421" spans="4:31" x14ac:dyDescent="0.2">
      <c r="D421" s="103">
        <v>43455</v>
      </c>
      <c r="E421" s="7">
        <v>1202.2937814495258</v>
      </c>
      <c r="F421" s="7">
        <v>83.823031636095436</v>
      </c>
      <c r="G421" s="7" t="e">
        <v>#N/A</v>
      </c>
      <c r="H421" s="7">
        <v>4.1372628602102672</v>
      </c>
      <c r="I421" s="7">
        <v>12.629998647097587</v>
      </c>
      <c r="J421" s="7">
        <v>16.021144555440628</v>
      </c>
      <c r="K421" s="7">
        <v>17.3947245534331</v>
      </c>
      <c r="L421" s="7">
        <v>244.40699799999999</v>
      </c>
      <c r="M421" s="7">
        <v>40.986176188505311</v>
      </c>
      <c r="N421" s="7" t="e">
        <v>#N/A</v>
      </c>
      <c r="O421" s="115">
        <v>1.6363176000000001</v>
      </c>
      <c r="R421" s="103">
        <v>43455</v>
      </c>
      <c r="S421" s="114">
        <f t="array" ref="S421:AC421">(E421:O421/E422:O422)-1</f>
        <v>-6.2618546843722922E-2</v>
      </c>
      <c r="T421" s="114">
        <v>-3.7999137800282079E-2</v>
      </c>
      <c r="U421" s="114" t="e">
        <v>#N/A</v>
      </c>
      <c r="V421" s="114">
        <v>-5.7571238167559158E-2</v>
      </c>
      <c r="W421" s="114">
        <v>-7.1937921347800637E-2</v>
      </c>
      <c r="X421" s="114">
        <v>-8.9947836285625415E-3</v>
      </c>
      <c r="Y421" s="114">
        <v>-2.8140595055771933E-2</v>
      </c>
      <c r="Z421" s="114">
        <v>1.3394687345053891E-2</v>
      </c>
      <c r="AA421" s="114">
        <v>-1.868224665102769E-2</v>
      </c>
      <c r="AB421" s="114" t="e">
        <v>#N/A</v>
      </c>
      <c r="AC421" s="116">
        <v>-1.5896797474063917E-2</v>
      </c>
      <c r="AD421" s="118"/>
      <c r="AE421" s="118"/>
    </row>
    <row r="422" spans="4:31" x14ac:dyDescent="0.2">
      <c r="D422" s="103">
        <v>43454</v>
      </c>
      <c r="E422" s="7">
        <v>1282.6088860636796</v>
      </c>
      <c r="F422" s="7">
        <v>87.134050425303258</v>
      </c>
      <c r="G422" s="7" t="e">
        <v>#N/A</v>
      </c>
      <c r="H422" s="7">
        <v>4.3900006321600911</v>
      </c>
      <c r="I422" s="7">
        <v>13.609001959696283</v>
      </c>
      <c r="J422" s="7">
        <v>16.166559257984535</v>
      </c>
      <c r="K422" s="7">
        <v>17.898396069369035</v>
      </c>
      <c r="L422" s="7">
        <v>241.176514</v>
      </c>
      <c r="M422" s="7">
        <v>41.76646763867317</v>
      </c>
      <c r="N422" s="7" t="e">
        <v>#N/A</v>
      </c>
      <c r="O422" s="115">
        <v>1.66275</v>
      </c>
      <c r="R422" s="103">
        <v>43454</v>
      </c>
      <c r="S422" s="114">
        <f t="array" ref="S422:AC422">(E422:O422/E423:O423)-1</f>
        <v>-2.4119809514135282E-2</v>
      </c>
      <c r="T422" s="114">
        <v>-2.2237913604965076E-2</v>
      </c>
      <c r="U422" s="114" t="e">
        <v>#N/A</v>
      </c>
      <c r="V422" s="114">
        <v>-3.78032140448189E-2</v>
      </c>
      <c r="W422" s="114">
        <v>-4.3214827612304774E-2</v>
      </c>
      <c r="X422" s="114">
        <v>2.4284801358831487E-3</v>
      </c>
      <c r="Y422" s="114">
        <v>-1.7973352016627753E-2</v>
      </c>
      <c r="Z422" s="114">
        <v>-9.1124760286225293E-3</v>
      </c>
      <c r="AA422" s="114">
        <v>-2.3066152092244385E-2</v>
      </c>
      <c r="AB422" s="114" t="e">
        <v>#N/A</v>
      </c>
      <c r="AC422" s="116">
        <v>-1.660885688993019E-2</v>
      </c>
      <c r="AD422" s="118"/>
      <c r="AE422" s="118"/>
    </row>
    <row r="423" spans="4:31" x14ac:dyDescent="0.2">
      <c r="D423" s="103">
        <v>43453</v>
      </c>
      <c r="E423" s="7">
        <v>1314.3097877876821</v>
      </c>
      <c r="F423" s="7">
        <v>89.115799883960122</v>
      </c>
      <c r="G423" s="7" t="e">
        <v>#N/A</v>
      </c>
      <c r="H423" s="7">
        <v>4.5624769238883909</v>
      </c>
      <c r="I423" s="7">
        <v>14.22367565096612</v>
      </c>
      <c r="J423" s="7">
        <v>16.127394201522581</v>
      </c>
      <c r="K423" s="7">
        <v>18.22597798758725</v>
      </c>
      <c r="L423" s="7">
        <v>243.39444</v>
      </c>
      <c r="M423" s="7">
        <v>42.752605745130104</v>
      </c>
      <c r="N423" s="7" t="e">
        <v>#N/A</v>
      </c>
      <c r="O423" s="115">
        <v>1.6908327999999999</v>
      </c>
      <c r="R423" s="103">
        <v>43453</v>
      </c>
      <c r="S423" s="114">
        <f t="array" ref="S423:AC423">(E423:O423/E424:O424)-1</f>
        <v>-3.8517673826242715E-2</v>
      </c>
      <c r="T423" s="114">
        <v>-4.933921689612597E-3</v>
      </c>
      <c r="U423" s="114" t="e">
        <v>#N/A</v>
      </c>
      <c r="V423" s="114">
        <v>-1.3649845908087266E-2</v>
      </c>
      <c r="W423" s="114">
        <v>-5.0373865586110012E-2</v>
      </c>
      <c r="X423" s="114">
        <v>-6.7417335218922236E-4</v>
      </c>
      <c r="Y423" s="114">
        <v>-1.683679057466192E-2</v>
      </c>
      <c r="Z423" s="114">
        <v>1.5872351712404864E-3</v>
      </c>
      <c r="AA423" s="114">
        <v>-5.2744777451713132E-3</v>
      </c>
      <c r="AB423" s="114" t="e">
        <v>#N/A</v>
      </c>
      <c r="AC423" s="116">
        <v>9.8083325834608104E-4</v>
      </c>
      <c r="AD423" s="118"/>
      <c r="AE423" s="118"/>
    </row>
    <row r="424" spans="4:31" x14ac:dyDescent="0.2">
      <c r="D424" s="103">
        <v>43452</v>
      </c>
      <c r="E424" s="7">
        <v>1366.9619836050554</v>
      </c>
      <c r="F424" s="7">
        <v>89.557670416499263</v>
      </c>
      <c r="G424" s="7" t="e">
        <v>#N/A</v>
      </c>
      <c r="H424" s="7">
        <v>4.6256158677126722</v>
      </c>
      <c r="I424" s="7">
        <v>14.978184714498179</v>
      </c>
      <c r="J424" s="7">
        <v>16.138274195935804</v>
      </c>
      <c r="K424" s="7">
        <v>18.538100096565238</v>
      </c>
      <c r="L424" s="7">
        <v>243.00872799999999</v>
      </c>
      <c r="M424" s="7">
        <v>42.979299101745319</v>
      </c>
      <c r="N424" s="7" t="e">
        <v>#N/A</v>
      </c>
      <c r="O424" s="115">
        <v>1.689176</v>
      </c>
      <c r="R424" s="103">
        <v>43452</v>
      </c>
      <c r="S424" s="114">
        <f t="array" ref="S424:AC424">(E424:O424/E425:O425)-1</f>
        <v>1.615503172750965E-2</v>
      </c>
      <c r="T424" s="114">
        <v>6.5890251097069363E-3</v>
      </c>
      <c r="U424" s="114" t="e">
        <v>#N/A</v>
      </c>
      <c r="V424" s="114">
        <v>-5.4304128036779642E-2</v>
      </c>
      <c r="W424" s="114">
        <v>-3.8670148654077474E-3</v>
      </c>
      <c r="X424" s="114">
        <v>-1.5058463190863458E-3</v>
      </c>
      <c r="Y424" s="114">
        <v>3.2313637758845104E-3</v>
      </c>
      <c r="Z424" s="114">
        <v>7.5969835105917927E-3</v>
      </c>
      <c r="AA424" s="114">
        <v>-4.2961766693814796E-2</v>
      </c>
      <c r="AB424" s="114" t="e">
        <v>#N/A</v>
      </c>
      <c r="AC424" s="116">
        <v>-8.0801044830870472E-3</v>
      </c>
      <c r="AD424" s="118"/>
      <c r="AE424" s="118"/>
    </row>
    <row r="425" spans="4:31" x14ac:dyDescent="0.2">
      <c r="D425" s="103">
        <v>43451</v>
      </c>
      <c r="E425" s="7">
        <v>1345.2297542444464</v>
      </c>
      <c r="F425" s="7">
        <v>88.971435394637339</v>
      </c>
      <c r="G425" s="7" t="e">
        <v>#N/A</v>
      </c>
      <c r="H425" s="7">
        <v>4.8912298391554891</v>
      </c>
      <c r="I425" s="7">
        <v>15.0363304277836</v>
      </c>
      <c r="J425" s="7">
        <v>16.162612606636326</v>
      </c>
      <c r="K425" s="7">
        <v>18.478389697460187</v>
      </c>
      <c r="L425" s="7">
        <v>241.176514</v>
      </c>
      <c r="M425" s="7">
        <v>44.908654227186922</v>
      </c>
      <c r="N425" s="7" t="e">
        <v>#N/A</v>
      </c>
      <c r="O425" s="115">
        <v>1.7029358999999999</v>
      </c>
      <c r="R425" s="103">
        <v>43451</v>
      </c>
      <c r="S425" s="114">
        <f t="array" ref="S425:AC425">(E425:O425/E426:O426)-1</f>
        <v>-3.9725467015784832E-2</v>
      </c>
      <c r="T425" s="114">
        <v>-2.4662703573797184E-2</v>
      </c>
      <c r="U425" s="114" t="e">
        <v>#N/A</v>
      </c>
      <c r="V425" s="114">
        <v>-2.14405801158295E-2</v>
      </c>
      <c r="W425" s="114">
        <v>-6.7317435030683326E-2</v>
      </c>
      <c r="X425" s="114">
        <v>7.7367040560616385E-3</v>
      </c>
      <c r="Y425" s="114">
        <v>-2.0444911025367052E-2</v>
      </c>
      <c r="Z425" s="114">
        <v>-7.3427405959923808E-3</v>
      </c>
      <c r="AA425" s="114">
        <v>3.8099301977811972E-3</v>
      </c>
      <c r="AB425" s="114" t="e">
        <v>#N/A</v>
      </c>
      <c r="AC425" s="116">
        <v>-1.314261871854383E-2</v>
      </c>
      <c r="AD425" s="118"/>
      <c r="AE425" s="118"/>
    </row>
    <row r="426" spans="4:31" x14ac:dyDescent="0.2">
      <c r="D426" s="103">
        <v>43448</v>
      </c>
      <c r="E426" s="7">
        <v>1400.8803816382779</v>
      </c>
      <c r="F426" s="7">
        <v>91.221196729217056</v>
      </c>
      <c r="G426" s="7" t="e">
        <v>#N/A</v>
      </c>
      <c r="H426" s="7">
        <v>4.9983984005125119</v>
      </c>
      <c r="I426" s="7">
        <v>16.121594841089653</v>
      </c>
      <c r="J426" s="7">
        <v>16.038527267671277</v>
      </c>
      <c r="K426" s="7">
        <v>18.864063803499583</v>
      </c>
      <c r="L426" s="7">
        <v>242.96051</v>
      </c>
      <c r="M426" s="7">
        <v>44.738204789763877</v>
      </c>
      <c r="N426" s="7" t="e">
        <v>#N/A</v>
      </c>
      <c r="O426" s="115">
        <v>1.7256149999999999</v>
      </c>
      <c r="R426" s="103">
        <v>43448</v>
      </c>
      <c r="S426" s="114">
        <f t="array" ref="S426:AC426">(E426:O426/E427:O427)-1</f>
        <v>-3.9251743429715935E-2</v>
      </c>
      <c r="T426" s="114">
        <v>-3.0409949477631426E-2</v>
      </c>
      <c r="U426" s="114" t="e">
        <v>#N/A</v>
      </c>
      <c r="V426" s="114">
        <v>-1.3036731383801459E-2</v>
      </c>
      <c r="W426" s="114">
        <v>-2.2610266197550577E-2</v>
      </c>
      <c r="X426" s="114">
        <v>8.6415972346887138E-4</v>
      </c>
      <c r="Y426" s="114">
        <v>-2.0151456788543687E-2</v>
      </c>
      <c r="Z426" s="114">
        <v>-1.5243369164913201E-2</v>
      </c>
      <c r="AA426" s="114">
        <v>-1.8113684274608355E-2</v>
      </c>
      <c r="AB426" s="114" t="e">
        <v>#N/A</v>
      </c>
      <c r="AC426" s="116">
        <v>-3.6717632777943932E-3</v>
      </c>
      <c r="AD426" s="118"/>
      <c r="AE426" s="118"/>
    </row>
    <row r="427" spans="4:31" x14ac:dyDescent="0.2">
      <c r="D427" s="103">
        <v>43447</v>
      </c>
      <c r="E427" s="7">
        <v>1458.1138941008276</v>
      </c>
      <c r="F427" s="7">
        <v>94.082232671500137</v>
      </c>
      <c r="G427" s="7" t="e">
        <v>#N/A</v>
      </c>
      <c r="H427" s="7">
        <v>5.0644219085484981</v>
      </c>
      <c r="I427" s="7">
        <v>16.494540799369762</v>
      </c>
      <c r="J427" s="7">
        <v>16.024679385165115</v>
      </c>
      <c r="K427" s="7">
        <v>19.252020053703976</v>
      </c>
      <c r="L427" s="7">
        <v>246.72137499999999</v>
      </c>
      <c r="M427" s="7">
        <v>45.563528153167582</v>
      </c>
      <c r="N427" s="7" t="e">
        <v>#N/A</v>
      </c>
      <c r="O427" s="115">
        <v>1.7319743999999999</v>
      </c>
      <c r="R427" s="103">
        <v>43447</v>
      </c>
      <c r="S427" s="114">
        <f t="array" ref="S427:AC427">(E427:O427/E428:O428)-1</f>
        <v>-7.5150805894114159E-3</v>
      </c>
      <c r="T427" s="114">
        <v>-1.0500431273506861E-3</v>
      </c>
      <c r="U427" s="114" t="e">
        <v>#N/A</v>
      </c>
      <c r="V427" s="114">
        <v>-1.1292993846472532E-2</v>
      </c>
      <c r="W427" s="114">
        <v>-1.6327692317030795E-4</v>
      </c>
      <c r="X427" s="114">
        <v>-4.9484773124960357E-3</v>
      </c>
      <c r="Y427" s="114">
        <v>-4.86231884617494E-3</v>
      </c>
      <c r="Z427" s="114">
        <v>5.8974773412581172E-3</v>
      </c>
      <c r="AA427" s="114">
        <v>-1.4054440517051736E-3</v>
      </c>
      <c r="AB427" s="114" t="e">
        <v>#N/A</v>
      </c>
      <c r="AC427" s="116">
        <v>-2.8637016577182095E-5</v>
      </c>
      <c r="AD427" s="118"/>
      <c r="AE427" s="118"/>
    </row>
    <row r="428" spans="4:31" x14ac:dyDescent="0.2">
      <c r="D428" s="103">
        <v>43446</v>
      </c>
      <c r="E428" s="7">
        <v>1469.1547101458873</v>
      </c>
      <c r="F428" s="7">
        <v>94.181126916544997</v>
      </c>
      <c r="G428" s="7" t="e">
        <v>#N/A</v>
      </c>
      <c r="H428" s="7">
        <v>5.1222676455496758</v>
      </c>
      <c r="I428" s="7">
        <v>16.497234417046197</v>
      </c>
      <c r="J428" s="7">
        <v>16.104371502175638</v>
      </c>
      <c r="K428" s="7">
        <v>19.346086896621156</v>
      </c>
      <c r="L428" s="7">
        <v>245.27487199999999</v>
      </c>
      <c r="M428" s="7">
        <v>45.627655269859858</v>
      </c>
      <c r="N428" s="7" t="e">
        <v>#N/A</v>
      </c>
      <c r="O428" s="115">
        <v>1.732024</v>
      </c>
      <c r="R428" s="103">
        <v>43446</v>
      </c>
      <c r="S428" s="114">
        <f t="array" ref="S428:AC428">(E428:O428/E429:O429)-1</f>
        <v>1.5342514391958773E-2</v>
      </c>
      <c r="T428" s="114">
        <v>7.4781467711020344E-3</v>
      </c>
      <c r="U428" s="114" t="e">
        <v>#N/A</v>
      </c>
      <c r="V428" s="114">
        <v>2.0548024691064981E-2</v>
      </c>
      <c r="W428" s="114">
        <v>4.0263756505062531E-2</v>
      </c>
      <c r="X428" s="114">
        <v>4.5309592398765641E-3</v>
      </c>
      <c r="Y428" s="114">
        <v>1.224728873595593E-2</v>
      </c>
      <c r="Z428" s="114">
        <v>2.0461368850902106E-2</v>
      </c>
      <c r="AA428" s="114">
        <v>3.7146210960222081E-2</v>
      </c>
      <c r="AB428" s="114" t="e">
        <v>#N/A</v>
      </c>
      <c r="AC428" s="116">
        <v>1.0384591265136356E-2</v>
      </c>
      <c r="AD428" s="118"/>
      <c r="AE428" s="118"/>
    </row>
    <row r="429" spans="4:31" x14ac:dyDescent="0.2">
      <c r="D429" s="103">
        <v>43445</v>
      </c>
      <c r="E429" s="7">
        <v>1446.9547855244646</v>
      </c>
      <c r="F429" s="7">
        <v>93.482054393327559</v>
      </c>
      <c r="G429" s="7" t="e">
        <v>#N/A</v>
      </c>
      <c r="H429" s="7">
        <v>5.0191343490182758</v>
      </c>
      <c r="I429" s="7">
        <v>15.858703443126167</v>
      </c>
      <c r="J429" s="7">
        <v>16.031732376234313</v>
      </c>
      <c r="K429" s="7">
        <v>19.11201651207146</v>
      </c>
      <c r="L429" s="7">
        <v>240.356842</v>
      </c>
      <c r="M429" s="7">
        <v>43.99346474747891</v>
      </c>
      <c r="N429" s="7" t="e">
        <v>#N/A</v>
      </c>
      <c r="O429" s="115">
        <v>1.7142225</v>
      </c>
      <c r="R429" s="103">
        <v>43445</v>
      </c>
      <c r="S429" s="114">
        <f t="array" ref="S429:AC429">(E429:O429/E430:O430)-1</f>
        <v>5.2624796925726525E-3</v>
      </c>
      <c r="T429" s="114">
        <v>1.3241495961698435E-2</v>
      </c>
      <c r="U429" s="114" t="e">
        <v>#N/A</v>
      </c>
      <c r="V429" s="114">
        <v>7.4454182471814789E-3</v>
      </c>
      <c r="W429" s="114">
        <v>-3.8275028525750043E-2</v>
      </c>
      <c r="X429" s="114">
        <v>2.3329068942405939E-3</v>
      </c>
      <c r="Y429" s="114">
        <v>3.4677036154613372E-3</v>
      </c>
      <c r="Z429" s="114">
        <v>2.466596850966063E-2</v>
      </c>
      <c r="AA429" s="114">
        <v>5.0142878816974434E-3</v>
      </c>
      <c r="AB429" s="114" t="e">
        <v>#N/A</v>
      </c>
      <c r="AC429" s="116">
        <v>-2.230604052909313E-3</v>
      </c>
      <c r="AD429" s="118"/>
      <c r="AE429" s="118"/>
    </row>
    <row r="430" spans="4:31" x14ac:dyDescent="0.2">
      <c r="D430" s="103">
        <v>43444</v>
      </c>
      <c r="E430" s="7">
        <v>1439.3800770988382</v>
      </c>
      <c r="F430" s="7">
        <v>92.260388827246842</v>
      </c>
      <c r="G430" s="7" t="e">
        <v>#N/A</v>
      </c>
      <c r="H430" s="7">
        <v>4.9820409702700212</v>
      </c>
      <c r="I430" s="7">
        <v>16.489853038562575</v>
      </c>
      <c r="J430" s="7">
        <v>15.994418886145453</v>
      </c>
      <c r="K430" s="7">
        <v>19.0459707305093</v>
      </c>
      <c r="L430" s="7">
        <v>234.57092299999999</v>
      </c>
      <c r="M430" s="7">
        <v>43.773969462867463</v>
      </c>
      <c r="N430" s="7" t="e">
        <v>#N/A</v>
      </c>
      <c r="O430" s="115">
        <v>1.7180548000000002</v>
      </c>
      <c r="R430" s="103">
        <v>43444</v>
      </c>
      <c r="S430" s="114">
        <f t="array" ref="S430:AC430">(E430:O430/E431:O431)-1</f>
        <v>4.9896866260230599E-3</v>
      </c>
      <c r="T430" s="114">
        <v>2.4067273647260468E-2</v>
      </c>
      <c r="U430" s="114" t="e">
        <v>#N/A</v>
      </c>
      <c r="V430" s="114">
        <v>-2.2980541095258822E-3</v>
      </c>
      <c r="W430" s="114" t="e">
        <v>#N/A</v>
      </c>
      <c r="X430" s="114">
        <v>-4.9044344331284906E-3</v>
      </c>
      <c r="Y430" s="114">
        <v>3.901533294813353E-3</v>
      </c>
      <c r="Z430" s="114">
        <v>-2.5050063193398531E-2</v>
      </c>
      <c r="AA430" s="114">
        <v>-3.3200561211549018E-2</v>
      </c>
      <c r="AB430" s="114" t="e">
        <v>#N/A</v>
      </c>
      <c r="AC430" s="116">
        <v>-6.8369981305081984E-3</v>
      </c>
      <c r="AD430" s="118"/>
      <c r="AE430" s="118"/>
    </row>
    <row r="431" spans="4:31" x14ac:dyDescent="0.2">
      <c r="D431" s="103">
        <v>43441</v>
      </c>
      <c r="E431" s="7">
        <v>1432.2336798610957</v>
      </c>
      <c r="F431" s="7">
        <v>90.092117189388773</v>
      </c>
      <c r="G431" s="7" t="e">
        <v>#N/A</v>
      </c>
      <c r="H431" s="7">
        <v>4.9935163410184833</v>
      </c>
      <c r="I431" s="7" t="e">
        <v>#N/A</v>
      </c>
      <c r="J431" s="7">
        <v>16.073249082397414</v>
      </c>
      <c r="K431" s="7">
        <v>18.971951031890811</v>
      </c>
      <c r="L431" s="7">
        <v>240.597916</v>
      </c>
      <c r="M431" s="7">
        <v>45.27719784128444</v>
      </c>
      <c r="N431" s="7" t="e">
        <v>#N/A</v>
      </c>
      <c r="O431" s="115">
        <v>1.7298819999999999</v>
      </c>
      <c r="R431" s="103">
        <v>43441</v>
      </c>
      <c r="S431" s="114">
        <f t="array" ref="S431:AC431">(E431:O431/E432:O432)-1</f>
        <v>-4.3396763683856698E-2</v>
      </c>
      <c r="T431" s="114">
        <v>-4.2190152658156066E-2</v>
      </c>
      <c r="U431" s="114" t="e">
        <v>#N/A</v>
      </c>
      <c r="V431" s="114">
        <v>-3.4553380490643493E-2</v>
      </c>
      <c r="W431" s="114" t="e">
        <v>#N/A</v>
      </c>
      <c r="X431" s="114">
        <v>-1.2149802471564941E-3</v>
      </c>
      <c r="Y431" s="114">
        <v>-3.1072582102935842E-2</v>
      </c>
      <c r="Z431" s="114">
        <v>6.4541333649366095E-3</v>
      </c>
      <c r="AA431" s="114">
        <v>1.9974469336762279E-2</v>
      </c>
      <c r="AB431" s="114" t="e">
        <v>#N/A</v>
      </c>
      <c r="AC431" s="116">
        <v>8.2503233178101709E-3</v>
      </c>
      <c r="AD431" s="118"/>
      <c r="AE431" s="118"/>
    </row>
    <row r="432" spans="4:31" x14ac:dyDescent="0.2">
      <c r="D432" s="103">
        <v>43440</v>
      </c>
      <c r="E432" s="7">
        <v>1497.2076462720261</v>
      </c>
      <c r="F432" s="7">
        <v>94.060545983544003</v>
      </c>
      <c r="G432" s="7" t="e">
        <v>#N/A</v>
      </c>
      <c r="H432" s="7">
        <v>5.1722345286746219</v>
      </c>
      <c r="I432" s="7" t="e">
        <v>#N/A</v>
      </c>
      <c r="J432" s="7">
        <v>16.092801518363636</v>
      </c>
      <c r="K432" s="7">
        <v>19.580363483848004</v>
      </c>
      <c r="L432" s="7">
        <v>239.05502300000001</v>
      </c>
      <c r="M432" s="7">
        <v>44.390520745804459</v>
      </c>
      <c r="N432" s="7" t="e">
        <v>#N/A</v>
      </c>
      <c r="O432" s="115">
        <v>1.7157267000000003</v>
      </c>
      <c r="R432" s="103">
        <v>43440</v>
      </c>
      <c r="S432" s="114">
        <f t="array" ref="S432:AC432">(E432:O432/E433:O433)-1</f>
        <v>1.8975243933967878E-2</v>
      </c>
      <c r="T432" s="114">
        <v>6.6883569784257357E-3</v>
      </c>
      <c r="U432" s="114" t="e">
        <v>#N/A</v>
      </c>
      <c r="V432" s="114">
        <v>3.7632490464069246E-2</v>
      </c>
      <c r="W432" s="114" t="e">
        <v>#N/A</v>
      </c>
      <c r="X432" s="114">
        <v>2.0835479991014871E-3</v>
      </c>
      <c r="Y432" s="114">
        <v>4.8422299494788046E-3</v>
      </c>
      <c r="Z432" s="114">
        <v>-5.327483807607325E-2</v>
      </c>
      <c r="AA432" s="114">
        <v>-2.4784103184877782E-2</v>
      </c>
      <c r="AB432" s="114" t="e">
        <v>#N/A</v>
      </c>
      <c r="AC432" s="116">
        <v>-4.3092941853616562E-2</v>
      </c>
      <c r="AD432" s="118"/>
      <c r="AE432" s="118"/>
    </row>
    <row r="433" spans="4:31" x14ac:dyDescent="0.2">
      <c r="D433" s="103">
        <v>43438</v>
      </c>
      <c r="E433" s="7">
        <v>1469.3268116031372</v>
      </c>
      <c r="F433" s="7">
        <v>93.435615234357783</v>
      </c>
      <c r="G433" s="7" t="e">
        <v>#N/A</v>
      </c>
      <c r="H433" s="7">
        <v>4.9846497446908193</v>
      </c>
      <c r="I433" s="7" t="e">
        <v>#N/A</v>
      </c>
      <c r="J433" s="7">
        <v>16.059341110326326</v>
      </c>
      <c r="K433" s="7">
        <v>19.48600775350819</v>
      </c>
      <c r="L433" s="7">
        <v>252.50730899999999</v>
      </c>
      <c r="M433" s="7">
        <v>45.518659909847479</v>
      </c>
      <c r="N433" s="7" t="e">
        <v>#N/A</v>
      </c>
      <c r="O433" s="115">
        <v>1.7929919999999999</v>
      </c>
      <c r="R433" s="103">
        <v>43438</v>
      </c>
      <c r="S433" s="114">
        <f t="array" ref="S433:AC433">(E433:O433/E434:O434)-1</f>
        <v>-5.9702460184037354E-2</v>
      </c>
      <c r="T433" s="114">
        <v>-3.2925498662187969E-2</v>
      </c>
      <c r="U433" s="114" t="e">
        <v>#N/A</v>
      </c>
      <c r="V433" s="114">
        <v>-2.1849589615536624E-2</v>
      </c>
      <c r="W433" s="114" t="e">
        <v>#N/A</v>
      </c>
      <c r="X433" s="114">
        <v>9.8583062177648451E-4</v>
      </c>
      <c r="Y433" s="114">
        <v>-3.4142807027158883E-2</v>
      </c>
      <c r="Z433" s="114">
        <v>-5.3180930994213282E-3</v>
      </c>
      <c r="AA433" s="114">
        <v>-2.6974349203610082E-2</v>
      </c>
      <c r="AB433" s="114" t="e">
        <v>#N/A</v>
      </c>
      <c r="AC433" s="116">
        <v>-3.0071174377226395E-3</v>
      </c>
      <c r="AD433" s="118"/>
      <c r="AE433" s="118"/>
    </row>
    <row r="434" spans="4:31" x14ac:dyDescent="0.2">
      <c r="D434" s="103">
        <v>43437</v>
      </c>
      <c r="E434" s="7">
        <v>1562.619010883212</v>
      </c>
      <c r="F434" s="7">
        <v>96.616770584999088</v>
      </c>
      <c r="G434" s="7" t="e">
        <v>#N/A</v>
      </c>
      <c r="H434" s="7">
        <v>5.0959951473430305</v>
      </c>
      <c r="I434" s="7" t="e">
        <v>#N/A</v>
      </c>
      <c r="J434" s="7">
        <v>16.043524912186658</v>
      </c>
      <c r="K434" s="7">
        <v>20.174833189916633</v>
      </c>
      <c r="L434" s="7">
        <v>253.85734600000001</v>
      </c>
      <c r="M434" s="7">
        <v>46.780534380149106</v>
      </c>
      <c r="N434" s="7" t="e">
        <v>#N/A</v>
      </c>
      <c r="O434" s="115">
        <v>1.7984000000000002</v>
      </c>
      <c r="R434" s="103">
        <v>43437</v>
      </c>
      <c r="S434" s="114">
        <f t="array" ref="S434:AC434">(E434:O434/E435:O435)-1</f>
        <v>5.3299876649567146E-2</v>
      </c>
      <c r="T434" s="114">
        <v>1.532474616034718E-2</v>
      </c>
      <c r="U434" s="114" t="e">
        <v>#N/A</v>
      </c>
      <c r="V434" s="114">
        <v>7.5138900644356577E-2</v>
      </c>
      <c r="W434" s="114" t="e">
        <v>#N/A</v>
      </c>
      <c r="X434" s="114">
        <v>7.0982740432496971E-3</v>
      </c>
      <c r="Y434" s="114">
        <v>1.5077445891709118E-2</v>
      </c>
      <c r="Z434" s="114">
        <v>5.0287202105888884E-2</v>
      </c>
      <c r="AA434" s="114">
        <v>3.2463164610173623E-2</v>
      </c>
      <c r="AB434" s="114" t="e">
        <v>#N/A</v>
      </c>
      <c r="AC434" s="116">
        <v>1.4481406175926415E-2</v>
      </c>
      <c r="AD434" s="118"/>
      <c r="AE434" s="118"/>
    </row>
    <row r="435" spans="4:31" x14ac:dyDescent="0.2">
      <c r="D435" s="103">
        <v>43434</v>
      </c>
      <c r="E435" s="7">
        <v>1483.5461823595138</v>
      </c>
      <c r="F435" s="7">
        <v>95.158490867453636</v>
      </c>
      <c r="G435" s="7" t="e">
        <v>#N/A</v>
      </c>
      <c r="H435" s="7">
        <v>4.7398481668637213</v>
      </c>
      <c r="I435" s="7" t="e">
        <v>#N/A</v>
      </c>
      <c r="J435" s="7">
        <v>15.930446239149914</v>
      </c>
      <c r="K435" s="7">
        <v>19.875166443279376</v>
      </c>
      <c r="L435" s="7">
        <v>241.702789</v>
      </c>
      <c r="M435" s="7">
        <v>45.309640075936272</v>
      </c>
      <c r="N435" s="7" t="e">
        <v>#N/A</v>
      </c>
      <c r="O435" s="115">
        <v>1.7727284000000001</v>
      </c>
      <c r="R435" s="103">
        <v>43434</v>
      </c>
      <c r="S435" s="114">
        <f t="array" ref="S435:AC435">(E435:O435/E436:O436)-1</f>
        <v>7.7719782058782716E-3</v>
      </c>
      <c r="T435" s="114">
        <v>4.2131768073196962E-3</v>
      </c>
      <c r="U435" s="114" t="e">
        <v>#N/A</v>
      </c>
      <c r="V435" s="114">
        <v>-5.8081018930156159E-3</v>
      </c>
      <c r="W435" s="114" t="e">
        <v>#N/A</v>
      </c>
      <c r="X435" s="114">
        <v>-3.6988730397484737E-3</v>
      </c>
      <c r="Y435" s="114">
        <v>5.1019509396046381E-3</v>
      </c>
      <c r="Z435" s="114">
        <v>-1.5399692151584543E-2</v>
      </c>
      <c r="AA435" s="114">
        <v>7.1213403198673308E-3</v>
      </c>
      <c r="AB435" s="114" t="e">
        <v>#N/A</v>
      </c>
      <c r="AC435" s="116">
        <v>-5.2839690054434785E-3</v>
      </c>
      <c r="AD435" s="118"/>
      <c r="AE435" s="118"/>
    </row>
    <row r="436" spans="4:31" x14ac:dyDescent="0.2">
      <c r="D436" s="103">
        <v>43433</v>
      </c>
      <c r="E436" s="7">
        <v>1472.1050142718291</v>
      </c>
      <c r="F436" s="7">
        <v>94.759253378838991</v>
      </c>
      <c r="G436" s="7" t="e">
        <v>#N/A</v>
      </c>
      <c r="H436" s="7">
        <v>4.7675385163455326</v>
      </c>
      <c r="I436" s="7" t="e">
        <v>#N/A</v>
      </c>
      <c r="J436" s="7">
        <v>15.989589701413111</v>
      </c>
      <c r="K436" s="7">
        <v>19.774279041742354</v>
      </c>
      <c r="L436" s="7">
        <v>245.48315400000001</v>
      </c>
      <c r="M436" s="7">
        <v>44.989256271290685</v>
      </c>
      <c r="N436" s="7" t="e">
        <v>#N/A</v>
      </c>
      <c r="O436" s="115">
        <v>1.7821452</v>
      </c>
      <c r="R436" s="103">
        <v>43433</v>
      </c>
      <c r="S436" s="114">
        <f t="array" ref="S436:AC436">(E436:O436/E437:O437)-1</f>
        <v>-8.6115252418690336E-3</v>
      </c>
      <c r="T436" s="114">
        <v>-1.4453339286850331E-2</v>
      </c>
      <c r="U436" s="114" t="e">
        <v>#N/A</v>
      </c>
      <c r="V436" s="114">
        <v>-3.2900104335998215E-2</v>
      </c>
      <c r="W436" s="114" t="e">
        <v>#N/A</v>
      </c>
      <c r="X436" s="114">
        <v>-2.9918211650284965E-3</v>
      </c>
      <c r="Y436" s="114">
        <v>-6.5586994363979745E-3</v>
      </c>
      <c r="Z436" s="114">
        <v>-1.9476565024023618E-4</v>
      </c>
      <c r="AA436" s="114">
        <v>-6.5988650695052442E-3</v>
      </c>
      <c r="AB436" s="114" t="e">
        <v>#N/A</v>
      </c>
      <c r="AC436" s="116">
        <v>1.9580821656832503E-2</v>
      </c>
      <c r="AD436" s="118"/>
      <c r="AE436" s="118"/>
    </row>
    <row r="437" spans="4:31" x14ac:dyDescent="0.2">
      <c r="D437" s="103">
        <v>43432</v>
      </c>
      <c r="E437" s="7">
        <v>1484.8922009416929</v>
      </c>
      <c r="F437" s="7">
        <v>96.148926434665626</v>
      </c>
      <c r="G437" s="7" t="e">
        <v>#N/A</v>
      </c>
      <c r="H437" s="7">
        <v>4.9297270506602473</v>
      </c>
      <c r="I437" s="7" t="e">
        <v>#N/A</v>
      </c>
      <c r="J437" s="7">
        <v>16.037571246504054</v>
      </c>
      <c r="K437" s="7">
        <v>19.904828831380325</v>
      </c>
      <c r="L437" s="7">
        <v>245.53097500000001</v>
      </c>
      <c r="M437" s="7">
        <v>45.288106374509475</v>
      </c>
      <c r="N437" s="7" t="e">
        <v>#N/A</v>
      </c>
      <c r="O437" s="115">
        <v>1.7479195000000001</v>
      </c>
      <c r="R437" s="103">
        <v>43432</v>
      </c>
      <c r="S437" s="114">
        <f t="array" ref="S437:AC437">(E437:O437/E438:O438)-1</f>
        <v>6.4159568941605905E-2</v>
      </c>
      <c r="T437" s="114">
        <v>4.0321030500184651E-2</v>
      </c>
      <c r="U437" s="114" t="e">
        <v>#N/A</v>
      </c>
      <c r="V437" s="114">
        <v>5.0195877145513546E-2</v>
      </c>
      <c r="W437" s="114" t="e">
        <v>#N/A</v>
      </c>
      <c r="X437" s="114">
        <v>5.7104632831397328E-3</v>
      </c>
      <c r="Y437" s="114">
        <v>3.3882365896597877E-2</v>
      </c>
      <c r="Z437" s="114">
        <v>9.244574536579897E-3</v>
      </c>
      <c r="AA437" s="114">
        <v>1.833232553842512E-2</v>
      </c>
      <c r="AB437" s="114" t="e">
        <v>#N/A</v>
      </c>
      <c r="AC437" s="116">
        <v>-1.5201526485397077E-2</v>
      </c>
      <c r="AD437" s="118"/>
      <c r="AE437" s="118"/>
    </row>
    <row r="438" spans="4:31" x14ac:dyDescent="0.2">
      <c r="D438" s="103">
        <v>43431</v>
      </c>
      <c r="E438" s="7">
        <v>1395.3661126390473</v>
      </c>
      <c r="F438" s="7">
        <v>92.422361574712554</v>
      </c>
      <c r="G438" s="7" t="e">
        <v>#N/A</v>
      </c>
      <c r="H438" s="7">
        <v>4.6941024602567465</v>
      </c>
      <c r="I438" s="7" t="e">
        <v>#N/A</v>
      </c>
      <c r="J438" s="7">
        <v>15.946509290705237</v>
      </c>
      <c r="K438" s="7">
        <v>19.252508300708435</v>
      </c>
      <c r="L438" s="7">
        <v>243.281937</v>
      </c>
      <c r="M438" s="7">
        <v>44.472816229774686</v>
      </c>
      <c r="N438" s="7" t="e">
        <v>#N/A</v>
      </c>
      <c r="O438" s="115">
        <v>1.7749006999999999</v>
      </c>
      <c r="R438" s="103">
        <v>43431</v>
      </c>
      <c r="S438" s="114">
        <f t="array" ref="S438:AC438">(E438:O438/E439:O439)-1</f>
        <v>4.081651083513993E-4</v>
      </c>
      <c r="T438" s="114">
        <v>6.6461880432568954E-3</v>
      </c>
      <c r="U438" s="114" t="e">
        <v>#N/A</v>
      </c>
      <c r="V438" s="114">
        <v>4.126085430034454E-3</v>
      </c>
      <c r="W438" s="114" t="e">
        <v>#N/A</v>
      </c>
      <c r="X438" s="114">
        <v>-7.0524969370522328E-4</v>
      </c>
      <c r="Y438" s="114">
        <v>-5.2628969443679896E-4</v>
      </c>
      <c r="Z438" s="114">
        <v>-9.3531498534077384E-3</v>
      </c>
      <c r="AA438" s="114">
        <v>1.3166012469323363E-2</v>
      </c>
      <c r="AB438" s="114" t="e">
        <v>#N/A</v>
      </c>
      <c r="AC438" s="116">
        <v>7.1318571075142945E-3</v>
      </c>
      <c r="AD438" s="118"/>
      <c r="AE438" s="118"/>
    </row>
    <row r="439" spans="4:31" x14ac:dyDescent="0.2">
      <c r="D439" s="103">
        <v>43430</v>
      </c>
      <c r="E439" s="7">
        <v>1394.7968052499043</v>
      </c>
      <c r="F439" s="7">
        <v>91.812160690108371</v>
      </c>
      <c r="G439" s="7" t="e">
        <v>#N/A</v>
      </c>
      <c r="H439" s="7">
        <v>4.6748137792341247</v>
      </c>
      <c r="I439" s="7" t="e">
        <v>#N/A</v>
      </c>
      <c r="J439" s="7">
        <v>15.957763498524791</v>
      </c>
      <c r="K439" s="7">
        <v>19.262646032803083</v>
      </c>
      <c r="L439" s="7">
        <v>245.57887299999999</v>
      </c>
      <c r="M439" s="7">
        <v>43.894895488434315</v>
      </c>
      <c r="N439" s="7" t="e">
        <v>#N/A</v>
      </c>
      <c r="O439" s="115">
        <v>1.762332</v>
      </c>
      <c r="R439" s="103">
        <v>43430</v>
      </c>
      <c r="S439" s="114">
        <f t="array" ref="S439:AC439">(E439:O439/E440:O440)-1</f>
        <v>5.8885165240486703E-2</v>
      </c>
      <c r="T439" s="114">
        <v>3.8983495227206566E-2</v>
      </c>
      <c r="U439" s="114" t="e">
        <v>#N/A</v>
      </c>
      <c r="V439" s="114">
        <v>2.3179452875458972E-2</v>
      </c>
      <c r="W439" s="114" t="e">
        <v>#N/A</v>
      </c>
      <c r="X439" s="114">
        <v>3.6848163819511726E-3</v>
      </c>
      <c r="Y439" s="114">
        <v>2.4680422658828416E-2</v>
      </c>
      <c r="Z439" s="114">
        <v>-7.1579839232759346E-3</v>
      </c>
      <c r="AA439" s="114">
        <v>7.9977281985204041E-3</v>
      </c>
      <c r="AB439" s="114" t="e">
        <v>#N/A</v>
      </c>
      <c r="AC439" s="116">
        <v>1.3489406602749554E-2</v>
      </c>
      <c r="AD439" s="118"/>
      <c r="AE439" s="118"/>
    </row>
    <row r="440" spans="4:31" x14ac:dyDescent="0.2">
      <c r="D440" s="103">
        <v>43427</v>
      </c>
      <c r="E440" s="7">
        <v>1317.2314156777593</v>
      </c>
      <c r="F440" s="7">
        <v>88.367294679720345</v>
      </c>
      <c r="G440" s="7" t="e">
        <v>#N/A</v>
      </c>
      <c r="H440" s="7">
        <v>4.5689089690927771</v>
      </c>
      <c r="I440" s="7" t="e">
        <v>#N/A</v>
      </c>
      <c r="J440" s="7">
        <v>15.899177947165519</v>
      </c>
      <c r="K440" s="7">
        <v>18.798686504442625</v>
      </c>
      <c r="L440" s="7">
        <v>247.34939600000001</v>
      </c>
      <c r="M440" s="7">
        <v>43.546621446144194</v>
      </c>
      <c r="N440" s="7" t="e">
        <v>#N/A</v>
      </c>
      <c r="O440" s="115">
        <v>1.7388756000000001</v>
      </c>
      <c r="R440" s="103">
        <v>43427</v>
      </c>
      <c r="S440" s="114">
        <f t="array" ref="S440:AC440">(E440:O440/E441:O441)-1</f>
        <v>-1.234174218129036E-2</v>
      </c>
      <c r="T440" s="114">
        <v>-3.0825731138470758E-3</v>
      </c>
      <c r="U440" s="114" t="e">
        <v>#N/A</v>
      </c>
      <c r="V440" s="114">
        <v>2.2825821619883557E-2</v>
      </c>
      <c r="W440" s="114" t="e">
        <v>#N/A</v>
      </c>
      <c r="X440" s="114">
        <v>-2.6957439867546507E-3</v>
      </c>
      <c r="Y440" s="114">
        <v>-6.248069478999918E-3</v>
      </c>
      <c r="Z440" s="114">
        <v>-8.4405228381819741E-3</v>
      </c>
      <c r="AA440" s="114">
        <v>-4.2212154241100253E-3</v>
      </c>
      <c r="AB440" s="114" t="e">
        <v>#N/A</v>
      </c>
      <c r="AC440" s="116">
        <v>4.1441377347752884E-3</v>
      </c>
      <c r="AD440" s="118"/>
      <c r="AE440" s="118"/>
    </row>
    <row r="441" spans="4:31" x14ac:dyDescent="0.2">
      <c r="D441" s="103">
        <v>43425</v>
      </c>
      <c r="E441" s="7">
        <v>1333.6914922241704</v>
      </c>
      <c r="F441" s="7">
        <v>88.640535611593648</v>
      </c>
      <c r="G441" s="7" t="e">
        <v>#N/A</v>
      </c>
      <c r="H441" s="7">
        <v>4.4669472284702811</v>
      </c>
      <c r="I441" s="7" t="e">
        <v>#N/A</v>
      </c>
      <c r="J441" s="7">
        <v>15.942153912711628</v>
      </c>
      <c r="K441" s="7">
        <v>18.916880488057949</v>
      </c>
      <c r="L441" s="7">
        <v>249.454926</v>
      </c>
      <c r="M441" s="7">
        <v>43.731220347992291</v>
      </c>
      <c r="N441" s="7" t="e">
        <v>#N/A</v>
      </c>
      <c r="O441" s="115">
        <v>1.7316992</v>
      </c>
      <c r="R441" s="103">
        <v>43425</v>
      </c>
      <c r="S441" s="114">
        <f t="array" ref="S441:AC441">(E441:O441/E442:O442)-1</f>
        <v>2.1589552089500197E-2</v>
      </c>
      <c r="T441" s="114">
        <v>2.1127699796677835E-2</v>
      </c>
      <c r="U441" s="114" t="e">
        <v>#N/A</v>
      </c>
      <c r="V441" s="114">
        <v>4.0019712216903258E-2</v>
      </c>
      <c r="W441" s="114" t="e">
        <v>#N/A</v>
      </c>
      <c r="X441" s="114">
        <v>7.794373758638562E-3</v>
      </c>
      <c r="Y441" s="114">
        <v>1.8601140766904001E-2</v>
      </c>
      <c r="Z441" s="114">
        <v>2.6787600058877148E-2</v>
      </c>
      <c r="AA441" s="114">
        <v>6.6391498095463852E-4</v>
      </c>
      <c r="AB441" s="114" t="e">
        <v>#N/A</v>
      </c>
      <c r="AC441" s="116">
        <v>1.8085438104147311E-3</v>
      </c>
      <c r="AD441" s="118"/>
      <c r="AE441" s="118"/>
    </row>
    <row r="442" spans="4:31" x14ac:dyDescent="0.2">
      <c r="D442" s="103">
        <v>43424</v>
      </c>
      <c r="E442" s="7">
        <v>1305.5061981559177</v>
      </c>
      <c r="F442" s="7">
        <v>86.806513650783671</v>
      </c>
      <c r="G442" s="7" t="e">
        <v>#N/A</v>
      </c>
      <c r="H442" s="7">
        <v>4.2950601570315898</v>
      </c>
      <c r="I442" s="7" t="e">
        <v>#N/A</v>
      </c>
      <c r="J442" s="7">
        <v>15.818855837877193</v>
      </c>
      <c r="K442" s="7">
        <v>18.571430691522142</v>
      </c>
      <c r="L442" s="7">
        <v>242.94695999999999</v>
      </c>
      <c r="M442" s="7">
        <v>43.702205798861662</v>
      </c>
      <c r="N442" s="7" t="e">
        <v>#N/A</v>
      </c>
      <c r="O442" s="115">
        <v>1.7285729999999999</v>
      </c>
      <c r="R442" s="103">
        <v>43424</v>
      </c>
      <c r="S442" s="114">
        <f t="array" ref="S442:AC442">(E442:O442/E443:O443)-1</f>
        <v>-1.4673432924481533E-2</v>
      </c>
      <c r="T442" s="114">
        <v>-3.1299714402842516E-2</v>
      </c>
      <c r="U442" s="114" t="e">
        <v>#N/A</v>
      </c>
      <c r="V442" s="114">
        <v>-7.3277035350618358E-2</v>
      </c>
      <c r="W442" s="114" t="e">
        <v>#N/A</v>
      </c>
      <c r="X442" s="114">
        <v>-6.7261120375008421E-3</v>
      </c>
      <c r="Y442" s="114">
        <v>-1.5113998249257854E-2</v>
      </c>
      <c r="Z442" s="114">
        <v>-2.082941352880685E-2</v>
      </c>
      <c r="AA442" s="114">
        <v>-3.1940521418861167E-2</v>
      </c>
      <c r="AB442" s="114" t="e">
        <v>#N/A</v>
      </c>
      <c r="AC442" s="116">
        <v>-3.2988658837366347E-2</v>
      </c>
      <c r="AD442" s="118"/>
      <c r="AE442" s="118"/>
    </row>
    <row r="443" spans="4:31" x14ac:dyDescent="0.2">
      <c r="D443" s="103">
        <v>43423</v>
      </c>
      <c r="E443" s="7">
        <v>1324.9477297975461</v>
      </c>
      <c r="F443" s="7">
        <v>89.611322450753278</v>
      </c>
      <c r="G443" s="7" t="e">
        <v>#N/A</v>
      </c>
      <c r="H443" s="7">
        <v>4.6346754325405026</v>
      </c>
      <c r="I443" s="7" t="e">
        <v>#N/A</v>
      </c>
      <c r="J443" s="7">
        <v>15.925975734977168</v>
      </c>
      <c r="K443" s="7">
        <v>18.856426691525112</v>
      </c>
      <c r="L443" s="7">
        <v>248.11505099999999</v>
      </c>
      <c r="M443" s="7">
        <v>45.144132944098558</v>
      </c>
      <c r="N443" s="7" t="e">
        <v>#N/A</v>
      </c>
      <c r="O443" s="115">
        <v>1.7875416</v>
      </c>
      <c r="R443" s="103">
        <v>43423</v>
      </c>
      <c r="S443" s="114">
        <f t="array" ref="S443:AC443">(E443:O443/E444:O444)-1</f>
        <v>-5.831517154960808E-2</v>
      </c>
      <c r="T443" s="114">
        <v>-4.1428742574100896E-2</v>
      </c>
      <c r="U443" s="114" t="e">
        <v>#N/A</v>
      </c>
      <c r="V443" s="114">
        <v>-3.6931453101322176E-2</v>
      </c>
      <c r="W443" s="114" t="e">
        <v>#N/A</v>
      </c>
      <c r="X443" s="114">
        <v>-6.7588793681072623E-3</v>
      </c>
      <c r="Y443" s="114">
        <v>-3.8193542371495082E-2</v>
      </c>
      <c r="Z443" s="114">
        <v>-1.8921243561660916E-2</v>
      </c>
      <c r="AA443" s="114">
        <v>3.4794049828611007E-2</v>
      </c>
      <c r="AB443" s="114" t="e">
        <v>#N/A</v>
      </c>
      <c r="AC443" s="116">
        <v>3.8646344613793016E-3</v>
      </c>
      <c r="AD443" s="118"/>
      <c r="AE443" s="118"/>
    </row>
    <row r="444" spans="4:31" x14ac:dyDescent="0.2">
      <c r="D444" s="103">
        <v>43420</v>
      </c>
      <c r="E444" s="7">
        <v>1406.9970012980245</v>
      </c>
      <c r="F444" s="7">
        <v>93.484257697639705</v>
      </c>
      <c r="G444" s="7" t="e">
        <v>#N/A</v>
      </c>
      <c r="H444" s="7">
        <v>4.812404524543263</v>
      </c>
      <c r="I444" s="7" t="e">
        <v>#N/A</v>
      </c>
      <c r="J444" s="7">
        <v>16.034349972185183</v>
      </c>
      <c r="K444" s="7">
        <v>19.605219472136621</v>
      </c>
      <c r="L444" s="7">
        <v>252.900238</v>
      </c>
      <c r="M444" s="7">
        <v>43.626200741660249</v>
      </c>
      <c r="N444" s="7" t="e">
        <v>#N/A</v>
      </c>
      <c r="O444" s="115">
        <v>1.7806600000000001</v>
      </c>
      <c r="R444" s="103">
        <v>43420</v>
      </c>
      <c r="S444" s="114">
        <f t="array" ref="S444:AC444">(E444:O444/E445:O445)-1</f>
        <v>-1.7208944509228163E-2</v>
      </c>
      <c r="T444" s="114">
        <v>8.2497045546667813E-3</v>
      </c>
      <c r="U444" s="114" t="e">
        <v>#N/A</v>
      </c>
      <c r="V444" s="114">
        <v>-1.7380832619779518E-2</v>
      </c>
      <c r="W444" s="114" t="e">
        <v>#N/A</v>
      </c>
      <c r="X444" s="114">
        <v>3.0671448898658138E-3</v>
      </c>
      <c r="Y444" s="114">
        <v>1.4034369518989287E-4</v>
      </c>
      <c r="Z444" s="114">
        <v>-4.3332408074090445E-3</v>
      </c>
      <c r="AA444" s="114">
        <v>-2.154425712403174E-2</v>
      </c>
      <c r="AB444" s="114" t="e">
        <v>#N/A</v>
      </c>
      <c r="AC444" s="116">
        <v>-2.4126917318286312E-2</v>
      </c>
      <c r="AD444" s="118"/>
      <c r="AE444" s="118"/>
    </row>
    <row r="445" spans="4:31" x14ac:dyDescent="0.2">
      <c r="D445" s="103">
        <v>43419</v>
      </c>
      <c r="E445" s="7">
        <v>1431.633909809465</v>
      </c>
      <c r="F445" s="7">
        <v>92.719350449927205</v>
      </c>
      <c r="G445" s="7" t="e">
        <v>#N/A</v>
      </c>
      <c r="H445" s="7">
        <v>4.8975276325758079</v>
      </c>
      <c r="I445" s="7" t="e">
        <v>#N/A</v>
      </c>
      <c r="J445" s="7">
        <v>15.98532067755615</v>
      </c>
      <c r="K445" s="7">
        <v>19.602468389288028</v>
      </c>
      <c r="L445" s="7">
        <v>254.00088500000001</v>
      </c>
      <c r="M445" s="7">
        <v>44.586790009970258</v>
      </c>
      <c r="N445" s="7" t="e">
        <v>#N/A</v>
      </c>
      <c r="O445" s="115">
        <v>1.824684</v>
      </c>
      <c r="R445" s="103">
        <v>43419</v>
      </c>
      <c r="S445" s="114">
        <f t="array" ref="S445:AC445">(E445:O445/E446:O446)-1</f>
        <v>1.2719311513110787E-2</v>
      </c>
      <c r="T445" s="114">
        <v>2.1948463309183541E-2</v>
      </c>
      <c r="U445" s="114" t="e">
        <v>#N/A</v>
      </c>
      <c r="V445" s="114">
        <v>2.5867881153984307E-2</v>
      </c>
      <c r="W445" s="114" t="e">
        <v>#N/A</v>
      </c>
      <c r="X445" s="114">
        <v>-5.6577936549673247E-5</v>
      </c>
      <c r="Y445" s="114">
        <v>1.4848305549942431E-2</v>
      </c>
      <c r="Z445" s="114">
        <v>-1.0070799177971823E-2</v>
      </c>
      <c r="AA445" s="114">
        <v>-5.5705224150224275E-3</v>
      </c>
      <c r="AB445" s="114" t="e">
        <v>#N/A</v>
      </c>
      <c r="AC445" s="116">
        <v>1.0230004155117323E-2</v>
      </c>
      <c r="AD445" s="118"/>
      <c r="AE445" s="118"/>
    </row>
    <row r="446" spans="4:31" x14ac:dyDescent="0.2">
      <c r="D446" s="103">
        <v>43418</v>
      </c>
      <c r="E446" s="7">
        <v>1413.6532142064627</v>
      </c>
      <c r="F446" s="7">
        <v>90.728010050224611</v>
      </c>
      <c r="G446" s="7" t="e">
        <v>#N/A</v>
      </c>
      <c r="H446" s="7">
        <v>4.7740335013380557</v>
      </c>
      <c r="I446" s="7" t="e">
        <v>#N/A</v>
      </c>
      <c r="J446" s="7">
        <v>15.986225145188083</v>
      </c>
      <c r="K446" s="7">
        <v>19.315663515509861</v>
      </c>
      <c r="L446" s="7">
        <v>256.5849</v>
      </c>
      <c r="M446" s="7">
        <v>44.836553033656585</v>
      </c>
      <c r="N446" s="7" t="e">
        <v>#N/A</v>
      </c>
      <c r="O446" s="115">
        <v>1.8062065</v>
      </c>
      <c r="R446" s="103">
        <v>43418</v>
      </c>
      <c r="S446" s="114">
        <f t="array" ref="S446:AC446">(E446:O446/E447:O447)-1</f>
        <v>-2.6454998700104482E-2</v>
      </c>
      <c r="T446" s="114">
        <v>-2.0958202989900365E-2</v>
      </c>
      <c r="U446" s="114" t="e">
        <v>#N/A</v>
      </c>
      <c r="V446" s="114">
        <v>-1.4177000828383246E-2</v>
      </c>
      <c r="W446" s="114" t="e">
        <v>#N/A</v>
      </c>
      <c r="X446" s="114">
        <v>-5.2982525228244537E-3</v>
      </c>
      <c r="Y446" s="114">
        <v>-1.1209510616321805E-2</v>
      </c>
      <c r="Z446" s="114">
        <v>-5.9326417123022335E-3</v>
      </c>
      <c r="AA446" s="114">
        <v>-1.5245191257720614E-2</v>
      </c>
      <c r="AB446" s="114" t="e">
        <v>#N/A</v>
      </c>
      <c r="AC446" s="116">
        <v>-1.7912096487346929E-3</v>
      </c>
      <c r="AD446" s="118"/>
      <c r="AE446" s="118"/>
    </row>
    <row r="447" spans="4:31" x14ac:dyDescent="0.2">
      <c r="D447" s="103">
        <v>43417</v>
      </c>
      <c r="E447" s="7">
        <v>1452.0676623257543</v>
      </c>
      <c r="F447" s="7">
        <v>92.670211146550955</v>
      </c>
      <c r="G447" s="7" t="e">
        <v>#N/A</v>
      </c>
      <c r="H447" s="7">
        <v>4.8426882973410619</v>
      </c>
      <c r="I447" s="7" t="e">
        <v>#N/A</v>
      </c>
      <c r="J447" s="7">
        <v>16.071375350182446</v>
      </c>
      <c r="K447" s="7">
        <v>19.534637239026726</v>
      </c>
      <c r="L447" s="7">
        <v>258.11621100000002</v>
      </c>
      <c r="M447" s="7">
        <v>45.530676911262262</v>
      </c>
      <c r="N447" s="7" t="e">
        <v>#N/A</v>
      </c>
      <c r="O447" s="115">
        <v>1.8094475999999999</v>
      </c>
      <c r="R447" s="103">
        <v>43417</v>
      </c>
      <c r="S447" s="114">
        <f t="array" ref="S447:AC447">(E447:O447/E448:O448)-1</f>
        <v>4.6558987681495356E-3</v>
      </c>
      <c r="T447" s="114">
        <v>8.8144653887207713E-3</v>
      </c>
      <c r="U447" s="114" t="e">
        <v>#N/A</v>
      </c>
      <c r="V447" s="114">
        <v>1.0010870129584681E-2</v>
      </c>
      <c r="W447" s="114" t="e">
        <v>#N/A</v>
      </c>
      <c r="X447" s="114">
        <v>8.6879183715948827E-3</v>
      </c>
      <c r="Y447" s="114">
        <v>8.1542325006698224E-3</v>
      </c>
      <c r="Z447" s="114">
        <v>2.3723640469436758E-2</v>
      </c>
      <c r="AA447" s="114">
        <v>-1.6972094354825495E-2</v>
      </c>
      <c r="AB447" s="114" t="e">
        <v>#N/A</v>
      </c>
      <c r="AC447" s="116">
        <v>-3.8712243176306504E-3</v>
      </c>
      <c r="AD447" s="118"/>
      <c r="AE447" s="118"/>
    </row>
    <row r="448" spans="4:31" x14ac:dyDescent="0.2">
      <c r="D448" s="103">
        <v>43416</v>
      </c>
      <c r="E448" s="7">
        <v>1445.3383134525911</v>
      </c>
      <c r="F448" s="7">
        <v>91.860509861784024</v>
      </c>
      <c r="G448" s="7" t="e">
        <v>#N/A</v>
      </c>
      <c r="H448" s="7">
        <v>4.7946892855912964</v>
      </c>
      <c r="I448" s="7" t="e">
        <v>#N/A</v>
      </c>
      <c r="J448" s="7">
        <v>15.932951170990277</v>
      </c>
      <c r="K448" s="7">
        <v>19.37663564688129</v>
      </c>
      <c r="L448" s="7">
        <v>252.134659</v>
      </c>
      <c r="M448" s="7">
        <v>46.31676949331348</v>
      </c>
      <c r="N448" s="7" t="e">
        <v>#N/A</v>
      </c>
      <c r="O448" s="115">
        <v>1.8164795999999999</v>
      </c>
      <c r="R448" s="103">
        <v>43416</v>
      </c>
      <c r="S448" s="114">
        <f t="array" ref="S448:AC448">(E448:O448/E449:O449)-1</f>
        <v>-4.0473918859362246E-2</v>
      </c>
      <c r="T448" s="114">
        <v>-2.0904603978301406E-2</v>
      </c>
      <c r="U448" s="114" t="e">
        <v>#N/A</v>
      </c>
      <c r="V448" s="114">
        <v>-1.9639540142053824E-2</v>
      </c>
      <c r="W448" s="114" t="e">
        <v>#N/A</v>
      </c>
      <c r="X448" s="114">
        <v>1.7102379562032866E-3</v>
      </c>
      <c r="Y448" s="114">
        <v>-2.0120327366923041E-2</v>
      </c>
      <c r="Z448" s="114">
        <v>-9.5862875255637858E-3</v>
      </c>
      <c r="AA448" s="114">
        <v>-2.6030760972614919E-2</v>
      </c>
      <c r="AB448" s="114" t="e">
        <v>#N/A</v>
      </c>
      <c r="AC448" s="116">
        <v>-5.9342533456312463E-3</v>
      </c>
      <c r="AD448" s="118"/>
      <c r="AE448" s="118"/>
    </row>
    <row r="449" spans="4:31" x14ac:dyDescent="0.2">
      <c r="D449" s="103">
        <v>43413</v>
      </c>
      <c r="E449" s="7">
        <v>1506.304353639292</v>
      </c>
      <c r="F449" s="7">
        <v>93.821817807575741</v>
      </c>
      <c r="G449" s="7" t="e">
        <v>#N/A</v>
      </c>
      <c r="H449" s="7">
        <v>4.8907411935871474</v>
      </c>
      <c r="I449" s="7" t="e">
        <v>#N/A</v>
      </c>
      <c r="J449" s="7">
        <v>15.905748556087829</v>
      </c>
      <c r="K449" s="7">
        <v>19.774505164306039</v>
      </c>
      <c r="L449" s="7">
        <v>254.57508899999999</v>
      </c>
      <c r="M449" s="7">
        <v>47.554653306675114</v>
      </c>
      <c r="N449" s="7" t="e">
        <v>#N/A</v>
      </c>
      <c r="O449" s="115">
        <v>1.8273234</v>
      </c>
      <c r="R449" s="103">
        <v>43413</v>
      </c>
      <c r="S449" s="114">
        <f t="array" ref="S449:AC449">(E449:O449/E450:O450)-1</f>
        <v>-1.8572233100988544E-2</v>
      </c>
      <c r="T449" s="114">
        <v>-1.3846663954695027E-2</v>
      </c>
      <c r="U449" s="114" t="e">
        <v>#N/A</v>
      </c>
      <c r="V449" s="114">
        <v>-3.7503816661840661E-2</v>
      </c>
      <c r="W449" s="114" t="e">
        <v>#N/A</v>
      </c>
      <c r="X449" s="114">
        <v>6.3055823666069433E-3</v>
      </c>
      <c r="Y449" s="114">
        <v>-5.2460021760017961E-3</v>
      </c>
      <c r="Z449" s="114">
        <v>-1.8450131390761237E-2</v>
      </c>
      <c r="AA449" s="114">
        <v>3.9261352079345002E-4</v>
      </c>
      <c r="AB449" s="114" t="e">
        <v>#N/A</v>
      </c>
      <c r="AC449" s="116">
        <v>-5.25461410492023E-3</v>
      </c>
      <c r="AD449" s="118"/>
      <c r="AE449" s="118"/>
    </row>
    <row r="450" spans="4:31" x14ac:dyDescent="0.2">
      <c r="D450" s="103">
        <v>43412</v>
      </c>
      <c r="E450" s="7">
        <v>1534.809187637637</v>
      </c>
      <c r="F450" s="7">
        <v>95.139178034748809</v>
      </c>
      <c r="G450" s="7" t="e">
        <v>#N/A</v>
      </c>
      <c r="H450" s="7">
        <v>5.081309701016087</v>
      </c>
      <c r="I450" s="7" t="e">
        <v>#N/A</v>
      </c>
      <c r="J450" s="7">
        <v>15.806082004117524</v>
      </c>
      <c r="K450" s="7">
        <v>19.878789336421185</v>
      </c>
      <c r="L450" s="7">
        <v>259.360321</v>
      </c>
      <c r="M450" s="7">
        <v>47.535990034263364</v>
      </c>
      <c r="N450" s="7" t="e">
        <v>#N/A</v>
      </c>
      <c r="O450" s="115">
        <v>1.8369759999999999</v>
      </c>
      <c r="R450" s="103">
        <v>43412</v>
      </c>
      <c r="S450" s="114">
        <f t="array" ref="S450:AC450">(E450:O450/E451:O451)-1</f>
        <v>5.8692495591428084E-5</v>
      </c>
      <c r="T450" s="114">
        <v>-1.4871945638144091E-3</v>
      </c>
      <c r="U450" s="114" t="e">
        <v>#N/A</v>
      </c>
      <c r="V450" s="114">
        <v>3.0542762910807264E-2</v>
      </c>
      <c r="W450" s="114" t="e">
        <v>#N/A</v>
      </c>
      <c r="X450" s="114">
        <v>-3.8232168865358629E-3</v>
      </c>
      <c r="Y450" s="114">
        <v>8.1096405919200976E-4</v>
      </c>
      <c r="Z450" s="114">
        <v>-1.9004517229727291E-2</v>
      </c>
      <c r="AA450" s="114">
        <v>2.3961649588250866E-2</v>
      </c>
      <c r="AB450" s="114" t="e">
        <v>#N/A</v>
      </c>
      <c r="AC450" s="116">
        <v>1.6052064522320553E-3</v>
      </c>
      <c r="AD450" s="118"/>
      <c r="AE450" s="118"/>
    </row>
    <row r="451" spans="4:31" x14ac:dyDescent="0.2">
      <c r="D451" s="103">
        <v>43411</v>
      </c>
      <c r="E451" s="7">
        <v>1534.7191111429722</v>
      </c>
      <c r="F451" s="7">
        <v>95.280879240390576</v>
      </c>
      <c r="G451" s="7" t="e">
        <v>#N/A</v>
      </c>
      <c r="H451" s="7">
        <v>4.9307121294644141</v>
      </c>
      <c r="I451" s="7" t="e">
        <v>#N/A</v>
      </c>
      <c r="J451" s="7">
        <v>15.866744007742266</v>
      </c>
      <c r="K451" s="7">
        <v>19.862681415673894</v>
      </c>
      <c r="L451" s="7">
        <v>264.38482699999997</v>
      </c>
      <c r="M451" s="7">
        <v>46.423603904871086</v>
      </c>
      <c r="N451" s="7" t="e">
        <v>#N/A</v>
      </c>
      <c r="O451" s="115">
        <v>1.8340319999999999</v>
      </c>
      <c r="R451" s="103">
        <v>43411</v>
      </c>
      <c r="S451" s="114">
        <f t="array" ref="S451:AC451">(E451:O451/E452:O452)-1</f>
        <v>6.6199122776728236E-2</v>
      </c>
      <c r="T451" s="114">
        <v>3.7036025883875112E-2</v>
      </c>
      <c r="U451" s="114" t="e">
        <v>#N/A</v>
      </c>
      <c r="V451" s="114">
        <v>9.269559372052405E-2</v>
      </c>
      <c r="W451" s="114" t="e">
        <v>#N/A</v>
      </c>
      <c r="X451" s="114">
        <v>-1.1858187947920706E-3</v>
      </c>
      <c r="Y451" s="114">
        <v>2.543036719239411E-2</v>
      </c>
      <c r="Z451" s="114">
        <v>1.1904654509934831E-2</v>
      </c>
      <c r="AA451" s="114">
        <v>-1.2481131865297312E-3</v>
      </c>
      <c r="AB451" s="114" t="e">
        <v>#N/A</v>
      </c>
      <c r="AC451" s="116">
        <v>1.4339546506324741E-2</v>
      </c>
      <c r="AD451" s="118"/>
      <c r="AE451" s="118"/>
    </row>
    <row r="452" spans="4:31" x14ac:dyDescent="0.2">
      <c r="D452" s="103">
        <v>43410</v>
      </c>
      <c r="E452" s="7">
        <v>1439.4301011485229</v>
      </c>
      <c r="F452" s="7">
        <v>91.878080280944758</v>
      </c>
      <c r="G452" s="7" t="e">
        <v>#N/A</v>
      </c>
      <c r="H452" s="7">
        <v>4.5124297725735403</v>
      </c>
      <c r="I452" s="7" t="e">
        <v>#N/A</v>
      </c>
      <c r="J452" s="7">
        <v>15.885581428766697</v>
      </c>
      <c r="K452" s="7">
        <v>19.370092842147322</v>
      </c>
      <c r="L452" s="7">
        <v>261.27444500000001</v>
      </c>
      <c r="M452" s="7">
        <v>46.481618225509585</v>
      </c>
      <c r="N452" s="7" t="e">
        <v>#N/A</v>
      </c>
      <c r="O452" s="115">
        <v>1.8081046000000003</v>
      </c>
      <c r="R452" s="103">
        <v>43410</v>
      </c>
      <c r="S452" s="114">
        <f t="array" ref="S452:AC452">(E452:O452/E453:O453)-1</f>
        <v>7.8636714641953098E-3</v>
      </c>
      <c r="T452" s="114">
        <v>6.0569459159265371E-4</v>
      </c>
      <c r="U452" s="114" t="e">
        <v>#N/A</v>
      </c>
      <c r="V452" s="114">
        <v>-4.5811981391632672E-2</v>
      </c>
      <c r="W452" s="114" t="e">
        <v>#N/A</v>
      </c>
      <c r="X452" s="114">
        <v>-1.3449669322136426E-3</v>
      </c>
      <c r="Y452" s="114">
        <v>8.2319572779709915E-4</v>
      </c>
      <c r="Z452" s="114">
        <v>-1.6924988713285294E-2</v>
      </c>
      <c r="AA452" s="114">
        <v>1.160833024982022E-2</v>
      </c>
      <c r="AB452" s="114" t="e">
        <v>#N/A</v>
      </c>
      <c r="AC452" s="116">
        <v>-9.6007300485528857E-3</v>
      </c>
      <c r="AD452" s="118"/>
      <c r="AE452" s="118"/>
    </row>
    <row r="453" spans="4:31" x14ac:dyDescent="0.2">
      <c r="D453" s="103">
        <v>43409</v>
      </c>
      <c r="E453" s="7">
        <v>1428.1992117618054</v>
      </c>
      <c r="F453" s="7">
        <v>91.822463911167048</v>
      </c>
      <c r="G453" s="7" t="e">
        <v>#N/A</v>
      </c>
      <c r="H453" s="7">
        <v>4.7290782157951217</v>
      </c>
      <c r="I453" s="7" t="e">
        <v>#N/A</v>
      </c>
      <c r="J453" s="7">
        <v>15.906975785189299</v>
      </c>
      <c r="K453" s="7">
        <v>19.354160579842898</v>
      </c>
      <c r="L453" s="7">
        <v>265.77264400000001</v>
      </c>
      <c r="M453" s="7">
        <v>45.948235928455418</v>
      </c>
      <c r="N453" s="7" t="e">
        <v>#N/A</v>
      </c>
      <c r="O453" s="115">
        <v>1.8256319999999999</v>
      </c>
      <c r="R453" s="103">
        <v>43409</v>
      </c>
      <c r="S453" s="114">
        <f t="array" ref="S453:AC453">(E453:O453/E454:O454)-1</f>
        <v>-2.2162944773223558E-2</v>
      </c>
      <c r="T453" s="114">
        <v>1.3224842918884372E-2</v>
      </c>
      <c r="U453" s="114" t="e">
        <v>#N/A</v>
      </c>
      <c r="V453" s="114">
        <v>4.7127190823191167E-2</v>
      </c>
      <c r="W453" s="114" t="e">
        <v>#N/A</v>
      </c>
      <c r="X453" s="114">
        <v>2.0859565463611229E-3</v>
      </c>
      <c r="Y453" s="114">
        <v>-6.8293715375704611E-3</v>
      </c>
      <c r="Z453" s="114">
        <v>-4.8375229099553163E-3</v>
      </c>
      <c r="AA453" s="114">
        <v>-3.2376066293682282E-2</v>
      </c>
      <c r="AB453" s="114" t="e">
        <v>#N/A</v>
      </c>
      <c r="AC453" s="116">
        <v>-1.1678725425710912E-2</v>
      </c>
      <c r="AD453" s="118"/>
      <c r="AE453" s="118"/>
    </row>
    <row r="454" spans="4:31" x14ac:dyDescent="0.2">
      <c r="D454" s="103">
        <v>43406</v>
      </c>
      <c r="E454" s="7">
        <v>1460.5697382071316</v>
      </c>
      <c r="F454" s="7">
        <v>90.623976063048488</v>
      </c>
      <c r="G454" s="7" t="e">
        <v>#N/A</v>
      </c>
      <c r="H454" s="7">
        <v>4.5162404884906033</v>
      </c>
      <c r="I454" s="7" t="e">
        <v>#N/A</v>
      </c>
      <c r="J454" s="7">
        <v>15.873863595506212</v>
      </c>
      <c r="K454" s="7">
        <v>19.487246224554497</v>
      </c>
      <c r="L454" s="7">
        <v>267.06457499999999</v>
      </c>
      <c r="M454" s="7">
        <v>47.4856339615935</v>
      </c>
      <c r="N454" s="7" t="e">
        <v>#N/A</v>
      </c>
      <c r="O454" s="115">
        <v>1.8472050000000002</v>
      </c>
      <c r="R454" s="103">
        <v>43406</v>
      </c>
      <c r="S454" s="114">
        <f t="array" ref="S454:AC454">(E454:O454/E455:O455)-1</f>
        <v>-7.5934225999688687E-3</v>
      </c>
      <c r="T454" s="114">
        <v>-5.344548354086931E-3</v>
      </c>
      <c r="U454" s="114" t="e">
        <v>#N/A</v>
      </c>
      <c r="V454" s="114">
        <v>4.0915249207772009E-2</v>
      </c>
      <c r="W454" s="114" t="e">
        <v>#N/A</v>
      </c>
      <c r="X454" s="114">
        <v>-9.6839735825772211E-3</v>
      </c>
      <c r="Y454" s="114">
        <v>-7.1654942554971734E-3</v>
      </c>
      <c r="Z454" s="114">
        <v>3.428459938737749E-2</v>
      </c>
      <c r="AA454" s="114">
        <v>-2.172557433287059E-2</v>
      </c>
      <c r="AB454" s="114" t="e">
        <v>#N/A</v>
      </c>
      <c r="AC454" s="116">
        <v>2.3268889873698351E-2</v>
      </c>
      <c r="AD454" s="118"/>
      <c r="AE454" s="118"/>
    </row>
    <row r="455" spans="4:31" x14ac:dyDescent="0.2">
      <c r="D455" s="103">
        <v>43405</v>
      </c>
      <c r="E455" s="7">
        <v>1471.7453223996395</v>
      </c>
      <c r="F455" s="7">
        <v>91.110922795514597</v>
      </c>
      <c r="G455" s="7" t="e">
        <v>#N/A</v>
      </c>
      <c r="H455" s="7">
        <v>4.3387206517801129</v>
      </c>
      <c r="I455" s="7" t="e">
        <v>#N/A</v>
      </c>
      <c r="J455" s="7">
        <v>16.029088868663127</v>
      </c>
      <c r="K455" s="7">
        <v>19.627889755847555</v>
      </c>
      <c r="L455" s="7">
        <v>258.211884</v>
      </c>
      <c r="M455" s="7">
        <v>48.540197633410386</v>
      </c>
      <c r="N455" s="7" t="e">
        <v>#N/A</v>
      </c>
      <c r="O455" s="115">
        <v>1.8052000000000001</v>
      </c>
      <c r="R455" s="103">
        <v>43405</v>
      </c>
      <c r="S455" s="114">
        <f t="array" ref="S455:AC455">(E455:O455/E456:O456)-1</f>
        <v>4.4984208594686548E-2</v>
      </c>
      <c r="T455" s="114">
        <v>-5.7335940544807062E-3</v>
      </c>
      <c r="U455" s="114" t="e">
        <v>#N/A</v>
      </c>
      <c r="V455" s="114">
        <v>8.4332300760612489E-2</v>
      </c>
      <c r="W455" s="114" t="e">
        <v>#N/A</v>
      </c>
      <c r="X455" s="114">
        <v>5.7989384209349293E-3</v>
      </c>
      <c r="Y455" s="114">
        <v>1.1783225528075647E-2</v>
      </c>
      <c r="Z455" s="114">
        <v>3.7201708444354331E-3</v>
      </c>
      <c r="AA455" s="114">
        <v>2.8327261662733916E-2</v>
      </c>
      <c r="AB455" s="114" t="e">
        <v>#N/A</v>
      </c>
      <c r="AC455" s="116">
        <v>7.6359739215863254E-3</v>
      </c>
      <c r="AD455" s="118"/>
      <c r="AE455" s="118"/>
    </row>
    <row r="456" spans="4:31" x14ac:dyDescent="0.2">
      <c r="D456" s="103">
        <v>43404</v>
      </c>
      <c r="E456" s="7">
        <v>1408.3900123035053</v>
      </c>
      <c r="F456" s="7">
        <v>91.636328302645083</v>
      </c>
      <c r="G456" s="7" t="e">
        <v>#N/A</v>
      </c>
      <c r="H456" s="7">
        <v>4.0012832309216346</v>
      </c>
      <c r="I456" s="7" t="e">
        <v>#N/A</v>
      </c>
      <c r="J456" s="7">
        <v>15.936673082821274</v>
      </c>
      <c r="K456" s="7">
        <v>19.399303388928253</v>
      </c>
      <c r="L456" s="7">
        <v>257.25485200000003</v>
      </c>
      <c r="M456" s="7">
        <v>47.203064085769981</v>
      </c>
      <c r="N456" s="7" t="e">
        <v>#N/A</v>
      </c>
      <c r="O456" s="115">
        <v>1.79152</v>
      </c>
      <c r="R456" s="103">
        <v>43404</v>
      </c>
      <c r="S456" s="114">
        <f t="array" ref="S456:AC456">(E456:O456/E457:O457)-1</f>
        <v>4.6908549909641106E-2</v>
      </c>
      <c r="T456" s="114">
        <v>3.2398644051459424E-2</v>
      </c>
      <c r="U456" s="114" t="e">
        <v>#N/A</v>
      </c>
      <c r="V456" s="114">
        <v>7.3568827027030048E-2</v>
      </c>
      <c r="W456" s="114" t="e">
        <v>#N/A</v>
      </c>
      <c r="X456" s="114">
        <v>1.0418631271507106E-3</v>
      </c>
      <c r="Y456" s="114">
        <v>2.0841645770800277E-2</v>
      </c>
      <c r="Z456" s="114">
        <v>3.4044849423480628E-2</v>
      </c>
      <c r="AA456" s="114">
        <v>4.3577286375094282E-2</v>
      </c>
      <c r="AB456" s="114" t="e">
        <v>#N/A</v>
      </c>
      <c r="AC456" s="116">
        <v>7.636692842242665E-3</v>
      </c>
      <c r="AD456" s="118"/>
      <c r="AE456" s="118"/>
    </row>
    <row r="457" spans="4:31" x14ac:dyDescent="0.2">
      <c r="D457" s="103">
        <v>43403</v>
      </c>
      <c r="E457" s="7">
        <v>1345.2846597012353</v>
      </c>
      <c r="F457" s="7">
        <v>88.760605053717512</v>
      </c>
      <c r="G457" s="7" t="e">
        <v>#N/A</v>
      </c>
      <c r="H457" s="7">
        <v>3.7270858935073115</v>
      </c>
      <c r="I457" s="7" t="e">
        <v>#N/A</v>
      </c>
      <c r="J457" s="7">
        <v>15.920086531682866</v>
      </c>
      <c r="K457" s="7">
        <v>19.003244498592675</v>
      </c>
      <c r="L457" s="7">
        <v>248.78500399999999</v>
      </c>
      <c r="M457" s="7">
        <v>45.231977259424298</v>
      </c>
      <c r="N457" s="7" t="e">
        <v>#N/A</v>
      </c>
      <c r="O457" s="115">
        <v>1.7779424000000001</v>
      </c>
      <c r="R457" s="103">
        <v>43403</v>
      </c>
      <c r="S457" s="114" t="e">
        <f t="array" ref="S457:AC457">(E457:O457/E458:O458)-1</f>
        <v>#DIV/0!</v>
      </c>
      <c r="T457" s="114" t="e">
        <v>#DIV/0!</v>
      </c>
      <c r="U457" s="114" t="e">
        <v>#N/A</v>
      </c>
      <c r="V457" s="114" t="e">
        <v>#DIV/0!</v>
      </c>
      <c r="W457" s="114" t="e">
        <v>#N/A</v>
      </c>
      <c r="X457" s="114" t="e">
        <v>#DIV/0!</v>
      </c>
      <c r="Y457" s="114" t="e">
        <v>#DIV/0!</v>
      </c>
      <c r="Z457" s="114" t="e">
        <v>#DIV/0!</v>
      </c>
      <c r="AA457" s="114" t="e">
        <v>#DIV/0!</v>
      </c>
      <c r="AB457" s="114" t="e">
        <v>#N/A</v>
      </c>
      <c r="AC457" s="116" t="e">
        <v>#DIV/0!</v>
      </c>
      <c r="AD457" s="118"/>
      <c r="AE457" s="118"/>
    </row>
  </sheetData>
  <mergeCells count="2">
    <mergeCell ref="E2:O2"/>
    <mergeCell ref="AH2:AI2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43"/>
  <sheetViews>
    <sheetView topLeftCell="P1" zoomScale="87" zoomScaleNormal="87" workbookViewId="0">
      <selection activeCell="S24" sqref="S24:AC24"/>
    </sheetView>
  </sheetViews>
  <sheetFormatPr baseColWidth="10" defaultColWidth="8.83203125" defaultRowHeight="15" x14ac:dyDescent="0.2"/>
  <cols>
    <col min="1" max="1" width="25" style="28" bestFit="1" customWidth="1"/>
    <col min="2" max="2" width="22.1640625" style="28" bestFit="1" customWidth="1"/>
    <col min="3" max="3" width="12.83203125" style="28" bestFit="1" customWidth="1"/>
    <col min="4" max="4" width="12.6640625" style="28" bestFit="1" customWidth="1"/>
    <col min="5" max="5" width="13" style="28" bestFit="1" customWidth="1"/>
    <col min="6" max="6" width="11.33203125" style="28" bestFit="1" customWidth="1"/>
    <col min="7" max="7" width="16.1640625" style="28" bestFit="1" customWidth="1"/>
    <col min="8" max="8" width="11.83203125" style="28" bestFit="1" customWidth="1"/>
    <col min="9" max="9" width="11.5" style="28" bestFit="1" customWidth="1"/>
    <col min="10" max="10" width="11.33203125" style="28" bestFit="1" customWidth="1"/>
    <col min="11" max="11" width="12.33203125" style="28" bestFit="1" customWidth="1"/>
    <col min="12" max="12" width="15.83203125" style="28" bestFit="1" customWidth="1"/>
    <col min="13" max="13" width="12.6640625" style="28" bestFit="1" customWidth="1"/>
    <col min="14" max="14" width="16" style="28" bestFit="1" customWidth="1"/>
    <col min="15" max="15" width="10.33203125" style="28" bestFit="1" customWidth="1"/>
    <col min="16" max="16" width="8.83203125" style="121"/>
    <col min="17" max="17" width="14.1640625" style="28" bestFit="1" customWidth="1"/>
    <col min="18" max="18" width="44.5" style="28" bestFit="1" customWidth="1"/>
    <col min="19" max="19" width="23" style="28" customWidth="1"/>
    <col min="20" max="20" width="11.33203125" style="28" bestFit="1" customWidth="1"/>
    <col min="21" max="22" width="13.33203125" style="28" bestFit="1" customWidth="1"/>
    <col min="23" max="23" width="11.1640625" style="28" bestFit="1" customWidth="1"/>
    <col min="24" max="24" width="15.83203125" style="28" bestFit="1" customWidth="1"/>
    <col min="25" max="25" width="11.5" style="28" bestFit="1" customWidth="1"/>
    <col min="26" max="26" width="11.1640625" style="28" bestFit="1" customWidth="1"/>
    <col min="27" max="27" width="11" style="28" bestFit="1" customWidth="1"/>
    <col min="28" max="28" width="15.6640625" style="28" bestFit="1" customWidth="1"/>
    <col min="29" max="29" width="16.1640625" style="28" bestFit="1" customWidth="1"/>
    <col min="30" max="30" width="16.1640625" style="28" customWidth="1"/>
    <col min="31" max="32" width="15.83203125" style="28" bestFit="1" customWidth="1"/>
    <col min="33" max="33" width="12.1640625" style="28" bestFit="1" customWidth="1"/>
    <col min="34" max="34" width="5" style="28" bestFit="1" customWidth="1"/>
    <col min="35" max="16384" width="8.83203125" style="28"/>
  </cols>
  <sheetData>
    <row r="1" spans="1:31" x14ac:dyDescent="0.2">
      <c r="A1" s="3" t="s">
        <v>29</v>
      </c>
      <c r="Q1" s="3" t="s">
        <v>30</v>
      </c>
    </row>
    <row r="2" spans="1:31" x14ac:dyDescent="0.2">
      <c r="B2" s="166" t="s">
        <v>44</v>
      </c>
      <c r="C2" s="166"/>
      <c r="D2" s="166"/>
      <c r="E2" s="166"/>
      <c r="F2" s="166"/>
      <c r="G2" s="166"/>
      <c r="H2" s="166"/>
      <c r="I2" s="166"/>
      <c r="J2" s="166"/>
      <c r="K2" s="166"/>
      <c r="L2" s="166"/>
      <c r="R2" s="6" t="s">
        <v>13</v>
      </c>
      <c r="S2" s="22">
        <v>44139</v>
      </c>
    </row>
    <row r="3" spans="1:31" x14ac:dyDescent="0.2">
      <c r="B3" s="122" t="s">
        <v>59</v>
      </c>
      <c r="C3" s="122" t="s">
        <v>60</v>
      </c>
      <c r="D3" s="122" t="s">
        <v>61</v>
      </c>
      <c r="E3" s="122" t="s">
        <v>62</v>
      </c>
      <c r="F3" s="122" t="s">
        <v>63</v>
      </c>
      <c r="G3" s="122" t="s">
        <v>64</v>
      </c>
      <c r="H3" s="122" t="s">
        <v>65</v>
      </c>
      <c r="I3" s="122" t="s">
        <v>43</v>
      </c>
      <c r="J3" s="122" t="s">
        <v>66</v>
      </c>
      <c r="K3" s="122" t="s">
        <v>67</v>
      </c>
      <c r="L3" s="122" t="s">
        <v>68</v>
      </c>
      <c r="R3" s="29"/>
      <c r="S3" s="23"/>
    </row>
    <row r="4" spans="1:31" x14ac:dyDescent="0.2">
      <c r="A4" s="12" t="s">
        <v>70</v>
      </c>
      <c r="B4" s="18"/>
      <c r="C4" s="18"/>
      <c r="D4" s="18"/>
      <c r="E4" s="18"/>
      <c r="F4" s="39"/>
      <c r="G4" s="39"/>
      <c r="H4" s="39"/>
      <c r="I4" s="39"/>
      <c r="J4" s="39"/>
      <c r="K4" s="39"/>
      <c r="L4" s="39"/>
      <c r="R4" s="29"/>
      <c r="S4" s="166" t="s">
        <v>44</v>
      </c>
      <c r="T4" s="166"/>
      <c r="U4" s="166"/>
      <c r="V4" s="166"/>
      <c r="W4" s="166"/>
      <c r="X4" s="166"/>
      <c r="Y4" s="166"/>
      <c r="Z4" s="166"/>
      <c r="AA4" s="166"/>
      <c r="AB4" s="166"/>
      <c r="AC4" s="166"/>
      <c r="AD4" s="166"/>
    </row>
    <row r="5" spans="1:31" x14ac:dyDescent="0.2">
      <c r="A5" s="14" t="s">
        <v>3</v>
      </c>
      <c r="B5" s="120">
        <v>0.05</v>
      </c>
      <c r="C5" s="120">
        <v>0.04</v>
      </c>
      <c r="D5" s="120">
        <v>0.04</v>
      </c>
      <c r="E5" s="120">
        <v>0.04</v>
      </c>
      <c r="F5" s="120">
        <v>7.0000000000000007E-2</v>
      </c>
      <c r="G5" s="120">
        <v>0.4</v>
      </c>
      <c r="H5" s="120">
        <v>0.1</v>
      </c>
      <c r="I5" s="120">
        <v>0.06</v>
      </c>
      <c r="J5" s="120">
        <v>0.06</v>
      </c>
      <c r="K5" s="120">
        <v>0.04</v>
      </c>
      <c r="L5" s="120">
        <v>0.1</v>
      </c>
      <c r="M5" s="123">
        <f>SUM(B5:L5)</f>
        <v>1.0000000000000002</v>
      </c>
      <c r="R5" s="6"/>
      <c r="S5" s="94" t="s">
        <v>59</v>
      </c>
      <c r="T5" s="94" t="s">
        <v>60</v>
      </c>
      <c r="U5" s="94" t="s">
        <v>61</v>
      </c>
      <c r="V5" s="94" t="s">
        <v>62</v>
      </c>
      <c r="W5" s="94" t="s">
        <v>63</v>
      </c>
      <c r="X5" s="94" t="s">
        <v>64</v>
      </c>
      <c r="Y5" s="94" t="s">
        <v>65</v>
      </c>
      <c r="Z5" s="94" t="s">
        <v>43</v>
      </c>
      <c r="AA5" s="94" t="s">
        <v>66</v>
      </c>
      <c r="AB5" s="94" t="s">
        <v>67</v>
      </c>
      <c r="AC5" s="94" t="s">
        <v>68</v>
      </c>
      <c r="AD5" s="94" t="s">
        <v>12</v>
      </c>
    </row>
    <row r="6" spans="1:31" x14ac:dyDescent="0.2">
      <c r="M6" s="123"/>
      <c r="R6" s="24" t="s">
        <v>20</v>
      </c>
      <c r="S6" s="16" cm="1">
        <f t="array" ref="S6:AC6">B18:L18</f>
        <v>92</v>
      </c>
      <c r="T6" s="16">
        <v>1153</v>
      </c>
      <c r="U6" s="16">
        <v>453</v>
      </c>
      <c r="V6" s="16">
        <v>2274</v>
      </c>
      <c r="W6" s="27">
        <v>6226</v>
      </c>
      <c r="X6" s="39">
        <v>110795</v>
      </c>
      <c r="Y6" s="39">
        <v>16763</v>
      </c>
      <c r="Z6" s="39">
        <v>743</v>
      </c>
      <c r="AA6" s="39">
        <v>4409</v>
      </c>
      <c r="AB6" s="39">
        <v>5879</v>
      </c>
      <c r="AC6" s="39">
        <v>203357</v>
      </c>
      <c r="AD6" s="16">
        <f>$C$21</f>
        <v>1921.4379593152553</v>
      </c>
    </row>
    <row r="7" spans="1:31" x14ac:dyDescent="0.2">
      <c r="B7" s="3" t="s">
        <v>4</v>
      </c>
      <c r="M7" s="123"/>
      <c r="R7" s="24" t="s">
        <v>14</v>
      </c>
      <c r="S7" s="16">
        <f>S6*'Prices-Returns EUR'!E10</f>
        <v>253512.48779268525</v>
      </c>
      <c r="T7" s="16">
        <f>T6*'Prices-Returns EUR'!F10</f>
        <v>212118.01935775674</v>
      </c>
      <c r="U7" s="16">
        <f>U6*'Prices-Returns EUR'!G10</f>
        <v>186288.21066449248</v>
      </c>
      <c r="V7" s="16">
        <f>V6*'Prices-Returns EUR'!H10</f>
        <v>205298.20888081408</v>
      </c>
      <c r="W7" s="16">
        <f>W6*'Prices-Returns EUR'!I10</f>
        <v>369519.88405920315</v>
      </c>
      <c r="X7" s="16">
        <f>X6*'Prices-Returns EUR'!J10</f>
        <v>1995065.638175139</v>
      </c>
      <c r="Y7" s="16">
        <f>Y6*'Prices-Returns EUR'!K10</f>
        <v>527735.75139110757</v>
      </c>
      <c r="Z7" s="16">
        <f>Z6*'Prices-Returns EUR'!L10</f>
        <v>313397.391084</v>
      </c>
      <c r="AA7" s="16">
        <f>AA6*'Prices-Returns EUR'!M10</f>
        <v>319233.96295763663</v>
      </c>
      <c r="AB7" s="16">
        <f>AB6*'Prices-Returns EUR'!N10</f>
        <v>178716.92447662266</v>
      </c>
      <c r="AC7" s="16">
        <f>AC6*'Prices-Returns EUR'!O10</f>
        <v>519385.95908429998</v>
      </c>
      <c r="AD7" s="16">
        <f>$C$21</f>
        <v>1921.4379593152553</v>
      </c>
      <c r="AE7" s="35">
        <f>SUM(S7:AD7)</f>
        <v>5082193.8758830726</v>
      </c>
    </row>
    <row r="8" spans="1:31" x14ac:dyDescent="0.2">
      <c r="B8" s="20">
        <v>5000000</v>
      </c>
      <c r="M8" s="123"/>
      <c r="R8" s="24" t="s">
        <v>15</v>
      </c>
      <c r="S8" s="18">
        <f t="shared" ref="S8:AD8" si="0">S7/$AE$7</f>
        <v>4.9882490511764542E-2</v>
      </c>
      <c r="T8" s="18">
        <f t="shared" si="0"/>
        <v>4.1737490646379466E-2</v>
      </c>
      <c r="U8" s="18">
        <f t="shared" si="0"/>
        <v>3.6655077553908427E-2</v>
      </c>
      <c r="V8" s="18">
        <f t="shared" si="0"/>
        <v>4.039558779035006E-2</v>
      </c>
      <c r="W8" s="18">
        <f t="shared" si="0"/>
        <v>7.2708734275706094E-2</v>
      </c>
      <c r="X8" s="18">
        <f t="shared" si="0"/>
        <v>0.39255992331234707</v>
      </c>
      <c r="Y8" s="18">
        <f t="shared" si="0"/>
        <v>0.10384014547249226</v>
      </c>
      <c r="Z8" s="18">
        <f t="shared" si="0"/>
        <v>6.1665768512135843E-2</v>
      </c>
      <c r="AA8" s="18">
        <f t="shared" si="0"/>
        <v>6.2814204013845715E-2</v>
      </c>
      <c r="AB8" s="18">
        <f t="shared" si="0"/>
        <v>3.5165310265848355E-2</v>
      </c>
      <c r="AC8" s="18">
        <f t="shared" si="0"/>
        <v>0.1021971951028831</v>
      </c>
      <c r="AD8" s="18">
        <f t="shared" si="0"/>
        <v>3.7807254233908772E-4</v>
      </c>
      <c r="AE8" s="124">
        <f>SUM(S8:AD8)</f>
        <v>1</v>
      </c>
    </row>
    <row r="9" spans="1:31" x14ac:dyDescent="0.2">
      <c r="M9" s="123"/>
      <c r="R9" s="29"/>
    </row>
    <row r="10" spans="1:31" x14ac:dyDescent="0.2">
      <c r="B10" s="3" t="s">
        <v>5</v>
      </c>
      <c r="M10" s="123"/>
      <c r="N10" s="12" t="s">
        <v>6</v>
      </c>
      <c r="R10" s="29"/>
    </row>
    <row r="11" spans="1:31" x14ac:dyDescent="0.2">
      <c r="B11" s="16">
        <f>+$B$8*B5</f>
        <v>250000</v>
      </c>
      <c r="C11" s="16">
        <f>+$B$8*C5</f>
        <v>200000</v>
      </c>
      <c r="D11" s="16">
        <f>+$B$8*D5</f>
        <v>200000</v>
      </c>
      <c r="E11" s="16">
        <f>+$B$8*E5</f>
        <v>200000</v>
      </c>
      <c r="F11" s="16">
        <f t="shared" ref="F11:L11" si="1">+$B$8*F5</f>
        <v>350000.00000000006</v>
      </c>
      <c r="G11" s="16">
        <f t="shared" si="1"/>
        <v>2000000</v>
      </c>
      <c r="H11" s="16">
        <f t="shared" si="1"/>
        <v>500000</v>
      </c>
      <c r="I11" s="16">
        <f t="shared" si="1"/>
        <v>300000</v>
      </c>
      <c r="J11" s="16">
        <f t="shared" si="1"/>
        <v>300000</v>
      </c>
      <c r="K11" s="16">
        <f t="shared" si="1"/>
        <v>200000</v>
      </c>
      <c r="L11" s="16">
        <f t="shared" si="1"/>
        <v>500000</v>
      </c>
      <c r="M11" s="125"/>
      <c r="N11" s="17">
        <v>3.0000000000000001E-3</v>
      </c>
      <c r="R11" s="6"/>
      <c r="S11" s="168" t="s">
        <v>44</v>
      </c>
      <c r="T11" s="168"/>
      <c r="U11" s="168"/>
      <c r="V11" s="168"/>
      <c r="W11" s="168"/>
      <c r="X11" s="168"/>
      <c r="Y11" s="168"/>
      <c r="Z11" s="168"/>
      <c r="AA11" s="168"/>
      <c r="AB11" s="168"/>
      <c r="AC11" s="168"/>
    </row>
    <row r="12" spans="1:31" x14ac:dyDescent="0.2">
      <c r="R12" s="6" t="s">
        <v>71</v>
      </c>
      <c r="S12" s="94" t="s">
        <v>59</v>
      </c>
      <c r="T12" s="94" t="s">
        <v>60</v>
      </c>
      <c r="U12" s="94" t="s">
        <v>61</v>
      </c>
      <c r="V12" s="94" t="s">
        <v>62</v>
      </c>
      <c r="W12" s="94" t="s">
        <v>63</v>
      </c>
      <c r="X12" s="94" t="s">
        <v>64</v>
      </c>
      <c r="Y12" s="94" t="s">
        <v>65</v>
      </c>
      <c r="Z12" s="94" t="s">
        <v>43</v>
      </c>
      <c r="AA12" s="94" t="s">
        <v>66</v>
      </c>
      <c r="AB12" s="94" t="s">
        <v>67</v>
      </c>
      <c r="AC12" s="94" t="s">
        <v>68</v>
      </c>
      <c r="AE12" s="126"/>
    </row>
    <row r="13" spans="1:31" x14ac:dyDescent="0.2">
      <c r="A13" s="21">
        <v>44132</v>
      </c>
      <c r="B13" s="3" t="s">
        <v>55</v>
      </c>
      <c r="R13" s="24" t="s">
        <v>21</v>
      </c>
      <c r="S13" s="25">
        <v>3.2500000000000001E-2</v>
      </c>
      <c r="T13" s="25">
        <v>3.2500000000000001E-2</v>
      </c>
      <c r="U13" s="25">
        <v>6.5000000000000002E-2</v>
      </c>
      <c r="V13" s="25">
        <v>0.13</v>
      </c>
      <c r="W13" s="26">
        <v>0.13</v>
      </c>
      <c r="X13" s="26">
        <v>0.35</v>
      </c>
      <c r="Y13" s="26">
        <v>1.2999999999999999E-2</v>
      </c>
      <c r="Z13" s="26">
        <v>0.13650000000000001</v>
      </c>
      <c r="AA13" s="26">
        <v>9.7500000000000003E-2</v>
      </c>
      <c r="AB13" s="26">
        <v>0</v>
      </c>
      <c r="AC13" s="26">
        <v>1.2999999999999999E-2</v>
      </c>
      <c r="AD13" s="127">
        <f>SUM(S13:AC13)</f>
        <v>1</v>
      </c>
    </row>
    <row r="14" spans="1:31" x14ac:dyDescent="0.2">
      <c r="A14" s="15"/>
      <c r="B14" s="166" t="s">
        <v>44</v>
      </c>
      <c r="C14" s="166"/>
      <c r="D14" s="166"/>
      <c r="E14" s="166"/>
      <c r="F14" s="166"/>
      <c r="G14" s="166"/>
      <c r="H14" s="166"/>
      <c r="I14" s="166"/>
      <c r="J14" s="166"/>
      <c r="K14" s="166"/>
      <c r="L14" s="166"/>
      <c r="R14" s="29"/>
    </row>
    <row r="15" spans="1:31" x14ac:dyDescent="0.2">
      <c r="B15" s="122" t="s">
        <v>59</v>
      </c>
      <c r="C15" s="122" t="s">
        <v>60</v>
      </c>
      <c r="D15" s="122" t="s">
        <v>61</v>
      </c>
      <c r="E15" s="122" t="s">
        <v>62</v>
      </c>
      <c r="F15" s="122" t="s">
        <v>63</v>
      </c>
      <c r="G15" s="122" t="s">
        <v>64</v>
      </c>
      <c r="H15" s="122" t="s">
        <v>65</v>
      </c>
      <c r="I15" s="122" t="s">
        <v>43</v>
      </c>
      <c r="J15" s="122" t="s">
        <v>66</v>
      </c>
      <c r="K15" s="122" t="s">
        <v>67</v>
      </c>
      <c r="L15" s="122" t="s">
        <v>68</v>
      </c>
      <c r="R15" s="29"/>
      <c r="S15" s="3" t="s">
        <v>4</v>
      </c>
    </row>
    <row r="16" spans="1:31" x14ac:dyDescent="0.2">
      <c r="A16" s="13" t="s">
        <v>7</v>
      </c>
      <c r="B16" s="16" cm="1">
        <f t="array" ref="B16:L16">'Prices-Returns EUR'!E14:O14</f>
        <v>2688.3630246499997</v>
      </c>
      <c r="C16" s="16">
        <v>172.27799404999999</v>
      </c>
      <c r="D16" s="16">
        <v>438.60850849999997</v>
      </c>
      <c r="E16" s="16">
        <v>87.388498299999995</v>
      </c>
      <c r="F16" s="39">
        <v>55.878998299999999</v>
      </c>
      <c r="G16" s="39">
        <v>17.94350085</v>
      </c>
      <c r="H16" s="39">
        <v>29.648000849999999</v>
      </c>
      <c r="I16" s="39">
        <v>402.14999399999999</v>
      </c>
      <c r="J16" s="39">
        <v>67.633600000000001</v>
      </c>
      <c r="K16" s="39">
        <v>33.813999340000002</v>
      </c>
      <c r="L16" s="39">
        <v>2.4440390000000001</v>
      </c>
      <c r="O16" s="125"/>
      <c r="R16" s="29"/>
      <c r="S16" s="40">
        <f>AE7</f>
        <v>5082193.8758830726</v>
      </c>
    </row>
    <row r="17" spans="1:33" x14ac:dyDescent="0.2">
      <c r="A17" s="12" t="s">
        <v>8</v>
      </c>
      <c r="B17" s="16">
        <f t="shared" ref="B17:H17" si="2">B16*(1+$N$11)^2</f>
        <v>2704.5173980651207</v>
      </c>
      <c r="C17" s="16">
        <f t="shared" si="2"/>
        <v>173.31321251624638</v>
      </c>
      <c r="D17" s="16">
        <f t="shared" si="2"/>
        <v>441.24410702757632</v>
      </c>
      <c r="E17" s="16">
        <f t="shared" si="2"/>
        <v>87.913615786284666</v>
      </c>
      <c r="F17" s="16">
        <f t="shared" si="2"/>
        <v>56.214775200784686</v>
      </c>
      <c r="G17" s="16">
        <f t="shared" si="2"/>
        <v>18.051323346607646</v>
      </c>
      <c r="H17" s="16">
        <f t="shared" si="2"/>
        <v>29.82615568710764</v>
      </c>
      <c r="I17" s="16">
        <f>I16*(1+$N$11)</f>
        <v>403.35644398199997</v>
      </c>
      <c r="J17" s="16">
        <f>J16*(1+$N$11)^2</f>
        <v>68.040010302399978</v>
      </c>
      <c r="K17" s="16">
        <f>K16*(1+$N$11)^2</f>
        <v>34.017187662034054</v>
      </c>
      <c r="L17" s="16">
        <f>L16*(1+$N$11)^2</f>
        <v>2.4587252303509994</v>
      </c>
      <c r="R17" s="29"/>
      <c r="S17" s="5"/>
    </row>
    <row r="18" spans="1:33" x14ac:dyDescent="0.2">
      <c r="A18" s="14" t="s">
        <v>56</v>
      </c>
      <c r="B18" s="19">
        <f t="shared" ref="B18:L18" si="3">+_xlfn.FLOOR.MATH(B11/B17)</f>
        <v>92</v>
      </c>
      <c r="C18" s="19">
        <f t="shared" si="3"/>
        <v>1153</v>
      </c>
      <c r="D18" s="19">
        <f t="shared" si="3"/>
        <v>453</v>
      </c>
      <c r="E18" s="19">
        <f t="shared" si="3"/>
        <v>2274</v>
      </c>
      <c r="F18" s="19">
        <f t="shared" si="3"/>
        <v>6226</v>
      </c>
      <c r="G18" s="19">
        <f t="shared" si="3"/>
        <v>110795</v>
      </c>
      <c r="H18" s="19">
        <f t="shared" si="3"/>
        <v>16763</v>
      </c>
      <c r="I18" s="19">
        <f t="shared" si="3"/>
        <v>743</v>
      </c>
      <c r="J18" s="19">
        <f t="shared" si="3"/>
        <v>4409</v>
      </c>
      <c r="K18" s="19">
        <f t="shared" si="3"/>
        <v>5879</v>
      </c>
      <c r="L18" s="19">
        <f t="shared" si="3"/>
        <v>203357</v>
      </c>
      <c r="R18" s="29"/>
      <c r="S18" s="168" t="s">
        <v>44</v>
      </c>
      <c r="T18" s="168"/>
      <c r="U18" s="168"/>
      <c r="V18" s="168"/>
      <c r="W18" s="168"/>
      <c r="X18" s="168"/>
      <c r="Y18" s="168"/>
      <c r="Z18" s="168"/>
      <c r="AA18" s="168"/>
      <c r="AB18" s="168"/>
      <c r="AC18" s="168"/>
    </row>
    <row r="19" spans="1:33" x14ac:dyDescent="0.2">
      <c r="R19" s="32"/>
      <c r="S19" s="94" t="s">
        <v>59</v>
      </c>
      <c r="T19" s="94" t="s">
        <v>60</v>
      </c>
      <c r="U19" s="94" t="s">
        <v>61</v>
      </c>
      <c r="V19" s="94" t="s">
        <v>62</v>
      </c>
      <c r="W19" s="94" t="s">
        <v>63</v>
      </c>
      <c r="X19" s="94" t="s">
        <v>64</v>
      </c>
      <c r="Y19" s="94" t="s">
        <v>65</v>
      </c>
      <c r="Z19" s="94" t="s">
        <v>43</v>
      </c>
      <c r="AA19" s="94" t="s">
        <v>66</v>
      </c>
      <c r="AB19" s="94" t="s">
        <v>67</v>
      </c>
      <c r="AC19" s="94" t="s">
        <v>68</v>
      </c>
      <c r="AD19" s="125"/>
    </row>
    <row r="20" spans="1:33" x14ac:dyDescent="0.2">
      <c r="B20" s="10" t="s">
        <v>9</v>
      </c>
      <c r="C20" s="38" t="s">
        <v>12</v>
      </c>
      <c r="R20" s="31" t="s">
        <v>5</v>
      </c>
      <c r="S20" s="16">
        <f>$S$16*S13</f>
        <v>165171.30096619987</v>
      </c>
      <c r="T20" s="16">
        <f t="shared" ref="T20:AC20" si="4">$S$16*T13</f>
        <v>165171.30096619987</v>
      </c>
      <c r="U20" s="16">
        <f t="shared" si="4"/>
        <v>330342.60193239973</v>
      </c>
      <c r="V20" s="16">
        <f t="shared" si="4"/>
        <v>660685.20386479946</v>
      </c>
      <c r="W20" s="16">
        <f t="shared" si="4"/>
        <v>660685.20386479946</v>
      </c>
      <c r="X20" s="16">
        <f t="shared" si="4"/>
        <v>1778767.8565590754</v>
      </c>
      <c r="Y20" s="16">
        <f t="shared" si="4"/>
        <v>66068.52038647994</v>
      </c>
      <c r="Z20" s="16">
        <f t="shared" si="4"/>
        <v>693719.46405803948</v>
      </c>
      <c r="AA20" s="16">
        <f t="shared" si="4"/>
        <v>495513.90289859957</v>
      </c>
      <c r="AB20" s="16">
        <f t="shared" si="4"/>
        <v>0</v>
      </c>
      <c r="AC20" s="16">
        <f t="shared" si="4"/>
        <v>66068.52038647994</v>
      </c>
      <c r="AD20" s="35">
        <f>SUM(S21:AC21)</f>
        <v>1921.4379593151971</v>
      </c>
    </row>
    <row r="21" spans="1:33" x14ac:dyDescent="0.2">
      <c r="B21" s="40">
        <f>+SUMPRODUCT(B18:L18,B16:L16)</f>
        <v>4969118.2122171093</v>
      </c>
      <c r="C21" s="43">
        <f>+B8-SUMPRODUCT(B18:L18,B17:L17)</f>
        <v>1921.4379593152553</v>
      </c>
      <c r="D21" s="125"/>
      <c r="E21" s="125"/>
      <c r="R21" s="128" t="s">
        <v>17</v>
      </c>
      <c r="S21" s="33">
        <f t="shared" ref="S21:AC21" si="5">S20-S7</f>
        <v>-88341.186826485384</v>
      </c>
      <c r="T21" s="33">
        <f t="shared" si="5"/>
        <v>-46946.718391556875</v>
      </c>
      <c r="U21" s="33">
        <f t="shared" si="5"/>
        <v>144054.39126790725</v>
      </c>
      <c r="V21" s="33">
        <f t="shared" si="5"/>
        <v>455386.99498398538</v>
      </c>
      <c r="W21" s="33">
        <f t="shared" si="5"/>
        <v>291165.31980559631</v>
      </c>
      <c r="X21" s="33">
        <f t="shared" si="5"/>
        <v>-216297.78161606356</v>
      </c>
      <c r="Y21" s="33">
        <f t="shared" si="5"/>
        <v>-461667.23100462765</v>
      </c>
      <c r="Z21" s="33">
        <f t="shared" si="5"/>
        <v>380322.07297403947</v>
      </c>
      <c r="AA21" s="33">
        <f t="shared" si="5"/>
        <v>176279.93994096294</v>
      </c>
      <c r="AB21" s="33">
        <f t="shared" si="5"/>
        <v>-178716.92447662266</v>
      </c>
      <c r="AC21" s="33">
        <f t="shared" si="5"/>
        <v>-453317.43869782006</v>
      </c>
    </row>
    <row r="22" spans="1:33" x14ac:dyDescent="0.2">
      <c r="R22" s="41"/>
      <c r="S22" s="2"/>
      <c r="T22" s="2"/>
      <c r="U22" s="2"/>
      <c r="V22" s="2"/>
    </row>
    <row r="23" spans="1:33" x14ac:dyDescent="0.2">
      <c r="R23" s="42">
        <f>S2</f>
        <v>44139</v>
      </c>
      <c r="S23" s="3" t="s">
        <v>76</v>
      </c>
    </row>
    <row r="24" spans="1:33" x14ac:dyDescent="0.2">
      <c r="R24" s="29"/>
      <c r="S24" s="168" t="s">
        <v>44</v>
      </c>
      <c r="T24" s="168"/>
      <c r="U24" s="168"/>
      <c r="V24" s="168"/>
      <c r="W24" s="168"/>
      <c r="X24" s="168"/>
      <c r="Y24" s="168"/>
      <c r="Z24" s="168"/>
      <c r="AA24" s="168"/>
      <c r="AB24" s="168"/>
      <c r="AC24" s="168"/>
    </row>
    <row r="25" spans="1:33" x14ac:dyDescent="0.2">
      <c r="R25" s="29"/>
      <c r="S25" s="94" t="s">
        <v>59</v>
      </c>
      <c r="T25" s="94" t="s">
        <v>60</v>
      </c>
      <c r="U25" s="94" t="s">
        <v>61</v>
      </c>
      <c r="V25" s="94" t="s">
        <v>62</v>
      </c>
      <c r="W25" s="94" t="s">
        <v>63</v>
      </c>
      <c r="X25" s="94" t="s">
        <v>64</v>
      </c>
      <c r="Y25" s="94" t="s">
        <v>65</v>
      </c>
      <c r="Z25" s="94" t="s">
        <v>43</v>
      </c>
      <c r="AA25" s="94" t="s">
        <v>66</v>
      </c>
      <c r="AB25" s="94" t="s">
        <v>67</v>
      </c>
      <c r="AC25" s="94" t="s">
        <v>68</v>
      </c>
      <c r="AE25" s="37" t="s">
        <v>6</v>
      </c>
      <c r="AF25" s="34"/>
    </row>
    <row r="26" spans="1:33" x14ac:dyDescent="0.2">
      <c r="R26" s="30" t="s">
        <v>7</v>
      </c>
      <c r="S26" s="16">
        <f>'Prices-Returns EUR'!E10</f>
        <v>2755.5705194857092</v>
      </c>
      <c r="T26" s="16">
        <f>'Prices-Returns EUR'!F10</f>
        <v>183.97052849762076</v>
      </c>
      <c r="U26" s="16">
        <f>'Prices-Returns EUR'!G10</f>
        <v>411.23225312249997</v>
      </c>
      <c r="V26" s="16">
        <f>'Prices-Returns EUR'!H10</f>
        <v>90.280654740903287</v>
      </c>
      <c r="W26" s="16">
        <f>'Prices-Returns EUR'!I10</f>
        <v>59.351089633665779</v>
      </c>
      <c r="X26" s="16">
        <f>'Prices-Returns EUR'!J10</f>
        <v>18.006820146894164</v>
      </c>
      <c r="Y26" s="16">
        <f>'Prices-Returns EUR'!K10</f>
        <v>31.482178094082659</v>
      </c>
      <c r="Z26" s="16">
        <f>'Prices-Returns EUR'!L10</f>
        <v>421.79998799999998</v>
      </c>
      <c r="AA26" s="16">
        <f>'Prices-Returns EUR'!M10</f>
        <v>72.405072115590073</v>
      </c>
      <c r="AB26" s="16">
        <f>'Prices-Returns EUR'!N10</f>
        <v>30.399204707709249</v>
      </c>
      <c r="AC26" s="39">
        <f>'Prices-Returns EUR'!O10</f>
        <v>2.5540598999999999</v>
      </c>
      <c r="AE26" s="18">
        <v>3.0000000000000001E-3</v>
      </c>
    </row>
    <row r="27" spans="1:33" x14ac:dyDescent="0.2">
      <c r="R27" s="30" t="s">
        <v>16</v>
      </c>
      <c r="S27" s="16">
        <f>S26*IF(S21&gt;0,(1+$AE$26)^2,(1-$AE$26)^2)</f>
        <v>2739.0618965034705</v>
      </c>
      <c r="T27" s="16">
        <f t="shared" ref="T27:Y27" si="6">+T26*IF(T21&gt;0,(1+$AE$26)^2,(1-$AE$26)^2)</f>
        <v>182.86836106139151</v>
      </c>
      <c r="U27" s="16">
        <f t="shared" si="6"/>
        <v>413.70334773151296</v>
      </c>
      <c r="V27" s="16">
        <f t="shared" si="6"/>
        <v>90.823151195241351</v>
      </c>
      <c r="W27" s="16">
        <f t="shared" si="6"/>
        <v>59.707730331274462</v>
      </c>
      <c r="X27" s="16">
        <f t="shared" si="6"/>
        <v>17.89894128739412</v>
      </c>
      <c r="Y27" s="16">
        <f t="shared" si="6"/>
        <v>31.293568365121011</v>
      </c>
      <c r="Z27" s="16">
        <f>+Z26*IF(Z21&gt;0,(1+$AE$26),(1-$AE$26))</f>
        <v>423.06538796399997</v>
      </c>
      <c r="AA27" s="16">
        <f>+AA26*IF(AA21&gt;0,(1+$AE$26)^2,(1-$AE$26)^2)</f>
        <v>72.840154193932634</v>
      </c>
      <c r="AB27" s="16">
        <f>+AB26*IF(AB21&gt;0,(1+$AE$26)^2,(1-$AE$26)^2)</f>
        <v>30.217083072305364</v>
      </c>
      <c r="AC27" s="16">
        <f>+AC26*IF(AC21&gt;0,(1+$AE$26)^2,(1-$AE$26)^2)</f>
        <v>2.5387585271391</v>
      </c>
    </row>
    <row r="28" spans="1:33" x14ac:dyDescent="0.2">
      <c r="R28" s="29"/>
    </row>
    <row r="29" spans="1:33" x14ac:dyDescent="0.2">
      <c r="R29" s="24" t="s">
        <v>18</v>
      </c>
      <c r="S29" s="19">
        <f t="shared" ref="S29:AC29" si="7">ROUND(S21/S26,0)</f>
        <v>-32</v>
      </c>
      <c r="T29" s="19">
        <f t="shared" si="7"/>
        <v>-255</v>
      </c>
      <c r="U29" s="19">
        <f t="shared" si="7"/>
        <v>350</v>
      </c>
      <c r="V29" s="19">
        <f t="shared" si="7"/>
        <v>5044</v>
      </c>
      <c r="W29" s="19">
        <f t="shared" si="7"/>
        <v>4906</v>
      </c>
      <c r="X29" s="19">
        <f t="shared" si="7"/>
        <v>-12012</v>
      </c>
      <c r="Y29" s="19">
        <f t="shared" si="7"/>
        <v>-14664</v>
      </c>
      <c r="Z29" s="19">
        <f t="shared" si="7"/>
        <v>902</v>
      </c>
      <c r="AA29" s="19">
        <f t="shared" si="7"/>
        <v>2435</v>
      </c>
      <c r="AB29" s="19">
        <f t="shared" si="7"/>
        <v>-5879</v>
      </c>
      <c r="AC29" s="19">
        <f t="shared" si="7"/>
        <v>-177489</v>
      </c>
      <c r="AE29" s="10" t="s">
        <v>24</v>
      </c>
      <c r="AF29" s="10" t="s">
        <v>27</v>
      </c>
    </row>
    <row r="30" spans="1:33" x14ac:dyDescent="0.2">
      <c r="R30" s="24" t="s">
        <v>22</v>
      </c>
      <c r="S30" s="27">
        <f>S29*S27</f>
        <v>-87649.980688111056</v>
      </c>
      <c r="T30" s="27">
        <f t="shared" ref="T30:AC30" si="8">T29*T27</f>
        <v>-46631.432070654839</v>
      </c>
      <c r="U30" s="27">
        <f t="shared" si="8"/>
        <v>144796.17170602953</v>
      </c>
      <c r="V30" s="27">
        <f t="shared" si="8"/>
        <v>458111.97462879738</v>
      </c>
      <c r="W30" s="27">
        <f t="shared" si="8"/>
        <v>292926.12500523252</v>
      </c>
      <c r="X30" s="27">
        <f t="shared" si="8"/>
        <v>-215002.08274417816</v>
      </c>
      <c r="Y30" s="27">
        <f t="shared" si="8"/>
        <v>-458888.88650613453</v>
      </c>
      <c r="Z30" s="27">
        <f t="shared" si="8"/>
        <v>381604.97994352796</v>
      </c>
      <c r="AA30" s="27">
        <f t="shared" si="8"/>
        <v>177365.77546222595</v>
      </c>
      <c r="AB30" s="27">
        <f t="shared" si="8"/>
        <v>-177646.23138208324</v>
      </c>
      <c r="AC30" s="27">
        <f t="shared" si="8"/>
        <v>-450601.71222339175</v>
      </c>
      <c r="AE30" s="35">
        <f>SUM(S30:AC30)</f>
        <v>18384.701131259906</v>
      </c>
      <c r="AF30" s="39" t="b">
        <f>AE30&lt;=C21</f>
        <v>0</v>
      </c>
    </row>
    <row r="31" spans="1:33" x14ac:dyDescent="0.2">
      <c r="R31" s="29"/>
      <c r="U31" s="125"/>
      <c r="V31" s="125"/>
    </row>
    <row r="32" spans="1:33" x14ac:dyDescent="0.2">
      <c r="R32" s="24" t="s">
        <v>31</v>
      </c>
      <c r="S32" s="19">
        <f t="shared" ref="S32:AC32" si="9">IF(S21&gt;0,ROUND(S21/S27,0),MAX(ROUNDUP(S21/S27,0),-S6))</f>
        <v>-33</v>
      </c>
      <c r="T32" s="19">
        <f t="shared" si="9"/>
        <v>-257</v>
      </c>
      <c r="U32" s="19">
        <f t="shared" si="9"/>
        <v>348</v>
      </c>
      <c r="V32" s="19">
        <f t="shared" si="9"/>
        <v>5014</v>
      </c>
      <c r="W32" s="19">
        <f t="shared" si="9"/>
        <v>4877</v>
      </c>
      <c r="X32" s="19">
        <f t="shared" si="9"/>
        <v>-12085</v>
      </c>
      <c r="Y32" s="19">
        <f t="shared" si="9"/>
        <v>-14753</v>
      </c>
      <c r="Z32" s="19">
        <f t="shared" si="9"/>
        <v>899</v>
      </c>
      <c r="AA32" s="19">
        <f t="shared" si="9"/>
        <v>2420</v>
      </c>
      <c r="AB32" s="19">
        <f t="shared" si="9"/>
        <v>-5879</v>
      </c>
      <c r="AC32" s="19">
        <f t="shared" si="9"/>
        <v>-178559</v>
      </c>
      <c r="AE32" s="10" t="s">
        <v>24</v>
      </c>
      <c r="AF32" s="10" t="s">
        <v>27</v>
      </c>
      <c r="AG32" s="10" t="s">
        <v>25</v>
      </c>
    </row>
    <row r="33" spans="18:33" x14ac:dyDescent="0.2">
      <c r="R33" s="24" t="s">
        <v>23</v>
      </c>
      <c r="S33" s="16">
        <f>S32*S27</f>
        <v>-90389.042584614523</v>
      </c>
      <c r="T33" s="16">
        <f t="shared" ref="T33:AC33" si="10">T32*T27</f>
        <v>-46997.168792777615</v>
      </c>
      <c r="U33" s="16">
        <f t="shared" si="10"/>
        <v>143968.76501056651</v>
      </c>
      <c r="V33" s="16">
        <f t="shared" si="10"/>
        <v>455387.28009294014</v>
      </c>
      <c r="W33" s="16">
        <f t="shared" si="10"/>
        <v>291194.60082562553</v>
      </c>
      <c r="X33" s="16">
        <f t="shared" si="10"/>
        <v>-216308.70545815793</v>
      </c>
      <c r="Y33" s="16">
        <f t="shared" si="10"/>
        <v>-461674.01409063028</v>
      </c>
      <c r="Z33" s="16">
        <f t="shared" si="10"/>
        <v>380335.78377963597</v>
      </c>
      <c r="AA33" s="16">
        <f t="shared" si="10"/>
        <v>176273.17314931698</v>
      </c>
      <c r="AB33" s="16">
        <f t="shared" si="10"/>
        <v>-177646.23138208324</v>
      </c>
      <c r="AC33" s="16">
        <f t="shared" si="10"/>
        <v>-453318.18384743057</v>
      </c>
      <c r="AE33" s="35">
        <f>SUM(S33:AC33)</f>
        <v>826.25670239090687</v>
      </c>
      <c r="AF33" s="39" t="b">
        <f>AE33&lt;=C21</f>
        <v>1</v>
      </c>
      <c r="AG33" s="39" cm="1">
        <f t="array" ref="AG33">+SUM((S32:AC32)*(S27:AC27-S26:AC26))</f>
        <v>16227.055894612984</v>
      </c>
    </row>
    <row r="34" spans="18:33" x14ac:dyDescent="0.2">
      <c r="R34" s="29"/>
      <c r="S34" s="4"/>
      <c r="T34" s="4"/>
      <c r="U34" s="4"/>
      <c r="V34" s="4"/>
      <c r="AF34" s="125"/>
    </row>
    <row r="35" spans="18:33" x14ac:dyDescent="0.2">
      <c r="R35" s="24" t="s">
        <v>28</v>
      </c>
      <c r="S35" s="16">
        <f>S32*S26</f>
        <v>-90933.827143028408</v>
      </c>
      <c r="T35" s="16">
        <f t="shared" ref="T35:AC35" si="11">T32*T26</f>
        <v>-47280.425823888538</v>
      </c>
      <c r="U35" s="16">
        <f t="shared" si="11"/>
        <v>143108.82408662999</v>
      </c>
      <c r="V35" s="16">
        <f t="shared" si="11"/>
        <v>452667.2028708891</v>
      </c>
      <c r="W35" s="16">
        <f t="shared" si="11"/>
        <v>289455.26414338802</v>
      </c>
      <c r="X35" s="16">
        <f t="shared" si="11"/>
        <v>-217612.42147521596</v>
      </c>
      <c r="Y35" s="16">
        <f t="shared" si="11"/>
        <v>-464456.5734220015</v>
      </c>
      <c r="Z35" s="16">
        <f t="shared" si="11"/>
        <v>379198.189212</v>
      </c>
      <c r="AA35" s="16">
        <f t="shared" si="11"/>
        <v>175220.27451972797</v>
      </c>
      <c r="AB35" s="16">
        <f t="shared" si="11"/>
        <v>-178716.92447662266</v>
      </c>
      <c r="AC35" s="16">
        <f t="shared" si="11"/>
        <v>-456050.38168409996</v>
      </c>
    </row>
    <row r="36" spans="18:33" x14ac:dyDescent="0.2">
      <c r="R36" s="24" t="s">
        <v>19</v>
      </c>
      <c r="S36" s="129">
        <f t="shared" ref="S36:AC36" si="12">S6+S32</f>
        <v>59</v>
      </c>
      <c r="T36" s="129">
        <f t="shared" si="12"/>
        <v>896</v>
      </c>
      <c r="U36" s="129">
        <f t="shared" si="12"/>
        <v>801</v>
      </c>
      <c r="V36" s="129">
        <f t="shared" si="12"/>
        <v>7288</v>
      </c>
      <c r="W36" s="129">
        <f t="shared" si="12"/>
        <v>11103</v>
      </c>
      <c r="X36" s="129">
        <f t="shared" si="12"/>
        <v>98710</v>
      </c>
      <c r="Y36" s="129">
        <f t="shared" si="12"/>
        <v>2010</v>
      </c>
      <c r="Z36" s="129">
        <f t="shared" si="12"/>
        <v>1642</v>
      </c>
      <c r="AA36" s="129">
        <f t="shared" si="12"/>
        <v>6829</v>
      </c>
      <c r="AB36" s="129">
        <f t="shared" si="12"/>
        <v>0</v>
      </c>
      <c r="AC36" s="129">
        <f t="shared" si="12"/>
        <v>24798</v>
      </c>
    </row>
    <row r="37" spans="18:33" x14ac:dyDescent="0.2">
      <c r="R37" s="29"/>
    </row>
    <row r="38" spans="18:33" x14ac:dyDescent="0.2">
      <c r="R38" s="29"/>
    </row>
    <row r="39" spans="18:33" x14ac:dyDescent="0.2">
      <c r="R39" s="29"/>
      <c r="S39" s="10" t="s">
        <v>9</v>
      </c>
      <c r="T39" s="10" t="s">
        <v>12</v>
      </c>
      <c r="U39" s="10" t="s">
        <v>26</v>
      </c>
      <c r="V39" s="10" t="s">
        <v>25</v>
      </c>
      <c r="W39" s="10" t="s">
        <v>27</v>
      </c>
    </row>
    <row r="40" spans="18:33" x14ac:dyDescent="0.2">
      <c r="R40" s="29"/>
      <c r="S40" s="40">
        <f>+SUMPRODUCT(S36:AC36,S26:AC26)</f>
        <v>5064871.6387315355</v>
      </c>
      <c r="T40" s="40">
        <f>AD6-AE33</f>
        <v>1095.1812569243484</v>
      </c>
      <c r="U40" s="35">
        <f>+T40+S40</f>
        <v>5065966.8199884603</v>
      </c>
      <c r="V40" s="130">
        <f>-U40+AE7</f>
        <v>16227.055894612335</v>
      </c>
      <c r="W40" s="39" t="b">
        <f>+ABS(V40-AG33)&lt;10^(-6)</f>
        <v>1</v>
      </c>
    </row>
    <row r="43" spans="18:33" x14ac:dyDescent="0.2">
      <c r="S43" s="149"/>
    </row>
  </sheetData>
  <mergeCells count="6">
    <mergeCell ref="S24:AC24"/>
    <mergeCell ref="B2:L2"/>
    <mergeCell ref="B14:L14"/>
    <mergeCell ref="S4:AD4"/>
    <mergeCell ref="S11:AC11"/>
    <mergeCell ref="S18:AC18"/>
  </mergeCells>
  <pageMargins left="0.7" right="0.7" top="0.75" bottom="0.75" header="0.3" footer="0.3"/>
  <ignoredErrors>
    <ignoredError sqref="I17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085A2-4A11-1D46-B92B-E9AA6D801B58}">
  <dimension ref="B2:AU15"/>
  <sheetViews>
    <sheetView topLeftCell="AC1" zoomScale="92" workbookViewId="0">
      <selection activeCell="AK34" sqref="AK34"/>
    </sheetView>
  </sheetViews>
  <sheetFormatPr baseColWidth="10" defaultRowHeight="15" x14ac:dyDescent="0.2"/>
  <cols>
    <col min="1" max="8" width="10.83203125" style="7"/>
    <col min="9" max="9" width="12.1640625" style="7" bestFit="1" customWidth="1"/>
    <col min="10" max="13" width="10.83203125" style="7"/>
    <col min="14" max="15" width="12.1640625" style="7" bestFit="1" customWidth="1"/>
    <col min="16" max="28" width="10.83203125" style="7"/>
    <col min="29" max="30" width="12.1640625" style="7" bestFit="1" customWidth="1"/>
    <col min="31" max="33" width="10.83203125" style="7"/>
    <col min="34" max="38" width="12.1640625" style="7" bestFit="1" customWidth="1"/>
    <col min="39" max="39" width="13.83203125" style="7" bestFit="1" customWidth="1"/>
    <col min="40" max="43" width="12.1640625" style="7" bestFit="1" customWidth="1"/>
    <col min="44" max="44" width="12.5" style="7" bestFit="1" customWidth="1"/>
    <col min="45" max="45" width="10.83203125" style="7"/>
    <col min="46" max="46" width="13.83203125" style="7" bestFit="1" customWidth="1"/>
    <col min="47" max="47" width="12.1640625" style="7" bestFit="1" customWidth="1"/>
    <col min="48" max="16384" width="10.83203125" style="7"/>
  </cols>
  <sheetData>
    <row r="2" spans="2:47" x14ac:dyDescent="0.2">
      <c r="AF2" s="8"/>
    </row>
    <row r="3" spans="2:47" x14ac:dyDescent="0.2">
      <c r="B3" s="8" t="s">
        <v>10</v>
      </c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1"/>
      <c r="Q3" s="8" t="s">
        <v>2</v>
      </c>
      <c r="S3" s="168" t="s">
        <v>44</v>
      </c>
      <c r="T3" s="168"/>
      <c r="U3" s="168"/>
      <c r="V3" s="168"/>
      <c r="W3" s="168"/>
      <c r="X3" s="168"/>
      <c r="Y3" s="168"/>
      <c r="Z3" s="168"/>
      <c r="AA3" s="168"/>
      <c r="AB3" s="168"/>
      <c r="AC3" s="168"/>
      <c r="AD3" s="168"/>
      <c r="AF3" s="8" t="s">
        <v>11</v>
      </c>
      <c r="AH3" s="166" t="s">
        <v>44</v>
      </c>
      <c r="AI3" s="166"/>
      <c r="AJ3" s="166"/>
      <c r="AK3" s="166"/>
      <c r="AL3" s="166"/>
      <c r="AM3" s="166"/>
      <c r="AN3" s="166"/>
      <c r="AO3" s="166"/>
      <c r="AP3" s="166"/>
      <c r="AQ3" s="166"/>
      <c r="AR3" s="166"/>
      <c r="AS3" s="166"/>
      <c r="AT3" s="166"/>
    </row>
    <row r="4" spans="2:47" x14ac:dyDescent="0.2">
      <c r="D4" s="96" t="s">
        <v>59</v>
      </c>
      <c r="E4" s="96" t="s">
        <v>60</v>
      </c>
      <c r="F4" s="96" t="s">
        <v>61</v>
      </c>
      <c r="G4" s="96" t="s">
        <v>62</v>
      </c>
      <c r="H4" s="96" t="s">
        <v>63</v>
      </c>
      <c r="I4" s="96" t="s">
        <v>64</v>
      </c>
      <c r="J4" s="96" t="s">
        <v>65</v>
      </c>
      <c r="K4" s="96" t="s">
        <v>43</v>
      </c>
      <c r="L4" s="96" t="s">
        <v>66</v>
      </c>
      <c r="M4" s="96" t="s">
        <v>67</v>
      </c>
      <c r="N4" s="96" t="s">
        <v>68</v>
      </c>
      <c r="O4" s="96" t="s">
        <v>72</v>
      </c>
      <c r="S4" s="96" t="s">
        <v>59</v>
      </c>
      <c r="T4" s="96" t="s">
        <v>60</v>
      </c>
      <c r="U4" s="96" t="s">
        <v>61</v>
      </c>
      <c r="V4" s="96" t="s">
        <v>62</v>
      </c>
      <c r="W4" s="96" t="s">
        <v>63</v>
      </c>
      <c r="X4" s="96" t="s">
        <v>64</v>
      </c>
      <c r="Y4" s="96" t="s">
        <v>65</v>
      </c>
      <c r="Z4" s="96" t="s">
        <v>43</v>
      </c>
      <c r="AA4" s="96" t="s">
        <v>66</v>
      </c>
      <c r="AB4" s="96" t="s">
        <v>67</v>
      </c>
      <c r="AC4" s="96" t="s">
        <v>68</v>
      </c>
      <c r="AD4" s="96" t="s">
        <v>73</v>
      </c>
      <c r="AH4" s="96" t="s">
        <v>59</v>
      </c>
      <c r="AI4" s="96" t="s">
        <v>60</v>
      </c>
      <c r="AJ4" s="96" t="s">
        <v>61</v>
      </c>
      <c r="AK4" s="96" t="s">
        <v>62</v>
      </c>
      <c r="AL4" s="96" t="s">
        <v>63</v>
      </c>
      <c r="AM4" s="96" t="s">
        <v>64</v>
      </c>
      <c r="AN4" s="96" t="s">
        <v>65</v>
      </c>
      <c r="AO4" s="96" t="s">
        <v>43</v>
      </c>
      <c r="AP4" s="96" t="s">
        <v>66</v>
      </c>
      <c r="AQ4" s="96" t="s">
        <v>67</v>
      </c>
      <c r="AR4" s="96" t="s">
        <v>68</v>
      </c>
      <c r="AS4" s="96" t="s">
        <v>12</v>
      </c>
      <c r="AT4" s="96" t="s">
        <v>74</v>
      </c>
      <c r="AU4" s="132" t="s">
        <v>75</v>
      </c>
    </row>
    <row r="5" spans="2:47" ht="16" thickBot="1" x14ac:dyDescent="0.25">
      <c r="C5" s="11" t="s">
        <v>1</v>
      </c>
      <c r="D5" s="133"/>
      <c r="E5" s="134"/>
      <c r="F5" s="134"/>
      <c r="G5" s="134"/>
      <c r="H5" s="134"/>
      <c r="I5" s="134"/>
      <c r="J5" s="134"/>
      <c r="K5" s="134"/>
      <c r="L5" s="134"/>
      <c r="M5" s="134"/>
      <c r="N5" s="134"/>
      <c r="O5" s="135"/>
      <c r="R5" s="11" t="s">
        <v>1</v>
      </c>
      <c r="S5" s="133"/>
      <c r="T5" s="134"/>
      <c r="U5" s="134"/>
      <c r="V5" s="134"/>
      <c r="W5" s="134"/>
      <c r="X5" s="134"/>
      <c r="Y5" s="134"/>
      <c r="Z5" s="134"/>
      <c r="AA5" s="134"/>
      <c r="AB5" s="134"/>
      <c r="AC5" s="134"/>
      <c r="AD5" s="135"/>
      <c r="AG5" s="11" t="s">
        <v>1</v>
      </c>
      <c r="AH5" s="133"/>
      <c r="AI5" s="134"/>
      <c r="AJ5" s="134"/>
      <c r="AK5" s="134"/>
      <c r="AL5" s="134"/>
      <c r="AM5" s="134"/>
      <c r="AN5" s="134"/>
      <c r="AO5" s="134"/>
      <c r="AP5" s="134"/>
      <c r="AQ5" s="134"/>
      <c r="AR5" s="134"/>
      <c r="AS5" s="134"/>
      <c r="AT5" s="161"/>
      <c r="AU5" s="136"/>
    </row>
    <row r="6" spans="2:47" ht="16" thickBot="1" x14ac:dyDescent="0.25">
      <c r="C6" s="103">
        <v>44146</v>
      </c>
      <c r="D6" s="137">
        <f>'implementazione(4)'!$S$36</f>
        <v>59</v>
      </c>
      <c r="E6" s="137">
        <f>'implementazione(4)'!$T$36</f>
        <v>896</v>
      </c>
      <c r="F6" s="137">
        <f>'implementazione(4)'!$U$36</f>
        <v>801</v>
      </c>
      <c r="G6" s="137">
        <f>'implementazione(4)'!$V$36</f>
        <v>7288</v>
      </c>
      <c r="H6" s="137">
        <f>'implementazione(4)'!$W$36</f>
        <v>11103</v>
      </c>
      <c r="I6" s="137">
        <f>'implementazione(4)'!$X$36</f>
        <v>98710</v>
      </c>
      <c r="J6" s="137">
        <f>'implementazione(4)'!$Y$36</f>
        <v>2010</v>
      </c>
      <c r="K6" s="137">
        <f>'implementazione(4)'!$Z$36</f>
        <v>1642</v>
      </c>
      <c r="L6" s="137">
        <f>'implementazione(4)'!$AA$36</f>
        <v>6829</v>
      </c>
      <c r="M6" s="137">
        <f>'implementazione(4)'!$AB$36</f>
        <v>0</v>
      </c>
      <c r="N6" s="137">
        <f>'implementazione(4)'!$AC$36</f>
        <v>24798</v>
      </c>
      <c r="O6" s="113">
        <f>'implementazione(4)'!$T$40</f>
        <v>1095.1812569243484</v>
      </c>
      <c r="R6" s="103">
        <v>44146</v>
      </c>
      <c r="S6" s="137">
        <f>'Prices-Returns EUR'!E5</f>
        <v>2662.389154</v>
      </c>
      <c r="T6" s="137">
        <f>'Prices-Returns EUR'!F5</f>
        <v>183.76433</v>
      </c>
      <c r="U6" s="137">
        <f>'Prices-Returns EUR'!G5</f>
        <v>350.76032399999997</v>
      </c>
      <c r="V6" s="137">
        <f>'Prices-Returns EUR'!H5</f>
        <v>102.196898</v>
      </c>
      <c r="W6" s="137">
        <f>'Prices-Returns EUR'!I5</f>
        <v>69.958584000000002</v>
      </c>
      <c r="X6" s="137">
        <f>'Prices-Returns EUR'!J5</f>
        <v>18.024263999999999</v>
      </c>
      <c r="Y6" s="137">
        <f>'Prices-Returns EUR'!K5</f>
        <v>31.533975999999999</v>
      </c>
      <c r="Z6" s="137">
        <f>'Prices-Returns EUR'!L5</f>
        <v>487.4</v>
      </c>
      <c r="AA6" s="137">
        <f>'Prices-Returns EUR'!M5</f>
        <v>73.22399999999999</v>
      </c>
      <c r="AB6" s="137">
        <f>'Prices-Returns EUR'!N5</f>
        <v>27.174959999999999</v>
      </c>
      <c r="AC6" s="138">
        <f>'Prices-Returns EUR'!O5</f>
        <v>2.6908799999999999</v>
      </c>
      <c r="AD6" s="139" cm="1">
        <f t="array" ref="AD6:AD15">AE6:AE15</f>
        <v>0</v>
      </c>
      <c r="AG6" s="103">
        <v>44146</v>
      </c>
      <c r="AH6" s="137">
        <f>D6*S6</f>
        <v>157080.96008600001</v>
      </c>
      <c r="AI6" s="137">
        <f t="shared" ref="AI6:AR15" si="0">E6*T6</f>
        <v>164652.83968</v>
      </c>
      <c r="AJ6" s="137">
        <f t="shared" si="0"/>
        <v>280959.019524</v>
      </c>
      <c r="AK6" s="137">
        <f t="shared" si="0"/>
        <v>744810.99262400006</v>
      </c>
      <c r="AL6" s="137">
        <f t="shared" si="0"/>
        <v>776750.15815200005</v>
      </c>
      <c r="AM6" s="137">
        <f t="shared" si="0"/>
        <v>1779175.0994399998</v>
      </c>
      <c r="AN6" s="137">
        <f t="shared" si="0"/>
        <v>63383.29176</v>
      </c>
      <c r="AO6" s="137">
        <f t="shared" si="0"/>
        <v>800310.79999999993</v>
      </c>
      <c r="AP6" s="137">
        <f t="shared" si="0"/>
        <v>500046.69599999994</v>
      </c>
      <c r="AQ6" s="137">
        <f t="shared" si="0"/>
        <v>0</v>
      </c>
      <c r="AR6" s="137">
        <f t="shared" si="0"/>
        <v>66728.442240000004</v>
      </c>
      <c r="AS6" s="137">
        <f>O6+SUM(AD6:$AD$15)</f>
        <v>1095.1812569243484</v>
      </c>
      <c r="AT6" s="162">
        <f>SUM(AH6:AS6)</f>
        <v>5334993.4807629241</v>
      </c>
      <c r="AU6" s="140">
        <f>(AT6/AT7)-1</f>
        <v>4.1494374418864721E-2</v>
      </c>
    </row>
    <row r="7" spans="2:47" x14ac:dyDescent="0.2">
      <c r="C7" s="103">
        <v>44145</v>
      </c>
      <c r="D7" s="137">
        <f>'implementazione(4)'!$S$36</f>
        <v>59</v>
      </c>
      <c r="E7" s="137">
        <f>'implementazione(4)'!$T$36</f>
        <v>896</v>
      </c>
      <c r="F7" s="137">
        <f>'implementazione(4)'!$U$36</f>
        <v>801</v>
      </c>
      <c r="G7" s="137">
        <f>'implementazione(4)'!$V$36</f>
        <v>7288</v>
      </c>
      <c r="H7" s="137">
        <f>'implementazione(4)'!$W$36</f>
        <v>11103</v>
      </c>
      <c r="I7" s="137">
        <f>'implementazione(4)'!$X$36</f>
        <v>98710</v>
      </c>
      <c r="J7" s="137">
        <f>'implementazione(4)'!$Y$36</f>
        <v>2010</v>
      </c>
      <c r="K7" s="137">
        <f>'implementazione(4)'!$Z$36</f>
        <v>1642</v>
      </c>
      <c r="L7" s="137">
        <f>'implementazione(4)'!$AA$36</f>
        <v>6829</v>
      </c>
      <c r="M7" s="137">
        <f>'implementazione(4)'!$AB$36</f>
        <v>0</v>
      </c>
      <c r="N7" s="137">
        <f>'implementazione(4)'!$AC$36</f>
        <v>24798</v>
      </c>
      <c r="O7" s="113">
        <f>'implementazione(4)'!$T$40</f>
        <v>1095.1812569243484</v>
      </c>
      <c r="R7" s="103">
        <v>44145</v>
      </c>
      <c r="S7" s="137">
        <f>'Prices-Returns EUR'!E6</f>
        <v>2566.10941</v>
      </c>
      <c r="T7" s="137">
        <f>'Prices-Returns EUR'!F6</f>
        <v>178.40895499999999</v>
      </c>
      <c r="U7" s="137">
        <f>'Prices-Returns EUR'!G6</f>
        <v>317.91645499999998</v>
      </c>
      <c r="V7" s="137">
        <f>'Prices-Returns EUR'!H6</f>
        <v>92.489244999999997</v>
      </c>
      <c r="W7" s="137">
        <f>'Prices-Returns EUR'!I6</f>
        <v>64.300274999999999</v>
      </c>
      <c r="X7" s="137">
        <f>'Prices-Returns EUR'!J6</f>
        <v>17.975330000000003</v>
      </c>
      <c r="Y7" s="137">
        <f>'Prices-Returns EUR'!K6</f>
        <v>30.725470000000005</v>
      </c>
      <c r="Z7" s="137">
        <f>'Prices-Returns EUR'!L6</f>
        <v>474</v>
      </c>
      <c r="AA7" s="137">
        <f>'Prices-Returns EUR'!M6</f>
        <v>71.36</v>
      </c>
      <c r="AB7" s="137">
        <f>'Prices-Returns EUR'!N6</f>
        <v>30.046139999999998</v>
      </c>
      <c r="AC7" s="138">
        <f>'Prices-Returns EUR'!O6</f>
        <v>2.6503680000000003</v>
      </c>
      <c r="AD7" s="141">
        <v>0</v>
      </c>
      <c r="AG7" s="103">
        <v>44145</v>
      </c>
      <c r="AH7" s="137">
        <f t="shared" ref="AH7:AH15" si="1">D7*S7</f>
        <v>151400.45519000001</v>
      </c>
      <c r="AI7" s="137">
        <f t="shared" si="0"/>
        <v>159854.42368000001</v>
      </c>
      <c r="AJ7" s="137">
        <f t="shared" si="0"/>
        <v>254651.08045499999</v>
      </c>
      <c r="AK7" s="137">
        <f t="shared" si="0"/>
        <v>674061.61755999993</v>
      </c>
      <c r="AL7" s="137">
        <f t="shared" si="0"/>
        <v>713925.95332500001</v>
      </c>
      <c r="AM7" s="137">
        <f t="shared" si="0"/>
        <v>1774344.8243000002</v>
      </c>
      <c r="AN7" s="137">
        <f t="shared" si="0"/>
        <v>61758.194700000007</v>
      </c>
      <c r="AO7" s="137">
        <f t="shared" si="0"/>
        <v>778308</v>
      </c>
      <c r="AP7" s="137">
        <f t="shared" si="0"/>
        <v>487317.44</v>
      </c>
      <c r="AQ7" s="137">
        <f t="shared" si="0"/>
        <v>0</v>
      </c>
      <c r="AR7" s="137">
        <f t="shared" si="0"/>
        <v>65723.825664000004</v>
      </c>
      <c r="AS7" s="137">
        <f>O7+SUM(AD7:$AD$15)</f>
        <v>1095.1812569243484</v>
      </c>
      <c r="AT7" s="138">
        <f t="shared" ref="AT7:AT15" si="2">SUM(AH7:AS7)</f>
        <v>5122440.9961309247</v>
      </c>
      <c r="AU7" s="142">
        <f t="shared" ref="AU7:AU15" si="3">(AT7/AT8)-1</f>
        <v>-1.9345737937988661E-2</v>
      </c>
    </row>
    <row r="8" spans="2:47" x14ac:dyDescent="0.2">
      <c r="C8" s="103">
        <v>44144</v>
      </c>
      <c r="D8" s="137">
        <f>'implementazione(4)'!$S$36</f>
        <v>59</v>
      </c>
      <c r="E8" s="137">
        <f>'implementazione(4)'!$T$36</f>
        <v>896</v>
      </c>
      <c r="F8" s="137">
        <f>'implementazione(4)'!$U$36</f>
        <v>801</v>
      </c>
      <c r="G8" s="137">
        <f>'implementazione(4)'!$V$36</f>
        <v>7288</v>
      </c>
      <c r="H8" s="137">
        <f>'implementazione(4)'!$W$36</f>
        <v>11103</v>
      </c>
      <c r="I8" s="137">
        <f>'implementazione(4)'!$X$36</f>
        <v>98710</v>
      </c>
      <c r="J8" s="137">
        <f>'implementazione(4)'!$Y$36</f>
        <v>2010</v>
      </c>
      <c r="K8" s="137">
        <f>'implementazione(4)'!$Z$36</f>
        <v>1642</v>
      </c>
      <c r="L8" s="137">
        <f>'implementazione(4)'!$AA$36</f>
        <v>6829</v>
      </c>
      <c r="M8" s="137">
        <f>'implementazione(4)'!$AB$36</f>
        <v>0</v>
      </c>
      <c r="N8" s="137">
        <f>'implementazione(4)'!$AC$36</f>
        <v>24798</v>
      </c>
      <c r="O8" s="113">
        <f>'implementazione(4)'!$T$40</f>
        <v>1095.1812569243484</v>
      </c>
      <c r="R8" s="103">
        <v>44144</v>
      </c>
      <c r="S8" s="137">
        <f>'Prices-Returns EUR'!E7</f>
        <v>2643.3510019751097</v>
      </c>
      <c r="T8" s="137">
        <f>'Prices-Returns EUR'!F7</f>
        <v>183.62887023554171</v>
      </c>
      <c r="U8" s="137">
        <f>'Prices-Returns EUR'!G7</f>
        <v>347.46459474935278</v>
      </c>
      <c r="V8" s="137">
        <f>'Prices-Returns EUR'!H7</f>
        <v>98.444382036170822</v>
      </c>
      <c r="W8" s="137">
        <f>'Prices-Returns EUR'!I7</f>
        <v>65.366125144097253</v>
      </c>
      <c r="X8" s="137">
        <f>'Prices-Returns EUR'!J7</f>
        <v>17.901272259924109</v>
      </c>
      <c r="Y8" s="137">
        <f>'Prices-Returns EUR'!K7</f>
        <v>31.262060655796979</v>
      </c>
      <c r="Z8" s="137">
        <f>'Prices-Returns EUR'!L7</f>
        <v>468.85000600000001</v>
      </c>
      <c r="AA8" s="137">
        <f>'Prices-Returns EUR'!M7</f>
        <v>75.086936338982497</v>
      </c>
      <c r="AB8" s="137">
        <f>'Prices-Returns EUR'!N7</f>
        <v>31.474543472720075</v>
      </c>
      <c r="AC8" s="138">
        <f>'Prices-Returns EUR'!O7</f>
        <v>2.7371305000000001</v>
      </c>
      <c r="AD8" s="141">
        <v>0</v>
      </c>
      <c r="AG8" s="103">
        <v>44144</v>
      </c>
      <c r="AH8" s="137">
        <f t="shared" si="1"/>
        <v>155957.70911653148</v>
      </c>
      <c r="AI8" s="137">
        <f t="shared" si="0"/>
        <v>164531.46773104538</v>
      </c>
      <c r="AJ8" s="137">
        <f t="shared" si="0"/>
        <v>278319.1403942316</v>
      </c>
      <c r="AK8" s="137">
        <f t="shared" si="0"/>
        <v>717462.65627961291</v>
      </c>
      <c r="AL8" s="137">
        <f t="shared" si="0"/>
        <v>725760.08747491182</v>
      </c>
      <c r="AM8" s="137">
        <f t="shared" si="0"/>
        <v>1767034.5847771089</v>
      </c>
      <c r="AN8" s="137">
        <f t="shared" si="0"/>
        <v>62836.741918151929</v>
      </c>
      <c r="AO8" s="137">
        <f t="shared" si="0"/>
        <v>769851.709852</v>
      </c>
      <c r="AP8" s="137">
        <f t="shared" si="0"/>
        <v>512768.68825891148</v>
      </c>
      <c r="AQ8" s="137">
        <f t="shared" si="0"/>
        <v>0</v>
      </c>
      <c r="AR8" s="137">
        <f t="shared" si="0"/>
        <v>67875.362139000004</v>
      </c>
      <c r="AS8" s="137">
        <f>O8+SUM(AD8:$AD$15)</f>
        <v>1095.1812569243484</v>
      </c>
      <c r="AT8" s="138">
        <f t="shared" si="2"/>
        <v>5223493.3291984294</v>
      </c>
      <c r="AU8" s="142">
        <f t="shared" si="3"/>
        <v>-5.5550121328232782E-3</v>
      </c>
    </row>
    <row r="9" spans="2:47" x14ac:dyDescent="0.2">
      <c r="C9" s="103">
        <v>44141</v>
      </c>
      <c r="D9" s="137">
        <f>'implementazione(4)'!$S$36</f>
        <v>59</v>
      </c>
      <c r="E9" s="137">
        <f>'implementazione(4)'!$T$36</f>
        <v>896</v>
      </c>
      <c r="F9" s="137">
        <f>'implementazione(4)'!$U$36</f>
        <v>801</v>
      </c>
      <c r="G9" s="137">
        <f>'implementazione(4)'!$V$36</f>
        <v>7288</v>
      </c>
      <c r="H9" s="137">
        <f>'implementazione(4)'!$W$36</f>
        <v>11103</v>
      </c>
      <c r="I9" s="137">
        <f>'implementazione(4)'!$X$36</f>
        <v>98710</v>
      </c>
      <c r="J9" s="137">
        <f>'implementazione(4)'!$Y$36</f>
        <v>2010</v>
      </c>
      <c r="K9" s="137">
        <f>'implementazione(4)'!$Z$36</f>
        <v>1642</v>
      </c>
      <c r="L9" s="137">
        <f>'implementazione(4)'!$AA$36</f>
        <v>6829</v>
      </c>
      <c r="M9" s="137">
        <f>'implementazione(4)'!$AB$36</f>
        <v>0</v>
      </c>
      <c r="N9" s="137">
        <f>'implementazione(4)'!$AC$36</f>
        <v>24798</v>
      </c>
      <c r="O9" s="113">
        <f>'implementazione(4)'!$T$40</f>
        <v>1095.1812569243484</v>
      </c>
      <c r="R9" s="103">
        <v>44141</v>
      </c>
      <c r="S9" s="137">
        <f>'Prices-Returns EUR'!E8</f>
        <v>2802.0807350768432</v>
      </c>
      <c r="T9" s="137">
        <f>'Prices-Returns EUR'!F8</f>
        <v>189.31182039578457</v>
      </c>
      <c r="U9" s="137">
        <f>'Prices-Returns EUR'!G8</f>
        <v>423.19296994129064</v>
      </c>
      <c r="V9" s="137">
        <f>'Prices-Returns EUR'!H8</f>
        <v>103.68486080859469</v>
      </c>
      <c r="W9" s="137">
        <f>'Prices-Returns EUR'!I8</f>
        <v>61.307173066475762</v>
      </c>
      <c r="X9" s="137">
        <f>'Prices-Returns EUR'!J8</f>
        <v>18.091750905856887</v>
      </c>
      <c r="Y9" s="137">
        <f>'Prices-Returns EUR'!K8</f>
        <v>32.299444723690378</v>
      </c>
      <c r="Z9" s="137">
        <f>'Prices-Returns EUR'!L8</f>
        <v>435.5</v>
      </c>
      <c r="AA9" s="137">
        <f>'Prices-Returns EUR'!M8</f>
        <v>74.698793350243989</v>
      </c>
      <c r="AB9" s="137">
        <f>'Prices-Returns EUR'!N8</f>
        <v>30.778465988157929</v>
      </c>
      <c r="AC9" s="138">
        <f>'Prices-Returns EUR'!O8</f>
        <v>2.6347526999999999</v>
      </c>
      <c r="AD9" s="141">
        <v>0</v>
      </c>
      <c r="AG9" s="103">
        <v>44141</v>
      </c>
      <c r="AH9" s="137">
        <f t="shared" si="1"/>
        <v>165322.76336953376</v>
      </c>
      <c r="AI9" s="137">
        <f t="shared" si="0"/>
        <v>169623.39107462298</v>
      </c>
      <c r="AJ9" s="137">
        <f t="shared" si="0"/>
        <v>338977.56892297382</v>
      </c>
      <c r="AK9" s="137">
        <f t="shared" si="0"/>
        <v>755655.26557303814</v>
      </c>
      <c r="AL9" s="137">
        <f t="shared" si="0"/>
        <v>680693.54255708039</v>
      </c>
      <c r="AM9" s="137">
        <f t="shared" si="0"/>
        <v>1785836.7319171333</v>
      </c>
      <c r="AN9" s="137">
        <f t="shared" si="0"/>
        <v>64921.883894617662</v>
      </c>
      <c r="AO9" s="137">
        <f t="shared" si="0"/>
        <v>715091</v>
      </c>
      <c r="AP9" s="137">
        <f t="shared" si="0"/>
        <v>510118.0597888162</v>
      </c>
      <c r="AQ9" s="137">
        <f t="shared" si="0"/>
        <v>0</v>
      </c>
      <c r="AR9" s="137">
        <f t="shared" si="0"/>
        <v>65336.5974546</v>
      </c>
      <c r="AS9" s="137">
        <f>O9+SUM(AD9:$AD$15)</f>
        <v>1095.1812569243484</v>
      </c>
      <c r="AT9" s="138">
        <f t="shared" si="2"/>
        <v>5252671.9858093411</v>
      </c>
      <c r="AU9" s="142">
        <f t="shared" si="3"/>
        <v>-1.3605013736553984E-3</v>
      </c>
    </row>
    <row r="10" spans="2:47" x14ac:dyDescent="0.2">
      <c r="C10" s="103">
        <v>44140</v>
      </c>
      <c r="D10" s="137">
        <f>'implementazione(4)'!$S$36</f>
        <v>59</v>
      </c>
      <c r="E10" s="137">
        <f>'implementazione(4)'!$T$36</f>
        <v>896</v>
      </c>
      <c r="F10" s="137">
        <f>'implementazione(4)'!$U$36</f>
        <v>801</v>
      </c>
      <c r="G10" s="137">
        <f>'implementazione(4)'!$V$36</f>
        <v>7288</v>
      </c>
      <c r="H10" s="137">
        <f>'implementazione(4)'!$W$36</f>
        <v>11103</v>
      </c>
      <c r="I10" s="137">
        <f>'implementazione(4)'!$X$36</f>
        <v>98710</v>
      </c>
      <c r="J10" s="137">
        <f>'implementazione(4)'!$Y$36</f>
        <v>2010</v>
      </c>
      <c r="K10" s="137">
        <f>'implementazione(4)'!$Z$36</f>
        <v>1642</v>
      </c>
      <c r="L10" s="137">
        <f>'implementazione(4)'!$AA$36</f>
        <v>6829</v>
      </c>
      <c r="M10" s="137">
        <f>'implementazione(4)'!$AB$36</f>
        <v>0</v>
      </c>
      <c r="N10" s="137">
        <f>'implementazione(4)'!$AC$36</f>
        <v>24798</v>
      </c>
      <c r="O10" s="113">
        <f>'implementazione(4)'!$T$40</f>
        <v>1095.1812569243484</v>
      </c>
      <c r="R10" s="103">
        <v>44140</v>
      </c>
      <c r="S10" s="137">
        <f>'Prices-Returns EUR'!E9</f>
        <v>2831.4076579264074</v>
      </c>
      <c r="T10" s="137">
        <f>'Prices-Returns EUR'!F9</f>
        <v>190.31456836801141</v>
      </c>
      <c r="U10" s="137">
        <f>'Prices-Returns EUR'!G9</f>
        <v>423.3730153724469</v>
      </c>
      <c r="V10" s="137">
        <f>'Prices-Returns EUR'!H9</f>
        <v>102.50002727424595</v>
      </c>
      <c r="W10" s="137">
        <f>'Prices-Returns EUR'!I9</f>
        <v>60.923849452980903</v>
      </c>
      <c r="X10" s="137">
        <f>'Prices-Returns EUR'!J9</f>
        <v>18.20556002550142</v>
      </c>
      <c r="Y10" s="137">
        <f>'Prices-Returns EUR'!K9</f>
        <v>32.23474943491172</v>
      </c>
      <c r="Z10" s="137">
        <f>'Prices-Returns EUR'!L9</f>
        <v>436.75</v>
      </c>
      <c r="AA10" s="137">
        <f>'Prices-Returns EUR'!M9</f>
        <v>75.319716240293744</v>
      </c>
      <c r="AB10" s="137">
        <f>'Prices-Returns EUR'!N9</f>
        <v>32.384659169607232</v>
      </c>
      <c r="AC10" s="138">
        <f>'Prices-Returns EUR'!O9</f>
        <v>2.6298047999999996</v>
      </c>
      <c r="AD10" s="141">
        <v>0</v>
      </c>
      <c r="AG10" s="103">
        <v>44140</v>
      </c>
      <c r="AH10" s="137">
        <f t="shared" si="1"/>
        <v>167053.05181765804</v>
      </c>
      <c r="AI10" s="137">
        <f t="shared" si="0"/>
        <v>170521.85325773823</v>
      </c>
      <c r="AJ10" s="137">
        <f t="shared" si="0"/>
        <v>339121.78531332995</v>
      </c>
      <c r="AK10" s="137">
        <f t="shared" si="0"/>
        <v>747020.19877470448</v>
      </c>
      <c r="AL10" s="137">
        <f t="shared" si="0"/>
        <v>676437.50047644693</v>
      </c>
      <c r="AM10" s="137">
        <f t="shared" si="0"/>
        <v>1797070.8301172452</v>
      </c>
      <c r="AN10" s="137">
        <f t="shared" si="0"/>
        <v>64791.846364172554</v>
      </c>
      <c r="AO10" s="137">
        <f t="shared" si="0"/>
        <v>717143.5</v>
      </c>
      <c r="AP10" s="137">
        <f t="shared" si="0"/>
        <v>514358.342204966</v>
      </c>
      <c r="AQ10" s="137">
        <f t="shared" si="0"/>
        <v>0</v>
      </c>
      <c r="AR10" s="137">
        <f t="shared" si="0"/>
        <v>65213.899430399993</v>
      </c>
      <c r="AS10" s="137">
        <f>O10+SUM(AD10:$AD$15)</f>
        <v>1095.1812569243484</v>
      </c>
      <c r="AT10" s="138">
        <f t="shared" si="2"/>
        <v>5259827.9890135853</v>
      </c>
      <c r="AU10" s="142">
        <f t="shared" si="3"/>
        <v>3.495225043921546E-2</v>
      </c>
    </row>
    <row r="11" spans="2:47" x14ac:dyDescent="0.2">
      <c r="C11" s="103">
        <v>44139</v>
      </c>
      <c r="D11" s="137">
        <f>'implementazione(4)'!S$6</f>
        <v>92</v>
      </c>
      <c r="E11" s="137">
        <f>'implementazione(4)'!T$6</f>
        <v>1153</v>
      </c>
      <c r="F11" s="137">
        <f>'implementazione(4)'!U$6</f>
        <v>453</v>
      </c>
      <c r="G11" s="137">
        <f>'implementazione(4)'!V$6</f>
        <v>2274</v>
      </c>
      <c r="H11" s="137">
        <f>'implementazione(4)'!W$6</f>
        <v>6226</v>
      </c>
      <c r="I11" s="137">
        <f>'implementazione(4)'!X$6</f>
        <v>110795</v>
      </c>
      <c r="J11" s="137">
        <f>'implementazione(4)'!Y$6</f>
        <v>16763</v>
      </c>
      <c r="K11" s="137">
        <f>'implementazione(4)'!Z$6</f>
        <v>743</v>
      </c>
      <c r="L11" s="137">
        <f>'implementazione(4)'!AA$6</f>
        <v>4409</v>
      </c>
      <c r="M11" s="137">
        <f>'implementazione(4)'!AB$6</f>
        <v>5879</v>
      </c>
      <c r="N11" s="138">
        <f>'implementazione(4)'!AC$6</f>
        <v>203357</v>
      </c>
      <c r="O11" s="113">
        <f>'implementazione(4)'!$C$21</f>
        <v>1921.4379593152553</v>
      </c>
      <c r="R11" s="103">
        <v>44139</v>
      </c>
      <c r="S11" s="137">
        <f>'Prices-Returns EUR'!E10</f>
        <v>2755.5705194857092</v>
      </c>
      <c r="T11" s="137">
        <f>'Prices-Returns EUR'!F10</f>
        <v>183.97052849762076</v>
      </c>
      <c r="U11" s="137">
        <f>'Prices-Returns EUR'!G10</f>
        <v>411.23225312249997</v>
      </c>
      <c r="V11" s="137">
        <f>'Prices-Returns EUR'!H10</f>
        <v>90.280654740903287</v>
      </c>
      <c r="W11" s="137">
        <f>'Prices-Returns EUR'!I10</f>
        <v>59.351089633665779</v>
      </c>
      <c r="X11" s="137">
        <f>'Prices-Returns EUR'!J10</f>
        <v>18.006820146894164</v>
      </c>
      <c r="Y11" s="137">
        <f>'Prices-Returns EUR'!K10</f>
        <v>31.482178094082659</v>
      </c>
      <c r="Z11" s="137">
        <f>'Prices-Returns EUR'!L10</f>
        <v>421.79998799999998</v>
      </c>
      <c r="AA11" s="137">
        <f>'Prices-Returns EUR'!M10</f>
        <v>72.405072115590073</v>
      </c>
      <c r="AB11" s="137">
        <f>'Prices-Returns EUR'!N10</f>
        <v>30.399204707709249</v>
      </c>
      <c r="AC11" s="138">
        <f>'Prices-Returns EUR'!O10</f>
        <v>2.5540598999999999</v>
      </c>
      <c r="AD11" s="141">
        <v>0</v>
      </c>
      <c r="AG11" s="103">
        <v>44139</v>
      </c>
      <c r="AH11" s="137">
        <f t="shared" si="1"/>
        <v>253512.48779268525</v>
      </c>
      <c r="AI11" s="137">
        <f t="shared" si="0"/>
        <v>212118.01935775674</v>
      </c>
      <c r="AJ11" s="137">
        <f t="shared" si="0"/>
        <v>186288.21066449248</v>
      </c>
      <c r="AK11" s="137">
        <f t="shared" si="0"/>
        <v>205298.20888081408</v>
      </c>
      <c r="AL11" s="137">
        <f t="shared" si="0"/>
        <v>369519.88405920315</v>
      </c>
      <c r="AM11" s="137">
        <f t="shared" si="0"/>
        <v>1995065.638175139</v>
      </c>
      <c r="AN11" s="137">
        <f t="shared" si="0"/>
        <v>527735.75139110757</v>
      </c>
      <c r="AO11" s="137">
        <f t="shared" si="0"/>
        <v>313397.391084</v>
      </c>
      <c r="AP11" s="137">
        <f t="shared" si="0"/>
        <v>319233.96295763663</v>
      </c>
      <c r="AQ11" s="137">
        <f t="shared" si="0"/>
        <v>178716.92447662266</v>
      </c>
      <c r="AR11" s="137">
        <f t="shared" si="0"/>
        <v>519385.95908429998</v>
      </c>
      <c r="AS11" s="137">
        <f>O11+SUM(AD11:$AD$15)</f>
        <v>1921.4379593152553</v>
      </c>
      <c r="AT11" s="138">
        <f t="shared" si="2"/>
        <v>5082193.8758830726</v>
      </c>
      <c r="AU11" s="142">
        <f t="shared" si="3"/>
        <v>1.7419137799031592E-2</v>
      </c>
    </row>
    <row r="12" spans="2:47" x14ac:dyDescent="0.2">
      <c r="C12" s="103">
        <v>44137</v>
      </c>
      <c r="D12" s="137">
        <f>'implementazione(4)'!S$6</f>
        <v>92</v>
      </c>
      <c r="E12" s="137">
        <f>'implementazione(4)'!T$6</f>
        <v>1153</v>
      </c>
      <c r="F12" s="137">
        <f>'implementazione(4)'!U$6</f>
        <v>453</v>
      </c>
      <c r="G12" s="137">
        <f>'implementazione(4)'!V$6</f>
        <v>2274</v>
      </c>
      <c r="H12" s="137">
        <f>'implementazione(4)'!W$6</f>
        <v>6226</v>
      </c>
      <c r="I12" s="137">
        <f>'implementazione(4)'!X$6</f>
        <v>110795</v>
      </c>
      <c r="J12" s="137">
        <f>'implementazione(4)'!Y$6</f>
        <v>16763</v>
      </c>
      <c r="K12" s="137">
        <f>'implementazione(4)'!Z$6</f>
        <v>743</v>
      </c>
      <c r="L12" s="137">
        <f>'implementazione(4)'!AA$6</f>
        <v>4409</v>
      </c>
      <c r="M12" s="137">
        <f>'implementazione(4)'!AB$6</f>
        <v>5879</v>
      </c>
      <c r="N12" s="138">
        <f>'implementazione(4)'!AC$6</f>
        <v>203357</v>
      </c>
      <c r="O12" s="113">
        <f>'implementazione(4)'!$C$21</f>
        <v>1921.4379593152553</v>
      </c>
      <c r="R12" s="103">
        <v>44137</v>
      </c>
      <c r="S12" s="137">
        <f>'Prices-Returns EUR'!E11</f>
        <v>2580.6983436006499</v>
      </c>
      <c r="T12" s="137">
        <f>'Prices-Returns EUR'!F11</f>
        <v>173.79137304889488</v>
      </c>
      <c r="U12" s="137">
        <f>'Prices-Returns EUR'!G11</f>
        <v>389.10438992211039</v>
      </c>
      <c r="V12" s="137">
        <f>'Prices-Returns EUR'!H11</f>
        <v>89.184789368259374</v>
      </c>
      <c r="W12" s="137">
        <f>'Prices-Returns EUR'!I11</f>
        <v>57.644141273238887</v>
      </c>
      <c r="X12" s="137">
        <f>'Prices-Returns EUR'!J11</f>
        <v>18.055130852456426</v>
      </c>
      <c r="Y12" s="137">
        <f>'Prices-Returns EUR'!K11</f>
        <v>30.003126578320785</v>
      </c>
      <c r="Z12" s="137">
        <f>'Prices-Returns EUR'!L11</f>
        <v>405.64999399999999</v>
      </c>
      <c r="AA12" s="137">
        <f>'Prices-Returns EUR'!M11</f>
        <v>72.019974569096433</v>
      </c>
      <c r="AB12" s="137">
        <f>'Prices-Returns EUR'!N11</f>
        <v>32.997155463367392</v>
      </c>
      <c r="AC12" s="138">
        <f>'Prices-Returns EUR'!O11</f>
        <v>2.4646661999999999</v>
      </c>
      <c r="AD12" s="141">
        <v>0</v>
      </c>
      <c r="AG12" s="103">
        <v>44137</v>
      </c>
      <c r="AH12" s="137">
        <f t="shared" si="1"/>
        <v>237424.24761125978</v>
      </c>
      <c r="AI12" s="137">
        <f t="shared" si="0"/>
        <v>200381.45312537579</v>
      </c>
      <c r="AJ12" s="137">
        <f t="shared" si="0"/>
        <v>176264.28863471601</v>
      </c>
      <c r="AK12" s="137">
        <f t="shared" si="0"/>
        <v>202806.21102342181</v>
      </c>
      <c r="AL12" s="137">
        <f t="shared" si="0"/>
        <v>358892.42356718529</v>
      </c>
      <c r="AM12" s="137">
        <f t="shared" si="0"/>
        <v>2000418.2227979098</v>
      </c>
      <c r="AN12" s="137">
        <f t="shared" si="0"/>
        <v>502942.4108323913</v>
      </c>
      <c r="AO12" s="137">
        <f t="shared" si="0"/>
        <v>301397.945542</v>
      </c>
      <c r="AP12" s="137">
        <f t="shared" si="0"/>
        <v>317536.06787514617</v>
      </c>
      <c r="AQ12" s="137">
        <f t="shared" si="0"/>
        <v>193990.2769691369</v>
      </c>
      <c r="AR12" s="137">
        <f t="shared" si="0"/>
        <v>501207.12443339999</v>
      </c>
      <c r="AS12" s="137">
        <f>O12+SUM(AD12:$AD$15)</f>
        <v>1921.4379593152553</v>
      </c>
      <c r="AT12" s="138">
        <f t="shared" si="2"/>
        <v>4995182.1103712581</v>
      </c>
      <c r="AU12" s="142">
        <f t="shared" si="3"/>
        <v>7.8253101957905802E-3</v>
      </c>
    </row>
    <row r="13" spans="2:47" x14ac:dyDescent="0.2">
      <c r="C13" s="103">
        <v>44134</v>
      </c>
      <c r="D13" s="137">
        <f>'implementazione(4)'!S$6</f>
        <v>92</v>
      </c>
      <c r="E13" s="137">
        <f>'implementazione(4)'!T$6</f>
        <v>1153</v>
      </c>
      <c r="F13" s="137">
        <f>'implementazione(4)'!U$6</f>
        <v>453</v>
      </c>
      <c r="G13" s="137">
        <f>'implementazione(4)'!V$6</f>
        <v>2274</v>
      </c>
      <c r="H13" s="137">
        <f>'implementazione(4)'!W$6</f>
        <v>6226</v>
      </c>
      <c r="I13" s="137">
        <f>'implementazione(4)'!X$6</f>
        <v>110795</v>
      </c>
      <c r="J13" s="137">
        <f>'implementazione(4)'!Y$6</f>
        <v>16763</v>
      </c>
      <c r="K13" s="137">
        <f>'implementazione(4)'!Z$6</f>
        <v>743</v>
      </c>
      <c r="L13" s="137">
        <f>'implementazione(4)'!AA$6</f>
        <v>4409</v>
      </c>
      <c r="M13" s="137">
        <f>'implementazione(4)'!AB$6</f>
        <v>5879</v>
      </c>
      <c r="N13" s="138">
        <f>'implementazione(4)'!AC$6</f>
        <v>203357</v>
      </c>
      <c r="O13" s="113">
        <f>'implementazione(4)'!$C$21</f>
        <v>1921.4379593152553</v>
      </c>
      <c r="R13" s="103">
        <v>44134</v>
      </c>
      <c r="S13" s="137">
        <f>'Prices-Returns EUR'!E12</f>
        <v>2599.7327630643827</v>
      </c>
      <c r="T13" s="137">
        <f>'Prices-Returns EUR'!F12</f>
        <v>173.36689956930138</v>
      </c>
      <c r="U13" s="137">
        <f>'Prices-Returns EUR'!G12</f>
        <v>394.65865550104041</v>
      </c>
      <c r="V13" s="137">
        <f>'Prices-Returns EUR'!H12</f>
        <v>83.990509217635534</v>
      </c>
      <c r="W13" s="137">
        <f>'Prices-Returns EUR'!I12</f>
        <v>57.771841900211498</v>
      </c>
      <c r="X13" s="137">
        <f>'Prices-Returns EUR'!J12</f>
        <v>17.981453415191762</v>
      </c>
      <c r="Y13" s="137">
        <f>'Prices-Returns EUR'!K12</f>
        <v>29.712211975647978</v>
      </c>
      <c r="Z13" s="137">
        <f>'Prices-Returns EUR'!L12</f>
        <v>402.29998799999998</v>
      </c>
      <c r="AA13" s="137">
        <f>'Prices-Returns EUR'!M12</f>
        <v>71.037806166474695</v>
      </c>
      <c r="AB13" s="137">
        <f>'Prices-Returns EUR'!N12</f>
        <v>32.389273539113475</v>
      </c>
      <c r="AC13" s="138">
        <f>'Prices-Returns EUR'!O12</f>
        <v>2.4247679999999998</v>
      </c>
      <c r="AD13" s="141">
        <v>0</v>
      </c>
      <c r="AG13" s="103">
        <v>44134</v>
      </c>
      <c r="AH13" s="137">
        <f t="shared" si="1"/>
        <v>239175.41420192321</v>
      </c>
      <c r="AI13" s="137">
        <f t="shared" si="0"/>
        <v>199892.03520340449</v>
      </c>
      <c r="AJ13" s="137">
        <f t="shared" si="0"/>
        <v>178780.37094197131</v>
      </c>
      <c r="AK13" s="137">
        <f t="shared" si="0"/>
        <v>190994.4179609032</v>
      </c>
      <c r="AL13" s="137">
        <f t="shared" si="0"/>
        <v>359687.48767071677</v>
      </c>
      <c r="AM13" s="137">
        <f t="shared" si="0"/>
        <v>1992255.1311361713</v>
      </c>
      <c r="AN13" s="137">
        <f t="shared" si="0"/>
        <v>498065.80934778706</v>
      </c>
      <c r="AO13" s="137">
        <f t="shared" si="0"/>
        <v>298908.891084</v>
      </c>
      <c r="AP13" s="137">
        <f t="shared" si="0"/>
        <v>313205.68738798692</v>
      </c>
      <c r="AQ13" s="137">
        <f t="shared" si="0"/>
        <v>190416.53913644812</v>
      </c>
      <c r="AR13" s="137">
        <f t="shared" si="0"/>
        <v>493093.54617599997</v>
      </c>
      <c r="AS13" s="137">
        <f>O13+SUM(AD13:$AD$15)</f>
        <v>1921.4379593152553</v>
      </c>
      <c r="AT13" s="138">
        <f t="shared" si="2"/>
        <v>4956396.7682066271</v>
      </c>
      <c r="AU13" s="142">
        <f t="shared" si="3"/>
        <v>-1.0395228352045427E-2</v>
      </c>
    </row>
    <row r="14" spans="2:47" x14ac:dyDescent="0.2">
      <c r="C14" s="103">
        <v>44133</v>
      </c>
      <c r="D14" s="137">
        <f>'implementazione(4)'!S$6</f>
        <v>92</v>
      </c>
      <c r="E14" s="137">
        <f>'implementazione(4)'!T$6</f>
        <v>1153</v>
      </c>
      <c r="F14" s="137">
        <f>'implementazione(4)'!U$6</f>
        <v>453</v>
      </c>
      <c r="G14" s="137">
        <f>'implementazione(4)'!V$6</f>
        <v>2274</v>
      </c>
      <c r="H14" s="137">
        <f>'implementazione(4)'!W$6</f>
        <v>6226</v>
      </c>
      <c r="I14" s="137">
        <f>'implementazione(4)'!X$6</f>
        <v>110795</v>
      </c>
      <c r="J14" s="137">
        <f>'implementazione(4)'!Y$6</f>
        <v>16763</v>
      </c>
      <c r="K14" s="137">
        <f>'implementazione(4)'!Z$6</f>
        <v>743</v>
      </c>
      <c r="L14" s="137">
        <f>'implementazione(4)'!AA$6</f>
        <v>4409</v>
      </c>
      <c r="M14" s="137">
        <f>'implementazione(4)'!AB$6</f>
        <v>5879</v>
      </c>
      <c r="N14" s="138">
        <f>'implementazione(4)'!AC$6</f>
        <v>203357</v>
      </c>
      <c r="O14" s="113">
        <f>'implementazione(4)'!$C$21</f>
        <v>1921.4379593152553</v>
      </c>
      <c r="R14" s="103">
        <v>44133</v>
      </c>
      <c r="S14" s="137">
        <f>'Prices-Returns EUR'!E13</f>
        <v>2733.083838425966</v>
      </c>
      <c r="T14" s="137">
        <f>'Prices-Returns EUR'!F13</f>
        <v>174.24951164685021</v>
      </c>
      <c r="U14" s="137">
        <f>'Prices-Returns EUR'!G13</f>
        <v>416.79610798498891</v>
      </c>
      <c r="V14" s="137">
        <f>'Prices-Returns EUR'!H13</f>
        <v>87.25243112624662</v>
      </c>
      <c r="W14" s="137">
        <f>'Prices-Returns EUR'!I13</f>
        <v>60.67069634264984</v>
      </c>
      <c r="X14" s="137">
        <f>'Prices-Returns EUR'!J13</f>
        <v>17.916920808908579</v>
      </c>
      <c r="Y14" s="137">
        <f>'Prices-Returns EUR'!K13</f>
        <v>29.943814916922506</v>
      </c>
      <c r="Z14" s="137">
        <f>'Prices-Returns EUR'!L13</f>
        <v>403.79998799999998</v>
      </c>
      <c r="AA14" s="137">
        <f>'Prices-Returns EUR'!M13</f>
        <v>71.807423782764005</v>
      </c>
      <c r="AB14" s="137">
        <f>'Prices-Returns EUR'!N13</f>
        <v>33.24507597147911</v>
      </c>
      <c r="AC14" s="138">
        <f>'Prices-Returns EUR'!O13</f>
        <v>2.4100771999999999</v>
      </c>
      <c r="AD14" s="141">
        <v>0</v>
      </c>
      <c r="AG14" s="103">
        <v>44133</v>
      </c>
      <c r="AH14" s="137">
        <f t="shared" si="1"/>
        <v>251443.71313518885</v>
      </c>
      <c r="AI14" s="137">
        <f t="shared" si="0"/>
        <v>200909.68692881829</v>
      </c>
      <c r="AJ14" s="137">
        <f t="shared" si="0"/>
        <v>188808.63691719997</v>
      </c>
      <c r="AK14" s="137">
        <f t="shared" si="0"/>
        <v>198412.02838108482</v>
      </c>
      <c r="AL14" s="137">
        <f t="shared" si="0"/>
        <v>377735.75542933791</v>
      </c>
      <c r="AM14" s="137">
        <f t="shared" si="0"/>
        <v>1985105.2410230259</v>
      </c>
      <c r="AN14" s="137">
        <f t="shared" si="0"/>
        <v>501948.16945237195</v>
      </c>
      <c r="AO14" s="137">
        <f t="shared" si="0"/>
        <v>300023.391084</v>
      </c>
      <c r="AP14" s="137">
        <f t="shared" si="0"/>
        <v>316598.9314582065</v>
      </c>
      <c r="AQ14" s="137">
        <f t="shared" si="0"/>
        <v>195447.80163632569</v>
      </c>
      <c r="AR14" s="137">
        <f t="shared" si="0"/>
        <v>490106.06916039996</v>
      </c>
      <c r="AS14" s="137">
        <f>O14+SUM(AD14:$AD$15)</f>
        <v>1921.4379593152553</v>
      </c>
      <c r="AT14" s="138">
        <f t="shared" si="2"/>
        <v>5008460.8625652753</v>
      </c>
      <c r="AU14" s="142">
        <f t="shared" si="3"/>
        <v>7.527844278514717E-3</v>
      </c>
    </row>
    <row r="15" spans="2:47" x14ac:dyDescent="0.2">
      <c r="C15" s="143">
        <v>44132</v>
      </c>
      <c r="D15" s="144">
        <f>'implementazione(4)'!S$6</f>
        <v>92</v>
      </c>
      <c r="E15" s="145">
        <f>'implementazione(4)'!T$6</f>
        <v>1153</v>
      </c>
      <c r="F15" s="145">
        <f>'implementazione(4)'!U$6</f>
        <v>453</v>
      </c>
      <c r="G15" s="145">
        <f>'implementazione(4)'!V$6</f>
        <v>2274</v>
      </c>
      <c r="H15" s="145">
        <f>'implementazione(4)'!W$6</f>
        <v>6226</v>
      </c>
      <c r="I15" s="145">
        <f>'implementazione(4)'!X$6</f>
        <v>110795</v>
      </c>
      <c r="J15" s="145">
        <f>'implementazione(4)'!Y$6</f>
        <v>16763</v>
      </c>
      <c r="K15" s="145">
        <f>'implementazione(4)'!Z$6</f>
        <v>743</v>
      </c>
      <c r="L15" s="145">
        <f>'implementazione(4)'!AA$6</f>
        <v>4409</v>
      </c>
      <c r="M15" s="145">
        <f>'implementazione(4)'!AB$6</f>
        <v>5879</v>
      </c>
      <c r="N15" s="145">
        <f>'implementazione(4)'!AC$6</f>
        <v>203357</v>
      </c>
      <c r="O15" s="119">
        <f>'implementazione(4)'!$C$21</f>
        <v>1921.4379593152553</v>
      </c>
      <c r="R15" s="143">
        <v>44132</v>
      </c>
      <c r="S15" s="144">
        <f>'Prices-Returns EUR'!E14</f>
        <v>2688.3630246499997</v>
      </c>
      <c r="T15" s="145">
        <f>'Prices-Returns EUR'!F14</f>
        <v>172.27799404999999</v>
      </c>
      <c r="U15" s="145">
        <f>'Prices-Returns EUR'!G14</f>
        <v>438.60850849999997</v>
      </c>
      <c r="V15" s="145">
        <f>'Prices-Returns EUR'!H14</f>
        <v>87.388498299999995</v>
      </c>
      <c r="W15" s="145">
        <f>'Prices-Returns EUR'!I14</f>
        <v>55.878998299999999</v>
      </c>
      <c r="X15" s="145">
        <f>'Prices-Returns EUR'!J14</f>
        <v>17.94350085</v>
      </c>
      <c r="Y15" s="145">
        <f>'Prices-Returns EUR'!K14</f>
        <v>29.648000849999999</v>
      </c>
      <c r="Z15" s="145">
        <f>'Prices-Returns EUR'!L14</f>
        <v>402.14999399999999</v>
      </c>
      <c r="AA15" s="145">
        <f>'Prices-Returns EUR'!M14</f>
        <v>67.633600000000001</v>
      </c>
      <c r="AB15" s="145">
        <f>'Prices-Returns EUR'!N14</f>
        <v>33.813999340000002</v>
      </c>
      <c r="AC15" s="145">
        <f>'Prices-Returns EUR'!O14</f>
        <v>2.4440390000000001</v>
      </c>
      <c r="AD15" s="146">
        <v>0</v>
      </c>
      <c r="AG15" s="143">
        <v>44132</v>
      </c>
      <c r="AH15" s="144">
        <f t="shared" si="1"/>
        <v>247329.39826779999</v>
      </c>
      <c r="AI15" s="145">
        <f t="shared" si="0"/>
        <v>198636.52713964999</v>
      </c>
      <c r="AJ15" s="145">
        <f t="shared" si="0"/>
        <v>198689.6543505</v>
      </c>
      <c r="AK15" s="145">
        <f t="shared" si="0"/>
        <v>198721.44513419998</v>
      </c>
      <c r="AL15" s="145">
        <f t="shared" si="0"/>
        <v>347902.6434158</v>
      </c>
      <c r="AM15" s="145">
        <f t="shared" si="0"/>
        <v>1988050.1766757499</v>
      </c>
      <c r="AN15" s="145">
        <f t="shared" si="0"/>
        <v>496989.43824855</v>
      </c>
      <c r="AO15" s="145">
        <f t="shared" si="0"/>
        <v>298797.445542</v>
      </c>
      <c r="AP15" s="145">
        <f t="shared" si="0"/>
        <v>298196.54239999998</v>
      </c>
      <c r="AQ15" s="145">
        <f t="shared" si="0"/>
        <v>198792.50211986</v>
      </c>
      <c r="AR15" s="145">
        <f t="shared" si="0"/>
        <v>497012.43892300001</v>
      </c>
      <c r="AS15" s="145">
        <f>O15+SUM(AD15:$AD$15)</f>
        <v>1921.4379593152553</v>
      </c>
      <c r="AT15" s="145">
        <f t="shared" si="2"/>
        <v>4971039.6501764245</v>
      </c>
      <c r="AU15" s="147" t="e">
        <f t="shared" si="3"/>
        <v>#DIV/0!</v>
      </c>
    </row>
  </sheetData>
  <mergeCells count="2">
    <mergeCell ref="S3:AD3"/>
    <mergeCell ref="AH3:AT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43"/>
  <sheetViews>
    <sheetView topLeftCell="H1" zoomScale="87" workbookViewId="0">
      <selection activeCell="R41" sqref="R41"/>
    </sheetView>
  </sheetViews>
  <sheetFormatPr baseColWidth="10" defaultColWidth="8.83203125" defaultRowHeight="15" x14ac:dyDescent="0.2"/>
  <cols>
    <col min="1" max="1" width="25" style="1" bestFit="1" customWidth="1"/>
    <col min="2" max="2" width="22.1640625" style="1" bestFit="1" customWidth="1"/>
    <col min="3" max="3" width="12.83203125" style="1" bestFit="1" customWidth="1"/>
    <col min="4" max="4" width="12.6640625" style="1" bestFit="1" customWidth="1"/>
    <col min="5" max="5" width="13" style="1" bestFit="1" customWidth="1"/>
    <col min="6" max="6" width="11.33203125" style="1" bestFit="1" customWidth="1"/>
    <col min="7" max="7" width="16.1640625" style="1" bestFit="1" customWidth="1"/>
    <col min="8" max="8" width="11.83203125" style="1" bestFit="1" customWidth="1"/>
    <col min="9" max="9" width="11.5" style="1" bestFit="1" customWidth="1"/>
    <col min="10" max="10" width="11.33203125" style="1" bestFit="1" customWidth="1"/>
    <col min="11" max="11" width="12.33203125" style="1" bestFit="1" customWidth="1"/>
    <col min="12" max="12" width="15.83203125" style="1" bestFit="1" customWidth="1"/>
    <col min="13" max="13" width="12.6640625" style="1" bestFit="1" customWidth="1"/>
    <col min="14" max="14" width="16" style="1" bestFit="1" customWidth="1"/>
    <col min="15" max="15" width="10.33203125" style="1" bestFit="1" customWidth="1"/>
    <col min="16" max="16" width="8.83203125" style="169"/>
    <col min="17" max="17" width="14.1640625" style="1" bestFit="1" customWidth="1"/>
    <col min="18" max="18" width="44.5" style="1" bestFit="1" customWidth="1"/>
    <col min="19" max="19" width="23" style="1" customWidth="1"/>
    <col min="20" max="20" width="11.33203125" style="1" bestFit="1" customWidth="1"/>
    <col min="21" max="22" width="13.33203125" style="1" bestFit="1" customWidth="1"/>
    <col min="23" max="23" width="11.1640625" style="1" bestFit="1" customWidth="1"/>
    <col min="24" max="24" width="15.83203125" style="1" bestFit="1" customWidth="1"/>
    <col min="25" max="25" width="11.5" style="1" bestFit="1" customWidth="1"/>
    <col min="26" max="26" width="11.1640625" style="1" bestFit="1" customWidth="1"/>
    <col min="27" max="27" width="11" style="1" bestFit="1" customWidth="1"/>
    <col min="28" max="28" width="15.6640625" style="1" bestFit="1" customWidth="1"/>
    <col min="29" max="29" width="16.1640625" style="1" bestFit="1" customWidth="1"/>
    <col min="30" max="30" width="16.1640625" style="1" customWidth="1"/>
    <col min="31" max="32" width="15.83203125" style="1" bestFit="1" customWidth="1"/>
    <col min="33" max="33" width="12.1640625" style="1" bestFit="1" customWidth="1"/>
    <col min="34" max="34" width="5" style="1" bestFit="1" customWidth="1"/>
    <col min="35" max="16384" width="8.83203125" style="1"/>
  </cols>
  <sheetData>
    <row r="1" spans="1:31" x14ac:dyDescent="0.2">
      <c r="A1" s="3" t="s">
        <v>29</v>
      </c>
      <c r="Q1" s="3" t="s">
        <v>30</v>
      </c>
    </row>
    <row r="2" spans="1:31" x14ac:dyDescent="0.2">
      <c r="B2" s="170" t="s">
        <v>44</v>
      </c>
      <c r="C2" s="170"/>
      <c r="D2" s="170"/>
      <c r="E2" s="170"/>
      <c r="F2" s="170"/>
      <c r="G2" s="170"/>
      <c r="H2" s="170"/>
      <c r="I2" s="170"/>
      <c r="J2" s="170"/>
      <c r="K2" s="170"/>
      <c r="L2" s="170"/>
      <c r="R2" s="6" t="s">
        <v>13</v>
      </c>
      <c r="S2" s="171">
        <v>44146</v>
      </c>
    </row>
    <row r="3" spans="1:31" x14ac:dyDescent="0.2">
      <c r="B3" s="122" t="s">
        <v>59</v>
      </c>
      <c r="C3" s="122" t="s">
        <v>60</v>
      </c>
      <c r="D3" s="122" t="s">
        <v>61</v>
      </c>
      <c r="E3" s="122" t="s">
        <v>62</v>
      </c>
      <c r="F3" s="122" t="s">
        <v>63</v>
      </c>
      <c r="G3" s="122" t="s">
        <v>64</v>
      </c>
      <c r="H3" s="122" t="s">
        <v>65</v>
      </c>
      <c r="I3" s="122" t="s">
        <v>43</v>
      </c>
      <c r="J3" s="122" t="s">
        <v>66</v>
      </c>
      <c r="K3" s="122" t="s">
        <v>67</v>
      </c>
      <c r="L3" s="122" t="s">
        <v>68</v>
      </c>
      <c r="R3" s="172"/>
      <c r="S3" s="173"/>
    </row>
    <row r="4" spans="1:31" x14ac:dyDescent="0.2">
      <c r="A4" s="174" t="s">
        <v>70</v>
      </c>
      <c r="B4" s="18"/>
      <c r="C4" s="18"/>
      <c r="D4" s="18"/>
      <c r="E4" s="18"/>
      <c r="F4" s="175"/>
      <c r="G4" s="175"/>
      <c r="H4" s="175"/>
      <c r="I4" s="175"/>
      <c r="J4" s="175"/>
      <c r="K4" s="175"/>
      <c r="L4" s="175"/>
      <c r="R4" s="172"/>
      <c r="S4" s="170" t="s">
        <v>44</v>
      </c>
      <c r="T4" s="170"/>
      <c r="U4" s="170"/>
      <c r="V4" s="170"/>
      <c r="W4" s="170"/>
      <c r="X4" s="170"/>
      <c r="Y4" s="170"/>
      <c r="Z4" s="170"/>
      <c r="AA4" s="170"/>
      <c r="AB4" s="170"/>
      <c r="AC4" s="170"/>
      <c r="AD4" s="170"/>
    </row>
    <row r="5" spans="1:31" x14ac:dyDescent="0.2">
      <c r="A5" s="176" t="s">
        <v>3</v>
      </c>
      <c r="B5" s="177">
        <v>0.05</v>
      </c>
      <c r="C5" s="177">
        <v>0.04</v>
      </c>
      <c r="D5" s="177">
        <v>0.04</v>
      </c>
      <c r="E5" s="177">
        <v>0.04</v>
      </c>
      <c r="F5" s="177">
        <v>7.0000000000000007E-2</v>
      </c>
      <c r="G5" s="177">
        <v>0.4</v>
      </c>
      <c r="H5" s="177">
        <v>0.1</v>
      </c>
      <c r="I5" s="177">
        <v>0.06</v>
      </c>
      <c r="J5" s="177">
        <v>0.06</v>
      </c>
      <c r="K5" s="177">
        <v>0.04</v>
      </c>
      <c r="L5" s="177">
        <v>0.1</v>
      </c>
      <c r="M5" s="178">
        <f>SUM(B5:L5)</f>
        <v>1.0000000000000002</v>
      </c>
      <c r="R5" s="6"/>
      <c r="S5" s="94" t="s">
        <v>59</v>
      </c>
      <c r="T5" s="94" t="s">
        <v>60</v>
      </c>
      <c r="U5" s="94" t="s">
        <v>61</v>
      </c>
      <c r="V5" s="94" t="s">
        <v>62</v>
      </c>
      <c r="W5" s="94" t="s">
        <v>63</v>
      </c>
      <c r="X5" s="94" t="s">
        <v>64</v>
      </c>
      <c r="Y5" s="94" t="s">
        <v>65</v>
      </c>
      <c r="Z5" s="94" t="s">
        <v>43</v>
      </c>
      <c r="AA5" s="94" t="s">
        <v>66</v>
      </c>
      <c r="AB5" s="94" t="s">
        <v>67</v>
      </c>
      <c r="AC5" s="94" t="s">
        <v>68</v>
      </c>
      <c r="AD5" s="94" t="s">
        <v>12</v>
      </c>
    </row>
    <row r="6" spans="1:31" x14ac:dyDescent="0.2">
      <c r="M6" s="178"/>
      <c r="R6" s="179" t="s">
        <v>20</v>
      </c>
      <c r="S6" s="16" cm="1">
        <f t="array" ref="S6:AC6">B18:L18</f>
        <v>92</v>
      </c>
      <c r="T6" s="16">
        <v>1153</v>
      </c>
      <c r="U6" s="16">
        <v>453</v>
      </c>
      <c r="V6" s="16">
        <v>2274</v>
      </c>
      <c r="W6" s="16">
        <v>6226</v>
      </c>
      <c r="X6" s="175">
        <v>110795</v>
      </c>
      <c r="Y6" s="175">
        <v>16763</v>
      </c>
      <c r="Z6" s="175">
        <v>743</v>
      </c>
      <c r="AA6" s="175">
        <v>4409</v>
      </c>
      <c r="AB6" s="175">
        <v>5879</v>
      </c>
      <c r="AC6" s="175">
        <v>203357</v>
      </c>
      <c r="AD6" s="16">
        <f>$C$21</f>
        <v>1921.4379593152553</v>
      </c>
    </row>
    <row r="7" spans="1:31" x14ac:dyDescent="0.2">
      <c r="B7" s="3" t="s">
        <v>4</v>
      </c>
      <c r="M7" s="178"/>
      <c r="R7" s="179" t="s">
        <v>14</v>
      </c>
      <c r="S7" s="16">
        <f>S6*'Prices-Returns EUR'!E5</f>
        <v>244939.80216799999</v>
      </c>
      <c r="T7" s="16">
        <f>T6*'Prices-Returns EUR'!F5</f>
        <v>211880.27249</v>
      </c>
      <c r="U7" s="16">
        <f>U6*'Prices-Returns EUR'!G5</f>
        <v>158894.42677199998</v>
      </c>
      <c r="V7" s="16">
        <f>V6*'Prices-Returns EUR'!H5</f>
        <v>232395.746052</v>
      </c>
      <c r="W7" s="16">
        <f>W6*'Prices-Returns EUR'!I5</f>
        <v>435562.14398400002</v>
      </c>
      <c r="X7" s="16">
        <f>X6*'Prices-Returns EUR'!J5</f>
        <v>1996998.3298799999</v>
      </c>
      <c r="Y7" s="16">
        <f>Y6*'Prices-Returns EUR'!K5</f>
        <v>528604.03968799999</v>
      </c>
      <c r="Z7" s="16">
        <f>Z6*'Prices-Returns EUR'!L5</f>
        <v>362138.2</v>
      </c>
      <c r="AA7" s="16">
        <f>AA6*'Prices-Returns EUR'!M5</f>
        <v>322844.61599999998</v>
      </c>
      <c r="AB7" s="16">
        <f>AB6*'Prices-Returns EUR'!N5</f>
        <v>159761.58984</v>
      </c>
      <c r="AC7" s="16">
        <f>AC6*'Prices-Returns EUR'!O5</f>
        <v>547209.28416000004</v>
      </c>
      <c r="AD7" s="16">
        <f>$C$21</f>
        <v>1921.4379593152553</v>
      </c>
      <c r="AE7" s="180">
        <f>SUM(S7:AD7)</f>
        <v>5203149.8889933154</v>
      </c>
    </row>
    <row r="8" spans="1:31" x14ac:dyDescent="0.2">
      <c r="B8" s="20">
        <v>5000000</v>
      </c>
      <c r="M8" s="178"/>
      <c r="R8" s="179" t="s">
        <v>15</v>
      </c>
      <c r="S8" s="18">
        <f t="shared" ref="S8:AD8" si="0">S7/$AE$7</f>
        <v>4.7075292350532295E-2</v>
      </c>
      <c r="T8" s="18">
        <f t="shared" si="0"/>
        <v>4.0721539261863116E-2</v>
      </c>
      <c r="U8" s="18">
        <f t="shared" si="0"/>
        <v>3.053812213023566E-2</v>
      </c>
      <c r="V8" s="18">
        <f t="shared" si="0"/>
        <v>4.4664434238884283E-2</v>
      </c>
      <c r="W8" s="18">
        <f t="shared" si="0"/>
        <v>8.3711242857981719E-2</v>
      </c>
      <c r="X8" s="18">
        <f t="shared" si="0"/>
        <v>0.38380565090089519</v>
      </c>
      <c r="Y8" s="18">
        <f t="shared" si="0"/>
        <v>0.10159308322180051</v>
      </c>
      <c r="Z8" s="18">
        <f t="shared" si="0"/>
        <v>6.959980160595855E-2</v>
      </c>
      <c r="AA8" s="18">
        <f t="shared" si="0"/>
        <v>6.2047917682122103E-2</v>
      </c>
      <c r="AB8" s="18">
        <f t="shared" si="0"/>
        <v>3.0704783304043935E-2</v>
      </c>
      <c r="AC8" s="18">
        <f t="shared" si="0"/>
        <v>0.10516884883857765</v>
      </c>
      <c r="AD8" s="18">
        <f t="shared" si="0"/>
        <v>3.6928360710496605E-4</v>
      </c>
      <c r="AE8" s="181">
        <f>SUM(S8:AD8)</f>
        <v>1</v>
      </c>
    </row>
    <row r="9" spans="1:31" x14ac:dyDescent="0.2">
      <c r="M9" s="178"/>
      <c r="R9" s="172"/>
    </row>
    <row r="10" spans="1:31" x14ac:dyDescent="0.2">
      <c r="B10" s="3" t="s">
        <v>5</v>
      </c>
      <c r="M10" s="178"/>
      <c r="N10" s="174" t="s">
        <v>6</v>
      </c>
      <c r="R10" s="172"/>
    </row>
    <row r="11" spans="1:31" x14ac:dyDescent="0.2">
      <c r="B11" s="16">
        <f>+$B$8*B5</f>
        <v>250000</v>
      </c>
      <c r="C11" s="16">
        <f>+$B$8*C5</f>
        <v>200000</v>
      </c>
      <c r="D11" s="16">
        <f>+$B$8*D5</f>
        <v>200000</v>
      </c>
      <c r="E11" s="16">
        <f>+$B$8*E5</f>
        <v>200000</v>
      </c>
      <c r="F11" s="16">
        <f t="shared" ref="F11:L11" si="1">+$B$8*F5</f>
        <v>350000.00000000006</v>
      </c>
      <c r="G11" s="16">
        <f t="shared" si="1"/>
        <v>2000000</v>
      </c>
      <c r="H11" s="16">
        <f t="shared" si="1"/>
        <v>500000</v>
      </c>
      <c r="I11" s="16">
        <f t="shared" si="1"/>
        <v>300000</v>
      </c>
      <c r="J11" s="16">
        <f t="shared" si="1"/>
        <v>300000</v>
      </c>
      <c r="K11" s="16">
        <f t="shared" si="1"/>
        <v>200000</v>
      </c>
      <c r="L11" s="16">
        <f t="shared" si="1"/>
        <v>500000</v>
      </c>
      <c r="M11" s="182"/>
      <c r="N11" s="17">
        <v>3.0000000000000001E-3</v>
      </c>
      <c r="R11" s="6"/>
      <c r="S11" s="168" t="s">
        <v>44</v>
      </c>
      <c r="T11" s="168"/>
      <c r="U11" s="168"/>
      <c r="V11" s="168"/>
      <c r="W11" s="168"/>
      <c r="X11" s="168"/>
      <c r="Y11" s="168"/>
      <c r="Z11" s="168"/>
      <c r="AA11" s="168"/>
      <c r="AB11" s="168"/>
      <c r="AC11" s="168"/>
    </row>
    <row r="12" spans="1:31" x14ac:dyDescent="0.2">
      <c r="R12" s="6" t="s">
        <v>71</v>
      </c>
      <c r="S12" s="94" t="s">
        <v>59</v>
      </c>
      <c r="T12" s="94" t="s">
        <v>60</v>
      </c>
      <c r="U12" s="94" t="s">
        <v>61</v>
      </c>
      <c r="V12" s="94" t="s">
        <v>62</v>
      </c>
      <c r="W12" s="94" t="s">
        <v>63</v>
      </c>
      <c r="X12" s="94" t="s">
        <v>64</v>
      </c>
      <c r="Y12" s="94" t="s">
        <v>65</v>
      </c>
      <c r="Z12" s="94" t="s">
        <v>43</v>
      </c>
      <c r="AA12" s="94" t="s">
        <v>66</v>
      </c>
      <c r="AB12" s="94" t="s">
        <v>67</v>
      </c>
      <c r="AC12" s="94" t="s">
        <v>68</v>
      </c>
      <c r="AE12" s="183"/>
    </row>
    <row r="13" spans="1:31" x14ac:dyDescent="0.2">
      <c r="A13" s="184">
        <v>44132</v>
      </c>
      <c r="B13" s="3" t="s">
        <v>55</v>
      </c>
      <c r="R13" s="179" t="s">
        <v>21</v>
      </c>
      <c r="S13" s="25">
        <v>3.2500000000000001E-2</v>
      </c>
      <c r="T13" s="25">
        <v>3.2500000000000001E-2</v>
      </c>
      <c r="U13" s="25">
        <v>6.5000000000000002E-2</v>
      </c>
      <c r="V13" s="25">
        <v>0.13</v>
      </c>
      <c r="W13" s="185">
        <v>0.13</v>
      </c>
      <c r="X13" s="185">
        <v>0.35</v>
      </c>
      <c r="Y13" s="185">
        <v>1.2999999999999999E-2</v>
      </c>
      <c r="Z13" s="185">
        <v>0.13650000000000001</v>
      </c>
      <c r="AA13" s="185">
        <v>9.7500000000000003E-2</v>
      </c>
      <c r="AB13" s="185">
        <v>0</v>
      </c>
      <c r="AC13" s="185">
        <v>1.2999999999999999E-2</v>
      </c>
      <c r="AD13" s="186">
        <f>SUM(S13:AC13)</f>
        <v>1</v>
      </c>
    </row>
    <row r="14" spans="1:31" x14ac:dyDescent="0.2">
      <c r="A14" s="187"/>
      <c r="B14" s="170" t="s">
        <v>44</v>
      </c>
      <c r="C14" s="170"/>
      <c r="D14" s="170"/>
      <c r="E14" s="170"/>
      <c r="F14" s="170"/>
      <c r="G14" s="170"/>
      <c r="H14" s="170"/>
      <c r="I14" s="170"/>
      <c r="J14" s="170"/>
      <c r="K14" s="170"/>
      <c r="L14" s="170"/>
      <c r="R14" s="172"/>
    </row>
    <row r="15" spans="1:31" x14ac:dyDescent="0.2">
      <c r="B15" s="122" t="s">
        <v>59</v>
      </c>
      <c r="C15" s="122" t="s">
        <v>60</v>
      </c>
      <c r="D15" s="122" t="s">
        <v>61</v>
      </c>
      <c r="E15" s="122" t="s">
        <v>62</v>
      </c>
      <c r="F15" s="122" t="s">
        <v>63</v>
      </c>
      <c r="G15" s="122" t="s">
        <v>64</v>
      </c>
      <c r="H15" s="122" t="s">
        <v>65</v>
      </c>
      <c r="I15" s="122" t="s">
        <v>43</v>
      </c>
      <c r="J15" s="122" t="s">
        <v>66</v>
      </c>
      <c r="K15" s="122" t="s">
        <v>67</v>
      </c>
      <c r="L15" s="122" t="s">
        <v>68</v>
      </c>
      <c r="R15" s="172"/>
      <c r="S15" s="3" t="s">
        <v>4</v>
      </c>
    </row>
    <row r="16" spans="1:31" x14ac:dyDescent="0.2">
      <c r="A16" s="188" t="s">
        <v>7</v>
      </c>
      <c r="B16" s="16" cm="1">
        <f t="array" ref="B16:L16">'Prices-Returns EUR'!E14:O14</f>
        <v>2688.3630246499997</v>
      </c>
      <c r="C16" s="16">
        <v>172.27799404999999</v>
      </c>
      <c r="D16" s="16">
        <v>438.60850849999997</v>
      </c>
      <c r="E16" s="16">
        <v>87.388498299999995</v>
      </c>
      <c r="F16" s="175">
        <v>55.878998299999999</v>
      </c>
      <c r="G16" s="175">
        <v>17.94350085</v>
      </c>
      <c r="H16" s="175">
        <v>29.648000849999999</v>
      </c>
      <c r="I16" s="175">
        <v>402.14999399999999</v>
      </c>
      <c r="J16" s="175">
        <v>67.633600000000001</v>
      </c>
      <c r="K16" s="175">
        <v>33.813999340000002</v>
      </c>
      <c r="L16" s="175">
        <v>2.4440390000000001</v>
      </c>
      <c r="O16" s="182"/>
      <c r="R16" s="172"/>
      <c r="S16" s="40">
        <f>AE7</f>
        <v>5203149.8889933154</v>
      </c>
    </row>
    <row r="17" spans="1:33" x14ac:dyDescent="0.2">
      <c r="A17" s="174" t="s">
        <v>8</v>
      </c>
      <c r="B17" s="16">
        <f t="shared" ref="B17:H17" si="2">B16*(1+$N$11)^2</f>
        <v>2704.5173980651207</v>
      </c>
      <c r="C17" s="16">
        <f t="shared" si="2"/>
        <v>173.31321251624638</v>
      </c>
      <c r="D17" s="16">
        <f t="shared" si="2"/>
        <v>441.24410702757632</v>
      </c>
      <c r="E17" s="16">
        <f t="shared" si="2"/>
        <v>87.913615786284666</v>
      </c>
      <c r="F17" s="16">
        <f t="shared" si="2"/>
        <v>56.214775200784686</v>
      </c>
      <c r="G17" s="16">
        <f t="shared" si="2"/>
        <v>18.051323346607646</v>
      </c>
      <c r="H17" s="16">
        <f t="shared" si="2"/>
        <v>29.82615568710764</v>
      </c>
      <c r="I17" s="16">
        <f>I16*(1+$N$11)</f>
        <v>403.35644398199997</v>
      </c>
      <c r="J17" s="16">
        <f>J16*(1+$N$11)^2</f>
        <v>68.040010302399978</v>
      </c>
      <c r="K17" s="16">
        <f>K16*(1+$N$11)^2</f>
        <v>34.017187662034054</v>
      </c>
      <c r="L17" s="16">
        <f>L16*(1+$N$11)^2</f>
        <v>2.4587252303509994</v>
      </c>
      <c r="R17" s="172"/>
      <c r="S17" s="5"/>
    </row>
    <row r="18" spans="1:33" x14ac:dyDescent="0.2">
      <c r="A18" s="176" t="s">
        <v>56</v>
      </c>
      <c r="B18" s="19">
        <f t="shared" ref="B18:L18" si="3">+_xlfn.FLOOR.MATH(B11/B17)</f>
        <v>92</v>
      </c>
      <c r="C18" s="19">
        <f t="shared" si="3"/>
        <v>1153</v>
      </c>
      <c r="D18" s="19">
        <f t="shared" si="3"/>
        <v>453</v>
      </c>
      <c r="E18" s="19">
        <f t="shared" si="3"/>
        <v>2274</v>
      </c>
      <c r="F18" s="19">
        <f t="shared" si="3"/>
        <v>6226</v>
      </c>
      <c r="G18" s="19">
        <f t="shared" si="3"/>
        <v>110795</v>
      </c>
      <c r="H18" s="19">
        <f t="shared" si="3"/>
        <v>16763</v>
      </c>
      <c r="I18" s="19">
        <f t="shared" si="3"/>
        <v>743</v>
      </c>
      <c r="J18" s="19">
        <f t="shared" si="3"/>
        <v>4409</v>
      </c>
      <c r="K18" s="19">
        <f t="shared" si="3"/>
        <v>5879</v>
      </c>
      <c r="L18" s="19">
        <f t="shared" si="3"/>
        <v>203357</v>
      </c>
      <c r="R18" s="172"/>
      <c r="S18" s="168" t="s">
        <v>44</v>
      </c>
      <c r="T18" s="168"/>
      <c r="U18" s="168"/>
      <c r="V18" s="168"/>
      <c r="W18" s="168"/>
      <c r="X18" s="168"/>
      <c r="Y18" s="168"/>
      <c r="Z18" s="168"/>
      <c r="AA18" s="168"/>
      <c r="AB18" s="168"/>
      <c r="AC18" s="168"/>
    </row>
    <row r="19" spans="1:33" x14ac:dyDescent="0.2">
      <c r="R19" s="189"/>
      <c r="S19" s="94" t="s">
        <v>59</v>
      </c>
      <c r="T19" s="94" t="s">
        <v>60</v>
      </c>
      <c r="U19" s="94" t="s">
        <v>61</v>
      </c>
      <c r="V19" s="94" t="s">
        <v>62</v>
      </c>
      <c r="W19" s="94" t="s">
        <v>63</v>
      </c>
      <c r="X19" s="94" t="s">
        <v>64</v>
      </c>
      <c r="Y19" s="94" t="s">
        <v>65</v>
      </c>
      <c r="Z19" s="94" t="s">
        <v>43</v>
      </c>
      <c r="AA19" s="94" t="s">
        <v>66</v>
      </c>
      <c r="AB19" s="94" t="s">
        <v>67</v>
      </c>
      <c r="AC19" s="94" t="s">
        <v>68</v>
      </c>
      <c r="AD19" s="182"/>
    </row>
    <row r="20" spans="1:33" x14ac:dyDescent="0.2">
      <c r="B20" s="190" t="s">
        <v>9</v>
      </c>
      <c r="C20" s="191" t="s">
        <v>12</v>
      </c>
      <c r="R20" s="192" t="s">
        <v>5</v>
      </c>
      <c r="S20" s="16">
        <f t="shared" ref="S20:AC20" si="4">$S$16*S13</f>
        <v>169102.37139228274</v>
      </c>
      <c r="T20" s="16">
        <f t="shared" si="4"/>
        <v>169102.37139228274</v>
      </c>
      <c r="U20" s="16">
        <f t="shared" si="4"/>
        <v>338204.74278456549</v>
      </c>
      <c r="V20" s="16">
        <f t="shared" si="4"/>
        <v>676409.48556913098</v>
      </c>
      <c r="W20" s="16">
        <f t="shared" si="4"/>
        <v>676409.48556913098</v>
      </c>
      <c r="X20" s="16">
        <f t="shared" si="4"/>
        <v>1821102.4611476604</v>
      </c>
      <c r="Y20" s="16">
        <f t="shared" si="4"/>
        <v>67640.948556913092</v>
      </c>
      <c r="Z20" s="16">
        <f t="shared" si="4"/>
        <v>710229.95984758763</v>
      </c>
      <c r="AA20" s="16">
        <f t="shared" si="4"/>
        <v>507307.11417684826</v>
      </c>
      <c r="AB20" s="16">
        <f t="shared" si="4"/>
        <v>0</v>
      </c>
      <c r="AC20" s="16">
        <f t="shared" si="4"/>
        <v>67640.948556913092</v>
      </c>
      <c r="AD20" s="180">
        <f>SUM(S21:AC21)</f>
        <v>1921.4379593154881</v>
      </c>
    </row>
    <row r="21" spans="1:33" x14ac:dyDescent="0.2">
      <c r="B21" s="40">
        <f>+SUMPRODUCT(B18:L18,B16:L16)</f>
        <v>4969118.2122171093</v>
      </c>
      <c r="C21" s="43">
        <f>+B8-SUMPRODUCT(B18:L18,B17:L17)</f>
        <v>1921.4379593152553</v>
      </c>
      <c r="D21" s="182"/>
      <c r="E21" s="182"/>
      <c r="R21" s="128" t="s">
        <v>17</v>
      </c>
      <c r="S21" s="33">
        <f t="shared" ref="S21:AC21" si="5">S20-S7</f>
        <v>-75837.43077571725</v>
      </c>
      <c r="T21" s="33">
        <f t="shared" si="5"/>
        <v>-42777.901097717258</v>
      </c>
      <c r="U21" s="33">
        <f t="shared" si="5"/>
        <v>179310.31601256551</v>
      </c>
      <c r="V21" s="33">
        <f t="shared" si="5"/>
        <v>444013.73951713101</v>
      </c>
      <c r="W21" s="33">
        <f t="shared" si="5"/>
        <v>240847.34158513095</v>
      </c>
      <c r="X21" s="33">
        <f t="shared" si="5"/>
        <v>-175895.86873233947</v>
      </c>
      <c r="Y21" s="33">
        <f t="shared" si="5"/>
        <v>-460963.09113108693</v>
      </c>
      <c r="Z21" s="33">
        <f t="shared" si="5"/>
        <v>348091.75984758761</v>
      </c>
      <c r="AA21" s="33">
        <f t="shared" si="5"/>
        <v>184462.49817684828</v>
      </c>
      <c r="AB21" s="33">
        <f t="shared" si="5"/>
        <v>-159761.58984</v>
      </c>
      <c r="AC21" s="33">
        <f t="shared" si="5"/>
        <v>-479568.33560308698</v>
      </c>
    </row>
    <row r="22" spans="1:33" x14ac:dyDescent="0.2">
      <c r="R22" s="41"/>
      <c r="S22" s="2"/>
      <c r="T22" s="2"/>
      <c r="U22" s="2"/>
      <c r="V22" s="2"/>
    </row>
    <row r="23" spans="1:33" x14ac:dyDescent="0.2">
      <c r="R23" s="42">
        <f>S2</f>
        <v>44146</v>
      </c>
      <c r="S23" s="3" t="s">
        <v>77</v>
      </c>
    </row>
    <row r="24" spans="1:33" x14ac:dyDescent="0.2">
      <c r="R24" s="172"/>
      <c r="S24" s="168" t="s">
        <v>44</v>
      </c>
      <c r="T24" s="168"/>
      <c r="U24" s="168"/>
      <c r="V24" s="168"/>
      <c r="W24" s="168"/>
      <c r="X24" s="168"/>
      <c r="Y24" s="168"/>
      <c r="Z24" s="168"/>
      <c r="AA24" s="168"/>
      <c r="AB24" s="168"/>
      <c r="AC24" s="168"/>
    </row>
    <row r="25" spans="1:33" x14ac:dyDescent="0.2">
      <c r="R25" s="172"/>
      <c r="S25" s="94" t="s">
        <v>59</v>
      </c>
      <c r="T25" s="94" t="s">
        <v>60</v>
      </c>
      <c r="U25" s="94" t="s">
        <v>61</v>
      </c>
      <c r="V25" s="94" t="s">
        <v>62</v>
      </c>
      <c r="W25" s="94" t="s">
        <v>63</v>
      </c>
      <c r="X25" s="94" t="s">
        <v>64</v>
      </c>
      <c r="Y25" s="94" t="s">
        <v>65</v>
      </c>
      <c r="Z25" s="94" t="s">
        <v>43</v>
      </c>
      <c r="AA25" s="94" t="s">
        <v>66</v>
      </c>
      <c r="AB25" s="94" t="s">
        <v>67</v>
      </c>
      <c r="AC25" s="94" t="s">
        <v>68</v>
      </c>
      <c r="AE25" s="193" t="s">
        <v>6</v>
      </c>
      <c r="AF25" s="194"/>
    </row>
    <row r="26" spans="1:33" x14ac:dyDescent="0.2">
      <c r="R26" s="195" t="s">
        <v>7</v>
      </c>
      <c r="S26" s="16">
        <f>'Prices-Returns EUR'!E5</f>
        <v>2662.389154</v>
      </c>
      <c r="T26" s="16">
        <f>'Prices-Returns EUR'!F5</f>
        <v>183.76433</v>
      </c>
      <c r="U26" s="16">
        <f>'Prices-Returns EUR'!G5</f>
        <v>350.76032399999997</v>
      </c>
      <c r="V26" s="16">
        <f>'Prices-Returns EUR'!H5</f>
        <v>102.196898</v>
      </c>
      <c r="W26" s="16">
        <f>'Prices-Returns EUR'!I5</f>
        <v>69.958584000000002</v>
      </c>
      <c r="X26" s="16">
        <f>'Prices-Returns EUR'!J5</f>
        <v>18.024263999999999</v>
      </c>
      <c r="Y26" s="16">
        <f>'Prices-Returns EUR'!K5</f>
        <v>31.533975999999999</v>
      </c>
      <c r="Z26" s="16">
        <f>'Prices-Returns EUR'!L5</f>
        <v>487.4</v>
      </c>
      <c r="AA26" s="16">
        <f>'Prices-Returns EUR'!M5</f>
        <v>73.22399999999999</v>
      </c>
      <c r="AB26" s="16">
        <f>'Prices-Returns EUR'!N5</f>
        <v>27.174959999999999</v>
      </c>
      <c r="AC26" s="16">
        <f>'Prices-Returns EUR'!O5</f>
        <v>2.6908799999999999</v>
      </c>
      <c r="AE26" s="18">
        <v>3.0000000000000001E-3</v>
      </c>
    </row>
    <row r="27" spans="1:33" x14ac:dyDescent="0.2">
      <c r="R27" s="195" t="s">
        <v>16</v>
      </c>
      <c r="S27" s="16">
        <f>S26*IF(S21&gt;0,(1+$AE$26)^2,(1-$AE$26)^2)</f>
        <v>2646.4387805783858</v>
      </c>
      <c r="T27" s="16">
        <f t="shared" ref="T27:Y27" si="6">+T26*IF(T21&gt;0,(1+$AE$26)^2,(1-$AE$26)^2)</f>
        <v>182.66339789897</v>
      </c>
      <c r="U27" s="16">
        <f t="shared" si="6"/>
        <v>352.86804278691585</v>
      </c>
      <c r="V27" s="16">
        <f t="shared" si="6"/>
        <v>102.81099916008198</v>
      </c>
      <c r="W27" s="16">
        <f t="shared" si="6"/>
        <v>70.378965131255981</v>
      </c>
      <c r="X27" s="16">
        <f t="shared" si="6"/>
        <v>17.916280634376001</v>
      </c>
      <c r="Y27" s="16">
        <f t="shared" si="6"/>
        <v>31.345055949784001</v>
      </c>
      <c r="Z27" s="16">
        <f>+Z26*IF(Z21&gt;0,(1+$AE$26),(1-$AE$26))</f>
        <v>488.86219999999992</v>
      </c>
      <c r="AA27" s="16">
        <f>+AA26*IF(AA21&gt;0,(1+$AE$26)^2,(1-$AE$26)^2)</f>
        <v>73.664003015999967</v>
      </c>
      <c r="AB27" s="16">
        <f>+AB26*IF(AB21&gt;0,(1+$AE$26)^2,(1-$AE$26)^2)</f>
        <v>27.012154814639999</v>
      </c>
      <c r="AC27" s="16">
        <f>+AC26*IF(AC21&gt;0,(1+$AE$26)^2,(1-$AE$26)^2)</f>
        <v>2.6747589379200001</v>
      </c>
    </row>
    <row r="28" spans="1:33" x14ac:dyDescent="0.2">
      <c r="R28" s="172"/>
    </row>
    <row r="29" spans="1:33" x14ac:dyDescent="0.2">
      <c r="R29" s="179" t="s">
        <v>18</v>
      </c>
      <c r="S29" s="19">
        <f t="shared" ref="S29:AC29" si="7">ROUND(S21/S26,0)</f>
        <v>-28</v>
      </c>
      <c r="T29" s="19">
        <f t="shared" si="7"/>
        <v>-233</v>
      </c>
      <c r="U29" s="19">
        <f t="shared" si="7"/>
        <v>511</v>
      </c>
      <c r="V29" s="19">
        <f t="shared" si="7"/>
        <v>4345</v>
      </c>
      <c r="W29" s="19">
        <f t="shared" si="7"/>
        <v>3443</v>
      </c>
      <c r="X29" s="19">
        <f t="shared" si="7"/>
        <v>-9759</v>
      </c>
      <c r="Y29" s="19">
        <f t="shared" si="7"/>
        <v>-14618</v>
      </c>
      <c r="Z29" s="19">
        <f t="shared" si="7"/>
        <v>714</v>
      </c>
      <c r="AA29" s="19">
        <f t="shared" si="7"/>
        <v>2519</v>
      </c>
      <c r="AB29" s="19">
        <f t="shared" si="7"/>
        <v>-5879</v>
      </c>
      <c r="AC29" s="19">
        <f t="shared" si="7"/>
        <v>-178220</v>
      </c>
      <c r="AE29" s="190" t="s">
        <v>24</v>
      </c>
      <c r="AF29" s="190" t="s">
        <v>27</v>
      </c>
    </row>
    <row r="30" spans="1:33" x14ac:dyDescent="0.2">
      <c r="R30" s="179" t="s">
        <v>22</v>
      </c>
      <c r="S30" s="16">
        <f>S29*S27</f>
        <v>-74100.285856194809</v>
      </c>
      <c r="T30" s="16">
        <f t="shared" ref="T30:AC30" si="8">T29*T27</f>
        <v>-42560.571710460012</v>
      </c>
      <c r="U30" s="16">
        <f t="shared" si="8"/>
        <v>180315.56986411399</v>
      </c>
      <c r="V30" s="16">
        <f t="shared" si="8"/>
        <v>446713.79135055619</v>
      </c>
      <c r="W30" s="16">
        <f t="shared" si="8"/>
        <v>242314.77694691435</v>
      </c>
      <c r="X30" s="16">
        <f t="shared" si="8"/>
        <v>-174844.9827108754</v>
      </c>
      <c r="Y30" s="16">
        <f t="shared" si="8"/>
        <v>-458202.02787394251</v>
      </c>
      <c r="Z30" s="16">
        <f t="shared" si="8"/>
        <v>349047.61079999997</v>
      </c>
      <c r="AA30" s="16">
        <f t="shared" si="8"/>
        <v>185559.62359730393</v>
      </c>
      <c r="AB30" s="16">
        <f t="shared" si="8"/>
        <v>-158804.45815526854</v>
      </c>
      <c r="AC30" s="16">
        <f t="shared" si="8"/>
        <v>-476695.53791610239</v>
      </c>
      <c r="AE30" s="180">
        <f>SUM(S30:AC30)</f>
        <v>18743.508336044673</v>
      </c>
      <c r="AF30" s="175" t="b">
        <f>AE30&lt;=C21</f>
        <v>0</v>
      </c>
    </row>
    <row r="31" spans="1:33" x14ac:dyDescent="0.2">
      <c r="R31" s="172"/>
      <c r="U31" s="182"/>
      <c r="V31" s="182"/>
    </row>
    <row r="32" spans="1:33" x14ac:dyDescent="0.2">
      <c r="R32" s="179" t="s">
        <v>31</v>
      </c>
      <c r="S32" s="19">
        <f t="shared" ref="S32:AC32" si="9">IF(S21&gt;0,ROUND(S21/S27,0),MAX(ROUNDUP(S21/S27,0),-S6))</f>
        <v>-29</v>
      </c>
      <c r="T32" s="19">
        <f t="shared" si="9"/>
        <v>-235</v>
      </c>
      <c r="U32" s="19">
        <f t="shared" si="9"/>
        <v>508</v>
      </c>
      <c r="V32" s="19">
        <f t="shared" si="9"/>
        <v>4319</v>
      </c>
      <c r="W32" s="19">
        <f t="shared" si="9"/>
        <v>3422</v>
      </c>
      <c r="X32" s="19">
        <f t="shared" si="9"/>
        <v>-9818</v>
      </c>
      <c r="Y32" s="19">
        <f t="shared" si="9"/>
        <v>-14707</v>
      </c>
      <c r="Z32" s="19">
        <f t="shared" si="9"/>
        <v>712</v>
      </c>
      <c r="AA32" s="19">
        <f t="shared" si="9"/>
        <v>2504</v>
      </c>
      <c r="AB32" s="19">
        <f t="shared" si="9"/>
        <v>-5879</v>
      </c>
      <c r="AC32" s="19">
        <f t="shared" si="9"/>
        <v>-179295</v>
      </c>
      <c r="AE32" s="190" t="s">
        <v>24</v>
      </c>
      <c r="AF32" s="190" t="s">
        <v>27</v>
      </c>
      <c r="AG32" s="190" t="s">
        <v>25</v>
      </c>
    </row>
    <row r="33" spans="18:33" x14ac:dyDescent="0.2">
      <c r="R33" s="179" t="s">
        <v>23</v>
      </c>
      <c r="S33" s="16">
        <f>S32*S27</f>
        <v>-76746.724636773186</v>
      </c>
      <c r="T33" s="16">
        <f t="shared" ref="T33:AC33" si="10">T32*T27</f>
        <v>-42925.898506257952</v>
      </c>
      <c r="U33" s="16">
        <f t="shared" si="10"/>
        <v>179256.96573575324</v>
      </c>
      <c r="V33" s="16">
        <f t="shared" si="10"/>
        <v>444040.70537239406</v>
      </c>
      <c r="W33" s="16">
        <f t="shared" si="10"/>
        <v>240836.81867915796</v>
      </c>
      <c r="X33" s="16">
        <f t="shared" si="10"/>
        <v>-175902.04326830359</v>
      </c>
      <c r="Y33" s="16">
        <f t="shared" si="10"/>
        <v>-460991.73785347329</v>
      </c>
      <c r="Z33" s="16">
        <f t="shared" si="10"/>
        <v>348069.88639999996</v>
      </c>
      <c r="AA33" s="16">
        <f t="shared" si="10"/>
        <v>184454.66355206392</v>
      </c>
      <c r="AB33" s="16">
        <f t="shared" si="10"/>
        <v>-158804.45815526854</v>
      </c>
      <c r="AC33" s="16">
        <f t="shared" si="10"/>
        <v>-479570.90377436642</v>
      </c>
      <c r="AE33" s="180">
        <f>SUM(S33:AC33)</f>
        <v>1717.2735449260217</v>
      </c>
      <c r="AF33" s="175" t="b">
        <f>AE33&lt;=C21</f>
        <v>1</v>
      </c>
      <c r="AG33" s="175" cm="1">
        <f t="array" ref="AG33">+SUM((S32:AC32)*(S27:AC27-S26:AC26))</f>
        <v>15711.887482926131</v>
      </c>
    </row>
    <row r="34" spans="18:33" x14ac:dyDescent="0.2">
      <c r="R34" s="172"/>
      <c r="S34" s="4"/>
      <c r="T34" s="4"/>
      <c r="U34" s="4"/>
      <c r="V34" s="4"/>
      <c r="AF34" s="182"/>
    </row>
    <row r="35" spans="18:33" x14ac:dyDescent="0.2">
      <c r="R35" s="179" t="s">
        <v>28</v>
      </c>
      <c r="S35" s="16">
        <f>S32*S26</f>
        <v>-77209.285466000001</v>
      </c>
      <c r="T35" s="16">
        <f t="shared" ref="T35:AC35" si="11">T32*T26</f>
        <v>-43184.617550000003</v>
      </c>
      <c r="U35" s="16">
        <f t="shared" si="11"/>
        <v>178186.24459199997</v>
      </c>
      <c r="V35" s="16">
        <f t="shared" si="11"/>
        <v>441388.40246200003</v>
      </c>
      <c r="W35" s="16">
        <f t="shared" si="11"/>
        <v>239398.27444800001</v>
      </c>
      <c r="X35" s="16">
        <f t="shared" si="11"/>
        <v>-176962.223952</v>
      </c>
      <c r="Y35" s="16">
        <f t="shared" si="11"/>
        <v>-463770.18503200001</v>
      </c>
      <c r="Z35" s="16">
        <f t="shared" si="11"/>
        <v>347028.8</v>
      </c>
      <c r="AA35" s="16">
        <f t="shared" si="11"/>
        <v>183352.89599999998</v>
      </c>
      <c r="AB35" s="16">
        <f t="shared" si="11"/>
        <v>-159761.58984</v>
      </c>
      <c r="AC35" s="16">
        <f t="shared" si="11"/>
        <v>-482461.3296</v>
      </c>
    </row>
    <row r="36" spans="18:33" x14ac:dyDescent="0.2">
      <c r="R36" s="179" t="s">
        <v>19</v>
      </c>
      <c r="S36" s="196">
        <f t="shared" ref="S36:AC36" si="12">S6+S32</f>
        <v>63</v>
      </c>
      <c r="T36" s="196">
        <f t="shared" si="12"/>
        <v>918</v>
      </c>
      <c r="U36" s="196">
        <f t="shared" si="12"/>
        <v>961</v>
      </c>
      <c r="V36" s="196">
        <f t="shared" si="12"/>
        <v>6593</v>
      </c>
      <c r="W36" s="196">
        <f t="shared" si="12"/>
        <v>9648</v>
      </c>
      <c r="X36" s="196">
        <f t="shared" si="12"/>
        <v>100977</v>
      </c>
      <c r="Y36" s="196">
        <f t="shared" si="12"/>
        <v>2056</v>
      </c>
      <c r="Z36" s="196">
        <f t="shared" si="12"/>
        <v>1455</v>
      </c>
      <c r="AA36" s="196">
        <f t="shared" si="12"/>
        <v>6913</v>
      </c>
      <c r="AB36" s="196">
        <f t="shared" si="12"/>
        <v>0</v>
      </c>
      <c r="AC36" s="196">
        <f t="shared" si="12"/>
        <v>24062</v>
      </c>
    </row>
    <row r="37" spans="18:33" x14ac:dyDescent="0.2">
      <c r="R37" s="172"/>
    </row>
    <row r="38" spans="18:33" x14ac:dyDescent="0.2">
      <c r="R38" s="172"/>
    </row>
    <row r="39" spans="18:33" ht="16" thickBot="1" x14ac:dyDescent="0.25">
      <c r="R39" s="172"/>
      <c r="S39" s="190" t="s">
        <v>9</v>
      </c>
      <c r="T39" s="190" t="s">
        <v>12</v>
      </c>
      <c r="U39" s="218" t="s">
        <v>26</v>
      </c>
      <c r="V39" s="190" t="s">
        <v>25</v>
      </c>
      <c r="W39" s="190" t="s">
        <v>27</v>
      </c>
    </row>
    <row r="40" spans="18:33" ht="16" thickBot="1" x14ac:dyDescent="0.25">
      <c r="R40" s="172"/>
      <c r="S40" s="40">
        <f>+SUMPRODUCT(S36:AC36,S26:AC26)</f>
        <v>5187233.8370960001</v>
      </c>
      <c r="T40" s="216">
        <f>AD6-AE33</f>
        <v>204.16441438923357</v>
      </c>
      <c r="U40" s="219">
        <f>+T40+S40</f>
        <v>5187438.0015103891</v>
      </c>
      <c r="V40" s="217">
        <f>-U40+AE7</f>
        <v>15711.88748292625</v>
      </c>
      <c r="W40" s="175" t="b">
        <f>+ABS(V40-AG33)&lt;10^(-6)</f>
        <v>1</v>
      </c>
    </row>
    <row r="43" spans="18:33" x14ac:dyDescent="0.2">
      <c r="S43" s="197"/>
    </row>
  </sheetData>
  <mergeCells count="6">
    <mergeCell ref="B2:L2"/>
    <mergeCell ref="S4:AD4"/>
    <mergeCell ref="S11:AC11"/>
    <mergeCell ref="B14:L14"/>
    <mergeCell ref="S18:AC18"/>
    <mergeCell ref="S24:AC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64C20-1C03-D343-9A4D-71CFE3D5AA25}">
  <dimension ref="B2:AU15"/>
  <sheetViews>
    <sheetView topLeftCell="AI1" workbookViewId="0">
      <selection activeCell="AT6" sqref="AT6"/>
    </sheetView>
  </sheetViews>
  <sheetFormatPr baseColWidth="10" defaultRowHeight="15" x14ac:dyDescent="0.2"/>
  <cols>
    <col min="9" max="9" width="12.1640625" bestFit="1" customWidth="1"/>
    <col min="14" max="15" width="12.1640625" bestFit="1" customWidth="1"/>
    <col min="29" max="30" width="12.1640625" bestFit="1" customWidth="1"/>
    <col min="34" max="38" width="12.1640625" bestFit="1" customWidth="1"/>
    <col min="39" max="39" width="13.83203125" bestFit="1" customWidth="1"/>
    <col min="40" max="43" width="12.1640625" bestFit="1" customWidth="1"/>
    <col min="44" max="44" width="12.5" bestFit="1" customWidth="1"/>
    <col min="46" max="46" width="13.83203125" bestFit="1" customWidth="1"/>
    <col min="47" max="47" width="12.1640625" bestFit="1" customWidth="1"/>
  </cols>
  <sheetData>
    <row r="2" spans="2:47" x14ac:dyDescent="0.2">
      <c r="AF2" s="8"/>
    </row>
    <row r="3" spans="2:47" x14ac:dyDescent="0.2">
      <c r="B3" s="8" t="s">
        <v>10</v>
      </c>
      <c r="D3" s="198"/>
      <c r="E3" s="198"/>
      <c r="F3" s="198"/>
      <c r="G3" s="198"/>
      <c r="H3" s="198"/>
      <c r="I3" s="198"/>
      <c r="J3" s="198"/>
      <c r="K3" s="198"/>
      <c r="L3" s="198"/>
      <c r="M3" s="198"/>
      <c r="N3" s="198"/>
      <c r="O3" s="198"/>
      <c r="Q3" s="8" t="s">
        <v>2</v>
      </c>
      <c r="S3" s="168" t="s">
        <v>44</v>
      </c>
      <c r="T3" s="168"/>
      <c r="U3" s="168"/>
      <c r="V3" s="168"/>
      <c r="W3" s="168"/>
      <c r="X3" s="168"/>
      <c r="Y3" s="168"/>
      <c r="Z3" s="168"/>
      <c r="AA3" s="168"/>
      <c r="AB3" s="168"/>
      <c r="AC3" s="168"/>
      <c r="AD3" s="168"/>
      <c r="AF3" s="8" t="s">
        <v>11</v>
      </c>
      <c r="AH3" s="170" t="s">
        <v>44</v>
      </c>
      <c r="AI3" s="170"/>
      <c r="AJ3" s="170"/>
      <c r="AK3" s="170"/>
      <c r="AL3" s="170"/>
      <c r="AM3" s="170"/>
      <c r="AN3" s="170"/>
      <c r="AO3" s="170"/>
      <c r="AP3" s="170"/>
      <c r="AQ3" s="170"/>
      <c r="AR3" s="170"/>
      <c r="AS3" s="170"/>
      <c r="AT3" s="170"/>
    </row>
    <row r="4" spans="2:47" x14ac:dyDescent="0.2">
      <c r="D4" s="96" t="s">
        <v>59</v>
      </c>
      <c r="E4" s="96" t="s">
        <v>60</v>
      </c>
      <c r="F4" s="96" t="s">
        <v>61</v>
      </c>
      <c r="G4" s="96" t="s">
        <v>62</v>
      </c>
      <c r="H4" s="96" t="s">
        <v>63</v>
      </c>
      <c r="I4" s="96" t="s">
        <v>64</v>
      </c>
      <c r="J4" s="96" t="s">
        <v>65</v>
      </c>
      <c r="K4" s="96" t="s">
        <v>43</v>
      </c>
      <c r="L4" s="96" t="s">
        <v>66</v>
      </c>
      <c r="M4" s="96" t="s">
        <v>67</v>
      </c>
      <c r="N4" s="96" t="s">
        <v>68</v>
      </c>
      <c r="O4" s="96" t="s">
        <v>72</v>
      </c>
      <c r="S4" s="96" t="s">
        <v>59</v>
      </c>
      <c r="T4" s="96" t="s">
        <v>60</v>
      </c>
      <c r="U4" s="96" t="s">
        <v>61</v>
      </c>
      <c r="V4" s="96" t="s">
        <v>62</v>
      </c>
      <c r="W4" s="96" t="s">
        <v>63</v>
      </c>
      <c r="X4" s="96" t="s">
        <v>64</v>
      </c>
      <c r="Y4" s="96" t="s">
        <v>65</v>
      </c>
      <c r="Z4" s="96" t="s">
        <v>43</v>
      </c>
      <c r="AA4" s="96" t="s">
        <v>66</v>
      </c>
      <c r="AB4" s="96" t="s">
        <v>67</v>
      </c>
      <c r="AC4" s="96" t="s">
        <v>68</v>
      </c>
      <c r="AD4" s="96" t="s">
        <v>73</v>
      </c>
      <c r="AH4" s="96" t="s">
        <v>59</v>
      </c>
      <c r="AI4" s="96" t="s">
        <v>60</v>
      </c>
      <c r="AJ4" s="96" t="s">
        <v>61</v>
      </c>
      <c r="AK4" s="96" t="s">
        <v>62</v>
      </c>
      <c r="AL4" s="96" t="s">
        <v>63</v>
      </c>
      <c r="AM4" s="96" t="s">
        <v>64</v>
      </c>
      <c r="AN4" s="96" t="s">
        <v>65</v>
      </c>
      <c r="AO4" s="96" t="s">
        <v>43</v>
      </c>
      <c r="AP4" s="96" t="s">
        <v>66</v>
      </c>
      <c r="AQ4" s="96" t="s">
        <v>67</v>
      </c>
      <c r="AR4" s="96" t="s">
        <v>68</v>
      </c>
      <c r="AS4" s="96" t="s">
        <v>12</v>
      </c>
      <c r="AT4" s="96" t="s">
        <v>74</v>
      </c>
      <c r="AU4" s="132" t="s">
        <v>75</v>
      </c>
    </row>
    <row r="5" spans="2:47" x14ac:dyDescent="0.2">
      <c r="C5" s="199" t="s">
        <v>1</v>
      </c>
      <c r="D5" s="211"/>
      <c r="E5" s="161"/>
      <c r="F5" s="161"/>
      <c r="G5" s="161"/>
      <c r="H5" s="161"/>
      <c r="I5" s="161"/>
      <c r="J5" s="161"/>
      <c r="K5" s="161"/>
      <c r="L5" s="161"/>
      <c r="M5" s="161"/>
      <c r="N5" s="161"/>
      <c r="O5" s="136"/>
      <c r="R5" s="199" t="s">
        <v>1</v>
      </c>
      <c r="S5" s="133"/>
      <c r="T5" s="134"/>
      <c r="U5" s="134"/>
      <c r="V5" s="134"/>
      <c r="W5" s="134"/>
      <c r="X5" s="134"/>
      <c r="Y5" s="134"/>
      <c r="Z5" s="134"/>
      <c r="AA5" s="134"/>
      <c r="AB5" s="134"/>
      <c r="AC5" s="134"/>
      <c r="AD5" s="135"/>
      <c r="AG5" s="199" t="s">
        <v>1</v>
      </c>
      <c r="AH5" s="133"/>
      <c r="AI5" s="134"/>
      <c r="AJ5" s="134"/>
      <c r="AK5" s="134"/>
      <c r="AL5" s="134"/>
      <c r="AM5" s="134"/>
      <c r="AN5" s="134"/>
      <c r="AO5" s="134"/>
      <c r="AP5" s="134"/>
      <c r="AQ5" s="134"/>
      <c r="AR5" s="134"/>
      <c r="AS5" s="134"/>
      <c r="AT5" s="134"/>
      <c r="AU5" s="136"/>
    </row>
    <row r="6" spans="2:47" x14ac:dyDescent="0.2">
      <c r="C6" s="209">
        <v>44146</v>
      </c>
      <c r="D6" s="213">
        <f>'implementazione(11)'!S$6</f>
        <v>92</v>
      </c>
      <c r="E6" s="214">
        <f>'implementazione(11)'!T$6</f>
        <v>1153</v>
      </c>
      <c r="F6" s="214">
        <f>'implementazione(11)'!U$6</f>
        <v>453</v>
      </c>
      <c r="G6" s="214">
        <f>'implementazione(11)'!V$6</f>
        <v>2274</v>
      </c>
      <c r="H6" s="214">
        <f>'implementazione(11)'!W$6</f>
        <v>6226</v>
      </c>
      <c r="I6" s="214">
        <f>'implementazione(11)'!X$6</f>
        <v>110795</v>
      </c>
      <c r="J6" s="214">
        <f>'implementazione(11)'!Y$6</f>
        <v>16763</v>
      </c>
      <c r="K6" s="214">
        <f>'implementazione(11)'!Z$6</f>
        <v>743</v>
      </c>
      <c r="L6" s="214">
        <f>'implementazione(11)'!AA$6</f>
        <v>4409</v>
      </c>
      <c r="M6" s="214">
        <f>'implementazione(11)'!AB$6</f>
        <v>5879</v>
      </c>
      <c r="N6" s="214">
        <f>'implementazione(11)'!AC$6</f>
        <v>203357</v>
      </c>
      <c r="O6" s="202">
        <f>[1]implementazione!$C$21</f>
        <v>1921.4379593152553</v>
      </c>
      <c r="R6" s="103">
        <v>44146</v>
      </c>
      <c r="S6" s="200">
        <f>'Prices-Returns EUR'!E5</f>
        <v>2662.389154</v>
      </c>
      <c r="T6" s="200">
        <f>'Prices-Returns EUR'!F5</f>
        <v>183.76433</v>
      </c>
      <c r="U6" s="200">
        <f>'Prices-Returns EUR'!G5</f>
        <v>350.76032399999997</v>
      </c>
      <c r="V6" s="200">
        <f>'Prices-Returns EUR'!H5</f>
        <v>102.196898</v>
      </c>
      <c r="W6" s="200">
        <f>'Prices-Returns EUR'!I5</f>
        <v>69.958584000000002</v>
      </c>
      <c r="X6" s="200">
        <f>'Prices-Returns EUR'!J5</f>
        <v>18.024263999999999</v>
      </c>
      <c r="Y6" s="200">
        <f>'Prices-Returns EUR'!K5</f>
        <v>31.533975999999999</v>
      </c>
      <c r="Z6" s="200">
        <f>'Prices-Returns EUR'!L5</f>
        <v>487.4</v>
      </c>
      <c r="AA6" s="200">
        <f>'Prices-Returns EUR'!M5</f>
        <v>73.22399999999999</v>
      </c>
      <c r="AB6" s="200">
        <f>'Prices-Returns EUR'!N5</f>
        <v>27.174959999999999</v>
      </c>
      <c r="AC6" s="200">
        <f>'Prices-Returns EUR'!O5</f>
        <v>2.6908799999999999</v>
      </c>
      <c r="AD6" s="202" cm="1">
        <f t="array" ref="AD6:AD15">AE6:AE15</f>
        <v>0</v>
      </c>
      <c r="AG6" s="103">
        <v>44146</v>
      </c>
      <c r="AH6" s="200">
        <f>D6*S6</f>
        <v>244939.80216799999</v>
      </c>
      <c r="AI6" s="200">
        <f t="shared" ref="AI6:AR15" si="0">E6*T6</f>
        <v>211880.27249</v>
      </c>
      <c r="AJ6" s="200">
        <f t="shared" si="0"/>
        <v>158894.42677199998</v>
      </c>
      <c r="AK6" s="200">
        <f t="shared" si="0"/>
        <v>232395.746052</v>
      </c>
      <c r="AL6" s="200">
        <f t="shared" si="0"/>
        <v>435562.14398400002</v>
      </c>
      <c r="AM6" s="200">
        <f t="shared" si="0"/>
        <v>1996998.3298799999</v>
      </c>
      <c r="AN6" s="200">
        <f t="shared" si="0"/>
        <v>528604.03968799999</v>
      </c>
      <c r="AO6" s="200">
        <f t="shared" si="0"/>
        <v>362138.2</v>
      </c>
      <c r="AP6" s="200">
        <f t="shared" si="0"/>
        <v>322844.61599999998</v>
      </c>
      <c r="AQ6" s="200">
        <f t="shared" si="0"/>
        <v>159761.58984</v>
      </c>
      <c r="AR6" s="200">
        <f t="shared" si="0"/>
        <v>547209.28416000004</v>
      </c>
      <c r="AS6" s="200">
        <f>O6+SUM(AD6:$AD$15)</f>
        <v>1921.4379593152553</v>
      </c>
      <c r="AT6" s="200">
        <f>SUM(AH6:AS6)</f>
        <v>5203149.8889933154</v>
      </c>
      <c r="AU6" s="204">
        <f>(AT6/AT7)-1</f>
        <v>2.2746767508035504E-2</v>
      </c>
    </row>
    <row r="7" spans="2:47" x14ac:dyDescent="0.2">
      <c r="C7" s="209">
        <v>44145</v>
      </c>
      <c r="D7" s="215">
        <f>'implementazione(11)'!S$6</f>
        <v>92</v>
      </c>
      <c r="E7" s="212">
        <f>'implementazione(11)'!T$6</f>
        <v>1153</v>
      </c>
      <c r="F7" s="212">
        <f>'implementazione(11)'!U$6</f>
        <v>453</v>
      </c>
      <c r="G7" s="212">
        <f>'implementazione(11)'!V$6</f>
        <v>2274</v>
      </c>
      <c r="H7" s="212">
        <f>'implementazione(11)'!W$6</f>
        <v>6226</v>
      </c>
      <c r="I7" s="212">
        <f>'implementazione(11)'!X$6</f>
        <v>110795</v>
      </c>
      <c r="J7" s="212">
        <f>'implementazione(11)'!Y$6</f>
        <v>16763</v>
      </c>
      <c r="K7" s="212">
        <f>'implementazione(11)'!Z$6</f>
        <v>743</v>
      </c>
      <c r="L7" s="212">
        <f>'implementazione(11)'!AA$6</f>
        <v>4409</v>
      </c>
      <c r="M7" s="212">
        <f>'implementazione(11)'!AB$6</f>
        <v>5879</v>
      </c>
      <c r="N7" s="212">
        <f>'implementazione(11)'!AC$6</f>
        <v>203357</v>
      </c>
      <c r="O7" s="201">
        <f>[1]implementazione!$C$21</f>
        <v>1921.4379593152553</v>
      </c>
      <c r="R7" s="103">
        <v>44145</v>
      </c>
      <c r="S7" s="200">
        <f>'Prices-Returns EUR'!E6</f>
        <v>2566.10941</v>
      </c>
      <c r="T7" s="200">
        <f>'Prices-Returns EUR'!F6</f>
        <v>178.40895499999999</v>
      </c>
      <c r="U7" s="200">
        <f>'Prices-Returns EUR'!G6</f>
        <v>317.91645499999998</v>
      </c>
      <c r="V7" s="200">
        <f>'Prices-Returns EUR'!H6</f>
        <v>92.489244999999997</v>
      </c>
      <c r="W7" s="200">
        <f>'Prices-Returns EUR'!I6</f>
        <v>64.300274999999999</v>
      </c>
      <c r="X7" s="200">
        <f>'Prices-Returns EUR'!J6</f>
        <v>17.975330000000003</v>
      </c>
      <c r="Y7" s="200">
        <f>'Prices-Returns EUR'!K6</f>
        <v>30.725470000000005</v>
      </c>
      <c r="Z7" s="200">
        <f>'Prices-Returns EUR'!L6</f>
        <v>474</v>
      </c>
      <c r="AA7" s="200">
        <f>'Prices-Returns EUR'!M6</f>
        <v>71.36</v>
      </c>
      <c r="AB7" s="200">
        <f>'Prices-Returns EUR'!N6</f>
        <v>30.046139999999998</v>
      </c>
      <c r="AC7" s="200">
        <f>'Prices-Returns EUR'!O6</f>
        <v>2.6503680000000003</v>
      </c>
      <c r="AD7" s="201">
        <v>0</v>
      </c>
      <c r="AG7" s="103">
        <v>44145</v>
      </c>
      <c r="AH7" s="200">
        <f t="shared" ref="AH7:AH15" si="1">D7*S7</f>
        <v>236082.06572000001</v>
      </c>
      <c r="AI7" s="200">
        <f t="shared" si="0"/>
        <v>205705.525115</v>
      </c>
      <c r="AJ7" s="200">
        <f t="shared" si="0"/>
        <v>144016.15411499998</v>
      </c>
      <c r="AK7" s="200">
        <f t="shared" si="0"/>
        <v>210320.54313000001</v>
      </c>
      <c r="AL7" s="200">
        <f t="shared" si="0"/>
        <v>400333.51214999997</v>
      </c>
      <c r="AM7" s="200">
        <f t="shared" si="0"/>
        <v>1991576.6873500003</v>
      </c>
      <c r="AN7" s="200">
        <f t="shared" si="0"/>
        <v>515051.05361000006</v>
      </c>
      <c r="AO7" s="200">
        <f t="shared" si="0"/>
        <v>352182</v>
      </c>
      <c r="AP7" s="200">
        <f t="shared" si="0"/>
        <v>314626.24</v>
      </c>
      <c r="AQ7" s="200">
        <f t="shared" si="0"/>
        <v>176641.25705999997</v>
      </c>
      <c r="AR7" s="200">
        <f t="shared" si="0"/>
        <v>538970.88537600008</v>
      </c>
      <c r="AS7" s="200">
        <f>O7+SUM(AD7:$AD$15)</f>
        <v>1921.4379593152553</v>
      </c>
      <c r="AT7" s="200">
        <f t="shared" ref="AT7:AT15" si="2">SUM(AH7:AS7)</f>
        <v>5087427.3615853153</v>
      </c>
      <c r="AU7" s="205">
        <f t="shared" ref="AU7:AU15" si="3">(AT7/AT8)-1</f>
        <v>-1.6647105231772263E-2</v>
      </c>
    </row>
    <row r="8" spans="2:47" x14ac:dyDescent="0.2">
      <c r="C8" s="209">
        <v>44144</v>
      </c>
      <c r="D8" s="215">
        <f>'implementazione(11)'!S$6</f>
        <v>92</v>
      </c>
      <c r="E8" s="212">
        <f>'implementazione(11)'!T$6</f>
        <v>1153</v>
      </c>
      <c r="F8" s="212">
        <f>'implementazione(11)'!U$6</f>
        <v>453</v>
      </c>
      <c r="G8" s="212">
        <f>'implementazione(11)'!V$6</f>
        <v>2274</v>
      </c>
      <c r="H8" s="212">
        <f>'implementazione(11)'!W$6</f>
        <v>6226</v>
      </c>
      <c r="I8" s="212">
        <f>'implementazione(11)'!X$6</f>
        <v>110795</v>
      </c>
      <c r="J8" s="212">
        <f>'implementazione(11)'!Y$6</f>
        <v>16763</v>
      </c>
      <c r="K8" s="212">
        <f>'implementazione(11)'!Z$6</f>
        <v>743</v>
      </c>
      <c r="L8" s="212">
        <f>'implementazione(11)'!AA$6</f>
        <v>4409</v>
      </c>
      <c r="M8" s="212">
        <f>'implementazione(11)'!AB$6</f>
        <v>5879</v>
      </c>
      <c r="N8" s="212">
        <f>'implementazione(11)'!AC$6</f>
        <v>203357</v>
      </c>
      <c r="O8" s="201">
        <f>[1]implementazione!$C$21</f>
        <v>1921.4379593152553</v>
      </c>
      <c r="R8" s="103">
        <v>44144</v>
      </c>
      <c r="S8" s="200">
        <f>'Prices-Returns EUR'!E7</f>
        <v>2643.3510019751097</v>
      </c>
      <c r="T8" s="200">
        <f>'Prices-Returns EUR'!F7</f>
        <v>183.62887023554171</v>
      </c>
      <c r="U8" s="200">
        <f>'Prices-Returns EUR'!G7</f>
        <v>347.46459474935278</v>
      </c>
      <c r="V8" s="200">
        <f>'Prices-Returns EUR'!H7</f>
        <v>98.444382036170822</v>
      </c>
      <c r="W8" s="200">
        <f>'Prices-Returns EUR'!I7</f>
        <v>65.366125144097253</v>
      </c>
      <c r="X8" s="200">
        <f>'Prices-Returns EUR'!J7</f>
        <v>17.901272259924109</v>
      </c>
      <c r="Y8" s="200">
        <f>'Prices-Returns EUR'!K7</f>
        <v>31.262060655796979</v>
      </c>
      <c r="Z8" s="200">
        <f>'Prices-Returns EUR'!L7</f>
        <v>468.85000600000001</v>
      </c>
      <c r="AA8" s="200">
        <f>'Prices-Returns EUR'!M7</f>
        <v>75.086936338982497</v>
      </c>
      <c r="AB8" s="200">
        <f>'Prices-Returns EUR'!N7</f>
        <v>31.474543472720075</v>
      </c>
      <c r="AC8" s="200">
        <f>'Prices-Returns EUR'!O7</f>
        <v>2.7371305000000001</v>
      </c>
      <c r="AD8" s="201">
        <v>0</v>
      </c>
      <c r="AG8" s="103">
        <v>44144</v>
      </c>
      <c r="AH8" s="200">
        <f t="shared" si="1"/>
        <v>243188.2921817101</v>
      </c>
      <c r="AI8" s="200">
        <f t="shared" si="0"/>
        <v>211724.08738157959</v>
      </c>
      <c r="AJ8" s="200">
        <f t="shared" si="0"/>
        <v>157401.4614214568</v>
      </c>
      <c r="AK8" s="200">
        <f t="shared" si="0"/>
        <v>223862.52475025246</v>
      </c>
      <c r="AL8" s="200">
        <f t="shared" si="0"/>
        <v>406969.49514714949</v>
      </c>
      <c r="AM8" s="200">
        <f t="shared" si="0"/>
        <v>1983371.4600382918</v>
      </c>
      <c r="AN8" s="200">
        <f t="shared" si="0"/>
        <v>524045.92277312477</v>
      </c>
      <c r="AO8" s="200">
        <f t="shared" si="0"/>
        <v>348355.554458</v>
      </c>
      <c r="AP8" s="200">
        <f t="shared" si="0"/>
        <v>331058.30231857381</v>
      </c>
      <c r="AQ8" s="200">
        <f t="shared" si="0"/>
        <v>185038.84107612132</v>
      </c>
      <c r="AR8" s="200">
        <f t="shared" si="0"/>
        <v>556614.64708849997</v>
      </c>
      <c r="AS8" s="200">
        <f>O8+SUM(AD8:$AD$15)</f>
        <v>1921.4379593152553</v>
      </c>
      <c r="AT8" s="200">
        <f t="shared" si="2"/>
        <v>5173552.0265940754</v>
      </c>
      <c r="AU8" s="205">
        <f t="shared" si="3"/>
        <v>-5.6120771833925165E-3</v>
      </c>
    </row>
    <row r="9" spans="2:47" x14ac:dyDescent="0.2">
      <c r="C9" s="209">
        <v>44141</v>
      </c>
      <c r="D9" s="215">
        <f>'implementazione(11)'!S$6</f>
        <v>92</v>
      </c>
      <c r="E9" s="212">
        <f>'implementazione(11)'!T$6</f>
        <v>1153</v>
      </c>
      <c r="F9" s="212">
        <f>'implementazione(11)'!U$6</f>
        <v>453</v>
      </c>
      <c r="G9" s="212">
        <f>'implementazione(11)'!V$6</f>
        <v>2274</v>
      </c>
      <c r="H9" s="212">
        <f>'implementazione(11)'!W$6</f>
        <v>6226</v>
      </c>
      <c r="I9" s="212">
        <f>'implementazione(11)'!X$6</f>
        <v>110795</v>
      </c>
      <c r="J9" s="212">
        <f>'implementazione(11)'!Y$6</f>
        <v>16763</v>
      </c>
      <c r="K9" s="212">
        <f>'implementazione(11)'!Z$6</f>
        <v>743</v>
      </c>
      <c r="L9" s="212">
        <f>'implementazione(11)'!AA$6</f>
        <v>4409</v>
      </c>
      <c r="M9" s="212">
        <f>'implementazione(11)'!AB$6</f>
        <v>5879</v>
      </c>
      <c r="N9" s="212">
        <f>'implementazione(11)'!AC$6</f>
        <v>203357</v>
      </c>
      <c r="O9" s="201">
        <f>[1]implementazione!$C$21</f>
        <v>1921.4379593152553</v>
      </c>
      <c r="R9" s="103">
        <v>44141</v>
      </c>
      <c r="S9" s="200">
        <f>'Prices-Returns EUR'!E8</f>
        <v>2802.0807350768432</v>
      </c>
      <c r="T9" s="200">
        <f>'Prices-Returns EUR'!F8</f>
        <v>189.31182039578457</v>
      </c>
      <c r="U9" s="200">
        <f>'Prices-Returns EUR'!G8</f>
        <v>423.19296994129064</v>
      </c>
      <c r="V9" s="200">
        <f>'Prices-Returns EUR'!H8</f>
        <v>103.68486080859469</v>
      </c>
      <c r="W9" s="200">
        <f>'Prices-Returns EUR'!I8</f>
        <v>61.307173066475762</v>
      </c>
      <c r="X9" s="200">
        <f>'Prices-Returns EUR'!J8</f>
        <v>18.091750905856887</v>
      </c>
      <c r="Y9" s="200">
        <f>'Prices-Returns EUR'!K8</f>
        <v>32.299444723690378</v>
      </c>
      <c r="Z9" s="200">
        <f>'Prices-Returns EUR'!L8</f>
        <v>435.5</v>
      </c>
      <c r="AA9" s="200">
        <f>'Prices-Returns EUR'!M8</f>
        <v>74.698793350243989</v>
      </c>
      <c r="AB9" s="200">
        <f>'Prices-Returns EUR'!N8</f>
        <v>30.778465988157929</v>
      </c>
      <c r="AC9" s="200">
        <f>'Prices-Returns EUR'!O8</f>
        <v>2.6347526999999999</v>
      </c>
      <c r="AD9" s="201">
        <v>0</v>
      </c>
      <c r="AG9" s="103">
        <v>44141</v>
      </c>
      <c r="AH9" s="200">
        <f t="shared" si="1"/>
        <v>257791.42762706958</v>
      </c>
      <c r="AI9" s="200">
        <f t="shared" si="0"/>
        <v>218276.52891633959</v>
      </c>
      <c r="AJ9" s="200">
        <f t="shared" si="0"/>
        <v>191706.41538340467</v>
      </c>
      <c r="AK9" s="200">
        <f t="shared" si="0"/>
        <v>235779.37347874432</v>
      </c>
      <c r="AL9" s="200">
        <f t="shared" si="0"/>
        <v>381698.45951187809</v>
      </c>
      <c r="AM9" s="200">
        <f t="shared" si="0"/>
        <v>2004475.541614414</v>
      </c>
      <c r="AN9" s="200">
        <f t="shared" si="0"/>
        <v>541435.59190322179</v>
      </c>
      <c r="AO9" s="200">
        <f t="shared" si="0"/>
        <v>323576.5</v>
      </c>
      <c r="AP9" s="200">
        <f t="shared" si="0"/>
        <v>329346.97988122574</v>
      </c>
      <c r="AQ9" s="200">
        <f t="shared" si="0"/>
        <v>180946.60154438048</v>
      </c>
      <c r="AR9" s="200">
        <f t="shared" si="0"/>
        <v>535795.40481390001</v>
      </c>
      <c r="AS9" s="200">
        <f>O9+SUM(AD9:$AD$15)</f>
        <v>1921.4379593152553</v>
      </c>
      <c r="AT9" s="200">
        <f t="shared" si="2"/>
        <v>5202750.2626338927</v>
      </c>
      <c r="AU9" s="205">
        <f t="shared" si="3"/>
        <v>-4.302761942332034E-3</v>
      </c>
    </row>
    <row r="10" spans="2:47" x14ac:dyDescent="0.2">
      <c r="C10" s="209">
        <v>44140</v>
      </c>
      <c r="D10" s="215">
        <f>'implementazione(11)'!S$6</f>
        <v>92</v>
      </c>
      <c r="E10" s="212">
        <f>'implementazione(11)'!T$6</f>
        <v>1153</v>
      </c>
      <c r="F10" s="212">
        <f>'implementazione(11)'!U$6</f>
        <v>453</v>
      </c>
      <c r="G10" s="212">
        <f>'implementazione(11)'!V$6</f>
        <v>2274</v>
      </c>
      <c r="H10" s="212">
        <f>'implementazione(11)'!W$6</f>
        <v>6226</v>
      </c>
      <c r="I10" s="212">
        <f>'implementazione(11)'!X$6</f>
        <v>110795</v>
      </c>
      <c r="J10" s="212">
        <f>'implementazione(11)'!Y$6</f>
        <v>16763</v>
      </c>
      <c r="K10" s="212">
        <f>'implementazione(11)'!Z$6</f>
        <v>743</v>
      </c>
      <c r="L10" s="212">
        <f>'implementazione(11)'!AA$6</f>
        <v>4409</v>
      </c>
      <c r="M10" s="212">
        <f>'implementazione(11)'!AB$6</f>
        <v>5879</v>
      </c>
      <c r="N10" s="212">
        <f>'implementazione(11)'!AC$6</f>
        <v>203357</v>
      </c>
      <c r="O10" s="201">
        <f>[1]implementazione!$C$21</f>
        <v>1921.4379593152553</v>
      </c>
      <c r="R10" s="103">
        <v>44140</v>
      </c>
      <c r="S10" s="200">
        <f>'Prices-Returns EUR'!E9</f>
        <v>2831.4076579264074</v>
      </c>
      <c r="T10" s="200">
        <f>'Prices-Returns EUR'!F9</f>
        <v>190.31456836801141</v>
      </c>
      <c r="U10" s="200">
        <f>'Prices-Returns EUR'!G9</f>
        <v>423.3730153724469</v>
      </c>
      <c r="V10" s="200">
        <f>'Prices-Returns EUR'!H9</f>
        <v>102.50002727424595</v>
      </c>
      <c r="W10" s="200">
        <f>'Prices-Returns EUR'!I9</f>
        <v>60.923849452980903</v>
      </c>
      <c r="X10" s="200">
        <f>'Prices-Returns EUR'!J9</f>
        <v>18.20556002550142</v>
      </c>
      <c r="Y10" s="200">
        <f>'Prices-Returns EUR'!K9</f>
        <v>32.23474943491172</v>
      </c>
      <c r="Z10" s="200">
        <f>'Prices-Returns EUR'!L9</f>
        <v>436.75</v>
      </c>
      <c r="AA10" s="200">
        <f>'Prices-Returns EUR'!M9</f>
        <v>75.319716240293744</v>
      </c>
      <c r="AB10" s="200">
        <f>'Prices-Returns EUR'!N9</f>
        <v>32.384659169607232</v>
      </c>
      <c r="AC10" s="200">
        <f>'Prices-Returns EUR'!O9</f>
        <v>2.6298047999999996</v>
      </c>
      <c r="AD10" s="201">
        <v>0</v>
      </c>
      <c r="AG10" s="103">
        <v>44140</v>
      </c>
      <c r="AH10" s="200">
        <f t="shared" si="1"/>
        <v>260489.50452922948</v>
      </c>
      <c r="AI10" s="200">
        <f t="shared" si="0"/>
        <v>219432.69732831715</v>
      </c>
      <c r="AJ10" s="200">
        <f t="shared" si="0"/>
        <v>191787.97596371843</v>
      </c>
      <c r="AK10" s="200">
        <f t="shared" si="0"/>
        <v>233085.0620216353</v>
      </c>
      <c r="AL10" s="200">
        <f t="shared" si="0"/>
        <v>379311.88669425913</v>
      </c>
      <c r="AM10" s="200">
        <f t="shared" si="0"/>
        <v>2017085.0230254298</v>
      </c>
      <c r="AN10" s="200">
        <f t="shared" si="0"/>
        <v>540351.10477742518</v>
      </c>
      <c r="AO10" s="200">
        <f t="shared" si="0"/>
        <v>324505.25</v>
      </c>
      <c r="AP10" s="200">
        <f t="shared" si="0"/>
        <v>332084.6289034551</v>
      </c>
      <c r="AQ10" s="200">
        <f t="shared" si="0"/>
        <v>190389.4112581209</v>
      </c>
      <c r="AR10" s="200">
        <f t="shared" si="0"/>
        <v>534789.21471359988</v>
      </c>
      <c r="AS10" s="200">
        <f>O10+SUM(AD10:$AD$15)</f>
        <v>1921.4379593152553</v>
      </c>
      <c r="AT10" s="200">
        <f t="shared" si="2"/>
        <v>5225233.1971745053</v>
      </c>
      <c r="AU10" s="205">
        <f t="shared" si="3"/>
        <v>2.814519177833974E-2</v>
      </c>
    </row>
    <row r="11" spans="2:47" x14ac:dyDescent="0.2">
      <c r="C11" s="209">
        <v>44139</v>
      </c>
      <c r="D11" s="215">
        <f>'implementazione(11)'!S$6</f>
        <v>92</v>
      </c>
      <c r="E11" s="212">
        <f>'implementazione(11)'!T$6</f>
        <v>1153</v>
      </c>
      <c r="F11" s="212">
        <f>'implementazione(11)'!U$6</f>
        <v>453</v>
      </c>
      <c r="G11" s="212">
        <f>'implementazione(11)'!V$6</f>
        <v>2274</v>
      </c>
      <c r="H11" s="212">
        <f>'implementazione(11)'!W$6</f>
        <v>6226</v>
      </c>
      <c r="I11" s="212">
        <f>'implementazione(11)'!X$6</f>
        <v>110795</v>
      </c>
      <c r="J11" s="212">
        <f>'implementazione(11)'!Y$6</f>
        <v>16763</v>
      </c>
      <c r="K11" s="212">
        <f>'implementazione(11)'!Z$6</f>
        <v>743</v>
      </c>
      <c r="L11" s="212">
        <f>'implementazione(11)'!AA$6</f>
        <v>4409</v>
      </c>
      <c r="M11" s="212">
        <f>'implementazione(11)'!AB$6</f>
        <v>5879</v>
      </c>
      <c r="N11" s="212">
        <f>'implementazione(11)'!AC$6</f>
        <v>203357</v>
      </c>
      <c r="O11" s="201">
        <f>[1]implementazione!$C$21</f>
        <v>1921.4379593152553</v>
      </c>
      <c r="R11" s="103">
        <v>44139</v>
      </c>
      <c r="S11" s="200">
        <f>'Prices-Returns EUR'!E10</f>
        <v>2755.5705194857092</v>
      </c>
      <c r="T11" s="200">
        <f>'Prices-Returns EUR'!F10</f>
        <v>183.97052849762076</v>
      </c>
      <c r="U11" s="200">
        <f>'Prices-Returns EUR'!G10</f>
        <v>411.23225312249997</v>
      </c>
      <c r="V11" s="200">
        <f>'Prices-Returns EUR'!H10</f>
        <v>90.280654740903287</v>
      </c>
      <c r="W11" s="200">
        <f>'Prices-Returns EUR'!I10</f>
        <v>59.351089633665779</v>
      </c>
      <c r="X11" s="200">
        <f>'Prices-Returns EUR'!J10</f>
        <v>18.006820146894164</v>
      </c>
      <c r="Y11" s="200">
        <f>'Prices-Returns EUR'!K10</f>
        <v>31.482178094082659</v>
      </c>
      <c r="Z11" s="200">
        <f>'Prices-Returns EUR'!L10</f>
        <v>421.79998799999998</v>
      </c>
      <c r="AA11" s="200">
        <f>'Prices-Returns EUR'!M10</f>
        <v>72.405072115590073</v>
      </c>
      <c r="AB11" s="200">
        <f>'Prices-Returns EUR'!N10</f>
        <v>30.399204707709249</v>
      </c>
      <c r="AC11" s="200">
        <f>'Prices-Returns EUR'!O10</f>
        <v>2.5540598999999999</v>
      </c>
      <c r="AD11" s="201">
        <v>0</v>
      </c>
      <c r="AG11" s="103">
        <v>44139</v>
      </c>
      <c r="AH11" s="200">
        <f t="shared" si="1"/>
        <v>253512.48779268525</v>
      </c>
      <c r="AI11" s="200">
        <f t="shared" si="0"/>
        <v>212118.01935775674</v>
      </c>
      <c r="AJ11" s="200">
        <f t="shared" si="0"/>
        <v>186288.21066449248</v>
      </c>
      <c r="AK11" s="200">
        <f t="shared" si="0"/>
        <v>205298.20888081408</v>
      </c>
      <c r="AL11" s="200">
        <f t="shared" si="0"/>
        <v>369519.88405920315</v>
      </c>
      <c r="AM11" s="200">
        <f t="shared" si="0"/>
        <v>1995065.638175139</v>
      </c>
      <c r="AN11" s="200">
        <f t="shared" si="0"/>
        <v>527735.75139110757</v>
      </c>
      <c r="AO11" s="200">
        <f t="shared" si="0"/>
        <v>313397.391084</v>
      </c>
      <c r="AP11" s="200">
        <f t="shared" si="0"/>
        <v>319233.96295763663</v>
      </c>
      <c r="AQ11" s="200">
        <f t="shared" si="0"/>
        <v>178716.92447662266</v>
      </c>
      <c r="AR11" s="200">
        <f t="shared" si="0"/>
        <v>519385.95908429998</v>
      </c>
      <c r="AS11" s="200">
        <f>O11+SUM(AD11:$AD$15)</f>
        <v>1921.4379593152553</v>
      </c>
      <c r="AT11" s="200">
        <f t="shared" si="2"/>
        <v>5082193.8758830726</v>
      </c>
      <c r="AU11" s="205">
        <f t="shared" si="3"/>
        <v>1.7419137799031592E-2</v>
      </c>
    </row>
    <row r="12" spans="2:47" x14ac:dyDescent="0.2">
      <c r="C12" s="209">
        <v>44137</v>
      </c>
      <c r="D12" s="215">
        <f>'implementazione(11)'!S$6</f>
        <v>92</v>
      </c>
      <c r="E12" s="212">
        <f>'implementazione(11)'!T$6</f>
        <v>1153</v>
      </c>
      <c r="F12" s="212">
        <f>'implementazione(11)'!U$6</f>
        <v>453</v>
      </c>
      <c r="G12" s="212">
        <f>'implementazione(11)'!V$6</f>
        <v>2274</v>
      </c>
      <c r="H12" s="212">
        <f>'implementazione(11)'!W$6</f>
        <v>6226</v>
      </c>
      <c r="I12" s="212">
        <f>'implementazione(11)'!X$6</f>
        <v>110795</v>
      </c>
      <c r="J12" s="212">
        <f>'implementazione(11)'!Y$6</f>
        <v>16763</v>
      </c>
      <c r="K12" s="212">
        <f>'implementazione(11)'!Z$6</f>
        <v>743</v>
      </c>
      <c r="L12" s="212">
        <f>'implementazione(11)'!AA$6</f>
        <v>4409</v>
      </c>
      <c r="M12" s="212">
        <f>'implementazione(11)'!AB$6</f>
        <v>5879</v>
      </c>
      <c r="N12" s="212">
        <f>'implementazione(11)'!AC$6</f>
        <v>203357</v>
      </c>
      <c r="O12" s="201">
        <f>[1]implementazione!$C$21</f>
        <v>1921.4379593152553</v>
      </c>
      <c r="R12" s="103">
        <v>44137</v>
      </c>
      <c r="S12" s="200">
        <f>'Prices-Returns EUR'!E11</f>
        <v>2580.6983436006499</v>
      </c>
      <c r="T12" s="200">
        <f>'Prices-Returns EUR'!F11</f>
        <v>173.79137304889488</v>
      </c>
      <c r="U12" s="200">
        <f>'Prices-Returns EUR'!G11</f>
        <v>389.10438992211039</v>
      </c>
      <c r="V12" s="200">
        <f>'Prices-Returns EUR'!H11</f>
        <v>89.184789368259374</v>
      </c>
      <c r="W12" s="200">
        <f>'Prices-Returns EUR'!I11</f>
        <v>57.644141273238887</v>
      </c>
      <c r="X12" s="200">
        <f>'Prices-Returns EUR'!J11</f>
        <v>18.055130852456426</v>
      </c>
      <c r="Y12" s="200">
        <f>'Prices-Returns EUR'!K11</f>
        <v>30.003126578320785</v>
      </c>
      <c r="Z12" s="200">
        <f>'Prices-Returns EUR'!L11</f>
        <v>405.64999399999999</v>
      </c>
      <c r="AA12" s="200">
        <f>'Prices-Returns EUR'!M11</f>
        <v>72.019974569096433</v>
      </c>
      <c r="AB12" s="200">
        <f>'Prices-Returns EUR'!N11</f>
        <v>32.997155463367392</v>
      </c>
      <c r="AC12" s="200">
        <f>'Prices-Returns EUR'!O11</f>
        <v>2.4646661999999999</v>
      </c>
      <c r="AD12" s="201">
        <v>0</v>
      </c>
      <c r="AG12" s="103">
        <v>44137</v>
      </c>
      <c r="AH12" s="200">
        <f t="shared" si="1"/>
        <v>237424.24761125978</v>
      </c>
      <c r="AI12" s="200">
        <f t="shared" si="0"/>
        <v>200381.45312537579</v>
      </c>
      <c r="AJ12" s="200">
        <f t="shared" si="0"/>
        <v>176264.28863471601</v>
      </c>
      <c r="AK12" s="200">
        <f t="shared" si="0"/>
        <v>202806.21102342181</v>
      </c>
      <c r="AL12" s="200">
        <f t="shared" si="0"/>
        <v>358892.42356718529</v>
      </c>
      <c r="AM12" s="200">
        <f t="shared" si="0"/>
        <v>2000418.2227979098</v>
      </c>
      <c r="AN12" s="200">
        <f t="shared" si="0"/>
        <v>502942.4108323913</v>
      </c>
      <c r="AO12" s="200">
        <f t="shared" si="0"/>
        <v>301397.945542</v>
      </c>
      <c r="AP12" s="200">
        <f t="shared" si="0"/>
        <v>317536.06787514617</v>
      </c>
      <c r="AQ12" s="200">
        <f t="shared" si="0"/>
        <v>193990.2769691369</v>
      </c>
      <c r="AR12" s="200">
        <f t="shared" si="0"/>
        <v>501207.12443339999</v>
      </c>
      <c r="AS12" s="200">
        <f>O12+SUM(AD12:$AD$15)</f>
        <v>1921.4379593152553</v>
      </c>
      <c r="AT12" s="200">
        <f t="shared" si="2"/>
        <v>4995182.1103712581</v>
      </c>
      <c r="AU12" s="205">
        <f t="shared" si="3"/>
        <v>7.8253101957905802E-3</v>
      </c>
    </row>
    <row r="13" spans="2:47" x14ac:dyDescent="0.2">
      <c r="C13" s="209">
        <v>44134</v>
      </c>
      <c r="D13" s="215">
        <f>'implementazione(11)'!S$6</f>
        <v>92</v>
      </c>
      <c r="E13" s="212">
        <f>'implementazione(11)'!T$6</f>
        <v>1153</v>
      </c>
      <c r="F13" s="212">
        <f>'implementazione(11)'!U$6</f>
        <v>453</v>
      </c>
      <c r="G13" s="212">
        <f>'implementazione(11)'!V$6</f>
        <v>2274</v>
      </c>
      <c r="H13" s="212">
        <f>'implementazione(11)'!W$6</f>
        <v>6226</v>
      </c>
      <c r="I13" s="212">
        <f>'implementazione(11)'!X$6</f>
        <v>110795</v>
      </c>
      <c r="J13" s="212">
        <f>'implementazione(11)'!Y$6</f>
        <v>16763</v>
      </c>
      <c r="K13" s="212">
        <f>'implementazione(11)'!Z$6</f>
        <v>743</v>
      </c>
      <c r="L13" s="212">
        <f>'implementazione(11)'!AA$6</f>
        <v>4409</v>
      </c>
      <c r="M13" s="212">
        <f>'implementazione(11)'!AB$6</f>
        <v>5879</v>
      </c>
      <c r="N13" s="212">
        <f>'implementazione(11)'!AC$6</f>
        <v>203357</v>
      </c>
      <c r="O13" s="201">
        <f>[1]implementazione!$C$21</f>
        <v>1921.4379593152553</v>
      </c>
      <c r="R13" s="103">
        <v>44134</v>
      </c>
      <c r="S13" s="200">
        <f>'Prices-Returns EUR'!E12</f>
        <v>2599.7327630643827</v>
      </c>
      <c r="T13" s="200">
        <f>'Prices-Returns EUR'!F12</f>
        <v>173.36689956930138</v>
      </c>
      <c r="U13" s="200">
        <f>'Prices-Returns EUR'!G12</f>
        <v>394.65865550104041</v>
      </c>
      <c r="V13" s="200">
        <f>'Prices-Returns EUR'!H12</f>
        <v>83.990509217635534</v>
      </c>
      <c r="W13" s="200">
        <f>'Prices-Returns EUR'!I12</f>
        <v>57.771841900211498</v>
      </c>
      <c r="X13" s="200">
        <f>'Prices-Returns EUR'!J12</f>
        <v>17.981453415191762</v>
      </c>
      <c r="Y13" s="200">
        <f>'Prices-Returns EUR'!K12</f>
        <v>29.712211975647978</v>
      </c>
      <c r="Z13" s="200">
        <f>'Prices-Returns EUR'!L12</f>
        <v>402.29998799999998</v>
      </c>
      <c r="AA13" s="200">
        <f>'Prices-Returns EUR'!M12</f>
        <v>71.037806166474695</v>
      </c>
      <c r="AB13" s="200">
        <f>'Prices-Returns EUR'!N12</f>
        <v>32.389273539113475</v>
      </c>
      <c r="AC13" s="200">
        <f>'Prices-Returns EUR'!O12</f>
        <v>2.4247679999999998</v>
      </c>
      <c r="AD13" s="201">
        <v>0</v>
      </c>
      <c r="AG13" s="103">
        <v>44134</v>
      </c>
      <c r="AH13" s="200">
        <f t="shared" si="1"/>
        <v>239175.41420192321</v>
      </c>
      <c r="AI13" s="200">
        <f t="shared" si="0"/>
        <v>199892.03520340449</v>
      </c>
      <c r="AJ13" s="200">
        <f t="shared" si="0"/>
        <v>178780.37094197131</v>
      </c>
      <c r="AK13" s="200">
        <f t="shared" si="0"/>
        <v>190994.4179609032</v>
      </c>
      <c r="AL13" s="200">
        <f t="shared" si="0"/>
        <v>359687.48767071677</v>
      </c>
      <c r="AM13" s="200">
        <f t="shared" si="0"/>
        <v>1992255.1311361713</v>
      </c>
      <c r="AN13" s="200">
        <f t="shared" si="0"/>
        <v>498065.80934778706</v>
      </c>
      <c r="AO13" s="200">
        <f t="shared" si="0"/>
        <v>298908.891084</v>
      </c>
      <c r="AP13" s="200">
        <f t="shared" si="0"/>
        <v>313205.68738798692</v>
      </c>
      <c r="AQ13" s="200">
        <f t="shared" si="0"/>
        <v>190416.53913644812</v>
      </c>
      <c r="AR13" s="200">
        <f t="shared" si="0"/>
        <v>493093.54617599997</v>
      </c>
      <c r="AS13" s="200">
        <f>O13+SUM(AD13:$AD$15)</f>
        <v>1921.4379593152553</v>
      </c>
      <c r="AT13" s="200">
        <f t="shared" si="2"/>
        <v>4956396.7682066271</v>
      </c>
      <c r="AU13" s="205">
        <f t="shared" si="3"/>
        <v>-1.0395228352045427E-2</v>
      </c>
    </row>
    <row r="14" spans="2:47" x14ac:dyDescent="0.2">
      <c r="C14" s="209">
        <v>44133</v>
      </c>
      <c r="D14" s="215">
        <f>'implementazione(11)'!S$6</f>
        <v>92</v>
      </c>
      <c r="E14" s="212">
        <f>'implementazione(11)'!T$6</f>
        <v>1153</v>
      </c>
      <c r="F14" s="212">
        <f>'implementazione(11)'!U$6</f>
        <v>453</v>
      </c>
      <c r="G14" s="212">
        <f>'implementazione(11)'!V$6</f>
        <v>2274</v>
      </c>
      <c r="H14" s="212">
        <f>'implementazione(11)'!W$6</f>
        <v>6226</v>
      </c>
      <c r="I14" s="212">
        <f>'implementazione(11)'!X$6</f>
        <v>110795</v>
      </c>
      <c r="J14" s="212">
        <f>'implementazione(11)'!Y$6</f>
        <v>16763</v>
      </c>
      <c r="K14" s="212">
        <f>'implementazione(11)'!Z$6</f>
        <v>743</v>
      </c>
      <c r="L14" s="212">
        <f>'implementazione(11)'!AA$6</f>
        <v>4409</v>
      </c>
      <c r="M14" s="212">
        <f>'implementazione(11)'!AB$6</f>
        <v>5879</v>
      </c>
      <c r="N14" s="212">
        <f>'implementazione(11)'!AC$6</f>
        <v>203357</v>
      </c>
      <c r="O14" s="201">
        <f>[1]implementazione!$C$21</f>
        <v>1921.4379593152553</v>
      </c>
      <c r="R14" s="103">
        <v>44133</v>
      </c>
      <c r="S14" s="200">
        <f>'Prices-Returns EUR'!E13</f>
        <v>2733.083838425966</v>
      </c>
      <c r="T14" s="200">
        <f>'Prices-Returns EUR'!F13</f>
        <v>174.24951164685021</v>
      </c>
      <c r="U14" s="200">
        <f>'Prices-Returns EUR'!G13</f>
        <v>416.79610798498891</v>
      </c>
      <c r="V14" s="200">
        <f>'Prices-Returns EUR'!H13</f>
        <v>87.25243112624662</v>
      </c>
      <c r="W14" s="200">
        <f>'Prices-Returns EUR'!I13</f>
        <v>60.67069634264984</v>
      </c>
      <c r="X14" s="200">
        <f>'Prices-Returns EUR'!J13</f>
        <v>17.916920808908579</v>
      </c>
      <c r="Y14" s="200">
        <f>'Prices-Returns EUR'!K13</f>
        <v>29.943814916922506</v>
      </c>
      <c r="Z14" s="200">
        <f>'Prices-Returns EUR'!L13</f>
        <v>403.79998799999998</v>
      </c>
      <c r="AA14" s="200">
        <f>'Prices-Returns EUR'!M13</f>
        <v>71.807423782764005</v>
      </c>
      <c r="AB14" s="200">
        <f>'Prices-Returns EUR'!N13</f>
        <v>33.24507597147911</v>
      </c>
      <c r="AC14" s="200">
        <f>'Prices-Returns EUR'!O13</f>
        <v>2.4100771999999999</v>
      </c>
      <c r="AD14" s="201">
        <v>0</v>
      </c>
      <c r="AG14" s="103">
        <v>44133</v>
      </c>
      <c r="AH14" s="200">
        <f t="shared" si="1"/>
        <v>251443.71313518885</v>
      </c>
      <c r="AI14" s="200">
        <f t="shared" si="0"/>
        <v>200909.68692881829</v>
      </c>
      <c r="AJ14" s="200">
        <f t="shared" si="0"/>
        <v>188808.63691719997</v>
      </c>
      <c r="AK14" s="200">
        <f t="shared" si="0"/>
        <v>198412.02838108482</v>
      </c>
      <c r="AL14" s="200">
        <f t="shared" si="0"/>
        <v>377735.75542933791</v>
      </c>
      <c r="AM14" s="200">
        <f t="shared" si="0"/>
        <v>1985105.2410230259</v>
      </c>
      <c r="AN14" s="200">
        <f t="shared" si="0"/>
        <v>501948.16945237195</v>
      </c>
      <c r="AO14" s="200">
        <f t="shared" si="0"/>
        <v>300023.391084</v>
      </c>
      <c r="AP14" s="200">
        <f t="shared" si="0"/>
        <v>316598.9314582065</v>
      </c>
      <c r="AQ14" s="200">
        <f t="shared" si="0"/>
        <v>195447.80163632569</v>
      </c>
      <c r="AR14" s="200">
        <f t="shared" si="0"/>
        <v>490106.06916039996</v>
      </c>
      <c r="AS14" s="200">
        <f>O14+SUM(AD14:$AD$15)</f>
        <v>1921.4379593152553</v>
      </c>
      <c r="AT14" s="200">
        <f t="shared" si="2"/>
        <v>5008460.8625652753</v>
      </c>
      <c r="AU14" s="205">
        <f t="shared" si="3"/>
        <v>7.527844278514717E-3</v>
      </c>
    </row>
    <row r="15" spans="2:47" x14ac:dyDescent="0.2">
      <c r="C15" s="210">
        <v>44132</v>
      </c>
      <c r="D15" s="206">
        <f>'implementazione(11)'!S$6</f>
        <v>92</v>
      </c>
      <c r="E15" s="207">
        <f>'implementazione(11)'!T$6</f>
        <v>1153</v>
      </c>
      <c r="F15" s="207">
        <f>'implementazione(11)'!U$6</f>
        <v>453</v>
      </c>
      <c r="G15" s="207">
        <f>'implementazione(11)'!V$6</f>
        <v>2274</v>
      </c>
      <c r="H15" s="207">
        <f>'implementazione(11)'!W$6</f>
        <v>6226</v>
      </c>
      <c r="I15" s="207">
        <f>'implementazione(11)'!X$6</f>
        <v>110795</v>
      </c>
      <c r="J15" s="207">
        <f>'implementazione(11)'!Y$6</f>
        <v>16763</v>
      </c>
      <c r="K15" s="207">
        <f>'implementazione(11)'!Z$6</f>
        <v>743</v>
      </c>
      <c r="L15" s="207">
        <f>'implementazione(11)'!AA$6</f>
        <v>4409</v>
      </c>
      <c r="M15" s="207">
        <f>'implementazione(11)'!AB$6</f>
        <v>5879</v>
      </c>
      <c r="N15" s="207">
        <f>'implementazione(11)'!AC$6</f>
        <v>203357</v>
      </c>
      <c r="O15" s="203">
        <f>[1]implementazione!$C$21</f>
        <v>1921.4379593152553</v>
      </c>
      <c r="R15" s="143">
        <v>44132</v>
      </c>
      <c r="S15" s="206">
        <f>'Prices-Returns EUR'!E14</f>
        <v>2688.3630246499997</v>
      </c>
      <c r="T15" s="207">
        <f>'Prices-Returns EUR'!F14</f>
        <v>172.27799404999999</v>
      </c>
      <c r="U15" s="207">
        <f>'Prices-Returns EUR'!G14</f>
        <v>438.60850849999997</v>
      </c>
      <c r="V15" s="207">
        <f>'Prices-Returns EUR'!H14</f>
        <v>87.388498299999995</v>
      </c>
      <c r="W15" s="207">
        <f>'Prices-Returns EUR'!I14</f>
        <v>55.878998299999999</v>
      </c>
      <c r="X15" s="207">
        <f>'Prices-Returns EUR'!J14</f>
        <v>17.94350085</v>
      </c>
      <c r="Y15" s="207">
        <f>'Prices-Returns EUR'!K14</f>
        <v>29.648000849999999</v>
      </c>
      <c r="Z15" s="207">
        <f>'Prices-Returns EUR'!L14</f>
        <v>402.14999399999999</v>
      </c>
      <c r="AA15" s="207">
        <f>'Prices-Returns EUR'!M14</f>
        <v>67.633600000000001</v>
      </c>
      <c r="AB15" s="207">
        <f>'Prices-Returns EUR'!N14</f>
        <v>33.813999340000002</v>
      </c>
      <c r="AC15" s="207">
        <f>'Prices-Returns EUR'!O14</f>
        <v>2.4440390000000001</v>
      </c>
      <c r="AD15" s="203">
        <v>0</v>
      </c>
      <c r="AG15" s="143">
        <v>44132</v>
      </c>
      <c r="AH15" s="206">
        <f t="shared" si="1"/>
        <v>247329.39826779999</v>
      </c>
      <c r="AI15" s="207">
        <f t="shared" si="0"/>
        <v>198636.52713964999</v>
      </c>
      <c r="AJ15" s="207">
        <f t="shared" si="0"/>
        <v>198689.6543505</v>
      </c>
      <c r="AK15" s="207">
        <f t="shared" si="0"/>
        <v>198721.44513419998</v>
      </c>
      <c r="AL15" s="207">
        <f t="shared" si="0"/>
        <v>347902.6434158</v>
      </c>
      <c r="AM15" s="207">
        <f t="shared" si="0"/>
        <v>1988050.1766757499</v>
      </c>
      <c r="AN15" s="207">
        <f t="shared" si="0"/>
        <v>496989.43824855</v>
      </c>
      <c r="AO15" s="207">
        <f t="shared" si="0"/>
        <v>298797.445542</v>
      </c>
      <c r="AP15" s="207">
        <f t="shared" si="0"/>
        <v>298196.54239999998</v>
      </c>
      <c r="AQ15" s="207">
        <f t="shared" si="0"/>
        <v>198792.50211986</v>
      </c>
      <c r="AR15" s="207">
        <f t="shared" si="0"/>
        <v>497012.43892300001</v>
      </c>
      <c r="AS15" s="207">
        <f>O15+SUM(AD15:$AD$15)</f>
        <v>1921.4379593152553</v>
      </c>
      <c r="AT15" s="207">
        <f t="shared" si="2"/>
        <v>4971039.6501764245</v>
      </c>
      <c r="AU15" s="208" t="e">
        <f t="shared" si="3"/>
        <v>#DIV/0!</v>
      </c>
    </row>
  </sheetData>
  <mergeCells count="2">
    <mergeCell ref="S3:AD3"/>
    <mergeCell ref="AH3:AT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57AE9-724A-E247-B655-F9BF979EA122}">
  <dimension ref="A2:D4"/>
  <sheetViews>
    <sheetView tabSelected="1" workbookViewId="0">
      <selection activeCell="C13" sqref="C13"/>
    </sheetView>
  </sheetViews>
  <sheetFormatPr baseColWidth="10" defaultRowHeight="15" x14ac:dyDescent="0.2"/>
  <cols>
    <col min="2" max="3" width="36.5" bestFit="1" customWidth="1"/>
    <col min="4" max="4" width="14.6640625" customWidth="1"/>
  </cols>
  <sheetData>
    <row r="2" spans="1:4" x14ac:dyDescent="0.2">
      <c r="B2" s="220" t="s">
        <v>44</v>
      </c>
      <c r="C2" s="221"/>
      <c r="D2" s="222"/>
    </row>
    <row r="3" spans="1:4" x14ac:dyDescent="0.2">
      <c r="B3" s="174" t="s">
        <v>78</v>
      </c>
      <c r="C3" s="174" t="s">
        <v>79</v>
      </c>
      <c r="D3" s="190" t="s">
        <v>80</v>
      </c>
    </row>
    <row r="4" spans="1:4" x14ac:dyDescent="0.2">
      <c r="A4" s="223">
        <v>44146</v>
      </c>
      <c r="B4" s="224">
        <f>'implementazione(11)'!U40</f>
        <v>5187438.0015103891</v>
      </c>
      <c r="C4" s="224">
        <f>'Valorizzazione(4)'!AT6</f>
        <v>5334993.4807629241</v>
      </c>
      <c r="D4" s="225">
        <f>C4-B4</f>
        <v>147555.47925253492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workflow</vt:lpstr>
      <vt:lpstr>Traded prices</vt:lpstr>
      <vt:lpstr>Prices-Returns EUR</vt:lpstr>
      <vt:lpstr>implementazione(4)</vt:lpstr>
      <vt:lpstr>Valorizzazione(4)</vt:lpstr>
      <vt:lpstr>implementazione(11)</vt:lpstr>
      <vt:lpstr>Valorizzazione(11)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Fabio Ambrosini</cp:lastModifiedBy>
  <dcterms:created xsi:type="dcterms:W3CDTF">2015-10-25T07:49:37Z</dcterms:created>
  <dcterms:modified xsi:type="dcterms:W3CDTF">2020-12-04T10:41:02Z</dcterms:modified>
</cp:coreProperties>
</file>