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couto\OneDrive\Documentos\Curso de Renda Fixa B3\Módulo 1\Estudo\"/>
    </mc:Choice>
  </mc:AlternateContent>
  <bookViews>
    <workbookView xWindow="0" yWindow="0" windowWidth="20490" windowHeight="7905"/>
  </bookViews>
  <sheets>
    <sheet name="Exemplo" sheetId="1" r:id="rId1"/>
    <sheet name="Exercício 6" sheetId="3" r:id="rId2"/>
    <sheet name="Extra Exercício 9" sheetId="4" r:id="rId3"/>
    <sheet name="Extra Exercício 10" sheetId="5" r:id="rId4"/>
    <sheet name="Prova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F8" i="6"/>
  <c r="F9" i="6"/>
  <c r="F10" i="6"/>
  <c r="F11" i="6"/>
  <c r="F12" i="6"/>
  <c r="F13" i="6"/>
  <c r="F14" i="6"/>
  <c r="F15" i="6"/>
  <c r="F16" i="6"/>
  <c r="F17" i="6"/>
  <c r="F18" i="6"/>
  <c r="F6" i="6"/>
  <c r="E7" i="6"/>
  <c r="E8" i="6"/>
  <c r="E9" i="6"/>
  <c r="E10" i="6"/>
  <c r="E11" i="6"/>
  <c r="E12" i="6"/>
  <c r="E13" i="6"/>
  <c r="E14" i="6"/>
  <c r="E15" i="6"/>
  <c r="E16" i="6"/>
  <c r="E17" i="6"/>
  <c r="E18" i="6"/>
  <c r="E6" i="6"/>
  <c r="A17" i="6"/>
  <c r="A16" i="6" s="1"/>
  <c r="A15" i="6" s="1"/>
  <c r="A14" i="6" s="1"/>
  <c r="A13" i="6" s="1"/>
  <c r="A12" i="6" s="1"/>
  <c r="A11" i="6" s="1"/>
  <c r="A10" i="6" s="1"/>
  <c r="A9" i="6" s="1"/>
  <c r="A8" i="6" s="1"/>
  <c r="A7" i="6" s="1"/>
  <c r="A6" i="6" s="1"/>
  <c r="A18" i="6"/>
  <c r="G3" i="6"/>
  <c r="G2" i="6"/>
  <c r="D8" i="6" s="1"/>
  <c r="G8" i="6" s="1"/>
  <c r="E2" i="4"/>
  <c r="E2" i="3"/>
  <c r="C5" i="5"/>
  <c r="E5" i="5" s="1"/>
  <c r="D5" i="5"/>
  <c r="C6" i="5"/>
  <c r="E6" i="5" s="1"/>
  <c r="D6" i="5"/>
  <c r="C7" i="5"/>
  <c r="E7" i="5" s="1"/>
  <c r="D7" i="5"/>
  <c r="C8" i="5"/>
  <c r="E8" i="5" s="1"/>
  <c r="D8" i="5"/>
  <c r="C9" i="5"/>
  <c r="D9" i="5"/>
  <c r="E9" i="5" s="1"/>
  <c r="C10" i="5"/>
  <c r="E10" i="5" s="1"/>
  <c r="D10" i="5"/>
  <c r="C11" i="5"/>
  <c r="E11" i="5" s="1"/>
  <c r="D11" i="5"/>
  <c r="C12" i="5"/>
  <c r="D12" i="5"/>
  <c r="E12" i="5" s="1"/>
  <c r="C13" i="5"/>
  <c r="D13" i="5"/>
  <c r="E13" i="5"/>
  <c r="C14" i="5"/>
  <c r="E14" i="5" s="1"/>
  <c r="D14" i="5"/>
  <c r="C15" i="5"/>
  <c r="E15" i="5" s="1"/>
  <c r="D15" i="5"/>
  <c r="C16" i="5"/>
  <c r="D16" i="5"/>
  <c r="E16" i="5" s="1"/>
  <c r="C17" i="5"/>
  <c r="D17" i="5"/>
  <c r="E17" i="5"/>
  <c r="C18" i="5"/>
  <c r="E18" i="5" s="1"/>
  <c r="D18" i="5"/>
  <c r="C19" i="5"/>
  <c r="E19" i="5" s="1"/>
  <c r="D19" i="5"/>
  <c r="C20" i="5"/>
  <c r="D20" i="5"/>
  <c r="E20" i="5" s="1"/>
  <c r="C21" i="5"/>
  <c r="D21" i="5"/>
  <c r="E21" i="5"/>
  <c r="H8" i="6" l="1"/>
  <c r="D6" i="6"/>
  <c r="D15" i="6"/>
  <c r="D7" i="6"/>
  <c r="D14" i="6"/>
  <c r="D10" i="6"/>
  <c r="D18" i="6"/>
  <c r="D11" i="6"/>
  <c r="D17" i="6"/>
  <c r="D13" i="6"/>
  <c r="D9" i="6"/>
  <c r="D16" i="6"/>
  <c r="D12" i="6"/>
  <c r="E2" i="5"/>
  <c r="A21" i="5"/>
  <c r="A20" i="5" s="1"/>
  <c r="A19" i="5" s="1"/>
  <c r="A18" i="5" s="1"/>
  <c r="A17" i="5" s="1"/>
  <c r="A16" i="5" s="1"/>
  <c r="A15" i="5" s="1"/>
  <c r="A14" i="5" s="1"/>
  <c r="A13" i="5" s="1"/>
  <c r="A12" i="5" s="1"/>
  <c r="A11" i="5" s="1"/>
  <c r="A10" i="5" s="1"/>
  <c r="A9" i="5" s="1"/>
  <c r="A8" i="5" s="1"/>
  <c r="A7" i="5" s="1"/>
  <c r="A6" i="5" s="1"/>
  <c r="A5" i="5" s="1"/>
  <c r="D2" i="5"/>
  <c r="G16" i="6" l="1"/>
  <c r="H16" i="6"/>
  <c r="G7" i="6"/>
  <c r="H7" i="6"/>
  <c r="H9" i="6"/>
  <c r="G9" i="6"/>
  <c r="H13" i="6"/>
  <c r="G13" i="6"/>
  <c r="H10" i="6"/>
  <c r="G10" i="6"/>
  <c r="G6" i="6"/>
  <c r="H6" i="6"/>
  <c r="H3" i="6" s="1"/>
  <c r="G11" i="6"/>
  <c r="H11" i="6"/>
  <c r="H18" i="6"/>
  <c r="G18" i="6"/>
  <c r="G15" i="6"/>
  <c r="H15" i="6"/>
  <c r="G12" i="6"/>
  <c r="H12" i="6"/>
  <c r="H17" i="6"/>
  <c r="G17" i="6"/>
  <c r="H14" i="6"/>
  <c r="G14" i="6"/>
  <c r="D6" i="4"/>
  <c r="D7" i="4"/>
  <c r="D8" i="4"/>
  <c r="D9" i="4"/>
  <c r="D10" i="4"/>
  <c r="D11" i="4"/>
  <c r="D12" i="4"/>
  <c r="D13" i="4"/>
  <c r="D14" i="4"/>
  <c r="D15" i="4"/>
  <c r="D16" i="4"/>
  <c r="D17" i="4"/>
  <c r="D5" i="4"/>
  <c r="C7" i="4"/>
  <c r="E7" i="4" s="1"/>
  <c r="C11" i="4"/>
  <c r="E11" i="4" s="1"/>
  <c r="C15" i="4"/>
  <c r="E15" i="4" s="1"/>
  <c r="D2" i="4"/>
  <c r="C8" i="4" s="1"/>
  <c r="E8" i="4" s="1"/>
  <c r="A16" i="4"/>
  <c r="A15" i="4" s="1"/>
  <c r="A14" i="4" s="1"/>
  <c r="A13" i="4" s="1"/>
  <c r="A12" i="4" s="1"/>
  <c r="A11" i="4" s="1"/>
  <c r="A10" i="4" s="1"/>
  <c r="A9" i="4" s="1"/>
  <c r="A8" i="4" s="1"/>
  <c r="A7" i="4" s="1"/>
  <c r="A6" i="4" s="1"/>
  <c r="A5" i="4" s="1"/>
  <c r="E9" i="3"/>
  <c r="E13" i="3"/>
  <c r="E17" i="3"/>
  <c r="E21" i="3"/>
  <c r="E2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5" i="3"/>
  <c r="C25" i="3"/>
  <c r="C6" i="3"/>
  <c r="E6" i="3" s="1"/>
  <c r="C9" i="3"/>
  <c r="C10" i="3"/>
  <c r="E10" i="3" s="1"/>
  <c r="C13" i="3"/>
  <c r="C14" i="3"/>
  <c r="E14" i="3" s="1"/>
  <c r="C17" i="3"/>
  <c r="C18" i="3"/>
  <c r="E18" i="3" s="1"/>
  <c r="C21" i="3"/>
  <c r="C22" i="3"/>
  <c r="E22" i="3" s="1"/>
  <c r="C5" i="3"/>
  <c r="E5" i="3" s="1"/>
  <c r="A25" i="3"/>
  <c r="A24" i="3" s="1"/>
  <c r="A23" i="3" s="1"/>
  <c r="A22" i="3" s="1"/>
  <c r="A21" i="3" s="1"/>
  <c r="A20" i="3" s="1"/>
  <c r="A19" i="3" s="1"/>
  <c r="A18" i="3" s="1"/>
  <c r="A17" i="3" s="1"/>
  <c r="A16" i="3" s="1"/>
  <c r="A15" i="3" s="1"/>
  <c r="A14" i="3" s="1"/>
  <c r="A13" i="3" s="1"/>
  <c r="A12" i="3" s="1"/>
  <c r="A11" i="3" s="1"/>
  <c r="A10" i="3" s="1"/>
  <c r="A9" i="3" s="1"/>
  <c r="A8" i="3" s="1"/>
  <c r="A7" i="3" s="1"/>
  <c r="A6" i="3" s="1"/>
  <c r="A5" i="3" s="1"/>
  <c r="D2" i="3"/>
  <c r="C7" i="3" s="1"/>
  <c r="E7" i="3" s="1"/>
  <c r="D5" i="1"/>
  <c r="D6" i="1"/>
  <c r="D7" i="1"/>
  <c r="D8" i="1"/>
  <c r="D9" i="1"/>
  <c r="D10" i="1"/>
  <c r="D11" i="1"/>
  <c r="H2" i="6" l="1"/>
  <c r="I3" i="6" s="1"/>
  <c r="C14" i="4"/>
  <c r="E14" i="4" s="1"/>
  <c r="C10" i="4"/>
  <c r="E10" i="4" s="1"/>
  <c r="C6" i="4"/>
  <c r="E6" i="4" s="1"/>
  <c r="C5" i="4"/>
  <c r="E5" i="4" s="1"/>
  <c r="C13" i="4"/>
  <c r="E13" i="4" s="1"/>
  <c r="C9" i="4"/>
  <c r="E9" i="4" s="1"/>
  <c r="C17" i="4"/>
  <c r="E17" i="4" s="1"/>
  <c r="C16" i="4"/>
  <c r="E16" i="4" s="1"/>
  <c r="C12" i="4"/>
  <c r="E12" i="4" s="1"/>
  <c r="C24" i="3"/>
  <c r="E24" i="3" s="1"/>
  <c r="C20" i="3"/>
  <c r="E20" i="3" s="1"/>
  <c r="C16" i="3"/>
  <c r="E16" i="3" s="1"/>
  <c r="C12" i="3"/>
  <c r="E12" i="3" s="1"/>
  <c r="C8" i="3"/>
  <c r="E8" i="3" s="1"/>
  <c r="C23" i="3"/>
  <c r="E23" i="3" s="1"/>
  <c r="C19" i="3"/>
  <c r="E19" i="3" s="1"/>
  <c r="C15" i="3"/>
  <c r="E15" i="3" s="1"/>
  <c r="C11" i="3"/>
  <c r="E11" i="3" s="1"/>
  <c r="B11" i="1"/>
  <c r="E11" i="1" s="1"/>
  <c r="B10" i="1"/>
  <c r="E10" i="1" s="1"/>
  <c r="B9" i="1"/>
  <c r="E9" i="1" s="1"/>
  <c r="B8" i="1"/>
  <c r="E8" i="1" s="1"/>
  <c r="B7" i="1"/>
  <c r="E7" i="1" s="1"/>
  <c r="B6" i="1"/>
  <c r="E6" i="1" s="1"/>
  <c r="A10" i="1"/>
  <c r="A9" i="1" s="1"/>
  <c r="A8" i="1" s="1"/>
  <c r="A7" i="1" s="1"/>
  <c r="A6" i="1" s="1"/>
  <c r="A5" i="1" s="1"/>
  <c r="A11" i="1"/>
  <c r="B5" i="1"/>
  <c r="E5" i="1" s="1"/>
  <c r="D2" i="1" l="1"/>
</calcChain>
</file>

<file path=xl/sharedStrings.xml><?xml version="1.0" encoding="utf-8"?>
<sst xmlns="http://schemas.openxmlformats.org/spreadsheetml/2006/main" count="58" uniqueCount="25">
  <si>
    <t>Data</t>
  </si>
  <si>
    <t>Cupom</t>
  </si>
  <si>
    <t>DU</t>
  </si>
  <si>
    <t>Tx%aa</t>
  </si>
  <si>
    <t>Hoje</t>
  </si>
  <si>
    <t>Compra</t>
  </si>
  <si>
    <t>Vencimento</t>
  </si>
  <si>
    <t>TIR</t>
  </si>
  <si>
    <t>Preço de Compra</t>
  </si>
  <si>
    <t>Cupom a.s.</t>
  </si>
  <si>
    <t>PU</t>
  </si>
  <si>
    <t>TIR a.a.</t>
  </si>
  <si>
    <t>TIR a.a</t>
  </si>
  <si>
    <t>Venda</t>
  </si>
  <si>
    <t>Operação</t>
  </si>
  <si>
    <t>TIR %a.a.</t>
  </si>
  <si>
    <t>Resultado</t>
  </si>
  <si>
    <t>Quantidade</t>
  </si>
  <si>
    <t>Cupom a.s</t>
  </si>
  <si>
    <t>PU Compra</t>
  </si>
  <si>
    <t>DU Venda</t>
  </si>
  <si>
    <t>DU Compra</t>
  </si>
  <si>
    <t>PU Venda</t>
  </si>
  <si>
    <t>TIR C</t>
  </si>
  <si>
    <t>TIR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</si>
</sst>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7" formatCode="#,##0.0000"/>
    <numFmt numFmtId="168" formatCode="0.0000"/>
    <numFmt numFmtId="169" formatCode="0.000000"/>
    <numFmt numFmtId="170" formatCode="#,##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/>
    <xf numFmtId="168" fontId="0" fillId="0" borderId="0" xfId="0" applyNumberFormat="1"/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5" fontId="0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0" fontId="2" fillId="2" borderId="0" xfId="0" applyFont="1" applyFill="1"/>
    <xf numFmtId="1" fontId="0" fillId="0" borderId="0" xfId="1" applyNumberFormat="1" applyFont="1" applyAlignment="1">
      <alignment horizontal="center"/>
    </xf>
    <xf numFmtId="43" fontId="2" fillId="2" borderId="0" xfId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169" fontId="4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169" fontId="5" fillId="0" borderId="0" xfId="0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2" sqref="F2"/>
    </sheetView>
  </sheetViews>
  <sheetFormatPr defaultRowHeight="15" x14ac:dyDescent="0.25"/>
  <cols>
    <col min="1" max="1" width="10" bestFit="1" customWidth="1"/>
    <col min="2" max="2" width="11.85546875" bestFit="1" customWidth="1"/>
    <col min="4" max="4" width="16.140625" bestFit="1" customWidth="1"/>
    <col min="5" max="5" width="6.5703125" bestFit="1" customWidth="1"/>
    <col min="8" max="8" width="9.5703125" bestFit="1" customWidth="1"/>
  </cols>
  <sheetData>
    <row r="1" spans="1:5" x14ac:dyDescent="0.25">
      <c r="A1" s="5" t="s">
        <v>5</v>
      </c>
      <c r="B1" s="9" t="s">
        <v>6</v>
      </c>
      <c r="C1" s="5" t="s">
        <v>7</v>
      </c>
      <c r="D1" s="16" t="s">
        <v>8</v>
      </c>
    </row>
    <row r="2" spans="1:5" x14ac:dyDescent="0.25">
      <c r="A2" s="3">
        <v>43056</v>
      </c>
      <c r="B2" s="3">
        <v>44197</v>
      </c>
      <c r="C2" s="2">
        <v>9.16</v>
      </c>
      <c r="D2" s="15">
        <f>SUM(E5:E11)</f>
        <v>1059.1757772504131</v>
      </c>
    </row>
    <row r="4" spans="1:5" x14ac:dyDescent="0.25">
      <c r="A4" s="5" t="s">
        <v>0</v>
      </c>
      <c r="B4" s="5" t="s">
        <v>9</v>
      </c>
      <c r="C4" s="5" t="s">
        <v>2</v>
      </c>
      <c r="D4" s="5" t="s">
        <v>3</v>
      </c>
      <c r="E4" s="5" t="s">
        <v>4</v>
      </c>
    </row>
    <row r="5" spans="1:5" x14ac:dyDescent="0.25">
      <c r="A5" s="3">
        <f t="shared" ref="A5:A10" si="0">EDATE(A6,-6)</f>
        <v>43101</v>
      </c>
      <c r="B5" s="1">
        <f>1000*((1+10%)^(1/2)-1)</f>
        <v>48.808848170151634</v>
      </c>
      <c r="C5" s="4">
        <v>30</v>
      </c>
      <c r="D5" s="2">
        <f>$C$2</f>
        <v>9.16</v>
      </c>
      <c r="E5" s="1">
        <f>B5/(1+D5/100)^(C5/252)</f>
        <v>48.302230569975002</v>
      </c>
    </row>
    <row r="6" spans="1:5" x14ac:dyDescent="0.25">
      <c r="A6" s="3">
        <f t="shared" si="0"/>
        <v>43282</v>
      </c>
      <c r="B6" s="1">
        <f t="shared" ref="B6:B10" si="1">1000*((1+10%)^(1/2)-1)</f>
        <v>48.808848170151634</v>
      </c>
      <c r="C6" s="4">
        <v>154</v>
      </c>
      <c r="D6" s="2">
        <f t="shared" ref="D6:D11" si="2">$C$2</f>
        <v>9.16</v>
      </c>
      <c r="E6" s="1">
        <f t="shared" ref="E6:E11" si="3">B6/(1+D6/100)^(C6/252)</f>
        <v>46.263396570150569</v>
      </c>
    </row>
    <row r="7" spans="1:5" x14ac:dyDescent="0.25">
      <c r="A7" s="3">
        <f t="shared" si="0"/>
        <v>43466</v>
      </c>
      <c r="B7" s="1">
        <f t="shared" si="1"/>
        <v>48.808848170151634</v>
      </c>
      <c r="C7" s="4">
        <v>280</v>
      </c>
      <c r="D7" s="2">
        <f t="shared" si="2"/>
        <v>9.16</v>
      </c>
      <c r="E7" s="1">
        <f t="shared" si="3"/>
        <v>44.279810252668121</v>
      </c>
    </row>
    <row r="8" spans="1:5" x14ac:dyDescent="0.25">
      <c r="A8" s="3">
        <f t="shared" si="0"/>
        <v>43647</v>
      </c>
      <c r="B8" s="1">
        <f t="shared" si="1"/>
        <v>48.808848170151634</v>
      </c>
      <c r="C8" s="4">
        <v>403</v>
      </c>
      <c r="D8" s="2">
        <f t="shared" si="2"/>
        <v>9.16</v>
      </c>
      <c r="E8" s="1">
        <f t="shared" si="3"/>
        <v>42.425515196923371</v>
      </c>
    </row>
    <row r="9" spans="1:5" x14ac:dyDescent="0.25">
      <c r="A9" s="3">
        <f t="shared" si="0"/>
        <v>43831</v>
      </c>
      <c r="B9" s="1">
        <f t="shared" si="1"/>
        <v>48.808848170151634</v>
      </c>
      <c r="C9" s="4">
        <v>533</v>
      </c>
      <c r="D9" s="2">
        <f t="shared" si="2"/>
        <v>9.16</v>
      </c>
      <c r="E9" s="1">
        <f t="shared" si="3"/>
        <v>40.55002986807348</v>
      </c>
    </row>
    <row r="10" spans="1:5" x14ac:dyDescent="0.25">
      <c r="A10" s="3">
        <f t="shared" si="0"/>
        <v>44013</v>
      </c>
      <c r="B10" s="1">
        <f t="shared" si="1"/>
        <v>48.808848170151634</v>
      </c>
      <c r="C10" s="4">
        <v>656</v>
      </c>
      <c r="D10" s="2">
        <f t="shared" si="2"/>
        <v>9.16</v>
      </c>
      <c r="E10" s="1">
        <f t="shared" si="3"/>
        <v>38.851925936154757</v>
      </c>
    </row>
    <row r="11" spans="1:5" x14ac:dyDescent="0.25">
      <c r="A11" s="3">
        <f>B2</f>
        <v>44197</v>
      </c>
      <c r="B11" s="1">
        <f>1000*((1+10%)^(1/2)-1)+1000</f>
        <v>1048.8088481701516</v>
      </c>
      <c r="C11" s="4">
        <v>784</v>
      </c>
      <c r="D11" s="2">
        <f t="shared" si="2"/>
        <v>9.16</v>
      </c>
      <c r="E11" s="1">
        <f t="shared" si="3"/>
        <v>798.5028688564679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4" width="10.7109375" bestFit="1" customWidth="1"/>
    <col min="5" max="5" width="10.5703125" bestFit="1" customWidth="1"/>
  </cols>
  <sheetData>
    <row r="1" spans="1:5" x14ac:dyDescent="0.25">
      <c r="A1" s="5" t="s">
        <v>5</v>
      </c>
      <c r="B1" s="5" t="s">
        <v>6</v>
      </c>
      <c r="C1" s="5" t="s">
        <v>7</v>
      </c>
      <c r="D1" s="5" t="s">
        <v>9</v>
      </c>
      <c r="E1" s="6" t="s">
        <v>10</v>
      </c>
    </row>
    <row r="2" spans="1:5" x14ac:dyDescent="0.25">
      <c r="A2" s="8">
        <v>43328</v>
      </c>
      <c r="B2" s="8">
        <v>47119</v>
      </c>
      <c r="C2" s="2">
        <v>11.67</v>
      </c>
      <c r="D2" s="7">
        <f>((1+10%)^(1/2)-1)*100</f>
        <v>4.8808848170151631</v>
      </c>
      <c r="E2" s="15">
        <f>SUM(E5:E25)</f>
        <v>919.16165284844874</v>
      </c>
    </row>
    <row r="4" spans="1:5" x14ac:dyDescent="0.25">
      <c r="A4" s="5" t="s">
        <v>0</v>
      </c>
      <c r="B4" s="5" t="s">
        <v>2</v>
      </c>
      <c r="C4" s="5" t="s">
        <v>9</v>
      </c>
      <c r="D4" s="5" t="s">
        <v>7</v>
      </c>
      <c r="E4" s="5" t="s">
        <v>4</v>
      </c>
    </row>
    <row r="5" spans="1:5" x14ac:dyDescent="0.25">
      <c r="A5" s="3">
        <f t="shared" ref="A5:A6" si="0">EDATE(A6,-6)</f>
        <v>43466</v>
      </c>
      <c r="B5" s="4">
        <v>93</v>
      </c>
      <c r="C5" s="1">
        <f>1000*$D$2/100</f>
        <v>48.808848170151634</v>
      </c>
      <c r="D5" s="2">
        <f>$C$2</f>
        <v>11.67</v>
      </c>
      <c r="E5" s="1">
        <f>C5/(1+D5/100)^(B5/252)</f>
        <v>46.860584552103376</v>
      </c>
    </row>
    <row r="6" spans="1:5" x14ac:dyDescent="0.25">
      <c r="A6" s="3">
        <f t="shared" si="0"/>
        <v>43647</v>
      </c>
      <c r="B6" s="4">
        <v>216</v>
      </c>
      <c r="C6" s="1">
        <f t="shared" ref="C6:C24" si="1">1000*$D$2/100</f>
        <v>48.808848170151634</v>
      </c>
      <c r="D6" s="2">
        <f t="shared" ref="D6:D25" si="2">$C$2</f>
        <v>11.67</v>
      </c>
      <c r="E6" s="1">
        <f t="shared" ref="E6:E25" si="3">C6/(1+D6/100)^(B6/252)</f>
        <v>44.402775396364376</v>
      </c>
    </row>
    <row r="7" spans="1:5" x14ac:dyDescent="0.25">
      <c r="A7" s="3">
        <f t="shared" ref="A7:A23" si="4">EDATE(A8,-6)</f>
        <v>43831</v>
      </c>
      <c r="B7" s="4">
        <v>346</v>
      </c>
      <c r="C7" s="1">
        <f t="shared" si="1"/>
        <v>48.808848170151634</v>
      </c>
      <c r="D7" s="2">
        <f t="shared" si="2"/>
        <v>11.67</v>
      </c>
      <c r="E7" s="1">
        <f t="shared" si="3"/>
        <v>41.945073659735598</v>
      </c>
    </row>
    <row r="8" spans="1:5" x14ac:dyDescent="0.25">
      <c r="A8" s="3">
        <f t="shared" si="4"/>
        <v>44013</v>
      </c>
      <c r="B8" s="4">
        <v>469</v>
      </c>
      <c r="C8" s="1">
        <f t="shared" si="1"/>
        <v>48.808848170151634</v>
      </c>
      <c r="D8" s="2">
        <f t="shared" si="2"/>
        <v>11.67</v>
      </c>
      <c r="E8" s="1">
        <f t="shared" si="3"/>
        <v>39.745080060329727</v>
      </c>
    </row>
    <row r="9" spans="1:5" x14ac:dyDescent="0.25">
      <c r="A9" s="3">
        <f t="shared" si="4"/>
        <v>44197</v>
      </c>
      <c r="B9" s="4">
        <v>597</v>
      </c>
      <c r="C9" s="1">
        <f t="shared" si="1"/>
        <v>48.808848170151634</v>
      </c>
      <c r="D9" s="2">
        <f t="shared" si="2"/>
        <v>11.67</v>
      </c>
      <c r="E9" s="1">
        <f t="shared" si="3"/>
        <v>37.578087170839396</v>
      </c>
    </row>
    <row r="10" spans="1:5" x14ac:dyDescent="0.25">
      <c r="A10" s="3">
        <f t="shared" si="4"/>
        <v>44378</v>
      </c>
      <c r="B10" s="4">
        <v>720</v>
      </c>
      <c r="C10" s="1">
        <f t="shared" si="1"/>
        <v>48.808848170151634</v>
      </c>
      <c r="D10" s="2">
        <f t="shared" si="2"/>
        <v>11.67</v>
      </c>
      <c r="E10" s="1">
        <f t="shared" si="3"/>
        <v>35.607139356457047</v>
      </c>
    </row>
    <row r="11" spans="1:5" x14ac:dyDescent="0.25">
      <c r="A11" s="3">
        <f t="shared" si="4"/>
        <v>44562</v>
      </c>
      <c r="B11" s="4">
        <v>848</v>
      </c>
      <c r="C11" s="1">
        <f t="shared" si="1"/>
        <v>48.808848170151634</v>
      </c>
      <c r="D11" s="2">
        <f t="shared" si="2"/>
        <v>11.67</v>
      </c>
      <c r="E11" s="1">
        <f t="shared" si="3"/>
        <v>33.665756481308449</v>
      </c>
    </row>
    <row r="12" spans="1:5" x14ac:dyDescent="0.25">
      <c r="A12" s="3">
        <f t="shared" si="4"/>
        <v>44743</v>
      </c>
      <c r="B12" s="4">
        <v>972</v>
      </c>
      <c r="C12" s="1">
        <f t="shared" si="1"/>
        <v>48.808848170151634</v>
      </c>
      <c r="D12" s="2">
        <f t="shared" si="2"/>
        <v>11.67</v>
      </c>
      <c r="E12" s="1">
        <f t="shared" si="3"/>
        <v>31.886038646419845</v>
      </c>
    </row>
    <row r="13" spans="1:5" x14ac:dyDescent="0.25">
      <c r="A13" s="3">
        <f t="shared" si="4"/>
        <v>44927</v>
      </c>
      <c r="B13" s="4">
        <v>1099</v>
      </c>
      <c r="C13" s="1">
        <f t="shared" si="1"/>
        <v>48.808848170151634</v>
      </c>
      <c r="D13" s="2">
        <f t="shared" si="2"/>
        <v>11.67</v>
      </c>
      <c r="E13" s="1">
        <f t="shared" si="3"/>
        <v>30.160746455936366</v>
      </c>
    </row>
    <row r="14" spans="1:5" x14ac:dyDescent="0.25">
      <c r="A14" s="3">
        <f t="shared" si="4"/>
        <v>45108</v>
      </c>
      <c r="B14" s="4">
        <v>1223</v>
      </c>
      <c r="C14" s="1">
        <f t="shared" si="1"/>
        <v>48.808848170151634</v>
      </c>
      <c r="D14" s="2">
        <f t="shared" si="2"/>
        <v>11.67</v>
      </c>
      <c r="E14" s="1">
        <f t="shared" si="3"/>
        <v>28.566318645856249</v>
      </c>
    </row>
    <row r="15" spans="1:5" x14ac:dyDescent="0.25">
      <c r="A15" s="3">
        <f t="shared" si="4"/>
        <v>45292</v>
      </c>
      <c r="B15" s="4">
        <v>1348</v>
      </c>
      <c r="C15" s="1">
        <f t="shared" si="1"/>
        <v>48.808848170151634</v>
      </c>
      <c r="D15" s="2">
        <f t="shared" si="2"/>
        <v>11.67</v>
      </c>
      <c r="E15" s="1">
        <f t="shared" si="3"/>
        <v>27.044330985662878</v>
      </c>
    </row>
    <row r="16" spans="1:5" x14ac:dyDescent="0.25">
      <c r="A16" s="3">
        <f t="shared" si="4"/>
        <v>45474</v>
      </c>
      <c r="B16" s="4">
        <v>1472</v>
      </c>
      <c r="C16" s="1">
        <f t="shared" si="1"/>
        <v>48.808848170151634</v>
      </c>
      <c r="D16" s="2">
        <f t="shared" si="2"/>
        <v>11.67</v>
      </c>
      <c r="E16" s="1">
        <f t="shared" si="3"/>
        <v>25.614650407579404</v>
      </c>
    </row>
    <row r="17" spans="1:5" x14ac:dyDescent="0.25">
      <c r="A17" s="3">
        <f t="shared" si="4"/>
        <v>45658</v>
      </c>
      <c r="B17" s="4">
        <v>1602</v>
      </c>
      <c r="C17" s="1">
        <f t="shared" si="1"/>
        <v>48.808848170151634</v>
      </c>
      <c r="D17" s="2">
        <f t="shared" si="2"/>
        <v>11.67</v>
      </c>
      <c r="E17" s="1">
        <f t="shared" si="3"/>
        <v>24.196874824231482</v>
      </c>
    </row>
    <row r="18" spans="1:5" x14ac:dyDescent="0.25">
      <c r="A18" s="3">
        <f t="shared" si="4"/>
        <v>45839</v>
      </c>
      <c r="B18" s="4">
        <v>1724</v>
      </c>
      <c r="C18" s="1">
        <f t="shared" si="1"/>
        <v>48.808848170151634</v>
      </c>
      <c r="D18" s="2">
        <f t="shared" si="2"/>
        <v>11.67</v>
      </c>
      <c r="E18" s="1">
        <f t="shared" si="3"/>
        <v>22.937808191617624</v>
      </c>
    </row>
    <row r="19" spans="1:5" x14ac:dyDescent="0.25">
      <c r="A19" s="3">
        <f t="shared" si="4"/>
        <v>46023</v>
      </c>
      <c r="B19" s="4">
        <v>1855</v>
      </c>
      <c r="C19" s="1">
        <f t="shared" si="1"/>
        <v>48.808848170151634</v>
      </c>
      <c r="D19" s="2">
        <f t="shared" si="2"/>
        <v>11.67</v>
      </c>
      <c r="E19" s="1">
        <f t="shared" si="3"/>
        <v>21.65870755857302</v>
      </c>
    </row>
    <row r="20" spans="1:5" x14ac:dyDescent="0.25">
      <c r="A20" s="3">
        <f t="shared" si="4"/>
        <v>46204</v>
      </c>
      <c r="B20" s="4">
        <v>1977</v>
      </c>
      <c r="C20" s="1">
        <f t="shared" si="1"/>
        <v>48.808848170151634</v>
      </c>
      <c r="D20" s="2">
        <f t="shared" si="2"/>
        <v>11.67</v>
      </c>
      <c r="E20" s="1">
        <f t="shared" si="3"/>
        <v>20.53171259783403</v>
      </c>
    </row>
    <row r="21" spans="1:5" x14ac:dyDescent="0.25">
      <c r="A21" s="3">
        <f t="shared" si="4"/>
        <v>46388</v>
      </c>
      <c r="B21" s="4">
        <v>2105</v>
      </c>
      <c r="C21" s="1">
        <f t="shared" si="1"/>
        <v>48.808848170151634</v>
      </c>
      <c r="D21" s="2">
        <f t="shared" si="2"/>
        <v>11.67</v>
      </c>
      <c r="E21" s="1">
        <f t="shared" si="3"/>
        <v>19.412276553397078</v>
      </c>
    </row>
    <row r="22" spans="1:5" x14ac:dyDescent="0.25">
      <c r="A22" s="3">
        <f t="shared" si="4"/>
        <v>46569</v>
      </c>
      <c r="B22" s="4">
        <v>2228</v>
      </c>
      <c r="C22" s="1">
        <f t="shared" si="1"/>
        <v>48.808848170151634</v>
      </c>
      <c r="D22" s="2">
        <f t="shared" si="2"/>
        <v>11.67</v>
      </c>
      <c r="E22" s="1">
        <f t="shared" si="3"/>
        <v>18.394114456131149</v>
      </c>
    </row>
    <row r="23" spans="1:5" x14ac:dyDescent="0.25">
      <c r="A23" s="3">
        <f t="shared" si="4"/>
        <v>46753</v>
      </c>
      <c r="B23" s="4">
        <v>2356</v>
      </c>
      <c r="C23" s="1">
        <f t="shared" si="1"/>
        <v>48.808848170151634</v>
      </c>
      <c r="D23" s="2">
        <f t="shared" si="2"/>
        <v>11.67</v>
      </c>
      <c r="E23" s="1">
        <f t="shared" si="3"/>
        <v>17.391225163307897</v>
      </c>
    </row>
    <row r="24" spans="1:5" x14ac:dyDescent="0.25">
      <c r="A24" s="3">
        <f>EDATE(A25,-6)</f>
        <v>46935</v>
      </c>
      <c r="B24" s="4">
        <v>2480</v>
      </c>
      <c r="C24" s="1">
        <f t="shared" si="1"/>
        <v>48.808848170151634</v>
      </c>
      <c r="D24" s="2">
        <f t="shared" si="2"/>
        <v>11.67</v>
      </c>
      <c r="E24" s="1">
        <f t="shared" si="3"/>
        <v>16.471849606994851</v>
      </c>
    </row>
    <row r="25" spans="1:5" x14ac:dyDescent="0.25">
      <c r="A25" s="3">
        <f>B2</f>
        <v>47119</v>
      </c>
      <c r="B25" s="4">
        <v>2605</v>
      </c>
      <c r="C25" s="1">
        <f>(1000*$D$2/100)+1000</f>
        <v>1048.8088481701516</v>
      </c>
      <c r="D25" s="2">
        <f t="shared" si="2"/>
        <v>11.67</v>
      </c>
      <c r="E25" s="1">
        <f t="shared" si="3"/>
        <v>335.0905020777688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" sqref="E1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0.7109375" bestFit="1" customWidth="1"/>
    <col min="4" max="4" width="7.28515625" bestFit="1" customWidth="1"/>
    <col min="5" max="5" width="10.5703125" bestFit="1" customWidth="1"/>
  </cols>
  <sheetData>
    <row r="1" spans="1:5" x14ac:dyDescent="0.25">
      <c r="A1" s="5" t="s">
        <v>5</v>
      </c>
      <c r="B1" s="5" t="s">
        <v>6</v>
      </c>
      <c r="C1" s="5" t="s">
        <v>11</v>
      </c>
      <c r="D1" s="5" t="s">
        <v>1</v>
      </c>
      <c r="E1" s="6" t="s">
        <v>10</v>
      </c>
    </row>
    <row r="2" spans="1:5" x14ac:dyDescent="0.25">
      <c r="A2" s="8">
        <v>43340</v>
      </c>
      <c r="B2" s="8">
        <v>45658</v>
      </c>
      <c r="C2" s="2">
        <v>10.4</v>
      </c>
      <c r="D2" s="10">
        <f>((1+10%)^(1/2)-1)*100</f>
        <v>4.8808848170151631</v>
      </c>
      <c r="E2" s="14">
        <f>SUM(E5:E17)</f>
        <v>999.14801485761882</v>
      </c>
    </row>
    <row r="4" spans="1:5" x14ac:dyDescent="0.25">
      <c r="A4" s="5" t="s">
        <v>0</v>
      </c>
      <c r="B4" s="5" t="s">
        <v>2</v>
      </c>
      <c r="C4" s="5" t="s">
        <v>9</v>
      </c>
      <c r="D4" s="5" t="s">
        <v>7</v>
      </c>
      <c r="E4" s="5" t="s">
        <v>4</v>
      </c>
    </row>
    <row r="5" spans="1:5" x14ac:dyDescent="0.25">
      <c r="A5" s="3">
        <f t="shared" ref="A5:A16" si="0">EDATE(A6,-6)</f>
        <v>43466</v>
      </c>
      <c r="B5" s="4">
        <v>85</v>
      </c>
      <c r="C5" s="11">
        <f>1000*$D$2/100</f>
        <v>48.808848170151634</v>
      </c>
      <c r="D5" s="2">
        <f>$C$2</f>
        <v>10.4</v>
      </c>
      <c r="E5" s="11">
        <f>C5/(1+D5%)^(B5/252)</f>
        <v>47.206850035236442</v>
      </c>
    </row>
    <row r="6" spans="1:5" x14ac:dyDescent="0.25">
      <c r="A6" s="3">
        <f t="shared" si="0"/>
        <v>43647</v>
      </c>
      <c r="B6" s="4">
        <v>208</v>
      </c>
      <c r="C6" s="11">
        <f t="shared" ref="C6:C16" si="1">1000*$D$2/100</f>
        <v>48.808848170151634</v>
      </c>
      <c r="D6" s="2">
        <f t="shared" ref="D6:D17" si="2">$C$2</f>
        <v>10.4</v>
      </c>
      <c r="E6" s="11">
        <f t="shared" ref="E6:E17" si="3">C6/(1+D6%)^(B6/252)</f>
        <v>44.981302009479464</v>
      </c>
    </row>
    <row r="7" spans="1:5" x14ac:dyDescent="0.25">
      <c r="A7" s="3">
        <f t="shared" si="0"/>
        <v>43831</v>
      </c>
      <c r="B7" s="4">
        <v>338</v>
      </c>
      <c r="C7" s="11">
        <f t="shared" si="1"/>
        <v>48.808848170151634</v>
      </c>
      <c r="D7" s="2">
        <f t="shared" si="2"/>
        <v>10.4</v>
      </c>
      <c r="E7" s="11">
        <f t="shared" si="3"/>
        <v>42.743042911670379</v>
      </c>
    </row>
    <row r="8" spans="1:5" x14ac:dyDescent="0.25">
      <c r="A8" s="3">
        <f t="shared" si="0"/>
        <v>44013</v>
      </c>
      <c r="B8" s="4">
        <v>461</v>
      </c>
      <c r="C8" s="11">
        <f t="shared" si="1"/>
        <v>48.808848170151634</v>
      </c>
      <c r="D8" s="2">
        <f t="shared" si="2"/>
        <v>10.4</v>
      </c>
      <c r="E8" s="11">
        <f t="shared" si="3"/>
        <v>40.727939283787798</v>
      </c>
    </row>
    <row r="9" spans="1:5" x14ac:dyDescent="0.25">
      <c r="A9" s="3">
        <f t="shared" si="0"/>
        <v>44197</v>
      </c>
      <c r="B9" s="4">
        <v>589</v>
      </c>
      <c r="C9" s="11">
        <f t="shared" si="1"/>
        <v>48.808848170151634</v>
      </c>
      <c r="D9" s="2">
        <f t="shared" si="2"/>
        <v>10.4</v>
      </c>
      <c r="E9" s="11">
        <f t="shared" si="3"/>
        <v>38.731728197887485</v>
      </c>
    </row>
    <row r="10" spans="1:5" x14ac:dyDescent="0.25">
      <c r="A10" s="3">
        <f t="shared" si="0"/>
        <v>44378</v>
      </c>
      <c r="B10" s="4">
        <v>712</v>
      </c>
      <c r="C10" s="11">
        <f t="shared" si="1"/>
        <v>48.808848170151634</v>
      </c>
      <c r="D10" s="2">
        <f t="shared" si="2"/>
        <v>10.4</v>
      </c>
      <c r="E10" s="11">
        <f t="shared" si="3"/>
        <v>36.905736394566077</v>
      </c>
    </row>
    <row r="11" spans="1:5" x14ac:dyDescent="0.25">
      <c r="A11" s="3">
        <f t="shared" si="0"/>
        <v>44562</v>
      </c>
      <c r="B11" s="4">
        <v>840</v>
      </c>
      <c r="C11" s="11">
        <f t="shared" si="1"/>
        <v>48.808848170151634</v>
      </c>
      <c r="D11" s="2">
        <f t="shared" si="2"/>
        <v>10.4</v>
      </c>
      <c r="E11" s="11">
        <f t="shared" si="3"/>
        <v>35.096864121141905</v>
      </c>
    </row>
    <row r="12" spans="1:5" x14ac:dyDescent="0.25">
      <c r="A12" s="3">
        <f t="shared" si="0"/>
        <v>44743</v>
      </c>
      <c r="B12" s="4">
        <v>964</v>
      </c>
      <c r="C12" s="11">
        <f t="shared" si="1"/>
        <v>48.808848170151634</v>
      </c>
      <c r="D12" s="2">
        <f t="shared" si="2"/>
        <v>10.4</v>
      </c>
      <c r="E12" s="11">
        <f t="shared" si="3"/>
        <v>33.42910905304899</v>
      </c>
    </row>
    <row r="13" spans="1:5" x14ac:dyDescent="0.25">
      <c r="A13" s="3">
        <f t="shared" si="0"/>
        <v>44927</v>
      </c>
      <c r="B13" s="4">
        <v>1091</v>
      </c>
      <c r="C13" s="11">
        <f t="shared" si="1"/>
        <v>48.808848170151634</v>
      </c>
      <c r="D13" s="2">
        <f t="shared" si="2"/>
        <v>10.4</v>
      </c>
      <c r="E13" s="11">
        <f t="shared" si="3"/>
        <v>31.803121844820808</v>
      </c>
    </row>
    <row r="14" spans="1:5" x14ac:dyDescent="0.25">
      <c r="A14" s="3">
        <f t="shared" si="0"/>
        <v>45108</v>
      </c>
      <c r="B14" s="4">
        <v>1215</v>
      </c>
      <c r="C14" s="11">
        <f t="shared" si="1"/>
        <v>48.808848170151634</v>
      </c>
      <c r="D14" s="2">
        <f t="shared" si="2"/>
        <v>10.4</v>
      </c>
      <c r="E14" s="11">
        <f t="shared" si="3"/>
        <v>30.291880913015568</v>
      </c>
    </row>
    <row r="15" spans="1:5" x14ac:dyDescent="0.25">
      <c r="A15" s="3">
        <f t="shared" si="0"/>
        <v>45292</v>
      </c>
      <c r="B15" s="4">
        <v>1340</v>
      </c>
      <c r="C15" s="11">
        <f t="shared" si="1"/>
        <v>48.808848170151634</v>
      </c>
      <c r="D15" s="2">
        <f t="shared" si="2"/>
        <v>10.4</v>
      </c>
      <c r="E15" s="11">
        <f t="shared" si="3"/>
        <v>28.841126294328923</v>
      </c>
    </row>
    <row r="16" spans="1:5" x14ac:dyDescent="0.25">
      <c r="A16" s="3">
        <f t="shared" si="0"/>
        <v>45474</v>
      </c>
      <c r="B16" s="4">
        <v>1464</v>
      </c>
      <c r="C16" s="11">
        <f t="shared" si="1"/>
        <v>48.808848170151634</v>
      </c>
      <c r="D16" s="2">
        <f t="shared" si="2"/>
        <v>10.4</v>
      </c>
      <c r="E16" s="11">
        <f t="shared" si="3"/>
        <v>27.470635347307244</v>
      </c>
    </row>
    <row r="17" spans="1:5" x14ac:dyDescent="0.25">
      <c r="A17" s="3">
        <v>45658</v>
      </c>
      <c r="B17" s="4">
        <v>1594</v>
      </c>
      <c r="C17" s="11">
        <f>(1000*$D$2/100)+1000</f>
        <v>1048.8088481701516</v>
      </c>
      <c r="D17" s="2">
        <f t="shared" si="2"/>
        <v>10.4</v>
      </c>
      <c r="E17" s="11">
        <f t="shared" si="3"/>
        <v>560.91867845132776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1" sqref="F1"/>
    </sheetView>
  </sheetViews>
  <sheetFormatPr defaultRowHeight="15" x14ac:dyDescent="0.25"/>
  <cols>
    <col min="1" max="1" width="10.28515625" customWidth="1"/>
    <col min="2" max="2" width="12.7109375" customWidth="1"/>
    <col min="3" max="3" width="8.42578125" customWidth="1"/>
    <col min="4" max="4" width="10.7109375" bestFit="1" customWidth="1"/>
    <col min="5" max="5" width="11.5703125" bestFit="1" customWidth="1"/>
  </cols>
  <sheetData>
    <row r="1" spans="1:5" x14ac:dyDescent="0.25">
      <c r="A1" s="5" t="s">
        <v>5</v>
      </c>
      <c r="B1" s="5" t="s">
        <v>6</v>
      </c>
      <c r="C1" s="5" t="s">
        <v>12</v>
      </c>
      <c r="D1" s="5" t="s">
        <v>9</v>
      </c>
      <c r="E1" s="6" t="s">
        <v>10</v>
      </c>
    </row>
    <row r="2" spans="1:5" x14ac:dyDescent="0.25">
      <c r="A2" s="3">
        <v>43340</v>
      </c>
      <c r="B2" s="3">
        <v>46388</v>
      </c>
      <c r="C2" s="2">
        <v>9.99</v>
      </c>
      <c r="D2" s="12">
        <f>((1+10%)^(126/252)-1)*100</f>
        <v>4.8808848170151631</v>
      </c>
      <c r="E2" s="14">
        <f>SUM(E5:E21)</f>
        <v>1017.4099816134674</v>
      </c>
    </row>
    <row r="4" spans="1:5" x14ac:dyDescent="0.25">
      <c r="A4" s="5" t="s">
        <v>0</v>
      </c>
      <c r="B4" s="5" t="s">
        <v>2</v>
      </c>
      <c r="C4" s="5" t="s">
        <v>1</v>
      </c>
      <c r="D4" s="5" t="s">
        <v>7</v>
      </c>
      <c r="E4" s="5" t="s">
        <v>4</v>
      </c>
    </row>
    <row r="5" spans="1:5" x14ac:dyDescent="0.25">
      <c r="A5" s="13">
        <f>EDATE(A6,-6)</f>
        <v>43466</v>
      </c>
      <c r="B5" s="4">
        <v>85</v>
      </c>
      <c r="C5" s="11">
        <f>1000*$D$2/100</f>
        <v>48.808848170151634</v>
      </c>
      <c r="D5" s="2">
        <f>$C$2</f>
        <v>9.99</v>
      </c>
      <c r="E5" s="11">
        <f>C5/(1+D5%)^(B5/252)</f>
        <v>47.26613143124198</v>
      </c>
    </row>
    <row r="6" spans="1:5" x14ac:dyDescent="0.25">
      <c r="A6" s="13">
        <f>EDATE(A7,-6)</f>
        <v>43647</v>
      </c>
      <c r="B6" s="4">
        <v>208</v>
      </c>
      <c r="C6" s="11">
        <f t="shared" ref="C6:C20" si="0">1000*$D$2/100</f>
        <v>48.808848170151634</v>
      </c>
      <c r="D6" s="2">
        <f t="shared" ref="D6:D21" si="1">$C$2</f>
        <v>9.99</v>
      </c>
      <c r="E6" s="11">
        <f t="shared" ref="E6:E21" si="2">C6/(1+D6%)^(B6/252)</f>
        <v>45.119653653140524</v>
      </c>
    </row>
    <row r="7" spans="1:5" x14ac:dyDescent="0.25">
      <c r="A7" s="13">
        <f>EDATE(A8,-6)</f>
        <v>43831</v>
      </c>
      <c r="B7" s="4">
        <v>338</v>
      </c>
      <c r="C7" s="11">
        <f t="shared" si="0"/>
        <v>48.808848170151634</v>
      </c>
      <c r="D7" s="2">
        <f t="shared" si="1"/>
        <v>9.99</v>
      </c>
      <c r="E7" s="11">
        <f t="shared" si="2"/>
        <v>42.956882532218046</v>
      </c>
    </row>
    <row r="8" spans="1:5" x14ac:dyDescent="0.25">
      <c r="A8" s="13">
        <f t="shared" ref="A8:A19" si="3">EDATE(A9,-6)</f>
        <v>44013</v>
      </c>
      <c r="B8" s="4">
        <v>461</v>
      </c>
      <c r="C8" s="11">
        <f t="shared" si="0"/>
        <v>48.808848170151634</v>
      </c>
      <c r="D8" s="2">
        <f t="shared" si="1"/>
        <v>9.99</v>
      </c>
      <c r="E8" s="11">
        <f t="shared" si="2"/>
        <v>41.006098937710149</v>
      </c>
    </row>
    <row r="9" spans="1:5" x14ac:dyDescent="0.25">
      <c r="A9" s="13">
        <f t="shared" si="3"/>
        <v>44197</v>
      </c>
      <c r="B9" s="4">
        <v>589</v>
      </c>
      <c r="C9" s="11">
        <f t="shared" si="0"/>
        <v>48.808848170151634</v>
      </c>
      <c r="D9" s="2">
        <f t="shared" si="1"/>
        <v>9.99</v>
      </c>
      <c r="E9" s="11">
        <f t="shared" si="2"/>
        <v>39.07002185566116</v>
      </c>
    </row>
    <row r="10" spans="1:5" x14ac:dyDescent="0.25">
      <c r="A10" s="13">
        <f t="shared" si="3"/>
        <v>44378</v>
      </c>
      <c r="B10" s="4">
        <v>712</v>
      </c>
      <c r="C10" s="11">
        <f t="shared" si="0"/>
        <v>48.808848170151634</v>
      </c>
      <c r="D10" s="2">
        <f t="shared" si="1"/>
        <v>9.99</v>
      </c>
      <c r="E10" s="11">
        <f t="shared" si="2"/>
        <v>37.295750698625376</v>
      </c>
    </row>
    <row r="11" spans="1:5" x14ac:dyDescent="0.25">
      <c r="A11" s="13">
        <f t="shared" si="3"/>
        <v>44562</v>
      </c>
      <c r="B11" s="4">
        <v>840</v>
      </c>
      <c r="C11" s="11">
        <f t="shared" si="0"/>
        <v>48.808848170151634</v>
      </c>
      <c r="D11" s="2">
        <f t="shared" si="1"/>
        <v>9.99</v>
      </c>
      <c r="E11" s="11">
        <f t="shared" si="2"/>
        <v>35.534855367052685</v>
      </c>
    </row>
    <row r="12" spans="1:5" x14ac:dyDescent="0.25">
      <c r="A12" s="13">
        <f t="shared" si="3"/>
        <v>44743</v>
      </c>
      <c r="B12" s="4">
        <v>964</v>
      </c>
      <c r="C12" s="11">
        <f t="shared" si="0"/>
        <v>48.808848170151634</v>
      </c>
      <c r="D12" s="2">
        <f t="shared" si="1"/>
        <v>9.99</v>
      </c>
      <c r="E12" s="11">
        <f t="shared" si="2"/>
        <v>33.908310481521383</v>
      </c>
    </row>
    <row r="13" spans="1:5" x14ac:dyDescent="0.25">
      <c r="A13" s="13">
        <f t="shared" si="3"/>
        <v>44927</v>
      </c>
      <c r="B13" s="4">
        <v>1091</v>
      </c>
      <c r="C13" s="11">
        <f t="shared" si="0"/>
        <v>48.808848170151634</v>
      </c>
      <c r="D13" s="2">
        <f t="shared" si="1"/>
        <v>9.99</v>
      </c>
      <c r="E13" s="11">
        <f t="shared" si="2"/>
        <v>32.319560777885442</v>
      </c>
    </row>
    <row r="14" spans="1:5" x14ac:dyDescent="0.25">
      <c r="A14" s="13">
        <f t="shared" si="3"/>
        <v>45108</v>
      </c>
      <c r="B14" s="4">
        <v>1215</v>
      </c>
      <c r="C14" s="11">
        <f t="shared" si="0"/>
        <v>48.808848170151634</v>
      </c>
      <c r="D14" s="2">
        <f t="shared" si="1"/>
        <v>9.99</v>
      </c>
      <c r="E14" s="11">
        <f t="shared" si="2"/>
        <v>30.840190290996421</v>
      </c>
    </row>
    <row r="15" spans="1:5" x14ac:dyDescent="0.25">
      <c r="A15" s="13">
        <f t="shared" si="3"/>
        <v>45292</v>
      </c>
      <c r="B15" s="4">
        <v>1340</v>
      </c>
      <c r="C15" s="11">
        <f t="shared" si="0"/>
        <v>48.808848170151634</v>
      </c>
      <c r="D15" s="2">
        <f t="shared" si="1"/>
        <v>9.99</v>
      </c>
      <c r="E15" s="11">
        <f t="shared" si="2"/>
        <v>29.417417764314887</v>
      </c>
    </row>
    <row r="16" spans="1:5" x14ac:dyDescent="0.25">
      <c r="A16" s="13">
        <f t="shared" si="3"/>
        <v>45474</v>
      </c>
      <c r="B16" s="4">
        <v>1464</v>
      </c>
      <c r="C16" s="11">
        <f t="shared" si="0"/>
        <v>48.808848170151634</v>
      </c>
      <c r="D16" s="2">
        <f t="shared" si="1"/>
        <v>9.99</v>
      </c>
      <c r="E16" s="11">
        <f t="shared" si="2"/>
        <v>28.070887718931658</v>
      </c>
    </row>
    <row r="17" spans="1:5" x14ac:dyDescent="0.25">
      <c r="A17" s="13">
        <f t="shared" si="3"/>
        <v>45658</v>
      </c>
      <c r="B17" s="4">
        <v>1594</v>
      </c>
      <c r="C17" s="11">
        <f t="shared" si="0"/>
        <v>48.808848170151634</v>
      </c>
      <c r="D17" s="2">
        <f t="shared" si="1"/>
        <v>9.99</v>
      </c>
      <c r="E17" s="11">
        <f t="shared" si="2"/>
        <v>26.725334276436715</v>
      </c>
    </row>
    <row r="18" spans="1:5" x14ac:dyDescent="0.25">
      <c r="A18" s="13">
        <f t="shared" si="3"/>
        <v>45839</v>
      </c>
      <c r="B18" s="4">
        <v>1716</v>
      </c>
      <c r="C18" s="11">
        <f t="shared" si="0"/>
        <v>48.808848170151634</v>
      </c>
      <c r="D18" s="2">
        <f t="shared" si="1"/>
        <v>9.99</v>
      </c>
      <c r="E18" s="11">
        <f t="shared" si="2"/>
        <v>25.521308954388267</v>
      </c>
    </row>
    <row r="19" spans="1:5" x14ac:dyDescent="0.25">
      <c r="A19" s="13">
        <f t="shared" si="3"/>
        <v>46023</v>
      </c>
      <c r="B19" s="4">
        <v>1847</v>
      </c>
      <c r="C19" s="11">
        <f t="shared" si="0"/>
        <v>48.808848170151634</v>
      </c>
      <c r="D19" s="2">
        <f t="shared" si="1"/>
        <v>9.99</v>
      </c>
      <c r="E19" s="11">
        <f t="shared" si="2"/>
        <v>24.288787983784996</v>
      </c>
    </row>
    <row r="20" spans="1:5" x14ac:dyDescent="0.25">
      <c r="A20" s="13">
        <f>EDATE(A21,-6)</f>
        <v>46204</v>
      </c>
      <c r="B20" s="4">
        <v>1969</v>
      </c>
      <c r="C20" s="11">
        <f t="shared" si="0"/>
        <v>48.808848170151634</v>
      </c>
      <c r="D20" s="2">
        <f t="shared" si="1"/>
        <v>9.99</v>
      </c>
      <c r="E20" s="11">
        <f t="shared" si="2"/>
        <v>23.194533540721679</v>
      </c>
    </row>
    <row r="21" spans="1:5" x14ac:dyDescent="0.25">
      <c r="A21" s="13">
        <f>B2</f>
        <v>46388</v>
      </c>
      <c r="B21" s="4">
        <v>2097</v>
      </c>
      <c r="C21" s="11">
        <f>(1000*$D$2/100)+1000</f>
        <v>1048.8088481701516</v>
      </c>
      <c r="D21" s="2">
        <f t="shared" si="1"/>
        <v>9.99</v>
      </c>
      <c r="E21" s="11">
        <f t="shared" si="2"/>
        <v>474.87425534883607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2" sqref="G2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9.85546875" bestFit="1" customWidth="1"/>
    <col min="4" max="4" width="11.85546875" bestFit="1" customWidth="1"/>
    <col min="5" max="5" width="6" bestFit="1" customWidth="1"/>
    <col min="6" max="6" width="8.85546875" bestFit="1" customWidth="1"/>
    <col min="7" max="7" width="10.85546875" bestFit="1" customWidth="1"/>
    <col min="8" max="8" width="10.7109375" bestFit="1" customWidth="1"/>
    <col min="9" max="9" width="10.5703125" bestFit="1" customWidth="1"/>
  </cols>
  <sheetData>
    <row r="1" spans="1:9" x14ac:dyDescent="0.25">
      <c r="A1" s="5" t="s">
        <v>14</v>
      </c>
      <c r="B1" s="5" t="s">
        <v>17</v>
      </c>
      <c r="C1" s="5" t="s">
        <v>0</v>
      </c>
      <c r="D1" s="5" t="s">
        <v>6</v>
      </c>
      <c r="E1" s="5" t="s">
        <v>2</v>
      </c>
      <c r="F1" s="5" t="s">
        <v>15</v>
      </c>
      <c r="G1" s="5" t="s">
        <v>18</v>
      </c>
      <c r="H1" s="6" t="s">
        <v>10</v>
      </c>
      <c r="I1" s="6" t="s">
        <v>16</v>
      </c>
    </row>
    <row r="2" spans="1:9" x14ac:dyDescent="0.25">
      <c r="A2" s="21" t="s">
        <v>5</v>
      </c>
      <c r="B2" s="17">
        <v>10000</v>
      </c>
      <c r="C2" s="22">
        <v>43328</v>
      </c>
      <c r="D2" s="3">
        <v>45658</v>
      </c>
      <c r="E2" s="21">
        <v>1602</v>
      </c>
      <c r="F2" s="19">
        <v>10.8</v>
      </c>
      <c r="G2" s="12">
        <f>((1+10%)^(126/252)-1)*100</f>
        <v>4.8808848170151631</v>
      </c>
      <c r="H2" s="18">
        <f>SUM(G6:G18)</f>
        <v>978.88312846077724</v>
      </c>
    </row>
    <row r="3" spans="1:9" x14ac:dyDescent="0.25">
      <c r="A3" s="20" t="s">
        <v>13</v>
      </c>
      <c r="B3" s="17">
        <v>10000</v>
      </c>
      <c r="C3" s="23">
        <v>43346</v>
      </c>
      <c r="D3" s="3">
        <v>45658</v>
      </c>
      <c r="E3" s="20">
        <v>1590</v>
      </c>
      <c r="F3" s="20">
        <v>10.81</v>
      </c>
      <c r="G3" s="12">
        <f>((1+10%)^(126/252)-1)*100</f>
        <v>4.8808848170151631</v>
      </c>
      <c r="H3" s="18">
        <f>SUM(H6:H18)</f>
        <v>983.25450584615851</v>
      </c>
      <c r="I3" s="18">
        <f>(H3-H2)*B3</f>
        <v>43713.773853812658</v>
      </c>
    </row>
    <row r="5" spans="1:9" x14ac:dyDescent="0.25">
      <c r="A5" s="5" t="s">
        <v>0</v>
      </c>
      <c r="B5" s="5" t="s">
        <v>21</v>
      </c>
      <c r="C5" s="5" t="s">
        <v>20</v>
      </c>
      <c r="D5" s="5" t="s">
        <v>1</v>
      </c>
      <c r="E5" s="5" t="s">
        <v>23</v>
      </c>
      <c r="F5" s="5" t="s">
        <v>24</v>
      </c>
      <c r="G5" s="5" t="s">
        <v>19</v>
      </c>
      <c r="H5" s="5" t="s">
        <v>22</v>
      </c>
    </row>
    <row r="6" spans="1:9" x14ac:dyDescent="0.25">
      <c r="A6" s="3">
        <f t="shared" ref="A6:A17" si="0">EDATE(A7,-6)</f>
        <v>43466</v>
      </c>
      <c r="B6" s="24">
        <v>93</v>
      </c>
      <c r="C6" s="26">
        <v>81</v>
      </c>
      <c r="D6" s="11">
        <f>1000*$G$2/100</f>
        <v>48.808848170151634</v>
      </c>
      <c r="E6" s="19">
        <f>$F$2</f>
        <v>10.8</v>
      </c>
      <c r="F6" s="20">
        <f>$F$3</f>
        <v>10.81</v>
      </c>
      <c r="G6" s="25">
        <f>D6/(1+E6/100)^(B6/252)</f>
        <v>46.996040178838783</v>
      </c>
      <c r="H6" s="27">
        <f>D6/(1+F6/100)^(C6/252)</f>
        <v>47.224743655477084</v>
      </c>
    </row>
    <row r="7" spans="1:9" x14ac:dyDescent="0.25">
      <c r="A7" s="3">
        <f t="shared" si="0"/>
        <v>43647</v>
      </c>
      <c r="B7" s="24">
        <v>216</v>
      </c>
      <c r="C7" s="26">
        <v>204</v>
      </c>
      <c r="D7" s="11">
        <f t="shared" ref="D7:D17" si="1">1000*$G$2/100</f>
        <v>48.808848170151634</v>
      </c>
      <c r="E7" s="19">
        <f t="shared" ref="E7:E18" si="2">$F$2</f>
        <v>10.8</v>
      </c>
      <c r="F7" s="20">
        <f t="shared" ref="F7:F18" si="3">$F$3</f>
        <v>10.81</v>
      </c>
      <c r="G7" s="25">
        <f t="shared" ref="G7:G18" si="4">D7/(1+E7/100)^(B7/252)</f>
        <v>44.70145110312928</v>
      </c>
      <c r="H7" s="27">
        <f t="shared" ref="H7:H18" si="5">D7/(1+F7/100)^(C7/252)</f>
        <v>44.917009461783728</v>
      </c>
    </row>
    <row r="8" spans="1:9" x14ac:dyDescent="0.25">
      <c r="A8" s="3">
        <f t="shared" si="0"/>
        <v>43831</v>
      </c>
      <c r="B8" s="24">
        <v>346</v>
      </c>
      <c r="C8" s="26">
        <v>334</v>
      </c>
      <c r="D8" s="11">
        <f t="shared" si="1"/>
        <v>48.808848170151634</v>
      </c>
      <c r="E8" s="19">
        <f t="shared" si="2"/>
        <v>10.8</v>
      </c>
      <c r="F8" s="20">
        <f t="shared" si="3"/>
        <v>10.81</v>
      </c>
      <c r="G8" s="25">
        <f t="shared" si="4"/>
        <v>42.397940491009749</v>
      </c>
      <c r="H8" s="27">
        <f t="shared" si="5"/>
        <v>42.600407524894926</v>
      </c>
    </row>
    <row r="9" spans="1:9" x14ac:dyDescent="0.25">
      <c r="A9" s="3">
        <f t="shared" si="0"/>
        <v>44013</v>
      </c>
      <c r="B9" s="24">
        <v>469</v>
      </c>
      <c r="C9" s="26">
        <v>457</v>
      </c>
      <c r="D9" s="11">
        <f t="shared" si="1"/>
        <v>48.808848170151634</v>
      </c>
      <c r="E9" s="19">
        <f t="shared" si="2"/>
        <v>10.8</v>
      </c>
      <c r="F9" s="20">
        <f t="shared" si="3"/>
        <v>10.81</v>
      </c>
      <c r="G9" s="25">
        <f t="shared" si="4"/>
        <v>40.327854357943195</v>
      </c>
      <c r="H9" s="27">
        <f t="shared" si="5"/>
        <v>40.518651023945239</v>
      </c>
    </row>
    <row r="10" spans="1:9" x14ac:dyDescent="0.25">
      <c r="A10" s="3">
        <f t="shared" si="0"/>
        <v>44197</v>
      </c>
      <c r="B10" s="24">
        <v>597</v>
      </c>
      <c r="C10" s="26">
        <v>585</v>
      </c>
      <c r="D10" s="11">
        <f t="shared" si="1"/>
        <v>48.808848170151634</v>
      </c>
      <c r="E10" s="19">
        <f t="shared" si="2"/>
        <v>10.8</v>
      </c>
      <c r="F10" s="20">
        <f t="shared" si="3"/>
        <v>10.81</v>
      </c>
      <c r="G10" s="25">
        <f t="shared" si="4"/>
        <v>38.280865268378626</v>
      </c>
      <c r="H10" s="27">
        <f t="shared" si="5"/>
        <v>38.460214266601817</v>
      </c>
    </row>
    <row r="11" spans="1:9" x14ac:dyDescent="0.25">
      <c r="A11" s="3">
        <f t="shared" si="0"/>
        <v>44378</v>
      </c>
      <c r="B11" s="24">
        <v>720</v>
      </c>
      <c r="C11" s="26">
        <v>708</v>
      </c>
      <c r="D11" s="11">
        <f t="shared" si="1"/>
        <v>48.808848170151634</v>
      </c>
      <c r="E11" s="19">
        <f t="shared" si="2"/>
        <v>10.8</v>
      </c>
      <c r="F11" s="20">
        <f t="shared" si="3"/>
        <v>10.81</v>
      </c>
      <c r="G11" s="25">
        <f t="shared" si="4"/>
        <v>36.411795982556519</v>
      </c>
      <c r="H11" s="27">
        <f t="shared" si="5"/>
        <v>36.580776821534478</v>
      </c>
    </row>
    <row r="12" spans="1:9" x14ac:dyDescent="0.25">
      <c r="A12" s="3">
        <f t="shared" si="0"/>
        <v>44562</v>
      </c>
      <c r="B12" s="24">
        <v>848</v>
      </c>
      <c r="C12" s="26">
        <v>836</v>
      </c>
      <c r="D12" s="11">
        <f t="shared" si="1"/>
        <v>48.808848170151634</v>
      </c>
      <c r="E12" s="19">
        <f t="shared" si="2"/>
        <v>10.8</v>
      </c>
      <c r="F12" s="20">
        <f t="shared" si="3"/>
        <v>10.81</v>
      </c>
      <c r="G12" s="25">
        <f t="shared" si="4"/>
        <v>34.56358088918239</v>
      </c>
      <c r="H12" s="27">
        <f t="shared" si="5"/>
        <v>34.722392751020294</v>
      </c>
    </row>
    <row r="13" spans="1:9" x14ac:dyDescent="0.25">
      <c r="A13" s="3">
        <f t="shared" si="0"/>
        <v>44743</v>
      </c>
      <c r="B13" s="24">
        <v>972</v>
      </c>
      <c r="C13" s="26">
        <v>960</v>
      </c>
      <c r="D13" s="11">
        <f t="shared" si="1"/>
        <v>48.808848170151634</v>
      </c>
      <c r="E13" s="19">
        <f t="shared" si="2"/>
        <v>10.8</v>
      </c>
      <c r="F13" s="20">
        <f t="shared" si="3"/>
        <v>10.81</v>
      </c>
      <c r="G13" s="25">
        <f t="shared" si="4"/>
        <v>32.862631753209854</v>
      </c>
      <c r="H13" s="27">
        <f t="shared" si="5"/>
        <v>33.012162098668412</v>
      </c>
    </row>
    <row r="14" spans="1:9" x14ac:dyDescent="0.25">
      <c r="A14" s="3">
        <f t="shared" si="0"/>
        <v>44927</v>
      </c>
      <c r="B14" s="24">
        <v>1099</v>
      </c>
      <c r="C14" s="26">
        <v>1087</v>
      </c>
      <c r="D14" s="11">
        <f t="shared" si="1"/>
        <v>48.808848170151634</v>
      </c>
      <c r="E14" s="19">
        <f t="shared" si="2"/>
        <v>10.8</v>
      </c>
      <c r="F14" s="20">
        <f t="shared" si="3"/>
        <v>10.81</v>
      </c>
      <c r="G14" s="25">
        <f t="shared" si="4"/>
        <v>31.207265444699097</v>
      </c>
      <c r="H14" s="27">
        <f t="shared" si="5"/>
        <v>31.347837794108901</v>
      </c>
    </row>
    <row r="15" spans="1:9" x14ac:dyDescent="0.25">
      <c r="A15" s="3">
        <f t="shared" si="0"/>
        <v>45108</v>
      </c>
      <c r="B15" s="24">
        <v>1223</v>
      </c>
      <c r="C15" s="26">
        <v>1211</v>
      </c>
      <c r="D15" s="11">
        <f t="shared" si="1"/>
        <v>48.808848170151634</v>
      </c>
      <c r="E15" s="19">
        <f t="shared" si="2"/>
        <v>10.8</v>
      </c>
      <c r="F15" s="20">
        <f t="shared" si="3"/>
        <v>10.81</v>
      </c>
      <c r="G15" s="25">
        <f t="shared" si="4"/>
        <v>29.671487905779802</v>
      </c>
      <c r="H15" s="27">
        <f t="shared" si="5"/>
        <v>29.803818824423569</v>
      </c>
    </row>
    <row r="16" spans="1:9" x14ac:dyDescent="0.25">
      <c r="A16" s="3">
        <f t="shared" si="0"/>
        <v>45292</v>
      </c>
      <c r="B16" s="24">
        <v>1348</v>
      </c>
      <c r="C16" s="26">
        <v>1336</v>
      </c>
      <c r="D16" s="11">
        <f t="shared" si="1"/>
        <v>48.808848170151634</v>
      </c>
      <c r="E16" s="19">
        <f t="shared" si="2"/>
        <v>10.8</v>
      </c>
      <c r="F16" s="20">
        <f t="shared" si="3"/>
        <v>10.81</v>
      </c>
      <c r="G16" s="25">
        <f t="shared" si="4"/>
        <v>28.19981049720246</v>
      </c>
      <c r="H16" s="27">
        <f t="shared" si="5"/>
        <v>28.324309929138657</v>
      </c>
    </row>
    <row r="17" spans="1:8" x14ac:dyDescent="0.25">
      <c r="A17" s="3">
        <f t="shared" si="0"/>
        <v>45474</v>
      </c>
      <c r="B17" s="24">
        <v>1472</v>
      </c>
      <c r="C17" s="26">
        <v>1460</v>
      </c>
      <c r="D17" s="11">
        <f t="shared" si="1"/>
        <v>48.808848170151634</v>
      </c>
      <c r="E17" s="19">
        <f t="shared" si="2"/>
        <v>10.8</v>
      </c>
      <c r="F17" s="20">
        <f t="shared" si="3"/>
        <v>10.81</v>
      </c>
      <c r="G17" s="25">
        <f t="shared" si="4"/>
        <v>26.812036370048347</v>
      </c>
      <c r="H17" s="27">
        <f t="shared" si="5"/>
        <v>26.92921301301083</v>
      </c>
    </row>
    <row r="18" spans="1:8" x14ac:dyDescent="0.25">
      <c r="A18" s="3">
        <f>D2</f>
        <v>45658</v>
      </c>
      <c r="B18" s="24">
        <v>1602</v>
      </c>
      <c r="C18" s="26">
        <v>1590</v>
      </c>
      <c r="D18" s="11">
        <f>(1000*$G$2/100)+1000</f>
        <v>1048.8088481701516</v>
      </c>
      <c r="E18" s="19">
        <f t="shared" si="2"/>
        <v>10.8</v>
      </c>
      <c r="F18" s="20">
        <f t="shared" si="3"/>
        <v>10.81</v>
      </c>
      <c r="G18" s="25">
        <f t="shared" si="4"/>
        <v>546.4503682187991</v>
      </c>
      <c r="H18" s="27">
        <f t="shared" si="5"/>
        <v>548.81296868155061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Exemplo</vt:lpstr>
      <vt:lpstr>Exercício 6</vt:lpstr>
      <vt:lpstr>Extra Exercício 9</vt:lpstr>
      <vt:lpstr>Extra Exercício 10</vt:lpstr>
      <vt:lpstr>Prova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Couto Araujo</dc:creator>
  <cp:lastModifiedBy>Fábio Couto Araujo</cp:lastModifiedBy>
  <dcterms:created xsi:type="dcterms:W3CDTF">2018-09-05T02:28:39Z</dcterms:created>
  <dcterms:modified xsi:type="dcterms:W3CDTF">2018-10-06T02:20:15Z</dcterms:modified>
</cp:coreProperties>
</file>