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outo\OneDrive\Documentos\Curso de Renda Fixa B3\Módulo 1\"/>
    </mc:Choice>
  </mc:AlternateContent>
  <bookViews>
    <workbookView xWindow="0" yWindow="0" windowWidth="20490" windowHeight="7905" tabRatio="809" activeTab="7"/>
  </bookViews>
  <sheets>
    <sheet name="DUs" sheetId="5" r:id="rId1"/>
    <sheet name="A1e2 E1" sheetId="6" r:id="rId2"/>
    <sheet name="A1e2 E2" sheetId="7" r:id="rId3"/>
    <sheet name="A1e2 E3" sheetId="8" r:id="rId4"/>
    <sheet name="A2e3 E1e2" sheetId="9" r:id="rId5"/>
    <sheet name="A2e3 E3" sheetId="10" r:id="rId6"/>
    <sheet name="LFT" sheetId="11" r:id="rId7"/>
    <sheet name="A2e3 E4" sheetId="12" r:id="rId8"/>
    <sheet name="A2e3 E5" sheetId="13" r:id="rId9"/>
    <sheet name="NTN-F" sheetId="15" r:id="rId10"/>
    <sheet name="A2e3 E6" sheetId="14" r:id="rId11"/>
    <sheet name="A3e4 S3e4" sheetId="16" r:id="rId12"/>
    <sheet name="A3e4 E1" sheetId="17" r:id="rId13"/>
    <sheet name="Copom" sheetId="18" r:id="rId14"/>
    <sheet name="A3e4 E2" sheetId="19" r:id="rId15"/>
    <sheet name="A3e4 E3" sheetId="20" r:id="rId16"/>
    <sheet name="LTN Casada" sheetId="21" r:id="rId17"/>
    <sheet name="A3e4 E4" sheetId="22" r:id="rId18"/>
    <sheet name="Swap" sheetId="23" r:id="rId19"/>
    <sheet name="A3e4 E5" sheetId="24" r:id="rId20"/>
    <sheet name="NTN-B" sheetId="25" r:id="rId21"/>
    <sheet name="A3e4 E6" sheetId="26" r:id="rId22"/>
    <sheet name="A3e4 E7" sheetId="27" r:id="rId23"/>
    <sheet name="A5e6 E1" sheetId="28" r:id="rId24"/>
    <sheet name="A5e6 E2" sheetId="29" r:id="rId25"/>
    <sheet name="AE E1" sheetId="32" r:id="rId26"/>
    <sheet name="A6 E2" sheetId="30" r:id="rId27"/>
    <sheet name="IR x SemIR" sheetId="31" r:id="rId28"/>
  </sheets>
  <calcPr calcId="152511"/>
</workbook>
</file>

<file path=xl/calcChain.xml><?xml version="1.0" encoding="utf-8"?>
<calcChain xmlns="http://schemas.openxmlformats.org/spreadsheetml/2006/main">
  <c r="C10" i="12" l="1"/>
  <c r="D8" i="12"/>
  <c r="E6" i="12"/>
  <c r="C4" i="11"/>
  <c r="C3" i="11"/>
  <c r="C2" i="11"/>
  <c r="A3" i="5" l="1"/>
  <c r="B1" i="5"/>
  <c r="B6" i="5" s="1"/>
  <c r="B18" i="5" l="1"/>
  <c r="C8" i="5"/>
  <c r="C20" i="5"/>
  <c r="C16" i="5"/>
  <c r="C12" i="5"/>
  <c r="C21" i="5"/>
  <c r="C13" i="5"/>
  <c r="B22" i="5"/>
  <c r="C17" i="5"/>
  <c r="C9" i="5"/>
  <c r="C23" i="5"/>
  <c r="C19" i="5"/>
  <c r="C15" i="5"/>
  <c r="C11" i="5"/>
  <c r="C7" i="5"/>
  <c r="C22" i="5"/>
  <c r="C18" i="5"/>
  <c r="C14" i="5"/>
  <c r="C10" i="5"/>
  <c r="C6" i="5"/>
  <c r="B21" i="5"/>
  <c r="B17" i="5"/>
  <c r="B20" i="5"/>
  <c r="B16" i="5"/>
  <c r="B23" i="5"/>
  <c r="B19" i="5"/>
  <c r="B15" i="5"/>
  <c r="B12" i="5"/>
  <c r="B8" i="5"/>
  <c r="B11" i="5"/>
  <c r="B7" i="5"/>
  <c r="B13" i="5"/>
  <c r="B9" i="5"/>
  <c r="B14" i="5"/>
  <c r="B10" i="5"/>
  <c r="F5" i="6" l="1"/>
  <c r="C4" i="5"/>
  <c r="C5" i="5"/>
  <c r="C3" i="5"/>
  <c r="B3" i="5"/>
  <c r="D2" i="32" l="1"/>
  <c r="A4" i="32" s="1"/>
  <c r="B8" i="32"/>
  <c r="B7" i="32"/>
  <c r="A7" i="32"/>
  <c r="B5" i="32"/>
  <c r="B4" i="32"/>
  <c r="B3" i="32"/>
  <c r="A3" i="32"/>
  <c r="A5" i="32" s="1"/>
  <c r="G10" i="31"/>
  <c r="G9" i="31"/>
  <c r="F9" i="31"/>
  <c r="G7" i="31"/>
  <c r="G6" i="31"/>
  <c r="G5" i="31"/>
  <c r="F5" i="31"/>
  <c r="F7" i="31" s="1"/>
  <c r="G3" i="31"/>
  <c r="G2" i="31"/>
  <c r="H2" i="31" s="1"/>
  <c r="B10" i="31"/>
  <c r="B9" i="31"/>
  <c r="A9" i="31"/>
  <c r="B7" i="31"/>
  <c r="B6" i="31"/>
  <c r="B5" i="31"/>
  <c r="A5" i="31"/>
  <c r="A7" i="31" s="1"/>
  <c r="B3" i="31"/>
  <c r="B2" i="31"/>
  <c r="C2" i="31" s="1"/>
  <c r="B4" i="31" s="1"/>
  <c r="D4" i="31" s="1"/>
  <c r="A6" i="31" s="1"/>
  <c r="B10" i="30"/>
  <c r="B9" i="30"/>
  <c r="A9" i="30"/>
  <c r="B7" i="30"/>
  <c r="A7" i="30"/>
  <c r="B6" i="30"/>
  <c r="B5" i="30"/>
  <c r="A5" i="30"/>
  <c r="B3" i="30"/>
  <c r="B2" i="30"/>
  <c r="C2" i="30" s="1"/>
  <c r="B4" i="30" s="1"/>
  <c r="D4" i="30" s="1"/>
  <c r="A6" i="30" s="1"/>
  <c r="C6" i="30" l="1"/>
  <c r="D6" i="30" s="1"/>
  <c r="B8" i="30" s="1"/>
  <c r="A8" i="30"/>
  <c r="C8" i="30" s="1"/>
  <c r="A10" i="30" s="1"/>
  <c r="C10" i="30" s="1"/>
  <c r="A6" i="32"/>
  <c r="C4" i="32"/>
  <c r="G4" i="31"/>
  <c r="I4" i="31" s="1"/>
  <c r="F6" i="31" s="1"/>
  <c r="H6" i="31" s="1"/>
  <c r="A8" i="31"/>
  <c r="C6" i="31"/>
  <c r="B13" i="29"/>
  <c r="E9" i="29"/>
  <c r="A6" i="29"/>
  <c r="E6" i="29" s="1"/>
  <c r="E8" i="29" s="1"/>
  <c r="B8" i="29" s="1"/>
  <c r="E2" i="29"/>
  <c r="E3" i="28"/>
  <c r="E4" i="28" s="1"/>
  <c r="E6" i="28" s="1"/>
  <c r="E2" i="28"/>
  <c r="D2" i="27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A4" i="26"/>
  <c r="A6" i="26" s="1"/>
  <c r="E3" i="26" s="1"/>
  <c r="E4" i="26" s="1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F5" i="26" l="1"/>
  <c r="F17" i="26"/>
  <c r="D4" i="32"/>
  <c r="B6" i="32" s="1"/>
  <c r="C6" i="32" s="1"/>
  <c r="A8" i="32" s="1"/>
  <c r="C8" i="32" s="1"/>
  <c r="F10" i="26"/>
  <c r="F14" i="26"/>
  <c r="F18" i="26"/>
  <c r="B8" i="31"/>
  <c r="C8" i="31" s="1"/>
  <c r="A10" i="31" s="1"/>
  <c r="C10" i="31" s="1"/>
  <c r="D6" i="31"/>
  <c r="F9" i="26"/>
  <c r="F6" i="26"/>
  <c r="F7" i="26"/>
  <c r="F11" i="26"/>
  <c r="F15" i="26"/>
  <c r="F13" i="26"/>
  <c r="F3" i="26"/>
  <c r="G2" i="26" s="1"/>
  <c r="F4" i="26"/>
  <c r="F8" i="26"/>
  <c r="F12" i="26"/>
  <c r="F16" i="26"/>
  <c r="F8" i="31"/>
  <c r="H8" i="31" s="1"/>
  <c r="F10" i="31" s="1"/>
  <c r="H10" i="31" s="1"/>
  <c r="E10" i="29"/>
  <c r="E4" i="29"/>
  <c r="G4" i="29" s="1"/>
  <c r="C5" i="25"/>
  <c r="A3" i="25"/>
  <c r="B3" i="25" s="1"/>
  <c r="C4" i="25" s="1"/>
  <c r="C6" i="25" s="1"/>
  <c r="F3" i="24"/>
  <c r="E5" i="24"/>
  <c r="D6" i="24"/>
  <c r="D10" i="24"/>
  <c r="D14" i="24"/>
  <c r="B6" i="24"/>
  <c r="B7" i="24" s="1"/>
  <c r="D2" i="24"/>
  <c r="D7" i="24" s="1"/>
  <c r="D1" i="23"/>
  <c r="A4" i="23"/>
  <c r="D4" i="23"/>
  <c r="A3" i="23"/>
  <c r="D3" i="23"/>
  <c r="B3" i="22"/>
  <c r="B4" i="22" s="1"/>
  <c r="B5" i="22" s="1"/>
  <c r="B6" i="22" s="1"/>
  <c r="B7" i="22" s="1"/>
  <c r="B8" i="22" s="1"/>
  <c r="B9" i="22" s="1"/>
  <c r="B10" i="22" s="1"/>
  <c r="B11" i="22" s="1"/>
  <c r="A7" i="22"/>
  <c r="A9" i="22"/>
  <c r="E11" i="22" s="1"/>
  <c r="F11" i="22" s="1"/>
  <c r="A4" i="22"/>
  <c r="G14" i="22" s="1"/>
  <c r="C2" i="22"/>
  <c r="C3" i="22" s="1"/>
  <c r="C4" i="22" s="1"/>
  <c r="C5" i="22" s="1"/>
  <c r="E10" i="21"/>
  <c r="F10" i="21" s="1"/>
  <c r="B4" i="21"/>
  <c r="B5" i="21" s="1"/>
  <c r="B6" i="21" s="1"/>
  <c r="B7" i="21" s="1"/>
  <c r="B8" i="21" s="1"/>
  <c r="B9" i="21" s="1"/>
  <c r="B10" i="21" s="1"/>
  <c r="B3" i="21"/>
  <c r="C2" i="21"/>
  <c r="C3" i="21" s="1"/>
  <c r="A9" i="21"/>
  <c r="E9" i="21" s="1"/>
  <c r="F9" i="21" s="1"/>
  <c r="A4" i="21"/>
  <c r="G11" i="21" s="1"/>
  <c r="F7" i="24" l="1"/>
  <c r="F6" i="24"/>
  <c r="E7" i="24"/>
  <c r="G7" i="24"/>
  <c r="B8" i="24"/>
  <c r="G3" i="21"/>
  <c r="H3" i="21" s="1"/>
  <c r="I3" i="21" s="1"/>
  <c r="C4" i="21"/>
  <c r="E3" i="22"/>
  <c r="F3" i="22" s="1"/>
  <c r="G3" i="22" s="1"/>
  <c r="H3" i="22" s="1"/>
  <c r="I3" i="22" s="1"/>
  <c r="E6" i="21"/>
  <c r="F6" i="21" s="1"/>
  <c r="E4" i="21"/>
  <c r="F4" i="21" s="1"/>
  <c r="E7" i="21"/>
  <c r="F7" i="21" s="1"/>
  <c r="E12" i="22"/>
  <c r="F12" i="22" s="1"/>
  <c r="D13" i="24"/>
  <c r="D9" i="24"/>
  <c r="E2" i="21"/>
  <c r="F2" i="21" s="1"/>
  <c r="G2" i="21" s="1"/>
  <c r="H2" i="21" s="1"/>
  <c r="I2" i="21" s="1"/>
  <c r="E8" i="21"/>
  <c r="F8" i="21" s="1"/>
  <c r="D12" i="24"/>
  <c r="D8" i="24"/>
  <c r="E6" i="24"/>
  <c r="G6" i="24"/>
  <c r="E5" i="21"/>
  <c r="F5" i="21" s="1"/>
  <c r="E3" i="21"/>
  <c r="F3" i="21" s="1"/>
  <c r="D5" i="24"/>
  <c r="F5" i="24" s="1"/>
  <c r="G5" i="24" s="1"/>
  <c r="D11" i="24"/>
  <c r="G10" i="29"/>
  <c r="G11" i="29" s="1"/>
  <c r="E4" i="23"/>
  <c r="E5" i="23" s="1"/>
  <c r="B13" i="22"/>
  <c r="B12" i="22"/>
  <c r="E4" i="22"/>
  <c r="F4" i="22" s="1"/>
  <c r="G4" i="22" s="1"/>
  <c r="H4" i="22" s="1"/>
  <c r="I4" i="22" s="1"/>
  <c r="E2" i="22"/>
  <c r="F2" i="22" s="1"/>
  <c r="G2" i="22" s="1"/>
  <c r="H2" i="22" s="1"/>
  <c r="I2" i="22" s="1"/>
  <c r="C6" i="22"/>
  <c r="E9" i="22"/>
  <c r="F9" i="22" s="1"/>
  <c r="E8" i="22"/>
  <c r="F8" i="22" s="1"/>
  <c r="E7" i="22"/>
  <c r="F7" i="22" s="1"/>
  <c r="E13" i="22"/>
  <c r="F13" i="22" s="1"/>
  <c r="E5" i="22"/>
  <c r="F5" i="22" s="1"/>
  <c r="G5" i="22" s="1"/>
  <c r="H5" i="22" s="1"/>
  <c r="I5" i="22" s="1"/>
  <c r="E6" i="22"/>
  <c r="F6" i="22" s="1"/>
  <c r="E10" i="22"/>
  <c r="F10" i="22" s="1"/>
  <c r="D7" i="20"/>
  <c r="D8" i="20" s="1"/>
  <c r="D6" i="20"/>
  <c r="E6" i="20" s="1"/>
  <c r="F6" i="20" s="1"/>
  <c r="E5" i="20"/>
  <c r="E4" i="20"/>
  <c r="E3" i="20"/>
  <c r="E2" i="20"/>
  <c r="B8" i="20"/>
  <c r="C8" i="20" s="1"/>
  <c r="B7" i="20"/>
  <c r="C7" i="20" s="1"/>
  <c r="B6" i="20"/>
  <c r="C6" i="20" s="1"/>
  <c r="B5" i="20"/>
  <c r="C5" i="20" s="1"/>
  <c r="B4" i="20"/>
  <c r="C4" i="20" s="1"/>
  <c r="F3" i="20" s="1"/>
  <c r="B3" i="20"/>
  <c r="C3" i="20" s="1"/>
  <c r="F2" i="20" s="1"/>
  <c r="B10" i="20"/>
  <c r="C10" i="20" s="1"/>
  <c r="B9" i="20"/>
  <c r="C9" i="20" s="1"/>
  <c r="B7" i="19"/>
  <c r="B8" i="19" s="1"/>
  <c r="B9" i="19" s="1"/>
  <c r="C4" i="19"/>
  <c r="D3" i="19"/>
  <c r="D2" i="19"/>
  <c r="B8" i="18"/>
  <c r="B9" i="18" s="1"/>
  <c r="B7" i="18"/>
  <c r="C4" i="18"/>
  <c r="D3" i="18"/>
  <c r="D2" i="18"/>
  <c r="C5" i="17"/>
  <c r="C4" i="17"/>
  <c r="D3" i="17"/>
  <c r="D2" i="17"/>
  <c r="C5" i="16"/>
  <c r="C4" i="16"/>
  <c r="D4" i="16"/>
  <c r="D5" i="16" s="1"/>
  <c r="D6" i="16" s="1"/>
  <c r="B6" i="16" s="1"/>
  <c r="D3" i="16"/>
  <c r="D2" i="16"/>
  <c r="B21" i="14"/>
  <c r="D21" i="14" s="1"/>
  <c r="B20" i="14"/>
  <c r="D20" i="14" s="1"/>
  <c r="B19" i="14"/>
  <c r="D19" i="14" s="1"/>
  <c r="B18" i="14"/>
  <c r="D18" i="14" s="1"/>
  <c r="B17" i="14"/>
  <c r="D17" i="14" s="1"/>
  <c r="B16" i="14"/>
  <c r="D16" i="14" s="1"/>
  <c r="B15" i="14"/>
  <c r="D15" i="14" s="1"/>
  <c r="B14" i="14"/>
  <c r="D14" i="14" s="1"/>
  <c r="B13" i="14"/>
  <c r="D13" i="14" s="1"/>
  <c r="B12" i="14"/>
  <c r="D12" i="14" s="1"/>
  <c r="B11" i="14"/>
  <c r="D11" i="14" s="1"/>
  <c r="B10" i="14"/>
  <c r="D10" i="14" s="1"/>
  <c r="B9" i="14"/>
  <c r="D9" i="14" s="1"/>
  <c r="B8" i="14"/>
  <c r="D8" i="14" s="1"/>
  <c r="B7" i="14"/>
  <c r="D7" i="14" s="1"/>
  <c r="B6" i="14"/>
  <c r="D6" i="14" s="1"/>
  <c r="B5" i="14"/>
  <c r="D5" i="14" s="1"/>
  <c r="B4" i="14"/>
  <c r="D4" i="14" s="1"/>
  <c r="B23" i="14"/>
  <c r="D23" i="14" s="1"/>
  <c r="B22" i="14"/>
  <c r="D22" i="14" s="1"/>
  <c r="B3" i="14"/>
  <c r="D3" i="14" s="1"/>
  <c r="G3" i="15"/>
  <c r="F3" i="15"/>
  <c r="E3" i="15"/>
  <c r="D3" i="15"/>
  <c r="C3" i="15"/>
  <c r="A4" i="15"/>
  <c r="A6" i="15" s="1"/>
  <c r="B1" i="15" s="1"/>
  <c r="B4" i="15" s="1"/>
  <c r="B6" i="15" s="1"/>
  <c r="C1" i="15" s="1"/>
  <c r="C4" i="15" s="1"/>
  <c r="C6" i="15" s="1"/>
  <c r="D1" i="15" s="1"/>
  <c r="D4" i="15" s="1"/>
  <c r="D6" i="15" s="1"/>
  <c r="E1" i="15" s="1"/>
  <c r="E4" i="15" s="1"/>
  <c r="E6" i="15" s="1"/>
  <c r="F1" i="15" s="1"/>
  <c r="F4" i="15" s="1"/>
  <c r="F6" i="15" s="1"/>
  <c r="G1" i="15" s="1"/>
  <c r="G4" i="15" s="1"/>
  <c r="G6" i="15" s="1"/>
  <c r="E8" i="20" l="1"/>
  <c r="F8" i="20" s="1"/>
  <c r="D9" i="20"/>
  <c r="E9" i="20" s="1"/>
  <c r="F9" i="20" s="1"/>
  <c r="F4" i="20"/>
  <c r="F10" i="20" s="1"/>
  <c r="G10" i="20" s="1"/>
  <c r="G11" i="20" s="1"/>
  <c r="F5" i="20"/>
  <c r="B9" i="24"/>
  <c r="E8" i="24"/>
  <c r="F8" i="24" s="1"/>
  <c r="G8" i="24" s="1"/>
  <c r="E7" i="20"/>
  <c r="F7" i="20" s="1"/>
  <c r="C5" i="21"/>
  <c r="G4" i="21"/>
  <c r="H4" i="21" s="1"/>
  <c r="I4" i="21" s="1"/>
  <c r="C7" i="22"/>
  <c r="G6" i="22"/>
  <c r="H6" i="22" s="1"/>
  <c r="I6" i="22" s="1"/>
  <c r="D4" i="19"/>
  <c r="B4" i="19" s="1"/>
  <c r="D4" i="18"/>
  <c r="B4" i="18" s="1"/>
  <c r="D4" i="17"/>
  <c r="D5" i="17" s="1"/>
  <c r="D6" i="17" s="1"/>
  <c r="E2" i="14"/>
  <c r="B6" i="13"/>
  <c r="E6" i="13" s="1"/>
  <c r="E7" i="13" s="1"/>
  <c r="B4" i="13"/>
  <c r="D2" i="13"/>
  <c r="B5" i="13" s="1"/>
  <c r="E5" i="13" s="1"/>
  <c r="B4" i="12"/>
  <c r="D2" i="12"/>
  <c r="B5" i="12" s="1"/>
  <c r="B4" i="11"/>
  <c r="B2" i="11"/>
  <c r="D3" i="10"/>
  <c r="D4" i="10" s="1"/>
  <c r="D2" i="10"/>
  <c r="D6" i="9"/>
  <c r="D7" i="9" s="1"/>
  <c r="D5" i="9"/>
  <c r="E5" i="9" s="1"/>
  <c r="D2" i="9"/>
  <c r="E10" i="8"/>
  <c r="H10" i="8" s="1"/>
  <c r="F10" i="8"/>
  <c r="F11" i="8" s="1"/>
  <c r="E11" i="8" s="1"/>
  <c r="H11" i="8" s="1"/>
  <c r="E9" i="8"/>
  <c r="H9" i="8" s="1"/>
  <c r="H12" i="8" s="1"/>
  <c r="B6" i="8"/>
  <c r="E6" i="8" s="1"/>
  <c r="H4" i="8"/>
  <c r="E3" i="8"/>
  <c r="H3" i="8" s="1"/>
  <c r="E2" i="8"/>
  <c r="H2" i="8" s="1"/>
  <c r="H5" i="8" s="1"/>
  <c r="H13" i="8" s="1"/>
  <c r="E5" i="12" l="1"/>
  <c r="C9" i="12"/>
  <c r="D9" i="12" s="1"/>
  <c r="C9" i="8"/>
  <c r="C6" i="21"/>
  <c r="G5" i="21"/>
  <c r="H5" i="21" s="1"/>
  <c r="I5" i="21" s="1"/>
  <c r="B6" i="17"/>
  <c r="B7" i="17"/>
  <c r="G9" i="24"/>
  <c r="B10" i="24"/>
  <c r="E9" i="24"/>
  <c r="F9" i="24" s="1"/>
  <c r="C8" i="22"/>
  <c r="G7" i="22"/>
  <c r="H7" i="22" s="1"/>
  <c r="I7" i="22" s="1"/>
  <c r="C8" i="12"/>
  <c r="D3" i="7"/>
  <c r="D4" i="7" s="1"/>
  <c r="F4" i="7" s="1"/>
  <c r="D2" i="7"/>
  <c r="D10" i="6"/>
  <c r="D9" i="6"/>
  <c r="D8" i="6"/>
  <c r="D5" i="6"/>
  <c r="D4" i="6"/>
  <c r="D3" i="6"/>
  <c r="E10" i="6" l="1"/>
  <c r="F10" i="6" s="1"/>
  <c r="C7" i="21"/>
  <c r="G6" i="21"/>
  <c r="H6" i="21" s="1"/>
  <c r="I6" i="21" s="1"/>
  <c r="B11" i="24"/>
  <c r="E10" i="24"/>
  <c r="F10" i="24" s="1"/>
  <c r="G10" i="24" s="1"/>
  <c r="C9" i="22"/>
  <c r="G8" i="22"/>
  <c r="H8" i="22" s="1"/>
  <c r="I8" i="22" s="1"/>
  <c r="E5" i="6"/>
  <c r="B5" i="5"/>
  <c r="B4" i="5"/>
  <c r="F12" i="6" l="1"/>
  <c r="C8" i="21"/>
  <c r="G7" i="21"/>
  <c r="H7" i="21" s="1"/>
  <c r="I7" i="21" s="1"/>
  <c r="B12" i="24"/>
  <c r="E11" i="24"/>
  <c r="F11" i="24" s="1"/>
  <c r="G11" i="24" s="1"/>
  <c r="C10" i="22"/>
  <c r="G9" i="22"/>
  <c r="H9" i="22" s="1"/>
  <c r="I9" i="22" s="1"/>
  <c r="B13" i="24" l="1"/>
  <c r="E12" i="24"/>
  <c r="F12" i="24" s="1"/>
  <c r="G12" i="24" s="1"/>
  <c r="C9" i="21"/>
  <c r="G8" i="21"/>
  <c r="H8" i="21" s="1"/>
  <c r="I8" i="21" s="1"/>
  <c r="C11" i="22"/>
  <c r="C12" i="22" s="1"/>
  <c r="G12" i="22" s="1"/>
  <c r="H12" i="22" s="1"/>
  <c r="I12" i="22" s="1"/>
  <c r="G10" i="22"/>
  <c r="H10" i="22" s="1"/>
  <c r="I10" i="22" s="1"/>
  <c r="C10" i="21" l="1"/>
  <c r="G10" i="21" s="1"/>
  <c r="H10" i="21" s="1"/>
  <c r="I10" i="21" s="1"/>
  <c r="G9" i="21"/>
  <c r="H9" i="21" s="1"/>
  <c r="I9" i="21" s="1"/>
  <c r="B14" i="24"/>
  <c r="G13" i="24"/>
  <c r="E13" i="24"/>
  <c r="F13" i="24" s="1"/>
  <c r="C13" i="22"/>
  <c r="G13" i="22" s="1"/>
  <c r="H13" i="22" s="1"/>
  <c r="I13" i="22" s="1"/>
  <c r="G11" i="22"/>
  <c r="H11" i="22" s="1"/>
  <c r="I11" i="22" s="1"/>
  <c r="E14" i="24" l="1"/>
  <c r="F14" i="24" s="1"/>
  <c r="G14" i="24" s="1"/>
</calcChain>
</file>

<file path=xl/sharedStrings.xml><?xml version="1.0" encoding="utf-8"?>
<sst xmlns="http://schemas.openxmlformats.org/spreadsheetml/2006/main" count="5059" uniqueCount="129">
  <si>
    <t>DU</t>
  </si>
  <si>
    <t>quinta-feira</t>
  </si>
  <si>
    <t>Natal</t>
  </si>
  <si>
    <t>Confraternização Universal</t>
  </si>
  <si>
    <t>segunda-feira</t>
  </si>
  <si>
    <t xml:space="preserve"> Carnaval</t>
  </si>
  <si>
    <t>terça-feira</t>
  </si>
  <si>
    <t>Carnaval</t>
  </si>
  <si>
    <t>sexta-feira</t>
  </si>
  <si>
    <t>Paixão de Cristo</t>
  </si>
  <si>
    <t>HOJE</t>
  </si>
  <si>
    <t>Tiradentes</t>
  </si>
  <si>
    <t>Datas</t>
  </si>
  <si>
    <t>Dia do Trabalho</t>
  </si>
  <si>
    <t>Corpus Christi</t>
  </si>
  <si>
    <t>Independência do Brasil</t>
  </si>
  <si>
    <t>Finados</t>
  </si>
  <si>
    <t>quarta-feira</t>
  </si>
  <si>
    <t>Proclamação da República</t>
  </si>
  <si>
    <t>Nossa Srª. Aparecida - Padroeira do Brasil</t>
  </si>
  <si>
    <t>DC</t>
  </si>
  <si>
    <r>
      <t>Nossa Sr.</t>
    </r>
    <r>
      <rPr>
        <vertAlign val="super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Aparecida - Padroeira do Brasil</t>
    </r>
  </si>
  <si>
    <t>Feriados</t>
  </si>
  <si>
    <t>Dia 1</t>
  </si>
  <si>
    <t>Oper</t>
  </si>
  <si>
    <t>Qtde</t>
  </si>
  <si>
    <t>Preço</t>
  </si>
  <si>
    <t>Venda</t>
  </si>
  <si>
    <t>Compra</t>
  </si>
  <si>
    <t>AD Cp</t>
  </si>
  <si>
    <t>Dia 2</t>
  </si>
  <si>
    <t>Vendido</t>
  </si>
  <si>
    <t>Comprou</t>
  </si>
  <si>
    <t>Op Tx%aa</t>
  </si>
  <si>
    <t>Tx%aa</t>
  </si>
  <si>
    <t>Oper PU</t>
  </si>
  <si>
    <t>PU</t>
  </si>
  <si>
    <t>Vd / Pos</t>
  </si>
  <si>
    <t>Cp / Neg</t>
  </si>
  <si>
    <t>R$</t>
  </si>
  <si>
    <t>Vd 500q</t>
  </si>
  <si>
    <t>AD Compra</t>
  </si>
  <si>
    <t>Vd 100q</t>
  </si>
  <si>
    <t>1.</t>
  </si>
  <si>
    <t>2.</t>
  </si>
  <si>
    <t>PU Hoje</t>
  </si>
  <si>
    <t>Tx%ap</t>
  </si>
  <si>
    <t>Cp</t>
  </si>
  <si>
    <t>Vd</t>
  </si>
  <si>
    <t>3.</t>
  </si>
  <si>
    <t>Selic + 0,00%aa</t>
  </si>
  <si>
    <t>Selic + 0,10%aa</t>
  </si>
  <si>
    <t>Selic - 0,10%aa</t>
  </si>
  <si>
    <t>Vcto</t>
  </si>
  <si>
    <t>&lt;= Selic acumulada</t>
  </si>
  <si>
    <t>4.</t>
  </si>
  <si>
    <t>VNA 15.08.18</t>
  </si>
  <si>
    <t>Tx Selic%aa</t>
  </si>
  <si>
    <t>VNA 16.08.18</t>
  </si>
  <si>
    <t>PU 16.08.18</t>
  </si>
  <si>
    <t>Selic + 0,02%aa</t>
  </si>
  <si>
    <t>10%ap</t>
  </si>
  <si>
    <t>5.</t>
  </si>
  <si>
    <t>Cupom</t>
  </si>
  <si>
    <t>Hoje</t>
  </si>
  <si>
    <t>Mês</t>
  </si>
  <si>
    <t>Out18</t>
  </si>
  <si>
    <t>Dez18</t>
  </si>
  <si>
    <t>Fator</t>
  </si>
  <si>
    <t>Dez18/Out18</t>
  </si>
  <si>
    <t>Nov18</t>
  </si>
  <si>
    <t>Out18-&gt;Nov18</t>
  </si>
  <si>
    <t>Abr19</t>
  </si>
  <si>
    <t>Abr19/Dez18</t>
  </si>
  <si>
    <t>Dez18-&gt;Jan19</t>
  </si>
  <si>
    <t>Jan19</t>
  </si>
  <si>
    <t>PU LTN:</t>
  </si>
  <si>
    <t>CDI</t>
  </si>
  <si>
    <t>Out18/CDI</t>
  </si>
  <si>
    <t>Novo CDI</t>
  </si>
  <si>
    <t>Dif Meta x CDI</t>
  </si>
  <si>
    <t>Nova Meta</t>
  </si>
  <si>
    <t>Entre DUs</t>
  </si>
  <si>
    <t>LTN</t>
  </si>
  <si>
    <t>DI Fut</t>
  </si>
  <si>
    <t>Vcto LTN</t>
  </si>
  <si>
    <t>R$ Vcto LTN</t>
  </si>
  <si>
    <t>CDI%aa</t>
  </si>
  <si>
    <t>Vcto DI</t>
  </si>
  <si>
    <t>R$ Vcto DI</t>
  </si>
  <si>
    <t>R$ Final</t>
  </si>
  <si>
    <t>Aplicação</t>
  </si>
  <si>
    <t>a.</t>
  </si>
  <si>
    <t>b.</t>
  </si>
  <si>
    <t>Ativo</t>
  </si>
  <si>
    <t>Passivo</t>
  </si>
  <si>
    <t>Swap</t>
  </si>
  <si>
    <t>Final</t>
  </si>
  <si>
    <t>8,41%aa</t>
  </si>
  <si>
    <t>100%CDI</t>
  </si>
  <si>
    <t>Total:</t>
  </si>
  <si>
    <t>Juros:</t>
  </si>
  <si>
    <t>IPCA:</t>
  </si>
  <si>
    <t>PU 15Ago</t>
  </si>
  <si>
    <t>PU28Ago</t>
  </si>
  <si>
    <t>Cupom:</t>
  </si>
  <si>
    <t>Tx%aa:</t>
  </si>
  <si>
    <t>Oper Tx%aa</t>
  </si>
  <si>
    <t>Vd /pos</t>
  </si>
  <si>
    <t>20,37 x 100 x 0,00025 x 5.061,110 = 2.577,24</t>
  </si>
  <si>
    <t>Comprado</t>
  </si>
  <si>
    <t>AD Cp / Neg</t>
  </si>
  <si>
    <t>IPCA 28Ago</t>
  </si>
  <si>
    <t>PU AD 27Ago</t>
  </si>
  <si>
    <t>AD 27Ago</t>
  </si>
  <si>
    <t>IPCA 27Ago</t>
  </si>
  <si>
    <t>IPCA 26Ago</t>
  </si>
  <si>
    <t>PU 28Ago</t>
  </si>
  <si>
    <t>Hoje 20Ago</t>
  </si>
  <si>
    <t>CDI%ad</t>
  </si>
  <si>
    <t>V.Bruto</t>
  </si>
  <si>
    <t>Rendimento</t>
  </si>
  <si>
    <t>15% IR</t>
  </si>
  <si>
    <t>V.Líquido</t>
  </si>
  <si>
    <t>&lt;= 728dc</t>
  </si>
  <si>
    <t>110% CDI ad</t>
  </si>
  <si>
    <t>95% CDI ad</t>
  </si>
  <si>
    <t>22,5% IR</t>
  </si>
  <si>
    <t>17,5%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</si>
</sst>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#,##0.00;[Red]\(#,##0.00\)"/>
    <numFmt numFmtId="165" formatCode="#,##0;[Red]\(#,##0\)"/>
    <numFmt numFmtId="166" formatCode="[$-416]d\-mmm\-yy;@"/>
    <numFmt numFmtId="167" formatCode="dd\-mmm\-yy"/>
    <numFmt numFmtId="168" formatCode="#,##0.000000;[Red]\(#,##0.000000\)"/>
    <numFmt numFmtId="169" formatCode="#,##0.00_ ;[Red]\-#,##0.00\ "/>
    <numFmt numFmtId="170" formatCode="#,##0.000000;[Red]\-#,##0.000000"/>
    <numFmt numFmtId="171" formatCode="#,##0.000;[Red]\-#,##0.000"/>
    <numFmt numFmtId="172" formatCode="#,##0.000;[Red]\(#,##0.000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185">
    <xf numFmtId="0" fontId="0" fillId="0" borderId="0" xfId="0"/>
    <xf numFmtId="166" fontId="2" fillId="2" borderId="2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0" fontId="3" fillId="0" borderId="0" xfId="0" applyFont="1"/>
    <xf numFmtId="164" fontId="4" fillId="0" borderId="0" xfId="0" applyNumberFormat="1" applyFont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6" fontId="2" fillId="3" borderId="7" xfId="0" applyNumberFormat="1" applyFont="1" applyFill="1" applyBorder="1" applyAlignment="1">
      <alignment horizontal="center"/>
    </xf>
    <xf numFmtId="166" fontId="2" fillId="4" borderId="11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8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7" fontId="3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40" fontId="0" fillId="0" borderId="0" xfId="0" applyNumberForma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40" fontId="6" fillId="0" borderId="0" xfId="0" applyNumberFormat="1" applyFont="1" applyAlignment="1">
      <alignment horizontal="center" vertical="center"/>
    </xf>
    <xf numFmtId="40" fontId="0" fillId="0" borderId="14" xfId="0" applyNumberFormat="1" applyBorder="1" applyAlignment="1">
      <alignment horizontal="center" vertical="center"/>
    </xf>
    <xf numFmtId="40" fontId="6" fillId="5" borderId="15" xfId="0" applyNumberFormat="1" applyFont="1" applyFill="1" applyBorder="1" applyAlignment="1">
      <alignment horizontal="center" vertical="center"/>
    </xf>
    <xf numFmtId="40" fontId="0" fillId="6" borderId="0" xfId="0" applyNumberFormat="1" applyFill="1" applyAlignment="1">
      <alignment horizontal="center" vertical="center"/>
    </xf>
    <xf numFmtId="40" fontId="6" fillId="5" borderId="17" xfId="0" applyNumberFormat="1" applyFont="1" applyFill="1" applyBorder="1" applyAlignment="1">
      <alignment horizontal="center" vertical="center"/>
    </xf>
    <xf numFmtId="40" fontId="7" fillId="5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0" fontId="0" fillId="5" borderId="0" xfId="0" applyNumberFormat="1" applyFill="1" applyAlignment="1">
      <alignment horizontal="center" vertical="center"/>
    </xf>
    <xf numFmtId="40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40" fontId="6" fillId="5" borderId="18" xfId="0" applyNumberFormat="1" applyFont="1" applyFill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6" fillId="5" borderId="0" xfId="0" applyNumberFormat="1" applyFont="1" applyFill="1" applyAlignment="1">
      <alignment horizontal="center" vertical="center"/>
    </xf>
    <xf numFmtId="40" fontId="0" fillId="7" borderId="0" xfId="0" applyNumberFormat="1" applyFill="1" applyAlignment="1">
      <alignment horizontal="center" vertical="center" wrapText="1"/>
    </xf>
    <xf numFmtId="4" fontId="0" fillId="7" borderId="0" xfId="0" applyNumberFormat="1" applyFill="1" applyAlignment="1">
      <alignment horizontal="center" vertical="center" wrapText="1"/>
    </xf>
    <xf numFmtId="169" fontId="6" fillId="5" borderId="0" xfId="0" applyNumberFormat="1" applyFont="1" applyFill="1" applyAlignment="1">
      <alignment horizontal="center"/>
    </xf>
    <xf numFmtId="40" fontId="0" fillId="0" borderId="0" xfId="0" applyNumberFormat="1" applyFont="1" applyFill="1" applyAlignment="1">
      <alignment horizontal="center" vertical="center"/>
    </xf>
    <xf numFmtId="170" fontId="0" fillId="0" borderId="0" xfId="0" applyNumberFormat="1" applyFont="1" applyFill="1" applyAlignment="1">
      <alignment horizontal="center" vertical="center"/>
    </xf>
    <xf numFmtId="170" fontId="0" fillId="0" borderId="14" xfId="0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8" borderId="0" xfId="0" applyNumberFormat="1" applyFill="1" applyAlignment="1">
      <alignment horizontal="center" vertical="center"/>
    </xf>
    <xf numFmtId="170" fontId="0" fillId="8" borderId="0" xfId="0" applyNumberFormat="1" applyFill="1" applyAlignment="1">
      <alignment horizontal="center" vertical="center"/>
    </xf>
    <xf numFmtId="40" fontId="0" fillId="8" borderId="0" xfId="0" applyNumberFormat="1" applyFill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166" fontId="2" fillId="2" borderId="19" xfId="0" applyNumberFormat="1" applyFont="1" applyFill="1" applyBorder="1" applyAlignment="1">
      <alignment horizontal="center"/>
    </xf>
    <xf numFmtId="164" fontId="0" fillId="0" borderId="20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8" fontId="6" fillId="8" borderId="0" xfId="0" applyNumberFormat="1" applyFont="1" applyFill="1" applyAlignment="1">
      <alignment horizontal="center" vertical="center"/>
    </xf>
    <xf numFmtId="166" fontId="2" fillId="3" borderId="22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66" fontId="2" fillId="3" borderId="24" xfId="0" applyNumberFormat="1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72" fontId="4" fillId="0" borderId="14" xfId="0" applyNumberFormat="1" applyFont="1" applyBorder="1" applyAlignment="1">
      <alignment horizontal="center" vertical="center"/>
    </xf>
    <xf numFmtId="168" fontId="4" fillId="0" borderId="14" xfId="0" applyNumberFormat="1" applyFont="1" applyBorder="1" applyAlignment="1">
      <alignment horizontal="center" vertical="center"/>
    </xf>
    <xf numFmtId="166" fontId="2" fillId="4" borderId="26" xfId="0" applyNumberFormat="1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164" fontId="0" fillId="0" borderId="28" xfId="0" applyNumberFormat="1" applyFont="1" applyBorder="1" applyAlignment="1">
      <alignment horizontal="center" vertical="center"/>
    </xf>
    <xf numFmtId="40" fontId="0" fillId="0" borderId="0" xfId="0" quotePrefix="1" applyNumberFormat="1" applyAlignment="1">
      <alignment horizontal="center" vertical="center"/>
    </xf>
    <xf numFmtId="40" fontId="6" fillId="0" borderId="1" xfId="0" applyNumberFormat="1" applyFont="1" applyBorder="1" applyAlignment="1">
      <alignment horizontal="center" vertical="center"/>
    </xf>
    <xf numFmtId="40" fontId="0" fillId="0" borderId="14" xfId="0" quotePrefix="1" applyNumberFormat="1" applyBorder="1" applyAlignment="1">
      <alignment horizontal="center" vertical="center"/>
    </xf>
    <xf numFmtId="171" fontId="0" fillId="0" borderId="14" xfId="0" applyNumberFormat="1" applyBorder="1" applyAlignment="1">
      <alignment horizontal="center" vertical="center"/>
    </xf>
    <xf numFmtId="38" fontId="0" fillId="0" borderId="14" xfId="0" applyNumberFormat="1" applyBorder="1" applyAlignment="1">
      <alignment horizontal="center" vertical="center"/>
    </xf>
    <xf numFmtId="170" fontId="0" fillId="0" borderId="14" xfId="0" applyNumberFormat="1" applyBorder="1" applyAlignment="1">
      <alignment horizontal="center" vertical="center"/>
    </xf>
    <xf numFmtId="40" fontId="6" fillId="8" borderId="0" xfId="0" applyNumberFormat="1" applyFont="1" applyFill="1" applyAlignment="1">
      <alignment horizontal="center" vertical="center"/>
    </xf>
    <xf numFmtId="40" fontId="0" fillId="0" borderId="31" xfId="0" applyNumberFormat="1" applyBorder="1" applyAlignment="1">
      <alignment horizontal="center" vertical="center"/>
    </xf>
    <xf numFmtId="40" fontId="0" fillId="0" borderId="32" xfId="0" applyNumberFormat="1" applyBorder="1" applyAlignment="1">
      <alignment horizontal="center" vertical="center"/>
    </xf>
    <xf numFmtId="40" fontId="0" fillId="0" borderId="33" xfId="0" applyNumberFormat="1" applyBorder="1" applyAlignment="1">
      <alignment horizontal="center" vertical="center"/>
    </xf>
    <xf numFmtId="40" fontId="0" fillId="0" borderId="34" xfId="0" applyNumberFormat="1" applyBorder="1" applyAlignment="1">
      <alignment horizontal="center" vertical="center"/>
    </xf>
    <xf numFmtId="40" fontId="6" fillId="0" borderId="29" xfId="0" applyNumberFormat="1" applyFont="1" applyBorder="1" applyAlignment="1">
      <alignment horizontal="center" vertical="center"/>
    </xf>
    <xf numFmtId="40" fontId="6" fillId="0" borderId="30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40" fontId="0" fillId="0" borderId="0" xfId="0" applyNumberFormat="1" applyBorder="1" applyAlignment="1">
      <alignment horizontal="center" vertical="center"/>
    </xf>
    <xf numFmtId="38" fontId="0" fillId="0" borderId="31" xfId="0" applyNumberFormat="1" applyBorder="1" applyAlignment="1">
      <alignment horizontal="center" vertical="center"/>
    </xf>
    <xf numFmtId="38" fontId="0" fillId="0" borderId="33" xfId="0" applyNumberFormat="1" applyBorder="1" applyAlignment="1">
      <alignment horizontal="center" vertical="center"/>
    </xf>
    <xf numFmtId="40" fontId="0" fillId="0" borderId="35" xfId="0" applyNumberFormat="1" applyBorder="1" applyAlignment="1">
      <alignment horizontal="center" vertical="center"/>
    </xf>
    <xf numFmtId="40" fontId="0" fillId="0" borderId="36" xfId="0" applyNumberFormat="1" applyBorder="1" applyAlignment="1">
      <alignment horizontal="center" vertical="center"/>
    </xf>
    <xf numFmtId="40" fontId="0" fillId="0" borderId="37" xfId="0" applyNumberFormat="1" applyBorder="1" applyAlignment="1">
      <alignment horizontal="center" vertical="center"/>
    </xf>
    <xf numFmtId="40" fontId="0" fillId="0" borderId="38" xfId="0" applyNumberFormat="1" applyBorder="1" applyAlignment="1">
      <alignment horizontal="center" vertical="center"/>
    </xf>
    <xf numFmtId="40" fontId="0" fillId="0" borderId="39" xfId="0" applyNumberFormat="1" applyBorder="1" applyAlignment="1">
      <alignment horizontal="center" vertical="center"/>
    </xf>
    <xf numFmtId="40" fontId="0" fillId="0" borderId="40" xfId="0" applyNumberFormat="1" applyBorder="1" applyAlignment="1">
      <alignment horizontal="center" vertical="center"/>
    </xf>
    <xf numFmtId="38" fontId="0" fillId="0" borderId="37" xfId="0" applyNumberFormat="1" applyBorder="1" applyAlignment="1">
      <alignment horizontal="center" vertical="center"/>
    </xf>
    <xf numFmtId="38" fontId="0" fillId="0" borderId="38" xfId="0" applyNumberFormat="1" applyBorder="1" applyAlignment="1">
      <alignment horizontal="center" vertical="center"/>
    </xf>
    <xf numFmtId="38" fontId="0" fillId="0" borderId="39" xfId="0" applyNumberFormat="1" applyBorder="1" applyAlignment="1">
      <alignment horizontal="center" vertical="center"/>
    </xf>
    <xf numFmtId="38" fontId="0" fillId="0" borderId="40" xfId="0" applyNumberFormat="1" applyBorder="1" applyAlignment="1">
      <alignment horizontal="center" vertical="center"/>
    </xf>
    <xf numFmtId="40" fontId="0" fillId="0" borderId="41" xfId="0" applyNumberFormat="1" applyBorder="1" applyAlignment="1">
      <alignment horizontal="center" vertical="center"/>
    </xf>
    <xf numFmtId="40" fontId="0" fillId="0" borderId="1" xfId="0" applyNumberFormat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38" fontId="0" fillId="5" borderId="38" xfId="0" applyNumberFormat="1" applyFill="1" applyBorder="1" applyAlignment="1">
      <alignment horizontal="center" vertical="center"/>
    </xf>
    <xf numFmtId="40" fontId="0" fillId="5" borderId="37" xfId="0" applyNumberFormat="1" applyFill="1" applyBorder="1" applyAlignment="1">
      <alignment horizontal="center" vertical="center"/>
    </xf>
    <xf numFmtId="40" fontId="0" fillId="5" borderId="0" xfId="0" applyNumberFormat="1" applyFill="1" applyBorder="1" applyAlignment="1">
      <alignment horizontal="center" vertical="center"/>
    </xf>
    <xf numFmtId="40" fontId="0" fillId="5" borderId="38" xfId="0" applyNumberFormat="1" applyFill="1" applyBorder="1" applyAlignment="1">
      <alignment horizontal="center" vertical="center"/>
    </xf>
    <xf numFmtId="40" fontId="0" fillId="0" borderId="43" xfId="0" applyNumberFormat="1" applyBorder="1" applyAlignment="1">
      <alignment horizontal="center" vertical="center"/>
    </xf>
    <xf numFmtId="40" fontId="0" fillId="0" borderId="44" xfId="0" applyNumberFormat="1" applyBorder="1" applyAlignment="1">
      <alignment horizontal="center" vertical="center"/>
    </xf>
    <xf numFmtId="40" fontId="0" fillId="0" borderId="45" xfId="0" applyNumberFormat="1" applyBorder="1" applyAlignment="1">
      <alignment horizontal="center" vertical="center"/>
    </xf>
    <xf numFmtId="40" fontId="0" fillId="0" borderId="46" xfId="0" applyNumberFormat="1" applyBorder="1" applyAlignment="1">
      <alignment horizontal="center" vertical="center"/>
    </xf>
    <xf numFmtId="40" fontId="0" fillId="0" borderId="48" xfId="0" applyNumberFormat="1" applyBorder="1" applyAlignment="1">
      <alignment horizontal="center" vertical="center"/>
    </xf>
    <xf numFmtId="40" fontId="0" fillId="8" borderId="47" xfId="0" applyNumberFormat="1" applyFill="1" applyBorder="1" applyAlignment="1">
      <alignment horizontal="center" vertical="center"/>
    </xf>
    <xf numFmtId="40" fontId="0" fillId="8" borderId="42" xfId="0" applyNumberFormat="1" applyFill="1" applyBorder="1" applyAlignment="1">
      <alignment horizontal="center" vertical="center"/>
    </xf>
    <xf numFmtId="40" fontId="0" fillId="5" borderId="26" xfId="0" applyNumberFormat="1" applyFill="1" applyBorder="1" applyAlignment="1">
      <alignment horizontal="center" vertical="center"/>
    </xf>
    <xf numFmtId="40" fontId="0" fillId="5" borderId="41" xfId="0" applyNumberFormat="1" applyFill="1" applyBorder="1" applyAlignment="1">
      <alignment horizontal="center" vertical="center"/>
    </xf>
    <xf numFmtId="40" fontId="0" fillId="9" borderId="1" xfId="0" applyNumberFormat="1" applyFill="1" applyBorder="1" applyAlignment="1">
      <alignment horizontal="center" vertical="center"/>
    </xf>
    <xf numFmtId="40" fontId="0" fillId="9" borderId="4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29" xfId="0" applyBorder="1" applyAlignment="1">
      <alignment horizontal="right"/>
    </xf>
    <xf numFmtId="2" fontId="0" fillId="0" borderId="30" xfId="0" applyNumberFormat="1" applyBorder="1" applyAlignment="1">
      <alignment horizontal="lef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right"/>
    </xf>
    <xf numFmtId="2" fontId="0" fillId="0" borderId="34" xfId="0" applyNumberFormat="1" applyBorder="1" applyAlignment="1">
      <alignment horizontal="left"/>
    </xf>
    <xf numFmtId="40" fontId="0" fillId="0" borderId="16" xfId="0" applyNumberFormat="1" applyBorder="1" applyAlignment="1">
      <alignment horizontal="center" vertical="center"/>
    </xf>
    <xf numFmtId="170" fontId="1" fillId="0" borderId="49" xfId="2" applyNumberFormat="1" applyFont="1" applyBorder="1" applyAlignment="1">
      <alignment horizontal="center" vertical="center"/>
    </xf>
    <xf numFmtId="40" fontId="0" fillId="0" borderId="49" xfId="0" applyNumberFormat="1" applyBorder="1" applyAlignment="1">
      <alignment horizontal="center" vertical="center"/>
    </xf>
    <xf numFmtId="170" fontId="0" fillId="0" borderId="49" xfId="0" applyNumberFormat="1" applyBorder="1" applyAlignment="1">
      <alignment horizontal="center" vertical="center"/>
    </xf>
    <xf numFmtId="40" fontId="0" fillId="0" borderId="17" xfId="0" applyNumberFormat="1" applyBorder="1" applyAlignment="1">
      <alignment horizontal="center" vertical="center"/>
    </xf>
    <xf numFmtId="166" fontId="2" fillId="3" borderId="50" xfId="0" applyNumberFormat="1" applyFont="1" applyFill="1" applyBorder="1" applyAlignment="1">
      <alignment horizontal="center"/>
    </xf>
    <xf numFmtId="38" fontId="3" fillId="3" borderId="8" xfId="0" applyNumberFormat="1" applyFont="1" applyFill="1" applyBorder="1" applyAlignment="1">
      <alignment horizontal="center"/>
    </xf>
    <xf numFmtId="38" fontId="3" fillId="3" borderId="25" xfId="0" applyNumberFormat="1" applyFont="1" applyFill="1" applyBorder="1" applyAlignment="1">
      <alignment horizontal="center"/>
    </xf>
    <xf numFmtId="38" fontId="3" fillId="3" borderId="23" xfId="0" applyNumberFormat="1" applyFont="1" applyFill="1" applyBorder="1" applyAlignment="1">
      <alignment horizontal="center"/>
    </xf>
    <xf numFmtId="40" fontId="4" fillId="0" borderId="0" xfId="0" applyNumberFormat="1" applyFont="1" applyAlignment="1">
      <alignment horizontal="center" vertical="center"/>
    </xf>
    <xf numFmtId="40" fontId="4" fillId="0" borderId="33" xfId="0" applyNumberFormat="1" applyFont="1" applyBorder="1" applyAlignment="1">
      <alignment horizontal="center" vertical="center"/>
    </xf>
    <xf numFmtId="40" fontId="4" fillId="0" borderId="14" xfId="0" applyNumberFormat="1" applyFont="1" applyBorder="1" applyAlignment="1">
      <alignment horizontal="center" vertical="center"/>
    </xf>
    <xf numFmtId="40" fontId="0" fillId="0" borderId="20" xfId="0" applyNumberFormat="1" applyFont="1" applyBorder="1" applyAlignment="1">
      <alignment horizontal="center" vertical="center"/>
    </xf>
    <xf numFmtId="40" fontId="0" fillId="0" borderId="28" xfId="0" applyNumberFormat="1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right" vertical="center"/>
    </xf>
    <xf numFmtId="164" fontId="4" fillId="0" borderId="21" xfId="0" applyNumberFormat="1" applyFont="1" applyBorder="1" applyAlignment="1">
      <alignment horizontal="left" vertical="center"/>
    </xf>
    <xf numFmtId="40" fontId="0" fillId="8" borderId="0" xfId="0" applyNumberFormat="1" applyFill="1" applyAlignment="1">
      <alignment horizontal="right" vertical="center"/>
    </xf>
    <xf numFmtId="3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0" fontId="0" fillId="0" borderId="2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38" fontId="0" fillId="0" borderId="1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0" fontId="6" fillId="0" borderId="35" xfId="0" applyNumberFormat="1" applyFont="1" applyBorder="1" applyAlignment="1">
      <alignment horizontal="center" vertical="center"/>
    </xf>
    <xf numFmtId="40" fontId="6" fillId="0" borderId="41" xfId="0" applyNumberFormat="1" applyFont="1" applyBorder="1" applyAlignment="1">
      <alignment horizontal="center" vertical="center"/>
    </xf>
    <xf numFmtId="40" fontId="6" fillId="0" borderId="38" xfId="0" applyNumberFormat="1" applyFont="1" applyBorder="1" applyAlignment="1">
      <alignment horizontal="center" vertical="center"/>
    </xf>
    <xf numFmtId="40" fontId="6" fillId="5" borderId="40" xfId="0" applyNumberFormat="1" applyFont="1" applyFill="1" applyBorder="1" applyAlignment="1">
      <alignment horizontal="center" vertical="center"/>
    </xf>
    <xf numFmtId="40" fontId="6" fillId="5" borderId="38" xfId="0" applyNumberFormat="1" applyFont="1" applyFill="1" applyBorder="1" applyAlignment="1">
      <alignment horizontal="center" vertical="center"/>
    </xf>
    <xf numFmtId="169" fontId="7" fillId="5" borderId="51" xfId="0" applyNumberFormat="1" applyFont="1" applyFill="1" applyBorder="1" applyAlignment="1">
      <alignment horizontal="center" vertical="center"/>
    </xf>
    <xf numFmtId="16" fontId="0" fillId="8" borderId="36" xfId="0" applyNumberFormat="1" applyFill="1" applyBorder="1" applyAlignment="1">
      <alignment horizontal="center" vertical="center"/>
    </xf>
    <xf numFmtId="40" fontId="6" fillId="8" borderId="36" xfId="0" applyNumberFormat="1" applyFont="1" applyFill="1" applyBorder="1" applyAlignment="1">
      <alignment horizontal="center" vertical="center"/>
    </xf>
    <xf numFmtId="40" fontId="6" fillId="3" borderId="35" xfId="0" applyNumberFormat="1" applyFont="1" applyFill="1" applyBorder="1" applyAlignment="1">
      <alignment horizontal="center" vertical="center"/>
    </xf>
    <xf numFmtId="16" fontId="0" fillId="3" borderId="36" xfId="0" applyNumberFormat="1" applyFill="1" applyBorder="1" applyAlignment="1">
      <alignment horizontal="center" vertical="center"/>
    </xf>
    <xf numFmtId="40" fontId="0" fillId="3" borderId="14" xfId="0" applyNumberFormat="1" applyFill="1" applyBorder="1" applyAlignment="1">
      <alignment horizontal="center" vertical="center"/>
    </xf>
    <xf numFmtId="40" fontId="0" fillId="3" borderId="39" xfId="0" applyNumberFormat="1" applyFill="1" applyBorder="1" applyAlignment="1">
      <alignment horizontal="center" vertical="center"/>
    </xf>
    <xf numFmtId="40" fontId="0" fillId="8" borderId="40" xfId="0" applyNumberFormat="1" applyFill="1" applyBorder="1" applyAlignment="1">
      <alignment horizontal="center" vertical="center"/>
    </xf>
    <xf numFmtId="40" fontId="0" fillId="8" borderId="0" xfId="0" applyNumberFormat="1" applyFill="1" applyBorder="1" applyAlignment="1">
      <alignment horizontal="center" vertical="center"/>
    </xf>
    <xf numFmtId="40" fontId="6" fillId="5" borderId="14" xfId="0" applyNumberFormat="1" applyFont="1" applyFill="1" applyBorder="1" applyAlignment="1">
      <alignment horizontal="center" vertical="center"/>
    </xf>
    <xf numFmtId="40" fontId="0" fillId="0" borderId="0" xfId="0" applyNumberFormat="1" applyAlignment="1">
      <alignment horizontal="left" vertical="center"/>
    </xf>
    <xf numFmtId="166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 vertical="center"/>
    </xf>
    <xf numFmtId="168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40" fontId="6" fillId="0" borderId="31" xfId="0" applyNumberFormat="1" applyFont="1" applyBorder="1" applyAlignment="1">
      <alignment horizontal="center" vertical="center"/>
    </xf>
    <xf numFmtId="38" fontId="6" fillId="0" borderId="0" xfId="0" applyNumberFormat="1" applyFont="1" applyBorder="1" applyAlignment="1">
      <alignment horizontal="center" vertical="center"/>
    </xf>
    <xf numFmtId="40" fontId="6" fillId="0" borderId="0" xfId="0" applyNumberFormat="1" applyFont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/>
    </xf>
    <xf numFmtId="15" fontId="4" fillId="0" borderId="0" xfId="0" applyNumberFormat="1" applyFont="1" applyFill="1" applyBorder="1" applyAlignment="1">
      <alignment horizontal="center" vertical="center"/>
    </xf>
    <xf numFmtId="15" fontId="8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0" fontId="7" fillId="0" borderId="31" xfId="0" applyNumberFormat="1" applyFont="1" applyBorder="1" applyAlignment="1">
      <alignment horizontal="center" vertical="center"/>
    </xf>
    <xf numFmtId="40" fontId="7" fillId="0" borderId="0" xfId="0" applyNumberFormat="1" applyFont="1" applyBorder="1" applyAlignment="1">
      <alignment horizontal="center" vertical="center"/>
    </xf>
    <xf numFmtId="40" fontId="7" fillId="0" borderId="32" xfId="0" applyNumberFormat="1" applyFont="1" applyBorder="1" applyAlignment="1">
      <alignment horizontal="center" vertical="center"/>
    </xf>
    <xf numFmtId="40" fontId="7" fillId="0" borderId="29" xfId="0" applyNumberFormat="1" applyFont="1" applyBorder="1" applyAlignment="1">
      <alignment horizontal="center" vertical="center"/>
    </xf>
    <xf numFmtId="40" fontId="7" fillId="0" borderId="52" xfId="0" applyNumberFormat="1" applyFont="1" applyBorder="1" applyAlignment="1">
      <alignment horizontal="center" vertical="center"/>
    </xf>
    <xf numFmtId="40" fontId="7" fillId="0" borderId="30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"/>
  <sheetViews>
    <sheetView showGridLines="0" zoomScaleNormal="100" workbookViewId="0"/>
  </sheetViews>
  <sheetFormatPr defaultRowHeight="15" x14ac:dyDescent="0.25"/>
  <cols>
    <col min="1" max="2" width="9.42578125" style="169" bestFit="1" customWidth="1"/>
    <col min="3" max="3" width="6.7109375" style="169" bestFit="1" customWidth="1"/>
    <col min="4" max="14" width="5" style="169" customWidth="1"/>
    <col min="15" max="15" width="9.140625" style="4"/>
    <col min="16" max="16" width="10.85546875" style="22" hidden="1" customWidth="1"/>
    <col min="17" max="17" width="13.42578125" style="22" hidden="1" customWidth="1"/>
    <col min="18" max="18" width="38.28515625" style="22" hidden="1" customWidth="1"/>
    <col min="19" max="16384" width="9.140625" style="4"/>
  </cols>
  <sheetData>
    <row r="1" spans="1:18" ht="15.75" thickBot="1" x14ac:dyDescent="0.3">
      <c r="A1" s="165" t="s">
        <v>10</v>
      </c>
      <c r="B1" s="177">
        <f ca="1">TODAY()</f>
        <v>43358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P1" s="178" t="s">
        <v>22</v>
      </c>
      <c r="Q1" s="178"/>
      <c r="R1" s="178"/>
    </row>
    <row r="2" spans="1:18" ht="17.25" x14ac:dyDescent="0.25">
      <c r="A2" s="165" t="s">
        <v>12</v>
      </c>
      <c r="B2" s="167" t="s">
        <v>0</v>
      </c>
      <c r="C2" s="167" t="s">
        <v>20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P2" s="8">
        <v>43020</v>
      </c>
      <c r="Q2" s="9" t="s">
        <v>1</v>
      </c>
      <c r="R2" s="10" t="s">
        <v>21</v>
      </c>
    </row>
    <row r="3" spans="1:18" x14ac:dyDescent="0.25">
      <c r="A3" s="175">
        <f ca="1">TODAY()+1</f>
        <v>43359</v>
      </c>
      <c r="B3" s="168">
        <f ca="1">NETWORKDAYS($B$1,WORKDAY(A3-1,0,$P$2:$P$616),$P$2:$P$616)</f>
        <v>0</v>
      </c>
      <c r="C3" s="168">
        <f ca="1">A3-$B$1</f>
        <v>1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P3" s="8">
        <v>43041</v>
      </c>
      <c r="Q3" s="9" t="s">
        <v>1</v>
      </c>
      <c r="R3" s="10" t="s">
        <v>16</v>
      </c>
    </row>
    <row r="4" spans="1:18" x14ac:dyDescent="0.25">
      <c r="A4" s="175"/>
      <c r="B4" s="168" t="e">
        <f ca="1">NETWORKDAYS($B$1,WORKDAY(A4-1,0,$P$2:$P$616),$P$2:$P$616)</f>
        <v>#NUM!</v>
      </c>
      <c r="C4" s="168">
        <f t="shared" ref="C4:C23" ca="1" si="0">A4-$B$1</f>
        <v>-43358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P4" s="8">
        <v>43054</v>
      </c>
      <c r="Q4" s="9" t="s">
        <v>17</v>
      </c>
      <c r="R4" s="10" t="s">
        <v>18</v>
      </c>
    </row>
    <row r="5" spans="1:18" x14ac:dyDescent="0.25">
      <c r="A5" s="175"/>
      <c r="B5" s="168" t="e">
        <f ca="1">NETWORKDAYS($B$1,WORKDAY(A5-1,0,$P$2:$P$616),$P$2:$P$616)</f>
        <v>#NUM!</v>
      </c>
      <c r="C5" s="168">
        <f t="shared" ca="1" si="0"/>
        <v>-43358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P5" s="23">
        <v>43094</v>
      </c>
      <c r="Q5" s="24" t="s">
        <v>4</v>
      </c>
      <c r="R5" s="25" t="s">
        <v>2</v>
      </c>
    </row>
    <row r="6" spans="1:18" x14ac:dyDescent="0.25">
      <c r="A6" s="176"/>
      <c r="B6" s="168" t="e">
        <f t="shared" ref="B6:B23" ca="1" si="1">NETWORKDAYS($B$1,WORKDAY(A6-1,0,$P$2:$P$616),$P$2:$P$616)</f>
        <v>#NUM!</v>
      </c>
      <c r="C6" s="168">
        <f t="shared" ca="1" si="0"/>
        <v>-43358</v>
      </c>
      <c r="P6" s="8">
        <v>43101</v>
      </c>
      <c r="Q6" s="9" t="s">
        <v>4</v>
      </c>
      <c r="R6" s="10" t="s">
        <v>3</v>
      </c>
    </row>
    <row r="7" spans="1:18" x14ac:dyDescent="0.25">
      <c r="A7" s="175"/>
      <c r="B7" s="168" t="e">
        <f t="shared" ca="1" si="1"/>
        <v>#NUM!</v>
      </c>
      <c r="C7" s="168">
        <f t="shared" ca="1" si="0"/>
        <v>-43358</v>
      </c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P7" s="8">
        <v>43143</v>
      </c>
      <c r="Q7" s="9" t="s">
        <v>4</v>
      </c>
      <c r="R7" s="10" t="s">
        <v>5</v>
      </c>
    </row>
    <row r="8" spans="1:18" x14ac:dyDescent="0.25">
      <c r="A8" s="175"/>
      <c r="B8" s="168" t="e">
        <f t="shared" ca="1" si="1"/>
        <v>#NUM!</v>
      </c>
      <c r="C8" s="168">
        <f t="shared" ca="1" si="0"/>
        <v>-43358</v>
      </c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P8" s="8">
        <v>43144</v>
      </c>
      <c r="Q8" s="9" t="s">
        <v>6</v>
      </c>
      <c r="R8" s="10" t="s">
        <v>7</v>
      </c>
    </row>
    <row r="9" spans="1:18" x14ac:dyDescent="0.25">
      <c r="A9" s="175"/>
      <c r="B9" s="168" t="e">
        <f t="shared" ca="1" si="1"/>
        <v>#NUM!</v>
      </c>
      <c r="C9" s="168">
        <f t="shared" ca="1" si="0"/>
        <v>-43358</v>
      </c>
      <c r="P9" s="8">
        <v>43189</v>
      </c>
      <c r="Q9" s="9" t="s">
        <v>8</v>
      </c>
      <c r="R9" s="10" t="s">
        <v>9</v>
      </c>
    </row>
    <row r="10" spans="1:18" x14ac:dyDescent="0.25">
      <c r="A10" s="175"/>
      <c r="B10" s="168" t="e">
        <f t="shared" ca="1" si="1"/>
        <v>#NUM!</v>
      </c>
      <c r="C10" s="168">
        <f t="shared" ca="1" si="0"/>
        <v>-43358</v>
      </c>
      <c r="P10" s="8">
        <v>43221</v>
      </c>
      <c r="Q10" s="9" t="s">
        <v>6</v>
      </c>
      <c r="R10" s="10" t="s">
        <v>13</v>
      </c>
    </row>
    <row r="11" spans="1:18" x14ac:dyDescent="0.25">
      <c r="A11" s="175"/>
      <c r="B11" s="168" t="e">
        <f t="shared" ca="1" si="1"/>
        <v>#NUM!</v>
      </c>
      <c r="C11" s="168">
        <f t="shared" ca="1" si="0"/>
        <v>-43358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P11" s="8">
        <v>43251</v>
      </c>
      <c r="Q11" s="9" t="s">
        <v>1</v>
      </c>
      <c r="R11" s="10" t="s">
        <v>14</v>
      </c>
    </row>
    <row r="12" spans="1:18" x14ac:dyDescent="0.25">
      <c r="A12" s="175"/>
      <c r="B12" s="168" t="e">
        <f t="shared" ca="1" si="1"/>
        <v>#NUM!</v>
      </c>
      <c r="C12" s="168">
        <f t="shared" ca="1" si="0"/>
        <v>-43358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P12" s="8">
        <v>43350</v>
      </c>
      <c r="Q12" s="9" t="s">
        <v>8</v>
      </c>
      <c r="R12" s="10" t="s">
        <v>15</v>
      </c>
    </row>
    <row r="13" spans="1:18" ht="17.25" x14ac:dyDescent="0.25">
      <c r="A13" s="175"/>
      <c r="B13" s="168" t="e">
        <f t="shared" ca="1" si="1"/>
        <v>#NUM!</v>
      </c>
      <c r="C13" s="168">
        <f t="shared" ca="1" si="0"/>
        <v>-43358</v>
      </c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P13" s="8">
        <v>43385</v>
      </c>
      <c r="Q13" s="9" t="s">
        <v>8</v>
      </c>
      <c r="R13" s="10" t="s">
        <v>21</v>
      </c>
    </row>
    <row r="14" spans="1:18" x14ac:dyDescent="0.25">
      <c r="A14" s="175"/>
      <c r="B14" s="168" t="e">
        <f t="shared" ca="1" si="1"/>
        <v>#NUM!</v>
      </c>
      <c r="C14" s="168">
        <f t="shared" ca="1" si="0"/>
        <v>-43358</v>
      </c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P14" s="8">
        <v>43406</v>
      </c>
      <c r="Q14" s="9" t="s">
        <v>8</v>
      </c>
      <c r="R14" s="10" t="s">
        <v>16</v>
      </c>
    </row>
    <row r="15" spans="1:18" x14ac:dyDescent="0.25">
      <c r="A15" s="175"/>
      <c r="B15" s="168" t="e">
        <f t="shared" ca="1" si="1"/>
        <v>#NUM!</v>
      </c>
      <c r="C15" s="168">
        <f t="shared" ca="1" si="0"/>
        <v>-43358</v>
      </c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P15" s="8">
        <v>43419</v>
      </c>
      <c r="Q15" s="9" t="s">
        <v>1</v>
      </c>
      <c r="R15" s="10" t="s">
        <v>18</v>
      </c>
    </row>
    <row r="16" spans="1:18" x14ac:dyDescent="0.25">
      <c r="A16" s="175"/>
      <c r="B16" s="168" t="e">
        <f t="shared" ca="1" si="1"/>
        <v>#NUM!</v>
      </c>
      <c r="C16" s="168">
        <f t="shared" ca="1" si="0"/>
        <v>-43358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P16" s="23">
        <v>43459</v>
      </c>
      <c r="Q16" s="24" t="s">
        <v>6</v>
      </c>
      <c r="R16" s="25" t="s">
        <v>2</v>
      </c>
    </row>
    <row r="17" spans="1:18" x14ac:dyDescent="0.25">
      <c r="A17" s="175"/>
      <c r="B17" s="168" t="e">
        <f t="shared" ca="1" si="1"/>
        <v>#NUM!</v>
      </c>
      <c r="C17" s="168">
        <f t="shared" ca="1" si="0"/>
        <v>-43358</v>
      </c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P17" s="8">
        <v>43466</v>
      </c>
      <c r="Q17" s="9" t="s">
        <v>6</v>
      </c>
      <c r="R17" s="10" t="s">
        <v>3</v>
      </c>
    </row>
    <row r="18" spans="1:18" x14ac:dyDescent="0.25">
      <c r="A18" s="175"/>
      <c r="B18" s="168" t="e">
        <f t="shared" ca="1" si="1"/>
        <v>#NUM!</v>
      </c>
      <c r="C18" s="168">
        <f t="shared" ca="1" si="0"/>
        <v>-43358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P18" s="8">
        <v>43528</v>
      </c>
      <c r="Q18" s="9" t="s">
        <v>4</v>
      </c>
      <c r="R18" s="10" t="s">
        <v>5</v>
      </c>
    </row>
    <row r="19" spans="1:18" x14ac:dyDescent="0.25">
      <c r="A19" s="175"/>
      <c r="B19" s="168" t="e">
        <f t="shared" ca="1" si="1"/>
        <v>#NUM!</v>
      </c>
      <c r="C19" s="168">
        <f t="shared" ca="1" si="0"/>
        <v>-43358</v>
      </c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P19" s="8">
        <v>43529</v>
      </c>
      <c r="Q19" s="9" t="s">
        <v>6</v>
      </c>
      <c r="R19" s="10" t="s">
        <v>7</v>
      </c>
    </row>
    <row r="20" spans="1:18" x14ac:dyDescent="0.25">
      <c r="A20" s="175"/>
      <c r="B20" s="168" t="e">
        <f t="shared" ca="1" si="1"/>
        <v>#NUM!</v>
      </c>
      <c r="C20" s="168">
        <f t="shared" ca="1" si="0"/>
        <v>-43358</v>
      </c>
      <c r="P20" s="8">
        <v>43574</v>
      </c>
      <c r="Q20" s="9" t="s">
        <v>8</v>
      </c>
      <c r="R20" s="10" t="s">
        <v>9</v>
      </c>
    </row>
    <row r="21" spans="1:18" x14ac:dyDescent="0.25">
      <c r="A21" s="175"/>
      <c r="B21" s="168" t="e">
        <f t="shared" ca="1" si="1"/>
        <v>#NUM!</v>
      </c>
      <c r="C21" s="168">
        <f t="shared" ca="1" si="0"/>
        <v>-43358</v>
      </c>
      <c r="P21" s="8">
        <v>43586</v>
      </c>
      <c r="Q21" s="9" t="s">
        <v>17</v>
      </c>
      <c r="R21" s="10" t="s">
        <v>13</v>
      </c>
    </row>
    <row r="22" spans="1:18" x14ac:dyDescent="0.25">
      <c r="A22" s="176"/>
      <c r="B22" s="168" t="e">
        <f t="shared" ca="1" si="1"/>
        <v>#NUM!</v>
      </c>
      <c r="C22" s="168">
        <f t="shared" ca="1" si="0"/>
        <v>-43358</v>
      </c>
      <c r="P22" s="8">
        <v>43636</v>
      </c>
      <c r="Q22" s="9" t="s">
        <v>1</v>
      </c>
      <c r="R22" s="10" t="s">
        <v>14</v>
      </c>
    </row>
    <row r="23" spans="1:18" x14ac:dyDescent="0.25">
      <c r="A23" s="176"/>
      <c r="B23" s="168" t="e">
        <f t="shared" ca="1" si="1"/>
        <v>#NUM!</v>
      </c>
      <c r="C23" s="168">
        <f t="shared" ca="1" si="0"/>
        <v>-43358</v>
      </c>
      <c r="P23" s="8">
        <v>43784</v>
      </c>
      <c r="Q23" s="9" t="s">
        <v>8</v>
      </c>
      <c r="R23" s="10" t="s">
        <v>18</v>
      </c>
    </row>
    <row r="24" spans="1:18" x14ac:dyDescent="0.25">
      <c r="P24" s="8">
        <v>43824</v>
      </c>
      <c r="Q24" s="9" t="s">
        <v>17</v>
      </c>
      <c r="R24" s="10" t="s">
        <v>2</v>
      </c>
    </row>
    <row r="25" spans="1:18" x14ac:dyDescent="0.25">
      <c r="P25" s="8">
        <v>43831</v>
      </c>
      <c r="Q25" s="9" t="s">
        <v>17</v>
      </c>
      <c r="R25" s="10" t="s">
        <v>3</v>
      </c>
    </row>
    <row r="26" spans="1:18" x14ac:dyDescent="0.25">
      <c r="P26" s="8">
        <v>43885</v>
      </c>
      <c r="Q26" s="9" t="s">
        <v>4</v>
      </c>
      <c r="R26" s="10" t="s">
        <v>5</v>
      </c>
    </row>
    <row r="27" spans="1:18" x14ac:dyDescent="0.25">
      <c r="P27" s="8">
        <v>43886</v>
      </c>
      <c r="Q27" s="9" t="s">
        <v>6</v>
      </c>
      <c r="R27" s="10" t="s">
        <v>7</v>
      </c>
    </row>
    <row r="28" spans="1:18" x14ac:dyDescent="0.25">
      <c r="P28" s="8">
        <v>43931</v>
      </c>
      <c r="Q28" s="9" t="s">
        <v>8</v>
      </c>
      <c r="R28" s="10" t="s">
        <v>9</v>
      </c>
    </row>
    <row r="29" spans="1:18" x14ac:dyDescent="0.25">
      <c r="P29" s="8">
        <v>43942</v>
      </c>
      <c r="Q29" s="9" t="s">
        <v>6</v>
      </c>
      <c r="R29" s="10" t="s">
        <v>11</v>
      </c>
    </row>
    <row r="30" spans="1:18" x14ac:dyDescent="0.25">
      <c r="P30" s="8">
        <v>43952</v>
      </c>
      <c r="Q30" s="9" t="s">
        <v>8</v>
      </c>
      <c r="R30" s="10" t="s">
        <v>13</v>
      </c>
    </row>
    <row r="31" spans="1:18" x14ac:dyDescent="0.25">
      <c r="P31" s="8">
        <v>43993</v>
      </c>
      <c r="Q31" s="9" t="s">
        <v>1</v>
      </c>
      <c r="R31" s="10" t="s">
        <v>14</v>
      </c>
    </row>
    <row r="32" spans="1:18" x14ac:dyDescent="0.25">
      <c r="P32" s="8">
        <v>44081</v>
      </c>
      <c r="Q32" s="9" t="s">
        <v>4</v>
      </c>
      <c r="R32" s="10" t="s">
        <v>15</v>
      </c>
    </row>
    <row r="33" spans="16:18" ht="17.25" x14ac:dyDescent="0.25">
      <c r="P33" s="8">
        <v>44116</v>
      </c>
      <c r="Q33" s="9" t="s">
        <v>4</v>
      </c>
      <c r="R33" s="10" t="s">
        <v>21</v>
      </c>
    </row>
    <row r="34" spans="16:18" x14ac:dyDescent="0.25">
      <c r="P34" s="8">
        <v>44137</v>
      </c>
      <c r="Q34" s="9" t="s">
        <v>4</v>
      </c>
      <c r="R34" s="10" t="s">
        <v>16</v>
      </c>
    </row>
    <row r="35" spans="16:18" x14ac:dyDescent="0.25">
      <c r="P35" s="8">
        <v>44190</v>
      </c>
      <c r="Q35" s="9" t="s">
        <v>8</v>
      </c>
      <c r="R35" s="10" t="s">
        <v>2</v>
      </c>
    </row>
    <row r="36" spans="16:18" x14ac:dyDescent="0.25">
      <c r="P36" s="8">
        <v>44197</v>
      </c>
      <c r="Q36" s="9" t="s">
        <v>8</v>
      </c>
      <c r="R36" s="10" t="s">
        <v>3</v>
      </c>
    </row>
    <row r="37" spans="16:18" x14ac:dyDescent="0.25">
      <c r="P37" s="8">
        <v>44242</v>
      </c>
      <c r="Q37" s="9" t="s">
        <v>4</v>
      </c>
      <c r="R37" s="10" t="s">
        <v>5</v>
      </c>
    </row>
    <row r="38" spans="16:18" x14ac:dyDescent="0.25">
      <c r="P38" s="8">
        <v>44243</v>
      </c>
      <c r="Q38" s="9" t="s">
        <v>6</v>
      </c>
      <c r="R38" s="10" t="s">
        <v>7</v>
      </c>
    </row>
    <row r="39" spans="16:18" x14ac:dyDescent="0.25">
      <c r="P39" s="8">
        <v>44288</v>
      </c>
      <c r="Q39" s="9" t="s">
        <v>8</v>
      </c>
      <c r="R39" s="10" t="s">
        <v>9</v>
      </c>
    </row>
    <row r="40" spans="16:18" x14ac:dyDescent="0.25">
      <c r="P40" s="8">
        <v>44307</v>
      </c>
      <c r="Q40" s="9" t="s">
        <v>17</v>
      </c>
      <c r="R40" s="10" t="s">
        <v>11</v>
      </c>
    </row>
    <row r="41" spans="16:18" x14ac:dyDescent="0.25">
      <c r="P41" s="8">
        <v>44350</v>
      </c>
      <c r="Q41" s="9" t="s">
        <v>1</v>
      </c>
      <c r="R41" s="10" t="s">
        <v>14</v>
      </c>
    </row>
    <row r="42" spans="16:18" x14ac:dyDescent="0.25">
      <c r="P42" s="8">
        <v>44446</v>
      </c>
      <c r="Q42" s="9" t="s">
        <v>6</v>
      </c>
      <c r="R42" s="10" t="s">
        <v>15</v>
      </c>
    </row>
    <row r="43" spans="16:18" ht="17.25" x14ac:dyDescent="0.25">
      <c r="P43" s="8">
        <v>44481</v>
      </c>
      <c r="Q43" s="9" t="s">
        <v>6</v>
      </c>
      <c r="R43" s="10" t="s">
        <v>21</v>
      </c>
    </row>
    <row r="44" spans="16:18" x14ac:dyDescent="0.25">
      <c r="P44" s="8">
        <v>44502</v>
      </c>
      <c r="Q44" s="9" t="s">
        <v>6</v>
      </c>
      <c r="R44" s="10" t="s">
        <v>16</v>
      </c>
    </row>
    <row r="45" spans="16:18" x14ac:dyDescent="0.25">
      <c r="P45" s="8">
        <v>44515</v>
      </c>
      <c r="Q45" s="9" t="s">
        <v>4</v>
      </c>
      <c r="R45" s="10" t="s">
        <v>18</v>
      </c>
    </row>
    <row r="46" spans="16:18" x14ac:dyDescent="0.25">
      <c r="P46" s="8">
        <v>44620</v>
      </c>
      <c r="Q46" s="9" t="s">
        <v>4</v>
      </c>
      <c r="R46" s="10" t="s">
        <v>5</v>
      </c>
    </row>
    <row r="47" spans="16:18" x14ac:dyDescent="0.25">
      <c r="P47" s="8">
        <v>44621</v>
      </c>
      <c r="Q47" s="9" t="s">
        <v>6</v>
      </c>
      <c r="R47" s="10" t="s">
        <v>7</v>
      </c>
    </row>
    <row r="48" spans="16:18" x14ac:dyDescent="0.25">
      <c r="P48" s="8">
        <v>44666</v>
      </c>
      <c r="Q48" s="9" t="s">
        <v>8</v>
      </c>
      <c r="R48" s="10" t="s">
        <v>9</v>
      </c>
    </row>
    <row r="49" spans="16:18" x14ac:dyDescent="0.25">
      <c r="P49" s="8">
        <v>44672</v>
      </c>
      <c r="Q49" s="9" t="s">
        <v>1</v>
      </c>
      <c r="R49" s="10" t="s">
        <v>11</v>
      </c>
    </row>
    <row r="50" spans="16:18" x14ac:dyDescent="0.25">
      <c r="P50" s="8">
        <v>44728</v>
      </c>
      <c r="Q50" s="9" t="s">
        <v>1</v>
      </c>
      <c r="R50" s="10" t="s">
        <v>14</v>
      </c>
    </row>
    <row r="51" spans="16:18" x14ac:dyDescent="0.25">
      <c r="P51" s="8">
        <v>44811</v>
      </c>
      <c r="Q51" s="9" t="s">
        <v>17</v>
      </c>
      <c r="R51" s="10" t="s">
        <v>15</v>
      </c>
    </row>
    <row r="52" spans="16:18" ht="17.25" x14ac:dyDescent="0.25">
      <c r="P52" s="8">
        <v>44846</v>
      </c>
      <c r="Q52" s="9" t="s">
        <v>17</v>
      </c>
      <c r="R52" s="10" t="s">
        <v>21</v>
      </c>
    </row>
    <row r="53" spans="16:18" x14ac:dyDescent="0.25">
      <c r="P53" s="8">
        <v>44867</v>
      </c>
      <c r="Q53" s="9" t="s">
        <v>17</v>
      </c>
      <c r="R53" s="10" t="s">
        <v>16</v>
      </c>
    </row>
    <row r="54" spans="16:18" x14ac:dyDescent="0.25">
      <c r="P54" s="8">
        <v>44880</v>
      </c>
      <c r="Q54" s="9" t="s">
        <v>6</v>
      </c>
      <c r="R54" s="10" t="s">
        <v>18</v>
      </c>
    </row>
    <row r="55" spans="16:18" x14ac:dyDescent="0.25">
      <c r="P55" s="8">
        <v>44977</v>
      </c>
      <c r="Q55" s="9" t="s">
        <v>4</v>
      </c>
      <c r="R55" s="10" t="s">
        <v>5</v>
      </c>
    </row>
    <row r="56" spans="16:18" x14ac:dyDescent="0.25">
      <c r="P56" s="8">
        <v>44978</v>
      </c>
      <c r="Q56" s="9" t="s">
        <v>6</v>
      </c>
      <c r="R56" s="10" t="s">
        <v>7</v>
      </c>
    </row>
    <row r="57" spans="16:18" x14ac:dyDescent="0.25">
      <c r="P57" s="8">
        <v>45023</v>
      </c>
      <c r="Q57" s="9" t="s">
        <v>8</v>
      </c>
      <c r="R57" s="10" t="s">
        <v>9</v>
      </c>
    </row>
    <row r="58" spans="16:18" x14ac:dyDescent="0.25">
      <c r="P58" s="8">
        <v>45037</v>
      </c>
      <c r="Q58" s="9" t="s">
        <v>8</v>
      </c>
      <c r="R58" s="10" t="s">
        <v>11</v>
      </c>
    </row>
    <row r="59" spans="16:18" x14ac:dyDescent="0.25">
      <c r="P59" s="8">
        <v>45047</v>
      </c>
      <c r="Q59" s="9" t="s">
        <v>4</v>
      </c>
      <c r="R59" s="10" t="s">
        <v>13</v>
      </c>
    </row>
    <row r="60" spans="16:18" x14ac:dyDescent="0.25">
      <c r="P60" s="8">
        <v>45085</v>
      </c>
      <c r="Q60" s="9" t="s">
        <v>1</v>
      </c>
      <c r="R60" s="10" t="s">
        <v>14</v>
      </c>
    </row>
    <row r="61" spans="16:18" x14ac:dyDescent="0.25">
      <c r="P61" s="8">
        <v>45176</v>
      </c>
      <c r="Q61" s="9" t="s">
        <v>1</v>
      </c>
      <c r="R61" s="10" t="s">
        <v>15</v>
      </c>
    </row>
    <row r="62" spans="16:18" ht="17.25" x14ac:dyDescent="0.25">
      <c r="P62" s="8">
        <v>45211</v>
      </c>
      <c r="Q62" s="9" t="s">
        <v>1</v>
      </c>
      <c r="R62" s="10" t="s">
        <v>21</v>
      </c>
    </row>
    <row r="63" spans="16:18" x14ac:dyDescent="0.25">
      <c r="P63" s="8">
        <v>45232</v>
      </c>
      <c r="Q63" s="9" t="s">
        <v>1</v>
      </c>
      <c r="R63" s="10" t="s">
        <v>16</v>
      </c>
    </row>
    <row r="64" spans="16:18" x14ac:dyDescent="0.25">
      <c r="P64" s="8">
        <v>45245</v>
      </c>
      <c r="Q64" s="9" t="s">
        <v>17</v>
      </c>
      <c r="R64" s="10" t="s">
        <v>18</v>
      </c>
    </row>
    <row r="65" spans="16:18" x14ac:dyDescent="0.25">
      <c r="P65" s="8">
        <v>45285</v>
      </c>
      <c r="Q65" s="9" t="s">
        <v>4</v>
      </c>
      <c r="R65" s="10" t="s">
        <v>2</v>
      </c>
    </row>
    <row r="66" spans="16:18" x14ac:dyDescent="0.25">
      <c r="P66" s="8">
        <v>45292</v>
      </c>
      <c r="Q66" s="9" t="s">
        <v>4</v>
      </c>
      <c r="R66" s="10" t="s">
        <v>3</v>
      </c>
    </row>
    <row r="67" spans="16:18" x14ac:dyDescent="0.25">
      <c r="P67" s="8">
        <v>45334</v>
      </c>
      <c r="Q67" s="9" t="s">
        <v>4</v>
      </c>
      <c r="R67" s="10" t="s">
        <v>5</v>
      </c>
    </row>
    <row r="68" spans="16:18" x14ac:dyDescent="0.25">
      <c r="P68" s="8">
        <v>45335</v>
      </c>
      <c r="Q68" s="9" t="s">
        <v>6</v>
      </c>
      <c r="R68" s="10" t="s">
        <v>7</v>
      </c>
    </row>
    <row r="69" spans="16:18" x14ac:dyDescent="0.25">
      <c r="P69" s="8">
        <v>45380</v>
      </c>
      <c r="Q69" s="9" t="s">
        <v>8</v>
      </c>
      <c r="R69" s="10" t="s">
        <v>9</v>
      </c>
    </row>
    <row r="70" spans="16:18" x14ac:dyDescent="0.25">
      <c r="P70" s="8">
        <v>45413</v>
      </c>
      <c r="Q70" s="9" t="s">
        <v>17</v>
      </c>
      <c r="R70" s="10" t="s">
        <v>13</v>
      </c>
    </row>
    <row r="71" spans="16:18" x14ac:dyDescent="0.25">
      <c r="P71" s="8">
        <v>45442</v>
      </c>
      <c r="Q71" s="9" t="s">
        <v>1</v>
      </c>
      <c r="R71" s="10" t="s">
        <v>14</v>
      </c>
    </row>
    <row r="72" spans="16:18" x14ac:dyDescent="0.25">
      <c r="P72" s="8">
        <v>45611</v>
      </c>
      <c r="Q72" s="9" t="s">
        <v>8</v>
      </c>
      <c r="R72" s="10" t="s">
        <v>18</v>
      </c>
    </row>
    <row r="73" spans="16:18" x14ac:dyDescent="0.25">
      <c r="P73" s="8">
        <v>45651</v>
      </c>
      <c r="Q73" s="9" t="s">
        <v>17</v>
      </c>
      <c r="R73" s="10" t="s">
        <v>2</v>
      </c>
    </row>
    <row r="74" spans="16:18" x14ac:dyDescent="0.25">
      <c r="P74" s="8">
        <v>45658</v>
      </c>
      <c r="Q74" s="9" t="s">
        <v>17</v>
      </c>
      <c r="R74" s="10" t="s">
        <v>3</v>
      </c>
    </row>
    <row r="75" spans="16:18" x14ac:dyDescent="0.25">
      <c r="P75" s="8">
        <v>45719</v>
      </c>
      <c r="Q75" s="9" t="s">
        <v>4</v>
      </c>
      <c r="R75" s="10" t="s">
        <v>5</v>
      </c>
    </row>
    <row r="76" spans="16:18" x14ac:dyDescent="0.25">
      <c r="P76" s="8">
        <v>45720</v>
      </c>
      <c r="Q76" s="9" t="s">
        <v>6</v>
      </c>
      <c r="R76" s="10" t="s">
        <v>7</v>
      </c>
    </row>
    <row r="77" spans="16:18" x14ac:dyDescent="0.25">
      <c r="P77" s="8">
        <v>45765</v>
      </c>
      <c r="Q77" s="9" t="s">
        <v>8</v>
      </c>
      <c r="R77" s="10" t="s">
        <v>9</v>
      </c>
    </row>
    <row r="78" spans="16:18" x14ac:dyDescent="0.25">
      <c r="P78" s="8">
        <v>45768</v>
      </c>
      <c r="Q78" s="9" t="s">
        <v>4</v>
      </c>
      <c r="R78" s="10" t="s">
        <v>11</v>
      </c>
    </row>
    <row r="79" spans="16:18" x14ac:dyDescent="0.25">
      <c r="P79" s="8">
        <v>45778</v>
      </c>
      <c r="Q79" s="9" t="s">
        <v>1</v>
      </c>
      <c r="R79" s="10" t="s">
        <v>13</v>
      </c>
    </row>
    <row r="80" spans="16:18" x14ac:dyDescent="0.25">
      <c r="P80" s="8">
        <v>45827</v>
      </c>
      <c r="Q80" s="9" t="s">
        <v>1</v>
      </c>
      <c r="R80" s="10" t="s">
        <v>14</v>
      </c>
    </row>
    <row r="81" spans="16:18" x14ac:dyDescent="0.25">
      <c r="P81" s="8">
        <v>46016</v>
      </c>
      <c r="Q81" s="9" t="s">
        <v>1</v>
      </c>
      <c r="R81" s="10" t="s">
        <v>2</v>
      </c>
    </row>
    <row r="82" spans="16:18" x14ac:dyDescent="0.25">
      <c r="P82" s="8">
        <v>46023</v>
      </c>
      <c r="Q82" s="9" t="s">
        <v>1</v>
      </c>
      <c r="R82" s="10" t="s">
        <v>3</v>
      </c>
    </row>
    <row r="83" spans="16:18" x14ac:dyDescent="0.25">
      <c r="P83" s="8">
        <v>46069</v>
      </c>
      <c r="Q83" s="9" t="s">
        <v>4</v>
      </c>
      <c r="R83" s="10" t="s">
        <v>5</v>
      </c>
    </row>
    <row r="84" spans="16:18" x14ac:dyDescent="0.25">
      <c r="P84" s="8">
        <v>46070</v>
      </c>
      <c r="Q84" s="9" t="s">
        <v>6</v>
      </c>
      <c r="R84" s="10" t="s">
        <v>7</v>
      </c>
    </row>
    <row r="85" spans="16:18" x14ac:dyDescent="0.25">
      <c r="P85" s="8">
        <v>46115</v>
      </c>
      <c r="Q85" s="9" t="s">
        <v>8</v>
      </c>
      <c r="R85" s="10" t="s">
        <v>9</v>
      </c>
    </row>
    <row r="86" spans="16:18" x14ac:dyDescent="0.25">
      <c r="P86" s="8">
        <v>46133</v>
      </c>
      <c r="Q86" s="9" t="s">
        <v>6</v>
      </c>
      <c r="R86" s="10" t="s">
        <v>11</v>
      </c>
    </row>
    <row r="87" spans="16:18" x14ac:dyDescent="0.25">
      <c r="P87" s="8">
        <v>46143</v>
      </c>
      <c r="Q87" s="9" t="s">
        <v>8</v>
      </c>
      <c r="R87" s="10" t="s">
        <v>13</v>
      </c>
    </row>
    <row r="88" spans="16:18" x14ac:dyDescent="0.25">
      <c r="P88" s="8">
        <v>46177</v>
      </c>
      <c r="Q88" s="9" t="s">
        <v>1</v>
      </c>
      <c r="R88" s="10" t="s">
        <v>14</v>
      </c>
    </row>
    <row r="89" spans="16:18" x14ac:dyDescent="0.25">
      <c r="P89" s="8">
        <v>46272</v>
      </c>
      <c r="Q89" s="9" t="s">
        <v>4</v>
      </c>
      <c r="R89" s="10" t="s">
        <v>15</v>
      </c>
    </row>
    <row r="90" spans="16:18" ht="17.25" x14ac:dyDescent="0.25">
      <c r="P90" s="8">
        <v>46307</v>
      </c>
      <c r="Q90" s="9" t="s">
        <v>4</v>
      </c>
      <c r="R90" s="10" t="s">
        <v>21</v>
      </c>
    </row>
    <row r="91" spans="16:18" x14ac:dyDescent="0.25">
      <c r="P91" s="8">
        <v>46328</v>
      </c>
      <c r="Q91" s="9" t="s">
        <v>4</v>
      </c>
      <c r="R91" s="10" t="s">
        <v>16</v>
      </c>
    </row>
    <row r="92" spans="16:18" x14ac:dyDescent="0.25">
      <c r="P92" s="8">
        <v>46381</v>
      </c>
      <c r="Q92" s="9" t="s">
        <v>8</v>
      </c>
      <c r="R92" s="10" t="s">
        <v>2</v>
      </c>
    </row>
    <row r="93" spans="16:18" x14ac:dyDescent="0.25">
      <c r="P93" s="8">
        <v>46388</v>
      </c>
      <c r="Q93" s="9" t="s">
        <v>8</v>
      </c>
      <c r="R93" s="10" t="s">
        <v>3</v>
      </c>
    </row>
    <row r="94" spans="16:18" x14ac:dyDescent="0.25">
      <c r="P94" s="8">
        <v>46426</v>
      </c>
      <c r="Q94" s="9" t="s">
        <v>4</v>
      </c>
      <c r="R94" s="10" t="s">
        <v>5</v>
      </c>
    </row>
    <row r="95" spans="16:18" x14ac:dyDescent="0.25">
      <c r="P95" s="8">
        <v>46427</v>
      </c>
      <c r="Q95" s="9" t="s">
        <v>6</v>
      </c>
      <c r="R95" s="10" t="s">
        <v>7</v>
      </c>
    </row>
    <row r="96" spans="16:18" x14ac:dyDescent="0.25">
      <c r="P96" s="8">
        <v>46472</v>
      </c>
      <c r="Q96" s="9" t="s">
        <v>8</v>
      </c>
      <c r="R96" s="10" t="s">
        <v>9</v>
      </c>
    </row>
    <row r="97" spans="16:18" x14ac:dyDescent="0.25">
      <c r="P97" s="8">
        <v>46498</v>
      </c>
      <c r="Q97" s="9" t="s">
        <v>17</v>
      </c>
      <c r="R97" s="10" t="s">
        <v>11</v>
      </c>
    </row>
    <row r="98" spans="16:18" x14ac:dyDescent="0.25">
      <c r="P98" s="8">
        <v>46534</v>
      </c>
      <c r="Q98" s="9" t="s">
        <v>1</v>
      </c>
      <c r="R98" s="10" t="s">
        <v>14</v>
      </c>
    </row>
    <row r="99" spans="16:18" x14ac:dyDescent="0.25">
      <c r="P99" s="8">
        <v>46637</v>
      </c>
      <c r="Q99" s="9" t="s">
        <v>6</v>
      </c>
      <c r="R99" s="10" t="s">
        <v>15</v>
      </c>
    </row>
    <row r="100" spans="16:18" ht="17.25" x14ac:dyDescent="0.25">
      <c r="P100" s="8">
        <v>46672</v>
      </c>
      <c r="Q100" s="9" t="s">
        <v>6</v>
      </c>
      <c r="R100" s="10" t="s">
        <v>21</v>
      </c>
    </row>
    <row r="101" spans="16:18" x14ac:dyDescent="0.25">
      <c r="P101" s="8">
        <v>46693</v>
      </c>
      <c r="Q101" s="9" t="s">
        <v>6</v>
      </c>
      <c r="R101" s="10" t="s">
        <v>16</v>
      </c>
    </row>
    <row r="102" spans="16:18" x14ac:dyDescent="0.25">
      <c r="P102" s="8">
        <v>46706</v>
      </c>
      <c r="Q102" s="9" t="s">
        <v>4</v>
      </c>
      <c r="R102" s="10" t="s">
        <v>18</v>
      </c>
    </row>
    <row r="103" spans="16:18" x14ac:dyDescent="0.25">
      <c r="P103" s="8">
        <v>46811</v>
      </c>
      <c r="Q103" s="9" t="s">
        <v>4</v>
      </c>
      <c r="R103" s="10" t="s">
        <v>5</v>
      </c>
    </row>
    <row r="104" spans="16:18" x14ac:dyDescent="0.25">
      <c r="P104" s="8">
        <v>46812</v>
      </c>
      <c r="Q104" s="9" t="s">
        <v>6</v>
      </c>
      <c r="R104" s="10" t="s">
        <v>7</v>
      </c>
    </row>
    <row r="105" spans="16:18" x14ac:dyDescent="0.25">
      <c r="P105" s="8">
        <v>46857</v>
      </c>
      <c r="Q105" s="9" t="s">
        <v>8</v>
      </c>
      <c r="R105" s="10" t="s">
        <v>9</v>
      </c>
    </row>
    <row r="106" spans="16:18" x14ac:dyDescent="0.25">
      <c r="P106" s="8">
        <v>46864</v>
      </c>
      <c r="Q106" s="9" t="s">
        <v>8</v>
      </c>
      <c r="R106" s="10" t="s">
        <v>11</v>
      </c>
    </row>
    <row r="107" spans="16:18" x14ac:dyDescent="0.25">
      <c r="P107" s="8">
        <v>46874</v>
      </c>
      <c r="Q107" s="9" t="s">
        <v>4</v>
      </c>
      <c r="R107" s="10" t="s">
        <v>13</v>
      </c>
    </row>
    <row r="108" spans="16:18" x14ac:dyDescent="0.25">
      <c r="P108" s="8">
        <v>46919</v>
      </c>
      <c r="Q108" s="9" t="s">
        <v>1</v>
      </c>
      <c r="R108" s="10" t="s">
        <v>14</v>
      </c>
    </row>
    <row r="109" spans="16:18" x14ac:dyDescent="0.25">
      <c r="P109" s="8">
        <v>47003</v>
      </c>
      <c r="Q109" s="9" t="s">
        <v>1</v>
      </c>
      <c r="R109" s="10" t="s">
        <v>15</v>
      </c>
    </row>
    <row r="110" spans="16:18" ht="17.25" x14ac:dyDescent="0.25">
      <c r="P110" s="8">
        <v>47038</v>
      </c>
      <c r="Q110" s="9" t="s">
        <v>1</v>
      </c>
      <c r="R110" s="10" t="s">
        <v>21</v>
      </c>
    </row>
    <row r="111" spans="16:18" x14ac:dyDescent="0.25">
      <c r="P111" s="8">
        <v>47059</v>
      </c>
      <c r="Q111" s="9" t="s">
        <v>1</v>
      </c>
      <c r="R111" s="10" t="s">
        <v>16</v>
      </c>
    </row>
    <row r="112" spans="16:18" x14ac:dyDescent="0.25">
      <c r="P112" s="8">
        <v>47072</v>
      </c>
      <c r="Q112" s="9" t="s">
        <v>17</v>
      </c>
      <c r="R112" s="10" t="s">
        <v>18</v>
      </c>
    </row>
    <row r="113" spans="16:18" x14ac:dyDescent="0.25">
      <c r="P113" s="8">
        <v>47112</v>
      </c>
      <c r="Q113" s="9" t="s">
        <v>4</v>
      </c>
      <c r="R113" s="10" t="s">
        <v>2</v>
      </c>
    </row>
    <row r="114" spans="16:18" x14ac:dyDescent="0.25">
      <c r="P114" s="8">
        <v>47119</v>
      </c>
      <c r="Q114" s="9" t="s">
        <v>4</v>
      </c>
      <c r="R114" s="10" t="s">
        <v>3</v>
      </c>
    </row>
    <row r="115" spans="16:18" x14ac:dyDescent="0.25">
      <c r="P115" s="8">
        <v>47161</v>
      </c>
      <c r="Q115" s="9" t="s">
        <v>4</v>
      </c>
      <c r="R115" s="10" t="s">
        <v>5</v>
      </c>
    </row>
    <row r="116" spans="16:18" x14ac:dyDescent="0.25">
      <c r="P116" s="8">
        <v>47162</v>
      </c>
      <c r="Q116" s="9" t="s">
        <v>6</v>
      </c>
      <c r="R116" s="10" t="s">
        <v>7</v>
      </c>
    </row>
    <row r="117" spans="16:18" x14ac:dyDescent="0.25">
      <c r="P117" s="8">
        <v>47207</v>
      </c>
      <c r="Q117" s="9" t="s">
        <v>8</v>
      </c>
      <c r="R117" s="10" t="s">
        <v>9</v>
      </c>
    </row>
    <row r="118" spans="16:18" x14ac:dyDescent="0.25">
      <c r="P118" s="8">
        <v>47239</v>
      </c>
      <c r="Q118" s="9" t="s">
        <v>6</v>
      </c>
      <c r="R118" s="10" t="s">
        <v>13</v>
      </c>
    </row>
    <row r="119" spans="16:18" x14ac:dyDescent="0.25">
      <c r="P119" s="8">
        <v>47269</v>
      </c>
      <c r="Q119" s="9" t="s">
        <v>1</v>
      </c>
      <c r="R119" s="10" t="s">
        <v>14</v>
      </c>
    </row>
    <row r="120" spans="16:18" x14ac:dyDescent="0.25">
      <c r="P120" s="8">
        <v>47368</v>
      </c>
      <c r="Q120" s="9" t="s">
        <v>8</v>
      </c>
      <c r="R120" s="10" t="s">
        <v>15</v>
      </c>
    </row>
    <row r="121" spans="16:18" ht="17.25" x14ac:dyDescent="0.25">
      <c r="P121" s="8">
        <v>47403</v>
      </c>
      <c r="Q121" s="9" t="s">
        <v>8</v>
      </c>
      <c r="R121" s="10" t="s">
        <v>21</v>
      </c>
    </row>
    <row r="122" spans="16:18" x14ac:dyDescent="0.25">
      <c r="P122" s="8">
        <v>47424</v>
      </c>
      <c r="Q122" s="9" t="s">
        <v>8</v>
      </c>
      <c r="R122" s="10" t="s">
        <v>16</v>
      </c>
    </row>
    <row r="123" spans="16:18" x14ac:dyDescent="0.25">
      <c r="P123" s="8">
        <v>47437</v>
      </c>
      <c r="Q123" s="9" t="s">
        <v>1</v>
      </c>
      <c r="R123" s="10" t="s">
        <v>18</v>
      </c>
    </row>
    <row r="124" spans="16:18" x14ac:dyDescent="0.25">
      <c r="P124" s="8">
        <v>47477</v>
      </c>
      <c r="Q124" s="9" t="s">
        <v>6</v>
      </c>
      <c r="R124" s="10" t="s">
        <v>2</v>
      </c>
    </row>
    <row r="125" spans="16:18" x14ac:dyDescent="0.25">
      <c r="P125" s="8">
        <v>47484</v>
      </c>
      <c r="Q125" s="9" t="s">
        <v>6</v>
      </c>
      <c r="R125" s="10" t="s">
        <v>3</v>
      </c>
    </row>
    <row r="126" spans="16:18" x14ac:dyDescent="0.25">
      <c r="P126" s="8">
        <v>47546</v>
      </c>
      <c r="Q126" s="9" t="s">
        <v>4</v>
      </c>
      <c r="R126" s="10" t="s">
        <v>5</v>
      </c>
    </row>
    <row r="127" spans="16:18" x14ac:dyDescent="0.25">
      <c r="P127" s="8">
        <v>47547</v>
      </c>
      <c r="Q127" s="9" t="s">
        <v>6</v>
      </c>
      <c r="R127" s="10" t="s">
        <v>7</v>
      </c>
    </row>
    <row r="128" spans="16:18" x14ac:dyDescent="0.25">
      <c r="P128" s="8">
        <v>47592</v>
      </c>
      <c r="Q128" s="9" t="s">
        <v>8</v>
      </c>
      <c r="R128" s="10" t="s">
        <v>9</v>
      </c>
    </row>
    <row r="129" spans="16:18" x14ac:dyDescent="0.25">
      <c r="P129" s="8">
        <v>47604</v>
      </c>
      <c r="Q129" s="9" t="s">
        <v>17</v>
      </c>
      <c r="R129" s="10" t="s">
        <v>13</v>
      </c>
    </row>
    <row r="130" spans="16:18" x14ac:dyDescent="0.25">
      <c r="P130" s="8">
        <v>47654</v>
      </c>
      <c r="Q130" s="9" t="s">
        <v>1</v>
      </c>
      <c r="R130" s="10" t="s">
        <v>14</v>
      </c>
    </row>
    <row r="131" spans="16:18" x14ac:dyDescent="0.25">
      <c r="P131" s="8">
        <v>47802</v>
      </c>
      <c r="Q131" s="9" t="s">
        <v>8</v>
      </c>
      <c r="R131" s="10" t="s">
        <v>18</v>
      </c>
    </row>
    <row r="132" spans="16:18" x14ac:dyDescent="0.25">
      <c r="P132" s="8">
        <v>47842</v>
      </c>
      <c r="Q132" s="9" t="s">
        <v>17</v>
      </c>
      <c r="R132" s="10" t="s">
        <v>2</v>
      </c>
    </row>
    <row r="133" spans="16:18" x14ac:dyDescent="0.25">
      <c r="P133" s="8">
        <v>47849</v>
      </c>
      <c r="Q133" s="9" t="s">
        <v>17</v>
      </c>
      <c r="R133" s="10" t="s">
        <v>3</v>
      </c>
    </row>
    <row r="134" spans="16:18" x14ac:dyDescent="0.25">
      <c r="P134" s="8">
        <v>47903</v>
      </c>
      <c r="Q134" s="9" t="s">
        <v>4</v>
      </c>
      <c r="R134" s="10" t="s">
        <v>5</v>
      </c>
    </row>
    <row r="135" spans="16:18" x14ac:dyDescent="0.25">
      <c r="P135" s="8">
        <v>47904</v>
      </c>
      <c r="Q135" s="9" t="s">
        <v>6</v>
      </c>
      <c r="R135" s="10" t="s">
        <v>7</v>
      </c>
    </row>
    <row r="136" spans="16:18" x14ac:dyDescent="0.25">
      <c r="P136" s="8">
        <v>47949</v>
      </c>
      <c r="Q136" s="9" t="s">
        <v>8</v>
      </c>
      <c r="R136" s="10" t="s">
        <v>9</v>
      </c>
    </row>
    <row r="137" spans="16:18" x14ac:dyDescent="0.25">
      <c r="P137" s="8">
        <v>47959</v>
      </c>
      <c r="Q137" s="9" t="s">
        <v>4</v>
      </c>
      <c r="R137" s="10" t="s">
        <v>11</v>
      </c>
    </row>
    <row r="138" spans="16:18" x14ac:dyDescent="0.25">
      <c r="P138" s="8">
        <v>47969</v>
      </c>
      <c r="Q138" s="9" t="s">
        <v>1</v>
      </c>
      <c r="R138" s="10" t="s">
        <v>13</v>
      </c>
    </row>
    <row r="139" spans="16:18" x14ac:dyDescent="0.25">
      <c r="P139" s="8">
        <v>48011</v>
      </c>
      <c r="Q139" s="9" t="s">
        <v>1</v>
      </c>
      <c r="R139" s="10" t="s">
        <v>14</v>
      </c>
    </row>
    <row r="140" spans="16:18" x14ac:dyDescent="0.25">
      <c r="P140" s="8">
        <v>48207</v>
      </c>
      <c r="Q140" s="9" t="s">
        <v>1</v>
      </c>
      <c r="R140" s="10" t="s">
        <v>2</v>
      </c>
    </row>
    <row r="141" spans="16:18" x14ac:dyDescent="0.25">
      <c r="P141" s="8">
        <v>48214</v>
      </c>
      <c r="Q141" s="9" t="s">
        <v>1</v>
      </c>
      <c r="R141" s="10" t="s">
        <v>3</v>
      </c>
    </row>
    <row r="142" spans="16:18" x14ac:dyDescent="0.25">
      <c r="P142" s="8">
        <v>48253</v>
      </c>
      <c r="Q142" s="9" t="s">
        <v>4</v>
      </c>
      <c r="R142" s="10" t="s">
        <v>7</v>
      </c>
    </row>
    <row r="143" spans="16:18" x14ac:dyDescent="0.25">
      <c r="P143" s="8">
        <v>48254</v>
      </c>
      <c r="Q143" s="9" t="s">
        <v>6</v>
      </c>
      <c r="R143" s="10" t="s">
        <v>7</v>
      </c>
    </row>
    <row r="144" spans="16:18" x14ac:dyDescent="0.25">
      <c r="P144" s="8">
        <v>48299</v>
      </c>
      <c r="Q144" s="9" t="s">
        <v>8</v>
      </c>
      <c r="R144" s="10" t="s">
        <v>9</v>
      </c>
    </row>
    <row r="145" spans="16:18" x14ac:dyDescent="0.25">
      <c r="P145" s="8">
        <v>48325</v>
      </c>
      <c r="Q145" s="9" t="s">
        <v>17</v>
      </c>
      <c r="R145" s="10" t="s">
        <v>11</v>
      </c>
    </row>
    <row r="146" spans="16:18" x14ac:dyDescent="0.25">
      <c r="P146" s="8">
        <v>48361</v>
      </c>
      <c r="Q146" s="9" t="s">
        <v>1</v>
      </c>
      <c r="R146" s="10" t="s">
        <v>14</v>
      </c>
    </row>
    <row r="147" spans="16:18" x14ac:dyDescent="0.25">
      <c r="P147" s="8">
        <v>48464</v>
      </c>
      <c r="Q147" s="9" t="s">
        <v>6</v>
      </c>
      <c r="R147" s="10" t="s">
        <v>15</v>
      </c>
    </row>
    <row r="148" spans="16:18" x14ac:dyDescent="0.25">
      <c r="P148" s="8">
        <v>48499</v>
      </c>
      <c r="Q148" s="9" t="s">
        <v>6</v>
      </c>
      <c r="R148" s="10" t="s">
        <v>19</v>
      </c>
    </row>
    <row r="149" spans="16:18" x14ac:dyDescent="0.25">
      <c r="P149" s="8">
        <v>48520</v>
      </c>
      <c r="Q149" s="9" t="s">
        <v>6</v>
      </c>
      <c r="R149" s="10" t="s">
        <v>16</v>
      </c>
    </row>
    <row r="150" spans="16:18" x14ac:dyDescent="0.25">
      <c r="P150" s="8">
        <v>48533</v>
      </c>
      <c r="Q150" s="9" t="s">
        <v>4</v>
      </c>
      <c r="R150" s="10" t="s">
        <v>18</v>
      </c>
    </row>
    <row r="151" spans="16:18" x14ac:dyDescent="0.25">
      <c r="P151" s="8">
        <v>48638</v>
      </c>
      <c r="Q151" s="9" t="s">
        <v>4</v>
      </c>
      <c r="R151" s="10" t="s">
        <v>7</v>
      </c>
    </row>
    <row r="152" spans="16:18" x14ac:dyDescent="0.25">
      <c r="P152" s="8">
        <v>48639</v>
      </c>
      <c r="Q152" s="9" t="s">
        <v>6</v>
      </c>
      <c r="R152" s="10" t="s">
        <v>7</v>
      </c>
    </row>
    <row r="153" spans="16:18" x14ac:dyDescent="0.25">
      <c r="P153" s="8">
        <v>48684</v>
      </c>
      <c r="Q153" s="9" t="s">
        <v>8</v>
      </c>
      <c r="R153" s="10" t="s">
        <v>9</v>
      </c>
    </row>
    <row r="154" spans="16:18" x14ac:dyDescent="0.25">
      <c r="P154" s="8">
        <v>48690</v>
      </c>
      <c r="Q154" s="9" t="s">
        <v>1</v>
      </c>
      <c r="R154" s="10" t="s">
        <v>11</v>
      </c>
    </row>
    <row r="155" spans="16:18" x14ac:dyDescent="0.25">
      <c r="P155" s="8">
        <v>48746</v>
      </c>
      <c r="Q155" s="9" t="s">
        <v>1</v>
      </c>
      <c r="R155" s="10" t="s">
        <v>14</v>
      </c>
    </row>
    <row r="156" spans="16:18" x14ac:dyDescent="0.25">
      <c r="P156" s="8">
        <v>48829</v>
      </c>
      <c r="Q156" s="9" t="s">
        <v>17</v>
      </c>
      <c r="R156" s="10" t="s">
        <v>15</v>
      </c>
    </row>
    <row r="157" spans="16:18" x14ac:dyDescent="0.25">
      <c r="P157" s="8">
        <v>48864</v>
      </c>
      <c r="Q157" s="9" t="s">
        <v>17</v>
      </c>
      <c r="R157" s="10" t="s">
        <v>19</v>
      </c>
    </row>
    <row r="158" spans="16:18" x14ac:dyDescent="0.25">
      <c r="P158" s="8">
        <v>48885</v>
      </c>
      <c r="Q158" s="9" t="s">
        <v>17</v>
      </c>
      <c r="R158" s="10" t="s">
        <v>16</v>
      </c>
    </row>
    <row r="159" spans="16:18" x14ac:dyDescent="0.25">
      <c r="P159" s="8">
        <v>48898</v>
      </c>
      <c r="Q159" s="9" t="s">
        <v>6</v>
      </c>
      <c r="R159" s="10" t="s">
        <v>18</v>
      </c>
    </row>
    <row r="160" spans="16:18" x14ac:dyDescent="0.25">
      <c r="P160" s="8">
        <v>48995</v>
      </c>
      <c r="Q160" s="9" t="s">
        <v>4</v>
      </c>
      <c r="R160" s="10" t="s">
        <v>7</v>
      </c>
    </row>
    <row r="161" spans="16:18" x14ac:dyDescent="0.25">
      <c r="P161" s="8">
        <v>48996</v>
      </c>
      <c r="Q161" s="9" t="s">
        <v>6</v>
      </c>
      <c r="R161" s="10" t="s">
        <v>7</v>
      </c>
    </row>
    <row r="162" spans="16:18" x14ac:dyDescent="0.25">
      <c r="P162" s="8">
        <v>49041</v>
      </c>
      <c r="Q162" s="9" t="s">
        <v>8</v>
      </c>
      <c r="R162" s="10" t="s">
        <v>9</v>
      </c>
    </row>
    <row r="163" spans="16:18" x14ac:dyDescent="0.25">
      <c r="P163" s="8">
        <v>49055</v>
      </c>
      <c r="Q163" s="9" t="s">
        <v>8</v>
      </c>
      <c r="R163" s="10" t="s">
        <v>11</v>
      </c>
    </row>
    <row r="164" spans="16:18" x14ac:dyDescent="0.25">
      <c r="P164" s="8">
        <v>49065</v>
      </c>
      <c r="Q164" s="9" t="s">
        <v>4</v>
      </c>
      <c r="R164" s="10" t="s">
        <v>13</v>
      </c>
    </row>
    <row r="165" spans="16:18" x14ac:dyDescent="0.25">
      <c r="P165" s="8">
        <v>49103</v>
      </c>
      <c r="Q165" s="9" t="s">
        <v>1</v>
      </c>
      <c r="R165" s="10" t="s">
        <v>14</v>
      </c>
    </row>
    <row r="166" spans="16:18" x14ac:dyDescent="0.25">
      <c r="P166" s="8">
        <v>49194</v>
      </c>
      <c r="Q166" s="9" t="s">
        <v>1</v>
      </c>
      <c r="R166" s="10" t="s">
        <v>15</v>
      </c>
    </row>
    <row r="167" spans="16:18" x14ac:dyDescent="0.25">
      <c r="P167" s="8">
        <v>49229</v>
      </c>
      <c r="Q167" s="9" t="s">
        <v>1</v>
      </c>
      <c r="R167" s="10" t="s">
        <v>19</v>
      </c>
    </row>
    <row r="168" spans="16:18" x14ac:dyDescent="0.25">
      <c r="P168" s="8">
        <v>49250</v>
      </c>
      <c r="Q168" s="9" t="s">
        <v>1</v>
      </c>
      <c r="R168" s="10" t="s">
        <v>16</v>
      </c>
    </row>
    <row r="169" spans="16:18" x14ac:dyDescent="0.25">
      <c r="P169" s="8">
        <v>49263</v>
      </c>
      <c r="Q169" s="9" t="s">
        <v>17</v>
      </c>
      <c r="R169" s="10" t="s">
        <v>18</v>
      </c>
    </row>
    <row r="170" spans="16:18" x14ac:dyDescent="0.25">
      <c r="P170" s="8">
        <v>49303</v>
      </c>
      <c r="Q170" s="9" t="s">
        <v>4</v>
      </c>
      <c r="R170" s="10" t="s">
        <v>2</v>
      </c>
    </row>
    <row r="171" spans="16:18" x14ac:dyDescent="0.25">
      <c r="P171" s="8">
        <v>49310</v>
      </c>
      <c r="Q171" s="9" t="s">
        <v>4</v>
      </c>
      <c r="R171" s="10" t="s">
        <v>3</v>
      </c>
    </row>
    <row r="172" spans="16:18" x14ac:dyDescent="0.25">
      <c r="P172" s="8">
        <v>49345</v>
      </c>
      <c r="Q172" s="9" t="s">
        <v>4</v>
      </c>
      <c r="R172" s="10" t="s">
        <v>7</v>
      </c>
    </row>
    <row r="173" spans="16:18" x14ac:dyDescent="0.25">
      <c r="P173" s="8">
        <v>49346</v>
      </c>
      <c r="Q173" s="9" t="s">
        <v>6</v>
      </c>
      <c r="R173" s="10" t="s">
        <v>7</v>
      </c>
    </row>
    <row r="174" spans="16:18" x14ac:dyDescent="0.25">
      <c r="P174" s="8">
        <v>49391</v>
      </c>
      <c r="Q174" s="9" t="s">
        <v>8</v>
      </c>
      <c r="R174" s="10" t="s">
        <v>9</v>
      </c>
    </row>
    <row r="175" spans="16:18" x14ac:dyDescent="0.25">
      <c r="P175" s="8">
        <v>49430</v>
      </c>
      <c r="Q175" s="9" t="s">
        <v>6</v>
      </c>
      <c r="R175" s="10" t="s">
        <v>13</v>
      </c>
    </row>
    <row r="176" spans="16:18" x14ac:dyDescent="0.25">
      <c r="P176" s="8">
        <v>49453</v>
      </c>
      <c r="Q176" s="9" t="s">
        <v>1</v>
      </c>
      <c r="R176" s="10" t="s">
        <v>14</v>
      </c>
    </row>
    <row r="177" spans="16:18" x14ac:dyDescent="0.25">
      <c r="P177" s="8">
        <v>49559</v>
      </c>
      <c r="Q177" s="9" t="s">
        <v>8</v>
      </c>
      <c r="R177" s="10" t="s">
        <v>15</v>
      </c>
    </row>
    <row r="178" spans="16:18" x14ac:dyDescent="0.25">
      <c r="P178" s="8">
        <v>49594</v>
      </c>
      <c r="Q178" s="9" t="s">
        <v>8</v>
      </c>
      <c r="R178" s="10" t="s">
        <v>19</v>
      </c>
    </row>
    <row r="179" spans="16:18" x14ac:dyDescent="0.25">
      <c r="P179" s="8">
        <v>49615</v>
      </c>
      <c r="Q179" s="9" t="s">
        <v>8</v>
      </c>
      <c r="R179" s="10" t="s">
        <v>16</v>
      </c>
    </row>
    <row r="180" spans="16:18" x14ac:dyDescent="0.25">
      <c r="P180" s="8">
        <v>49628</v>
      </c>
      <c r="Q180" s="9" t="s">
        <v>1</v>
      </c>
      <c r="R180" s="10" t="s">
        <v>18</v>
      </c>
    </row>
    <row r="181" spans="16:18" x14ac:dyDescent="0.25">
      <c r="P181" s="8">
        <v>49668</v>
      </c>
      <c r="Q181" s="9" t="s">
        <v>6</v>
      </c>
      <c r="R181" s="10" t="s">
        <v>2</v>
      </c>
    </row>
    <row r="182" spans="16:18" x14ac:dyDescent="0.25">
      <c r="P182" s="8">
        <v>49675</v>
      </c>
      <c r="Q182" s="9" t="s">
        <v>6</v>
      </c>
      <c r="R182" s="10" t="s">
        <v>3</v>
      </c>
    </row>
    <row r="183" spans="16:18" x14ac:dyDescent="0.25">
      <c r="P183" s="8">
        <v>49730</v>
      </c>
      <c r="Q183" s="9" t="s">
        <v>4</v>
      </c>
      <c r="R183" s="10" t="s">
        <v>7</v>
      </c>
    </row>
    <row r="184" spans="16:18" x14ac:dyDescent="0.25">
      <c r="P184" s="8">
        <v>49731</v>
      </c>
      <c r="Q184" s="9" t="s">
        <v>6</v>
      </c>
      <c r="R184" s="10" t="s">
        <v>7</v>
      </c>
    </row>
    <row r="185" spans="16:18" x14ac:dyDescent="0.25">
      <c r="P185" s="8">
        <v>49776</v>
      </c>
      <c r="Q185" s="9" t="s">
        <v>8</v>
      </c>
      <c r="R185" s="10" t="s">
        <v>9</v>
      </c>
    </row>
    <row r="186" spans="16:18" x14ac:dyDescent="0.25">
      <c r="P186" s="8">
        <v>49786</v>
      </c>
      <c r="Q186" s="9" t="s">
        <v>4</v>
      </c>
      <c r="R186" s="10" t="s">
        <v>11</v>
      </c>
    </row>
    <row r="187" spans="16:18" x14ac:dyDescent="0.25">
      <c r="P187" s="8">
        <v>49796</v>
      </c>
      <c r="Q187" s="9" t="s">
        <v>1</v>
      </c>
      <c r="R187" s="10" t="s">
        <v>13</v>
      </c>
    </row>
    <row r="188" spans="16:18" x14ac:dyDescent="0.25">
      <c r="P188" s="8">
        <v>49838</v>
      </c>
      <c r="Q188" s="9" t="s">
        <v>1</v>
      </c>
      <c r="R188" s="10" t="s">
        <v>14</v>
      </c>
    </row>
    <row r="189" spans="16:18" x14ac:dyDescent="0.25">
      <c r="P189" s="8">
        <v>50034</v>
      </c>
      <c r="Q189" s="9" t="s">
        <v>1</v>
      </c>
      <c r="R189" s="10" t="s">
        <v>2</v>
      </c>
    </row>
    <row r="190" spans="16:18" x14ac:dyDescent="0.25">
      <c r="P190" s="8">
        <v>50041</v>
      </c>
      <c r="Q190" s="9" t="s">
        <v>1</v>
      </c>
      <c r="R190" s="10" t="s">
        <v>3</v>
      </c>
    </row>
    <row r="191" spans="16:18" x14ac:dyDescent="0.25">
      <c r="P191" s="8">
        <v>50087</v>
      </c>
      <c r="Q191" s="9" t="s">
        <v>4</v>
      </c>
      <c r="R191" s="10" t="s">
        <v>7</v>
      </c>
    </row>
    <row r="192" spans="16:18" x14ac:dyDescent="0.25">
      <c r="P192" s="8">
        <v>50088</v>
      </c>
      <c r="Q192" s="9" t="s">
        <v>6</v>
      </c>
      <c r="R192" s="10" t="s">
        <v>7</v>
      </c>
    </row>
    <row r="193" spans="16:18" x14ac:dyDescent="0.25">
      <c r="P193" s="8">
        <v>50133</v>
      </c>
      <c r="Q193" s="9" t="s">
        <v>8</v>
      </c>
      <c r="R193" s="10" t="s">
        <v>9</v>
      </c>
    </row>
    <row r="194" spans="16:18" x14ac:dyDescent="0.25">
      <c r="P194" s="8">
        <v>50151</v>
      </c>
      <c r="Q194" s="9" t="s">
        <v>6</v>
      </c>
      <c r="R194" s="10" t="s">
        <v>11</v>
      </c>
    </row>
    <row r="195" spans="16:18" x14ac:dyDescent="0.25">
      <c r="P195" s="8">
        <v>50161</v>
      </c>
      <c r="Q195" s="9" t="s">
        <v>8</v>
      </c>
      <c r="R195" s="10" t="s">
        <v>13</v>
      </c>
    </row>
    <row r="196" spans="16:18" x14ac:dyDescent="0.25">
      <c r="P196" s="8">
        <v>50195</v>
      </c>
      <c r="Q196" s="9" t="s">
        <v>1</v>
      </c>
      <c r="R196" s="10" t="s">
        <v>14</v>
      </c>
    </row>
    <row r="197" spans="16:18" x14ac:dyDescent="0.25">
      <c r="P197" s="8">
        <v>50290</v>
      </c>
      <c r="Q197" s="9" t="s">
        <v>4</v>
      </c>
      <c r="R197" s="10" t="s">
        <v>15</v>
      </c>
    </row>
    <row r="198" spans="16:18" x14ac:dyDescent="0.25">
      <c r="P198" s="8">
        <v>50325</v>
      </c>
      <c r="Q198" s="9" t="s">
        <v>4</v>
      </c>
      <c r="R198" s="10" t="s">
        <v>19</v>
      </c>
    </row>
    <row r="199" spans="16:18" x14ac:dyDescent="0.25">
      <c r="P199" s="8">
        <v>50346</v>
      </c>
      <c r="Q199" s="9" t="s">
        <v>4</v>
      </c>
      <c r="R199" s="10" t="s">
        <v>16</v>
      </c>
    </row>
    <row r="200" spans="16:18" x14ac:dyDescent="0.25">
      <c r="P200" s="8">
        <v>50399</v>
      </c>
      <c r="Q200" s="9" t="s">
        <v>8</v>
      </c>
      <c r="R200" s="10" t="s">
        <v>2</v>
      </c>
    </row>
    <row r="201" spans="16:18" x14ac:dyDescent="0.25">
      <c r="P201" s="8">
        <v>50406</v>
      </c>
      <c r="Q201" s="9" t="s">
        <v>8</v>
      </c>
      <c r="R201" s="10" t="s">
        <v>3</v>
      </c>
    </row>
    <row r="202" spans="16:18" x14ac:dyDescent="0.25">
      <c r="P202" s="8">
        <v>50472</v>
      </c>
      <c r="Q202" s="9" t="s">
        <v>4</v>
      </c>
      <c r="R202" s="10" t="s">
        <v>7</v>
      </c>
    </row>
    <row r="203" spans="16:18" x14ac:dyDescent="0.25">
      <c r="P203" s="8">
        <v>50473</v>
      </c>
      <c r="Q203" s="9" t="s">
        <v>6</v>
      </c>
      <c r="R203" s="10" t="s">
        <v>7</v>
      </c>
    </row>
    <row r="204" spans="16:18" x14ac:dyDescent="0.25">
      <c r="P204" s="8">
        <v>50516</v>
      </c>
      <c r="Q204" s="9" t="s">
        <v>17</v>
      </c>
      <c r="R204" s="10" t="s">
        <v>11</v>
      </c>
    </row>
    <row r="205" spans="16:18" x14ac:dyDescent="0.25">
      <c r="P205" s="8">
        <v>50518</v>
      </c>
      <c r="Q205" s="9" t="s">
        <v>8</v>
      </c>
      <c r="R205" s="10" t="s">
        <v>9</v>
      </c>
    </row>
    <row r="206" spans="16:18" x14ac:dyDescent="0.25">
      <c r="P206" s="8">
        <v>50580</v>
      </c>
      <c r="Q206" s="9" t="s">
        <v>1</v>
      </c>
      <c r="R206" s="10" t="s">
        <v>14</v>
      </c>
    </row>
    <row r="207" spans="16:18" x14ac:dyDescent="0.25">
      <c r="P207" s="8">
        <v>50655</v>
      </c>
      <c r="Q207" s="9" t="s">
        <v>6</v>
      </c>
      <c r="R207" s="10" t="s">
        <v>15</v>
      </c>
    </row>
    <row r="208" spans="16:18" x14ac:dyDescent="0.25">
      <c r="P208" s="8">
        <v>50690</v>
      </c>
      <c r="Q208" s="9" t="s">
        <v>6</v>
      </c>
      <c r="R208" s="10" t="s">
        <v>19</v>
      </c>
    </row>
    <row r="209" spans="16:18" x14ac:dyDescent="0.25">
      <c r="P209" s="8">
        <v>50711</v>
      </c>
      <c r="Q209" s="9" t="s">
        <v>6</v>
      </c>
      <c r="R209" s="10" t="s">
        <v>16</v>
      </c>
    </row>
    <row r="210" spans="16:18" x14ac:dyDescent="0.25">
      <c r="P210" s="8">
        <v>50724</v>
      </c>
      <c r="Q210" s="9" t="s">
        <v>4</v>
      </c>
      <c r="R210" s="10" t="s">
        <v>18</v>
      </c>
    </row>
    <row r="211" spans="16:18" x14ac:dyDescent="0.25">
      <c r="P211" s="8">
        <v>50822</v>
      </c>
      <c r="Q211" s="9" t="s">
        <v>4</v>
      </c>
      <c r="R211" s="10" t="s">
        <v>7</v>
      </c>
    </row>
    <row r="212" spans="16:18" x14ac:dyDescent="0.25">
      <c r="P212" s="8">
        <v>50823</v>
      </c>
      <c r="Q212" s="9" t="s">
        <v>6</v>
      </c>
      <c r="R212" s="10" t="s">
        <v>7</v>
      </c>
    </row>
    <row r="213" spans="16:18" x14ac:dyDescent="0.25">
      <c r="P213" s="8">
        <v>50868</v>
      </c>
      <c r="Q213" s="9" t="s">
        <v>8</v>
      </c>
      <c r="R213" s="10" t="s">
        <v>9</v>
      </c>
    </row>
    <row r="214" spans="16:18" x14ac:dyDescent="0.25">
      <c r="P214" s="8">
        <v>50881</v>
      </c>
      <c r="Q214" s="9" t="s">
        <v>1</v>
      </c>
      <c r="R214" s="10" t="s">
        <v>11</v>
      </c>
    </row>
    <row r="215" spans="16:18" x14ac:dyDescent="0.25">
      <c r="P215" s="8">
        <v>50930</v>
      </c>
      <c r="Q215" s="9" t="s">
        <v>1</v>
      </c>
      <c r="R215" s="10" t="s">
        <v>14</v>
      </c>
    </row>
    <row r="216" spans="16:18" x14ac:dyDescent="0.25">
      <c r="P216" s="8">
        <v>51020</v>
      </c>
      <c r="Q216" s="9" t="s">
        <v>17</v>
      </c>
      <c r="R216" s="10" t="s">
        <v>15</v>
      </c>
    </row>
    <row r="217" spans="16:18" x14ac:dyDescent="0.25">
      <c r="P217" s="8">
        <v>51055</v>
      </c>
      <c r="Q217" s="9" t="s">
        <v>17</v>
      </c>
      <c r="R217" s="10" t="s">
        <v>19</v>
      </c>
    </row>
    <row r="218" spans="16:18" x14ac:dyDescent="0.25">
      <c r="P218" s="8">
        <v>51076</v>
      </c>
      <c r="Q218" s="9" t="s">
        <v>17</v>
      </c>
      <c r="R218" s="10" t="s">
        <v>16</v>
      </c>
    </row>
    <row r="219" spans="16:18" x14ac:dyDescent="0.25">
      <c r="P219" s="8">
        <v>51089</v>
      </c>
      <c r="Q219" s="9" t="s">
        <v>6</v>
      </c>
      <c r="R219" s="10" t="s">
        <v>18</v>
      </c>
    </row>
    <row r="220" spans="16:18" x14ac:dyDescent="0.25">
      <c r="P220" s="8">
        <v>51179</v>
      </c>
      <c r="Q220" s="9" t="s">
        <v>4</v>
      </c>
      <c r="R220" s="10" t="s">
        <v>7</v>
      </c>
    </row>
    <row r="221" spans="16:18" x14ac:dyDescent="0.25">
      <c r="P221" s="8">
        <v>51180</v>
      </c>
      <c r="Q221" s="9" t="s">
        <v>6</v>
      </c>
      <c r="R221" s="10" t="s">
        <v>7</v>
      </c>
    </row>
    <row r="222" spans="16:18" x14ac:dyDescent="0.25">
      <c r="P222" s="8">
        <v>51225</v>
      </c>
      <c r="Q222" s="9" t="s">
        <v>8</v>
      </c>
      <c r="R222" s="10" t="s">
        <v>9</v>
      </c>
    </row>
    <row r="223" spans="16:18" x14ac:dyDescent="0.25">
      <c r="P223" s="8">
        <v>51257</v>
      </c>
      <c r="Q223" s="9" t="s">
        <v>6</v>
      </c>
      <c r="R223" s="10" t="s">
        <v>13</v>
      </c>
    </row>
    <row r="224" spans="16:18" x14ac:dyDescent="0.25">
      <c r="P224" s="8">
        <v>51287</v>
      </c>
      <c r="Q224" s="9" t="s">
        <v>1</v>
      </c>
      <c r="R224" s="10" t="s">
        <v>14</v>
      </c>
    </row>
    <row r="225" spans="16:18" x14ac:dyDescent="0.25">
      <c r="P225" s="8">
        <v>51386</v>
      </c>
      <c r="Q225" s="9" t="s">
        <v>8</v>
      </c>
      <c r="R225" s="10" t="s">
        <v>15</v>
      </c>
    </row>
    <row r="226" spans="16:18" x14ac:dyDescent="0.25">
      <c r="P226" s="8">
        <v>51421</v>
      </c>
      <c r="Q226" s="9" t="s">
        <v>8</v>
      </c>
      <c r="R226" s="10" t="s">
        <v>19</v>
      </c>
    </row>
    <row r="227" spans="16:18" x14ac:dyDescent="0.25">
      <c r="P227" s="8">
        <v>51442</v>
      </c>
      <c r="Q227" s="9" t="s">
        <v>8</v>
      </c>
      <c r="R227" s="10" t="s">
        <v>16</v>
      </c>
    </row>
    <row r="228" spans="16:18" x14ac:dyDescent="0.25">
      <c r="P228" s="8">
        <v>51455</v>
      </c>
      <c r="Q228" s="9" t="s">
        <v>1</v>
      </c>
      <c r="R228" s="10" t="s">
        <v>18</v>
      </c>
    </row>
    <row r="229" spans="16:18" x14ac:dyDescent="0.25">
      <c r="P229" s="8">
        <v>51495</v>
      </c>
      <c r="Q229" s="9" t="s">
        <v>6</v>
      </c>
      <c r="R229" s="10" t="s">
        <v>2</v>
      </c>
    </row>
    <row r="230" spans="16:18" x14ac:dyDescent="0.25">
      <c r="P230" s="8">
        <v>51502</v>
      </c>
      <c r="Q230" s="9" t="s">
        <v>6</v>
      </c>
      <c r="R230" s="10" t="s">
        <v>3</v>
      </c>
    </row>
    <row r="231" spans="16:18" x14ac:dyDescent="0.25">
      <c r="P231" s="8">
        <v>51564</v>
      </c>
      <c r="Q231" s="9" t="s">
        <v>4</v>
      </c>
      <c r="R231" s="10" t="s">
        <v>7</v>
      </c>
    </row>
    <row r="232" spans="16:18" x14ac:dyDescent="0.25">
      <c r="P232" s="8">
        <v>51565</v>
      </c>
      <c r="Q232" s="9" t="s">
        <v>6</v>
      </c>
      <c r="R232" s="10" t="s">
        <v>7</v>
      </c>
    </row>
    <row r="233" spans="16:18" x14ac:dyDescent="0.25">
      <c r="P233" s="8">
        <v>51610</v>
      </c>
      <c r="Q233" s="9" t="s">
        <v>8</v>
      </c>
      <c r="R233" s="10" t="s">
        <v>9</v>
      </c>
    </row>
    <row r="234" spans="16:18" x14ac:dyDescent="0.25">
      <c r="P234" s="8">
        <v>51622</v>
      </c>
      <c r="Q234" s="9" t="s">
        <v>17</v>
      </c>
      <c r="R234" s="10" t="s">
        <v>13</v>
      </c>
    </row>
    <row r="235" spans="16:18" x14ac:dyDescent="0.25">
      <c r="P235" s="8">
        <v>51672</v>
      </c>
      <c r="Q235" s="9" t="s">
        <v>1</v>
      </c>
      <c r="R235" s="10" t="s">
        <v>14</v>
      </c>
    </row>
    <row r="236" spans="16:18" x14ac:dyDescent="0.25">
      <c r="P236" s="8">
        <v>51820</v>
      </c>
      <c r="Q236" s="9" t="s">
        <v>8</v>
      </c>
      <c r="R236" s="10" t="s">
        <v>18</v>
      </c>
    </row>
    <row r="237" spans="16:18" x14ac:dyDescent="0.25">
      <c r="P237" s="8">
        <v>51860</v>
      </c>
      <c r="Q237" s="9" t="s">
        <v>17</v>
      </c>
      <c r="R237" s="10" t="s">
        <v>2</v>
      </c>
    </row>
    <row r="238" spans="16:18" x14ac:dyDescent="0.25">
      <c r="P238" s="8">
        <v>51867</v>
      </c>
      <c r="Q238" s="9" t="s">
        <v>17</v>
      </c>
      <c r="R238" s="10" t="s">
        <v>3</v>
      </c>
    </row>
    <row r="239" spans="16:18" x14ac:dyDescent="0.25">
      <c r="P239" s="8">
        <v>51914</v>
      </c>
      <c r="Q239" s="9" t="s">
        <v>4</v>
      </c>
      <c r="R239" s="10" t="s">
        <v>7</v>
      </c>
    </row>
    <row r="240" spans="16:18" x14ac:dyDescent="0.25">
      <c r="P240" s="8">
        <v>51915</v>
      </c>
      <c r="Q240" s="9" t="s">
        <v>6</v>
      </c>
      <c r="R240" s="10" t="s">
        <v>7</v>
      </c>
    </row>
    <row r="241" spans="16:18" x14ac:dyDescent="0.25">
      <c r="P241" s="8">
        <v>51960</v>
      </c>
      <c r="Q241" s="9" t="s">
        <v>8</v>
      </c>
      <c r="R241" s="10" t="s">
        <v>9</v>
      </c>
    </row>
    <row r="242" spans="16:18" x14ac:dyDescent="0.25">
      <c r="P242" s="8">
        <v>51977</v>
      </c>
      <c r="Q242" s="9" t="s">
        <v>4</v>
      </c>
      <c r="R242" s="10" t="s">
        <v>11</v>
      </c>
    </row>
    <row r="243" spans="16:18" x14ac:dyDescent="0.25">
      <c r="P243" s="8">
        <v>51987</v>
      </c>
      <c r="Q243" s="9" t="s">
        <v>1</v>
      </c>
      <c r="R243" s="10" t="s">
        <v>13</v>
      </c>
    </row>
    <row r="244" spans="16:18" x14ac:dyDescent="0.25">
      <c r="P244" s="8">
        <v>52022</v>
      </c>
      <c r="Q244" s="9" t="s">
        <v>1</v>
      </c>
      <c r="R244" s="10" t="s">
        <v>14</v>
      </c>
    </row>
    <row r="245" spans="16:18" x14ac:dyDescent="0.25">
      <c r="P245" s="8">
        <v>52225</v>
      </c>
      <c r="Q245" s="9" t="s">
        <v>1</v>
      </c>
      <c r="R245" s="10" t="s">
        <v>2</v>
      </c>
    </row>
    <row r="246" spans="16:18" x14ac:dyDescent="0.25">
      <c r="P246" s="8">
        <v>52232</v>
      </c>
      <c r="Q246" s="9" t="s">
        <v>1</v>
      </c>
      <c r="R246" s="10" t="s">
        <v>3</v>
      </c>
    </row>
    <row r="247" spans="16:18" x14ac:dyDescent="0.25">
      <c r="P247" s="8">
        <v>52271</v>
      </c>
      <c r="Q247" s="9" t="s">
        <v>4</v>
      </c>
      <c r="R247" s="10" t="s">
        <v>7</v>
      </c>
    </row>
    <row r="248" spans="16:18" x14ac:dyDescent="0.25">
      <c r="P248" s="8">
        <v>52272</v>
      </c>
      <c r="Q248" s="9" t="s">
        <v>6</v>
      </c>
      <c r="R248" s="10" t="s">
        <v>7</v>
      </c>
    </row>
    <row r="249" spans="16:18" x14ac:dyDescent="0.25">
      <c r="P249" s="8">
        <v>52317</v>
      </c>
      <c r="Q249" s="9" t="s">
        <v>8</v>
      </c>
      <c r="R249" s="10" t="s">
        <v>9</v>
      </c>
    </row>
    <row r="250" spans="16:18" x14ac:dyDescent="0.25">
      <c r="P250" s="8">
        <v>52342</v>
      </c>
      <c r="Q250" s="9" t="s">
        <v>6</v>
      </c>
      <c r="R250" s="10" t="s">
        <v>11</v>
      </c>
    </row>
    <row r="251" spans="16:18" x14ac:dyDescent="0.25">
      <c r="P251" s="8">
        <v>52352</v>
      </c>
      <c r="Q251" s="9" t="s">
        <v>8</v>
      </c>
      <c r="R251" s="10" t="s">
        <v>13</v>
      </c>
    </row>
    <row r="252" spans="16:18" x14ac:dyDescent="0.25">
      <c r="P252" s="8">
        <v>52379</v>
      </c>
      <c r="Q252" s="9" t="s">
        <v>1</v>
      </c>
      <c r="R252" s="10" t="s">
        <v>14</v>
      </c>
    </row>
    <row r="253" spans="16:18" x14ac:dyDescent="0.25">
      <c r="P253" s="8">
        <v>52481</v>
      </c>
      <c r="Q253" s="9" t="s">
        <v>4</v>
      </c>
      <c r="R253" s="10" t="s">
        <v>15</v>
      </c>
    </row>
    <row r="254" spans="16:18" x14ac:dyDescent="0.25">
      <c r="P254" s="8">
        <v>52516</v>
      </c>
      <c r="Q254" s="9" t="s">
        <v>4</v>
      </c>
      <c r="R254" s="10" t="s">
        <v>19</v>
      </c>
    </row>
    <row r="255" spans="16:18" x14ac:dyDescent="0.25">
      <c r="P255" s="8">
        <v>52537</v>
      </c>
      <c r="Q255" s="9" t="s">
        <v>4</v>
      </c>
      <c r="R255" s="10" t="s">
        <v>16</v>
      </c>
    </row>
    <row r="256" spans="16:18" x14ac:dyDescent="0.25">
      <c r="P256" s="8">
        <v>52590</v>
      </c>
      <c r="Q256" s="9" t="s">
        <v>8</v>
      </c>
      <c r="R256" s="10" t="s">
        <v>2</v>
      </c>
    </row>
    <row r="257" spans="16:18" x14ac:dyDescent="0.25">
      <c r="P257" s="8">
        <v>52597</v>
      </c>
      <c r="Q257" s="9" t="s">
        <v>8</v>
      </c>
      <c r="R257" s="10" t="s">
        <v>3</v>
      </c>
    </row>
    <row r="258" spans="16:18" x14ac:dyDescent="0.25">
      <c r="P258" s="8">
        <v>52656</v>
      </c>
      <c r="Q258" s="9" t="s">
        <v>4</v>
      </c>
      <c r="R258" s="10" t="s">
        <v>7</v>
      </c>
    </row>
    <row r="259" spans="16:18" x14ac:dyDescent="0.25">
      <c r="P259" s="8">
        <v>52657</v>
      </c>
      <c r="Q259" s="9" t="s">
        <v>6</v>
      </c>
      <c r="R259" s="10" t="s">
        <v>7</v>
      </c>
    </row>
    <row r="260" spans="16:18" x14ac:dyDescent="0.25">
      <c r="P260" s="8">
        <v>52702</v>
      </c>
      <c r="Q260" s="9" t="s">
        <v>8</v>
      </c>
      <c r="R260" s="10" t="s">
        <v>9</v>
      </c>
    </row>
    <row r="261" spans="16:18" x14ac:dyDescent="0.25">
      <c r="P261" s="8">
        <v>52708</v>
      </c>
      <c r="Q261" s="9" t="s">
        <v>1</v>
      </c>
      <c r="R261" s="10" t="s">
        <v>11</v>
      </c>
    </row>
    <row r="262" spans="16:18" x14ac:dyDescent="0.25">
      <c r="P262" s="8">
        <v>52764</v>
      </c>
      <c r="Q262" s="9" t="s">
        <v>1</v>
      </c>
      <c r="R262" s="10" t="s">
        <v>14</v>
      </c>
    </row>
    <row r="263" spans="16:18" x14ac:dyDescent="0.25">
      <c r="P263" s="8">
        <v>52847</v>
      </c>
      <c r="Q263" s="9" t="s">
        <v>17</v>
      </c>
      <c r="R263" s="10" t="s">
        <v>15</v>
      </c>
    </row>
    <row r="264" spans="16:18" x14ac:dyDescent="0.25">
      <c r="P264" s="8">
        <v>52882</v>
      </c>
      <c r="Q264" s="9" t="s">
        <v>17</v>
      </c>
      <c r="R264" s="10" t="s">
        <v>19</v>
      </c>
    </row>
    <row r="265" spans="16:18" x14ac:dyDescent="0.25">
      <c r="P265" s="8">
        <v>52903</v>
      </c>
      <c r="Q265" s="9" t="s">
        <v>17</v>
      </c>
      <c r="R265" s="10" t="s">
        <v>16</v>
      </c>
    </row>
    <row r="266" spans="16:18" x14ac:dyDescent="0.25">
      <c r="P266" s="8">
        <v>52916</v>
      </c>
      <c r="Q266" s="9" t="s">
        <v>6</v>
      </c>
      <c r="R266" s="10" t="s">
        <v>2</v>
      </c>
    </row>
    <row r="267" spans="16:18" x14ac:dyDescent="0.25">
      <c r="P267" s="8">
        <v>53013</v>
      </c>
      <c r="Q267" s="9" t="s">
        <v>4</v>
      </c>
      <c r="R267" s="10" t="s">
        <v>7</v>
      </c>
    </row>
    <row r="268" spans="16:18" x14ac:dyDescent="0.25">
      <c r="P268" s="8">
        <v>53014</v>
      </c>
      <c r="Q268" s="9" t="s">
        <v>6</v>
      </c>
      <c r="R268" s="10" t="s">
        <v>7</v>
      </c>
    </row>
    <row r="269" spans="16:18" x14ac:dyDescent="0.25">
      <c r="P269" s="8">
        <v>53059</v>
      </c>
      <c r="Q269" s="9" t="s">
        <v>8</v>
      </c>
      <c r="R269" s="10" t="s">
        <v>9</v>
      </c>
    </row>
    <row r="270" spans="16:18" x14ac:dyDescent="0.25">
      <c r="P270" s="8">
        <v>53073</v>
      </c>
      <c r="Q270" s="9" t="s">
        <v>8</v>
      </c>
      <c r="R270" s="10" t="s">
        <v>11</v>
      </c>
    </row>
    <row r="271" spans="16:18" x14ac:dyDescent="0.25">
      <c r="P271" s="8">
        <v>53083</v>
      </c>
      <c r="Q271" s="9" t="s">
        <v>4</v>
      </c>
      <c r="R271" s="10" t="s">
        <v>13</v>
      </c>
    </row>
    <row r="272" spans="16:18" x14ac:dyDescent="0.25">
      <c r="P272" s="8">
        <v>53121</v>
      </c>
      <c r="Q272" s="9" t="s">
        <v>1</v>
      </c>
      <c r="R272" s="10" t="s">
        <v>14</v>
      </c>
    </row>
    <row r="273" spans="16:18" x14ac:dyDescent="0.25">
      <c r="P273" s="8">
        <v>53212</v>
      </c>
      <c r="Q273" s="9" t="s">
        <v>1</v>
      </c>
      <c r="R273" s="10" t="s">
        <v>15</v>
      </c>
    </row>
    <row r="274" spans="16:18" x14ac:dyDescent="0.25">
      <c r="P274" s="8">
        <v>53247</v>
      </c>
      <c r="Q274" s="9" t="s">
        <v>1</v>
      </c>
      <c r="R274" s="10" t="s">
        <v>19</v>
      </c>
    </row>
    <row r="275" spans="16:18" x14ac:dyDescent="0.25">
      <c r="P275" s="8">
        <v>53268</v>
      </c>
      <c r="Q275" s="9" t="s">
        <v>1</v>
      </c>
      <c r="R275" s="10" t="s">
        <v>16</v>
      </c>
    </row>
    <row r="276" spans="16:18" x14ac:dyDescent="0.25">
      <c r="P276" s="8">
        <v>53281</v>
      </c>
      <c r="Q276" s="9" t="s">
        <v>17</v>
      </c>
      <c r="R276" s="10" t="s">
        <v>18</v>
      </c>
    </row>
    <row r="277" spans="16:18" x14ac:dyDescent="0.25">
      <c r="P277" s="8">
        <v>53321</v>
      </c>
      <c r="Q277" s="9" t="s">
        <v>4</v>
      </c>
      <c r="R277" s="10" t="s">
        <v>2</v>
      </c>
    </row>
    <row r="278" spans="16:18" x14ac:dyDescent="0.25">
      <c r="P278" s="8">
        <v>53328</v>
      </c>
      <c r="Q278" s="9" t="s">
        <v>4</v>
      </c>
      <c r="R278" s="10" t="s">
        <v>3</v>
      </c>
    </row>
    <row r="279" spans="16:18" x14ac:dyDescent="0.25">
      <c r="P279" s="8">
        <v>53363</v>
      </c>
      <c r="Q279" s="9" t="s">
        <v>4</v>
      </c>
      <c r="R279" s="10" t="s">
        <v>7</v>
      </c>
    </row>
    <row r="280" spans="16:18" x14ac:dyDescent="0.25">
      <c r="P280" s="8">
        <v>53364</v>
      </c>
      <c r="Q280" s="9" t="s">
        <v>6</v>
      </c>
      <c r="R280" s="10" t="s">
        <v>7</v>
      </c>
    </row>
    <row r="281" spans="16:18" x14ac:dyDescent="0.25">
      <c r="P281" s="8">
        <v>53409</v>
      </c>
      <c r="Q281" s="9" t="s">
        <v>8</v>
      </c>
      <c r="R281" s="10" t="s">
        <v>9</v>
      </c>
    </row>
    <row r="282" spans="16:18" x14ac:dyDescent="0.25">
      <c r="P282" s="8">
        <v>53448</v>
      </c>
      <c r="Q282" s="9" t="s">
        <v>6</v>
      </c>
      <c r="R282" s="10" t="s">
        <v>13</v>
      </c>
    </row>
    <row r="283" spans="16:18" x14ac:dyDescent="0.25">
      <c r="P283" s="8">
        <v>53471</v>
      </c>
      <c r="Q283" s="9" t="s">
        <v>1</v>
      </c>
      <c r="R283" s="10" t="s">
        <v>14</v>
      </c>
    </row>
    <row r="284" spans="16:18" x14ac:dyDescent="0.25">
      <c r="P284" s="8">
        <v>53577</v>
      </c>
      <c r="Q284" s="9" t="s">
        <v>8</v>
      </c>
      <c r="R284" s="10" t="s">
        <v>15</v>
      </c>
    </row>
    <row r="285" spans="16:18" x14ac:dyDescent="0.25">
      <c r="P285" s="8">
        <v>53612</v>
      </c>
      <c r="Q285" s="9" t="s">
        <v>8</v>
      </c>
      <c r="R285" s="10" t="s">
        <v>19</v>
      </c>
    </row>
    <row r="286" spans="16:18" x14ac:dyDescent="0.25">
      <c r="P286" s="8">
        <v>53633</v>
      </c>
      <c r="Q286" s="9" t="s">
        <v>8</v>
      </c>
      <c r="R286" s="10" t="s">
        <v>16</v>
      </c>
    </row>
    <row r="287" spans="16:18" x14ac:dyDescent="0.25">
      <c r="P287" s="8">
        <v>53646</v>
      </c>
      <c r="Q287" s="9" t="s">
        <v>1</v>
      </c>
      <c r="R287" s="10" t="s">
        <v>18</v>
      </c>
    </row>
    <row r="288" spans="16:18" x14ac:dyDescent="0.25">
      <c r="P288" s="8">
        <v>53686</v>
      </c>
      <c r="Q288" s="9" t="s">
        <v>6</v>
      </c>
      <c r="R288" s="10" t="s">
        <v>2</v>
      </c>
    </row>
    <row r="289" spans="16:18" x14ac:dyDescent="0.25">
      <c r="P289" s="8">
        <v>53693</v>
      </c>
      <c r="Q289" s="9" t="s">
        <v>6</v>
      </c>
      <c r="R289" s="10" t="s">
        <v>3</v>
      </c>
    </row>
    <row r="290" spans="16:18" x14ac:dyDescent="0.25">
      <c r="P290" s="8">
        <v>53748</v>
      </c>
      <c r="Q290" s="9" t="s">
        <v>4</v>
      </c>
      <c r="R290" s="10" t="s">
        <v>7</v>
      </c>
    </row>
    <row r="291" spans="16:18" x14ac:dyDescent="0.25">
      <c r="P291" s="8">
        <v>53749</v>
      </c>
      <c r="Q291" s="9" t="s">
        <v>6</v>
      </c>
      <c r="R291" s="10" t="s">
        <v>7</v>
      </c>
    </row>
    <row r="292" spans="16:18" x14ac:dyDescent="0.25">
      <c r="P292" s="8">
        <v>53794</v>
      </c>
      <c r="Q292" s="9" t="s">
        <v>8</v>
      </c>
      <c r="R292" s="10" t="s">
        <v>9</v>
      </c>
    </row>
    <row r="293" spans="16:18" x14ac:dyDescent="0.25">
      <c r="P293" s="8">
        <v>53813</v>
      </c>
      <c r="Q293" s="9" t="s">
        <v>17</v>
      </c>
      <c r="R293" s="10" t="s">
        <v>13</v>
      </c>
    </row>
    <row r="294" spans="16:18" x14ac:dyDescent="0.25">
      <c r="P294" s="8">
        <v>53856</v>
      </c>
      <c r="Q294" s="9" t="s">
        <v>1</v>
      </c>
      <c r="R294" s="10" t="s">
        <v>14</v>
      </c>
    </row>
    <row r="295" spans="16:18" x14ac:dyDescent="0.25">
      <c r="P295" s="8">
        <v>54011</v>
      </c>
      <c r="Q295" s="9" t="s">
        <v>8</v>
      </c>
      <c r="R295" s="10" t="s">
        <v>18</v>
      </c>
    </row>
    <row r="296" spans="16:18" x14ac:dyDescent="0.25">
      <c r="P296" s="8">
        <v>54051</v>
      </c>
      <c r="Q296" s="9" t="s">
        <v>17</v>
      </c>
      <c r="R296" s="10" t="s">
        <v>2</v>
      </c>
    </row>
    <row r="297" spans="16:18" x14ac:dyDescent="0.25">
      <c r="P297" s="8">
        <v>54058</v>
      </c>
      <c r="Q297" s="9" t="s">
        <v>17</v>
      </c>
      <c r="R297" s="10" t="s">
        <v>3</v>
      </c>
    </row>
    <row r="298" spans="16:18" x14ac:dyDescent="0.25">
      <c r="P298" s="8">
        <v>54105</v>
      </c>
      <c r="Q298" s="9" t="s">
        <v>4</v>
      </c>
      <c r="R298" s="10" t="s">
        <v>7</v>
      </c>
    </row>
    <row r="299" spans="16:18" x14ac:dyDescent="0.25">
      <c r="P299" s="8">
        <v>54106</v>
      </c>
      <c r="Q299" s="9" t="s">
        <v>6</v>
      </c>
      <c r="R299" s="10" t="s">
        <v>7</v>
      </c>
    </row>
    <row r="300" spans="16:18" x14ac:dyDescent="0.25">
      <c r="P300" s="8">
        <v>54151</v>
      </c>
      <c r="Q300" s="9" t="s">
        <v>8</v>
      </c>
      <c r="R300" s="10" t="s">
        <v>9</v>
      </c>
    </row>
    <row r="301" spans="16:18" x14ac:dyDescent="0.25">
      <c r="P301" s="8">
        <v>54169</v>
      </c>
      <c r="Q301" s="9" t="s">
        <v>6</v>
      </c>
      <c r="R301" s="10" t="s">
        <v>11</v>
      </c>
    </row>
    <row r="302" spans="16:18" x14ac:dyDescent="0.25">
      <c r="P302" s="8">
        <v>54179</v>
      </c>
      <c r="Q302" s="9" t="s">
        <v>8</v>
      </c>
      <c r="R302" s="10" t="s">
        <v>13</v>
      </c>
    </row>
    <row r="303" spans="16:18" x14ac:dyDescent="0.25">
      <c r="P303" s="8">
        <v>54213</v>
      </c>
      <c r="Q303" s="9" t="s">
        <v>1</v>
      </c>
      <c r="R303" s="10" t="s">
        <v>14</v>
      </c>
    </row>
    <row r="304" spans="16:18" x14ac:dyDescent="0.25">
      <c r="P304" s="8">
        <v>54308</v>
      </c>
      <c r="Q304" s="9" t="s">
        <v>4</v>
      </c>
      <c r="R304" s="10" t="s">
        <v>15</v>
      </c>
    </row>
    <row r="305" spans="16:18" x14ac:dyDescent="0.25">
      <c r="P305" s="8">
        <v>54343</v>
      </c>
      <c r="Q305" s="9" t="s">
        <v>4</v>
      </c>
      <c r="R305" s="10" t="s">
        <v>19</v>
      </c>
    </row>
    <row r="306" spans="16:18" x14ac:dyDescent="0.25">
      <c r="P306" s="8">
        <v>54364</v>
      </c>
      <c r="Q306" s="9" t="s">
        <v>4</v>
      </c>
      <c r="R306" s="10" t="s">
        <v>16</v>
      </c>
    </row>
    <row r="307" spans="16:18" x14ac:dyDescent="0.25">
      <c r="P307" s="8">
        <v>54417</v>
      </c>
      <c r="Q307" s="9" t="s">
        <v>8</v>
      </c>
      <c r="R307" s="10" t="s">
        <v>2</v>
      </c>
    </row>
    <row r="308" spans="16:18" x14ac:dyDescent="0.25">
      <c r="P308" s="8">
        <v>54424</v>
      </c>
      <c r="Q308" s="9" t="s">
        <v>8</v>
      </c>
      <c r="R308" s="10" t="s">
        <v>3</v>
      </c>
    </row>
    <row r="309" spans="16:18" x14ac:dyDescent="0.25">
      <c r="P309" s="8">
        <v>54483</v>
      </c>
      <c r="Q309" s="9" t="s">
        <v>4</v>
      </c>
      <c r="R309" s="10" t="s">
        <v>7</v>
      </c>
    </row>
    <row r="310" spans="16:18" x14ac:dyDescent="0.25">
      <c r="P310" s="8">
        <v>54484</v>
      </c>
      <c r="Q310" s="9" t="s">
        <v>6</v>
      </c>
      <c r="R310" s="10" t="s">
        <v>7</v>
      </c>
    </row>
    <row r="311" spans="16:18" x14ac:dyDescent="0.25">
      <c r="P311" s="8">
        <v>54529</v>
      </c>
      <c r="Q311" s="9" t="s">
        <v>8</v>
      </c>
      <c r="R311" s="10" t="s">
        <v>9</v>
      </c>
    </row>
    <row r="312" spans="16:18" x14ac:dyDescent="0.25">
      <c r="P312" s="8">
        <v>54534</v>
      </c>
      <c r="Q312" s="9" t="s">
        <v>17</v>
      </c>
      <c r="R312" s="10" t="s">
        <v>11</v>
      </c>
    </row>
    <row r="313" spans="16:18" x14ac:dyDescent="0.25">
      <c r="P313" s="8">
        <v>54591</v>
      </c>
      <c r="Q313" s="9" t="s">
        <v>1</v>
      </c>
      <c r="R313" s="10" t="s">
        <v>14</v>
      </c>
    </row>
    <row r="314" spans="16:18" x14ac:dyDescent="0.25">
      <c r="P314" s="8">
        <v>54673</v>
      </c>
      <c r="Q314" s="9" t="s">
        <v>6</v>
      </c>
      <c r="R314" s="10" t="s">
        <v>15</v>
      </c>
    </row>
    <row r="315" spans="16:18" x14ac:dyDescent="0.25">
      <c r="P315" s="8">
        <v>54708</v>
      </c>
      <c r="Q315" s="9" t="s">
        <v>6</v>
      </c>
      <c r="R315" s="10" t="s">
        <v>19</v>
      </c>
    </row>
    <row r="316" spans="16:18" x14ac:dyDescent="0.25">
      <c r="P316" s="8">
        <v>54729</v>
      </c>
      <c r="Q316" s="9" t="s">
        <v>6</v>
      </c>
      <c r="R316" s="10" t="s">
        <v>16</v>
      </c>
    </row>
    <row r="317" spans="16:18" x14ac:dyDescent="0.25">
      <c r="P317" s="8">
        <v>54742</v>
      </c>
      <c r="Q317" s="9" t="s">
        <v>4</v>
      </c>
      <c r="R317" s="10" t="s">
        <v>18</v>
      </c>
    </row>
    <row r="318" spans="16:18" x14ac:dyDescent="0.25">
      <c r="P318" s="8">
        <v>54840</v>
      </c>
      <c r="Q318" s="9" t="s">
        <v>4</v>
      </c>
      <c r="R318" s="10" t="s">
        <v>7</v>
      </c>
    </row>
    <row r="319" spans="16:18" x14ac:dyDescent="0.25">
      <c r="P319" s="8">
        <v>54841</v>
      </c>
      <c r="Q319" s="9" t="s">
        <v>6</v>
      </c>
      <c r="R319" s="10" t="s">
        <v>7</v>
      </c>
    </row>
    <row r="320" spans="16:18" x14ac:dyDescent="0.25">
      <c r="P320" s="8">
        <v>54886</v>
      </c>
      <c r="Q320" s="9" t="s">
        <v>8</v>
      </c>
      <c r="R320" s="10" t="s">
        <v>9</v>
      </c>
    </row>
    <row r="321" spans="16:18" x14ac:dyDescent="0.25">
      <c r="P321" s="8">
        <v>54899</v>
      </c>
      <c r="Q321" s="9" t="s">
        <v>1</v>
      </c>
      <c r="R321" s="10" t="s">
        <v>11</v>
      </c>
    </row>
    <row r="322" spans="16:18" x14ac:dyDescent="0.25">
      <c r="P322" s="8">
        <v>54948</v>
      </c>
      <c r="Q322" s="9" t="s">
        <v>1</v>
      </c>
      <c r="R322" s="10" t="s">
        <v>14</v>
      </c>
    </row>
    <row r="323" spans="16:18" x14ac:dyDescent="0.25">
      <c r="P323" s="8">
        <v>55038</v>
      </c>
      <c r="Q323" s="9" t="s">
        <v>17</v>
      </c>
      <c r="R323" s="10" t="s">
        <v>15</v>
      </c>
    </row>
    <row r="324" spans="16:18" x14ac:dyDescent="0.25">
      <c r="P324" s="8">
        <v>55073</v>
      </c>
      <c r="Q324" s="9" t="s">
        <v>17</v>
      </c>
      <c r="R324" s="10" t="s">
        <v>19</v>
      </c>
    </row>
    <row r="325" spans="16:18" x14ac:dyDescent="0.25">
      <c r="P325" s="8">
        <v>55094</v>
      </c>
      <c r="Q325" s="9" t="s">
        <v>17</v>
      </c>
      <c r="R325" s="10" t="s">
        <v>16</v>
      </c>
    </row>
    <row r="326" spans="16:18" x14ac:dyDescent="0.25">
      <c r="P326" s="8">
        <v>55107</v>
      </c>
      <c r="Q326" s="9" t="s">
        <v>6</v>
      </c>
      <c r="R326" s="10" t="s">
        <v>18</v>
      </c>
    </row>
    <row r="327" spans="16:18" x14ac:dyDescent="0.25">
      <c r="P327" s="8">
        <v>55197</v>
      </c>
      <c r="Q327" s="9" t="s">
        <v>4</v>
      </c>
      <c r="R327" s="10" t="s">
        <v>7</v>
      </c>
    </row>
    <row r="328" spans="16:18" x14ac:dyDescent="0.25">
      <c r="P328" s="8">
        <v>55198</v>
      </c>
      <c r="Q328" s="9" t="s">
        <v>6</v>
      </c>
      <c r="R328" s="10" t="s">
        <v>7</v>
      </c>
    </row>
    <row r="329" spans="16:18" x14ac:dyDescent="0.25">
      <c r="P329" s="8">
        <v>55243</v>
      </c>
      <c r="Q329" s="9" t="s">
        <v>8</v>
      </c>
      <c r="R329" s="10" t="s">
        <v>9</v>
      </c>
    </row>
    <row r="330" spans="16:18" x14ac:dyDescent="0.25">
      <c r="P330" s="8">
        <v>55264</v>
      </c>
      <c r="Q330" s="9" t="s">
        <v>8</v>
      </c>
      <c r="R330" s="10" t="s">
        <v>11</v>
      </c>
    </row>
    <row r="331" spans="16:18" x14ac:dyDescent="0.25">
      <c r="P331" s="8">
        <v>55274</v>
      </c>
      <c r="Q331" s="9" t="s">
        <v>4</v>
      </c>
      <c r="R331" s="10" t="s">
        <v>13</v>
      </c>
    </row>
    <row r="332" spans="16:18" x14ac:dyDescent="0.25">
      <c r="P332" s="8">
        <v>55305</v>
      </c>
      <c r="Q332" s="9" t="s">
        <v>1</v>
      </c>
      <c r="R332" s="10" t="s">
        <v>14</v>
      </c>
    </row>
    <row r="333" spans="16:18" x14ac:dyDescent="0.25">
      <c r="P333" s="8">
        <v>55403</v>
      </c>
      <c r="Q333" s="9" t="s">
        <v>1</v>
      </c>
      <c r="R333" s="10" t="s">
        <v>15</v>
      </c>
    </row>
    <row r="334" spans="16:18" x14ac:dyDescent="0.25">
      <c r="P334" s="8">
        <v>55438</v>
      </c>
      <c r="Q334" s="9" t="s">
        <v>1</v>
      </c>
      <c r="R334" s="10" t="s">
        <v>19</v>
      </c>
    </row>
    <row r="335" spans="16:18" x14ac:dyDescent="0.25">
      <c r="P335" s="8">
        <v>55459</v>
      </c>
      <c r="Q335" s="9" t="s">
        <v>1</v>
      </c>
      <c r="R335" s="10" t="s">
        <v>16</v>
      </c>
    </row>
    <row r="336" spans="16:18" x14ac:dyDescent="0.25">
      <c r="P336" s="8">
        <v>55472</v>
      </c>
      <c r="Q336" s="9" t="s">
        <v>17</v>
      </c>
      <c r="R336" s="10" t="s">
        <v>18</v>
      </c>
    </row>
    <row r="337" spans="16:18" x14ac:dyDescent="0.25">
      <c r="P337" s="8">
        <v>55512</v>
      </c>
      <c r="Q337" s="9" t="s">
        <v>4</v>
      </c>
      <c r="R337" s="10" t="s">
        <v>2</v>
      </c>
    </row>
    <row r="338" spans="16:18" x14ac:dyDescent="0.25">
      <c r="P338" s="8">
        <v>55519</v>
      </c>
      <c r="Q338" s="9" t="s">
        <v>4</v>
      </c>
      <c r="R338" s="10" t="s">
        <v>3</v>
      </c>
    </row>
    <row r="339" spans="16:18" x14ac:dyDescent="0.25">
      <c r="P339" s="8">
        <v>55582</v>
      </c>
      <c r="Q339" s="9" t="s">
        <v>4</v>
      </c>
      <c r="R339" s="10" t="s">
        <v>7</v>
      </c>
    </row>
    <row r="340" spans="16:18" x14ac:dyDescent="0.25">
      <c r="P340" s="8">
        <v>55583</v>
      </c>
      <c r="Q340" s="9" t="s">
        <v>6</v>
      </c>
      <c r="R340" s="10" t="s">
        <v>7</v>
      </c>
    </row>
    <row r="341" spans="16:18" x14ac:dyDescent="0.25">
      <c r="P341" s="8">
        <v>55628</v>
      </c>
      <c r="Q341" s="9" t="s">
        <v>8</v>
      </c>
      <c r="R341" s="10" t="s">
        <v>9</v>
      </c>
    </row>
    <row r="342" spans="16:18" x14ac:dyDescent="0.25">
      <c r="P342" s="8">
        <v>55640</v>
      </c>
      <c r="Q342" s="9" t="s">
        <v>17</v>
      </c>
      <c r="R342" s="10" t="s">
        <v>13</v>
      </c>
    </row>
    <row r="343" spans="16:18" x14ac:dyDescent="0.25">
      <c r="P343" s="8">
        <v>55690</v>
      </c>
      <c r="Q343" s="9" t="s">
        <v>1</v>
      </c>
      <c r="R343" s="10" t="s">
        <v>14</v>
      </c>
    </row>
    <row r="344" spans="16:18" x14ac:dyDescent="0.25">
      <c r="P344" s="8">
        <v>55838</v>
      </c>
      <c r="Q344" s="9" t="s">
        <v>8</v>
      </c>
      <c r="R344" s="10" t="s">
        <v>18</v>
      </c>
    </row>
    <row r="345" spans="16:18" x14ac:dyDescent="0.25">
      <c r="P345" s="8">
        <v>55878</v>
      </c>
      <c r="Q345" s="9" t="s">
        <v>17</v>
      </c>
      <c r="R345" s="10" t="s">
        <v>2</v>
      </c>
    </row>
    <row r="346" spans="16:18" x14ac:dyDescent="0.25">
      <c r="P346" s="8">
        <v>55885</v>
      </c>
      <c r="Q346" s="9" t="s">
        <v>17</v>
      </c>
      <c r="R346" s="10" t="s">
        <v>3</v>
      </c>
    </row>
    <row r="347" spans="16:18" x14ac:dyDescent="0.25">
      <c r="P347" s="8">
        <v>55932</v>
      </c>
      <c r="Q347" s="9" t="s">
        <v>4</v>
      </c>
      <c r="R347" s="10" t="s">
        <v>7</v>
      </c>
    </row>
    <row r="348" spans="16:18" x14ac:dyDescent="0.25">
      <c r="P348" s="8">
        <v>55933</v>
      </c>
      <c r="Q348" s="9" t="s">
        <v>6</v>
      </c>
      <c r="R348" s="10" t="s">
        <v>7</v>
      </c>
    </row>
    <row r="349" spans="16:18" x14ac:dyDescent="0.25">
      <c r="P349" s="8">
        <v>55978</v>
      </c>
      <c r="Q349" s="9" t="s">
        <v>8</v>
      </c>
      <c r="R349" s="10" t="s">
        <v>9</v>
      </c>
    </row>
    <row r="350" spans="16:18" x14ac:dyDescent="0.25">
      <c r="P350" s="8">
        <v>55995</v>
      </c>
      <c r="Q350" s="9" t="s">
        <v>4</v>
      </c>
      <c r="R350" s="10" t="s">
        <v>11</v>
      </c>
    </row>
    <row r="351" spans="16:18" x14ac:dyDescent="0.25">
      <c r="P351" s="8">
        <v>56005</v>
      </c>
      <c r="Q351" s="9" t="s">
        <v>1</v>
      </c>
      <c r="R351" s="10" t="s">
        <v>13</v>
      </c>
    </row>
    <row r="352" spans="16:18" x14ac:dyDescent="0.25">
      <c r="P352" s="8">
        <v>56040</v>
      </c>
      <c r="Q352" s="9" t="s">
        <v>1</v>
      </c>
      <c r="R352" s="10" t="s">
        <v>14</v>
      </c>
    </row>
    <row r="353" spans="16:18" x14ac:dyDescent="0.25">
      <c r="P353" s="8">
        <v>56243</v>
      </c>
      <c r="Q353" s="9" t="s">
        <v>1</v>
      </c>
      <c r="R353" s="10" t="s">
        <v>2</v>
      </c>
    </row>
    <row r="354" spans="16:18" x14ac:dyDescent="0.25">
      <c r="P354" s="8">
        <v>56250</v>
      </c>
      <c r="Q354" s="9" t="s">
        <v>1</v>
      </c>
      <c r="R354" s="10" t="s">
        <v>3</v>
      </c>
    </row>
    <row r="355" spans="16:18" x14ac:dyDescent="0.25">
      <c r="P355" s="8">
        <v>56289</v>
      </c>
      <c r="Q355" s="9" t="s">
        <v>4</v>
      </c>
      <c r="R355" s="10" t="s">
        <v>7</v>
      </c>
    </row>
    <row r="356" spans="16:18" x14ac:dyDescent="0.25">
      <c r="P356" s="8">
        <v>56290</v>
      </c>
      <c r="Q356" s="9" t="s">
        <v>6</v>
      </c>
      <c r="R356" s="10" t="s">
        <v>7</v>
      </c>
    </row>
    <row r="357" spans="16:18" x14ac:dyDescent="0.25">
      <c r="P357" s="8">
        <v>56335</v>
      </c>
      <c r="Q357" s="9" t="s">
        <v>8</v>
      </c>
      <c r="R357" s="10" t="s">
        <v>9</v>
      </c>
    </row>
    <row r="358" spans="16:18" x14ac:dyDescent="0.25">
      <c r="P358" s="8">
        <v>56360</v>
      </c>
      <c r="Q358" s="9" t="s">
        <v>6</v>
      </c>
      <c r="R358" s="10" t="s">
        <v>11</v>
      </c>
    </row>
    <row r="359" spans="16:18" x14ac:dyDescent="0.25">
      <c r="P359" s="8">
        <v>56370</v>
      </c>
      <c r="Q359" s="9" t="s">
        <v>8</v>
      </c>
      <c r="R359" s="10" t="s">
        <v>13</v>
      </c>
    </row>
    <row r="360" spans="16:18" x14ac:dyDescent="0.25">
      <c r="P360" s="8">
        <v>56397</v>
      </c>
      <c r="Q360" s="9" t="s">
        <v>1</v>
      </c>
      <c r="R360" s="10" t="s">
        <v>14</v>
      </c>
    </row>
    <row r="361" spans="16:18" x14ac:dyDescent="0.25">
      <c r="P361" s="8">
        <v>56499</v>
      </c>
      <c r="Q361" s="9" t="s">
        <v>4</v>
      </c>
      <c r="R361" s="10" t="s">
        <v>15</v>
      </c>
    </row>
    <row r="362" spans="16:18" x14ac:dyDescent="0.25">
      <c r="P362" s="8">
        <v>56534</v>
      </c>
      <c r="Q362" s="9" t="s">
        <v>4</v>
      </c>
      <c r="R362" s="10" t="s">
        <v>19</v>
      </c>
    </row>
    <row r="363" spans="16:18" x14ac:dyDescent="0.25">
      <c r="P363" s="8">
        <v>56555</v>
      </c>
      <c r="Q363" s="9" t="s">
        <v>4</v>
      </c>
      <c r="R363" s="10" t="s">
        <v>16</v>
      </c>
    </row>
    <row r="364" spans="16:18" x14ac:dyDescent="0.25">
      <c r="P364" s="8">
        <v>56608</v>
      </c>
      <c r="Q364" s="9" t="s">
        <v>8</v>
      </c>
      <c r="R364" s="10" t="s">
        <v>2</v>
      </c>
    </row>
    <row r="365" spans="16:18" x14ac:dyDescent="0.25">
      <c r="P365" s="8">
        <v>56615</v>
      </c>
      <c r="Q365" s="9" t="s">
        <v>8</v>
      </c>
      <c r="R365" s="10" t="s">
        <v>3</v>
      </c>
    </row>
    <row r="366" spans="16:18" x14ac:dyDescent="0.25">
      <c r="P366" s="8">
        <v>56674</v>
      </c>
      <c r="Q366" s="9" t="s">
        <v>4</v>
      </c>
      <c r="R366" s="10" t="s">
        <v>7</v>
      </c>
    </row>
    <row r="367" spans="16:18" x14ac:dyDescent="0.25">
      <c r="P367" s="8">
        <v>56675</v>
      </c>
      <c r="Q367" s="9" t="s">
        <v>6</v>
      </c>
      <c r="R367" s="10" t="s">
        <v>7</v>
      </c>
    </row>
    <row r="368" spans="16:18" x14ac:dyDescent="0.25">
      <c r="P368" s="8">
        <v>56720</v>
      </c>
      <c r="Q368" s="9" t="s">
        <v>8</v>
      </c>
      <c r="R368" s="10" t="s">
        <v>9</v>
      </c>
    </row>
    <row r="369" spans="16:18" x14ac:dyDescent="0.25">
      <c r="P369" s="8">
        <v>56725</v>
      </c>
      <c r="Q369" s="9" t="s">
        <v>17</v>
      </c>
      <c r="R369" s="10" t="s">
        <v>11</v>
      </c>
    </row>
    <row r="370" spans="16:18" x14ac:dyDescent="0.25">
      <c r="P370" s="8">
        <v>56782</v>
      </c>
      <c r="Q370" s="9" t="s">
        <v>1</v>
      </c>
      <c r="R370" s="10" t="s">
        <v>14</v>
      </c>
    </row>
    <row r="371" spans="16:18" x14ac:dyDescent="0.25">
      <c r="P371" s="8">
        <v>56864</v>
      </c>
      <c r="Q371" s="9" t="s">
        <v>6</v>
      </c>
      <c r="R371" s="10" t="s">
        <v>15</v>
      </c>
    </row>
    <row r="372" spans="16:18" x14ac:dyDescent="0.25">
      <c r="P372" s="8">
        <v>56899</v>
      </c>
      <c r="Q372" s="9" t="s">
        <v>6</v>
      </c>
      <c r="R372" s="10" t="s">
        <v>19</v>
      </c>
    </row>
    <row r="373" spans="16:18" x14ac:dyDescent="0.25">
      <c r="P373" s="8">
        <v>56920</v>
      </c>
      <c r="Q373" s="9" t="s">
        <v>6</v>
      </c>
      <c r="R373" s="10" t="s">
        <v>16</v>
      </c>
    </row>
    <row r="374" spans="16:18" x14ac:dyDescent="0.25">
      <c r="P374" s="8">
        <v>56933</v>
      </c>
      <c r="Q374" s="9" t="s">
        <v>4</v>
      </c>
      <c r="R374" s="10" t="s">
        <v>18</v>
      </c>
    </row>
    <row r="375" spans="16:18" x14ac:dyDescent="0.25">
      <c r="P375" s="8">
        <v>57024</v>
      </c>
      <c r="Q375" s="9" t="s">
        <v>4</v>
      </c>
      <c r="R375" s="10" t="s">
        <v>7</v>
      </c>
    </row>
    <row r="376" spans="16:18" x14ac:dyDescent="0.25">
      <c r="P376" s="8">
        <v>57025</v>
      </c>
      <c r="Q376" s="9" t="s">
        <v>6</v>
      </c>
      <c r="R376" s="10" t="s">
        <v>7</v>
      </c>
    </row>
    <row r="377" spans="16:18" x14ac:dyDescent="0.25">
      <c r="P377" s="8">
        <v>57070</v>
      </c>
      <c r="Q377" s="9" t="s">
        <v>8</v>
      </c>
      <c r="R377" s="10" t="s">
        <v>9</v>
      </c>
    </row>
    <row r="378" spans="16:18" x14ac:dyDescent="0.25">
      <c r="P378" s="8">
        <v>57091</v>
      </c>
      <c r="Q378" s="9" t="s">
        <v>8</v>
      </c>
      <c r="R378" s="10" t="s">
        <v>11</v>
      </c>
    </row>
    <row r="379" spans="16:18" x14ac:dyDescent="0.25">
      <c r="P379" s="8">
        <v>57101</v>
      </c>
      <c r="Q379" s="9" t="s">
        <v>4</v>
      </c>
      <c r="R379" s="10" t="s">
        <v>13</v>
      </c>
    </row>
    <row r="380" spans="16:18" x14ac:dyDescent="0.25">
      <c r="P380" s="8">
        <v>57132</v>
      </c>
      <c r="Q380" s="9" t="s">
        <v>1</v>
      </c>
      <c r="R380" s="10" t="s">
        <v>14</v>
      </c>
    </row>
    <row r="381" spans="16:18" x14ac:dyDescent="0.25">
      <c r="P381" s="8">
        <v>57230</v>
      </c>
      <c r="Q381" s="9" t="s">
        <v>1</v>
      </c>
      <c r="R381" s="10" t="s">
        <v>15</v>
      </c>
    </row>
    <row r="382" spans="16:18" x14ac:dyDescent="0.25">
      <c r="P382" s="8">
        <v>57265</v>
      </c>
      <c r="Q382" s="9" t="s">
        <v>1</v>
      </c>
      <c r="R382" s="10" t="s">
        <v>19</v>
      </c>
    </row>
    <row r="383" spans="16:18" x14ac:dyDescent="0.25">
      <c r="P383" s="8">
        <v>57286</v>
      </c>
      <c r="Q383" s="9" t="s">
        <v>1</v>
      </c>
      <c r="R383" s="10" t="s">
        <v>16</v>
      </c>
    </row>
    <row r="384" spans="16:18" x14ac:dyDescent="0.25">
      <c r="P384" s="8">
        <v>57299</v>
      </c>
      <c r="Q384" s="9" t="s">
        <v>17</v>
      </c>
      <c r="R384" s="10" t="s">
        <v>18</v>
      </c>
    </row>
    <row r="385" spans="16:18" x14ac:dyDescent="0.25">
      <c r="P385" s="8">
        <v>57339</v>
      </c>
      <c r="Q385" s="9" t="s">
        <v>4</v>
      </c>
      <c r="R385" s="10" t="s">
        <v>2</v>
      </c>
    </row>
    <row r="386" spans="16:18" x14ac:dyDescent="0.25">
      <c r="P386" s="8">
        <v>57346</v>
      </c>
      <c r="Q386" s="9" t="s">
        <v>4</v>
      </c>
      <c r="R386" s="10" t="s">
        <v>3</v>
      </c>
    </row>
    <row r="387" spans="16:18" x14ac:dyDescent="0.25">
      <c r="P387" s="8">
        <v>57409</v>
      </c>
      <c r="Q387" s="9" t="s">
        <v>4</v>
      </c>
      <c r="R387" s="10" t="s">
        <v>7</v>
      </c>
    </row>
    <row r="388" spans="16:18" x14ac:dyDescent="0.25">
      <c r="P388" s="8">
        <v>57410</v>
      </c>
      <c r="Q388" s="9" t="s">
        <v>6</v>
      </c>
      <c r="R388" s="10" t="s">
        <v>7</v>
      </c>
    </row>
    <row r="389" spans="16:18" x14ac:dyDescent="0.25">
      <c r="P389" s="8">
        <v>57455</v>
      </c>
      <c r="Q389" s="9" t="s">
        <v>8</v>
      </c>
      <c r="R389" s="10" t="s">
        <v>9</v>
      </c>
    </row>
    <row r="390" spans="16:18" x14ac:dyDescent="0.25">
      <c r="P390" s="8">
        <v>57466</v>
      </c>
      <c r="Q390" s="9" t="s">
        <v>6</v>
      </c>
      <c r="R390" s="10" t="s">
        <v>13</v>
      </c>
    </row>
    <row r="391" spans="16:18" x14ac:dyDescent="0.25">
      <c r="P391" s="8">
        <v>57517</v>
      </c>
      <c r="Q391" s="9" t="s">
        <v>1</v>
      </c>
      <c r="R391" s="10" t="s">
        <v>14</v>
      </c>
    </row>
    <row r="392" spans="16:18" x14ac:dyDescent="0.25">
      <c r="P392" s="8">
        <v>57595</v>
      </c>
      <c r="Q392" s="9" t="s">
        <v>8</v>
      </c>
      <c r="R392" s="10" t="s">
        <v>15</v>
      </c>
    </row>
    <row r="393" spans="16:18" x14ac:dyDescent="0.25">
      <c r="P393" s="8">
        <v>57630</v>
      </c>
      <c r="Q393" s="9" t="s">
        <v>8</v>
      </c>
      <c r="R393" s="10" t="s">
        <v>19</v>
      </c>
    </row>
    <row r="394" spans="16:18" x14ac:dyDescent="0.25">
      <c r="P394" s="8">
        <v>57651</v>
      </c>
      <c r="Q394" s="9" t="s">
        <v>8</v>
      </c>
      <c r="R394" s="10" t="s">
        <v>16</v>
      </c>
    </row>
    <row r="395" spans="16:18" x14ac:dyDescent="0.25">
      <c r="P395" s="8">
        <v>57664</v>
      </c>
      <c r="Q395" s="9" t="s">
        <v>1</v>
      </c>
      <c r="R395" s="10" t="s">
        <v>18</v>
      </c>
    </row>
    <row r="396" spans="16:18" x14ac:dyDescent="0.25">
      <c r="P396" s="8">
        <v>57704</v>
      </c>
      <c r="Q396" s="9" t="s">
        <v>6</v>
      </c>
      <c r="R396" s="10" t="s">
        <v>2</v>
      </c>
    </row>
    <row r="397" spans="16:18" x14ac:dyDescent="0.25">
      <c r="P397" s="8">
        <v>57711</v>
      </c>
      <c r="Q397" s="9" t="s">
        <v>6</v>
      </c>
      <c r="R397" s="10" t="s">
        <v>3</v>
      </c>
    </row>
    <row r="398" spans="16:18" x14ac:dyDescent="0.25">
      <c r="P398" s="8">
        <v>57766</v>
      </c>
      <c r="Q398" s="9" t="s">
        <v>4</v>
      </c>
      <c r="R398" s="10" t="s">
        <v>7</v>
      </c>
    </row>
    <row r="399" spans="16:18" x14ac:dyDescent="0.25">
      <c r="P399" s="8">
        <v>57767</v>
      </c>
      <c r="Q399" s="9" t="s">
        <v>6</v>
      </c>
      <c r="R399" s="10" t="s">
        <v>7</v>
      </c>
    </row>
    <row r="400" spans="16:18" x14ac:dyDescent="0.25">
      <c r="P400" s="8">
        <v>57812</v>
      </c>
      <c r="Q400" s="9" t="s">
        <v>8</v>
      </c>
      <c r="R400" s="10" t="s">
        <v>9</v>
      </c>
    </row>
    <row r="401" spans="16:18" x14ac:dyDescent="0.25">
      <c r="P401" s="8">
        <v>57831</v>
      </c>
      <c r="Q401" s="9" t="s">
        <v>17</v>
      </c>
      <c r="R401" s="10" t="s">
        <v>13</v>
      </c>
    </row>
    <row r="402" spans="16:18" x14ac:dyDescent="0.25">
      <c r="P402" s="8">
        <v>57874</v>
      </c>
      <c r="Q402" s="9" t="s">
        <v>1</v>
      </c>
      <c r="R402" s="10" t="s">
        <v>14</v>
      </c>
    </row>
    <row r="403" spans="16:18" x14ac:dyDescent="0.25">
      <c r="P403" s="8">
        <v>58029</v>
      </c>
      <c r="Q403" s="9" t="s">
        <v>8</v>
      </c>
      <c r="R403" s="10" t="s">
        <v>18</v>
      </c>
    </row>
    <row r="404" spans="16:18" x14ac:dyDescent="0.25">
      <c r="P404" s="8">
        <v>58069</v>
      </c>
      <c r="Q404" s="9" t="s">
        <v>17</v>
      </c>
      <c r="R404" s="10" t="s">
        <v>2</v>
      </c>
    </row>
    <row r="405" spans="16:18" x14ac:dyDescent="0.25">
      <c r="P405" s="8">
        <v>58076</v>
      </c>
      <c r="Q405" s="9" t="s">
        <v>17</v>
      </c>
      <c r="R405" s="10" t="s">
        <v>3</v>
      </c>
    </row>
    <row r="406" spans="16:18" x14ac:dyDescent="0.25">
      <c r="P406" s="8">
        <v>58116</v>
      </c>
      <c r="Q406" s="9" t="s">
        <v>4</v>
      </c>
      <c r="R406" s="10" t="s">
        <v>7</v>
      </c>
    </row>
    <row r="407" spans="16:18" x14ac:dyDescent="0.25">
      <c r="P407" s="8">
        <v>58117</v>
      </c>
      <c r="Q407" s="9" t="s">
        <v>6</v>
      </c>
      <c r="R407" s="10" t="s">
        <v>7</v>
      </c>
    </row>
    <row r="408" spans="16:18" x14ac:dyDescent="0.25">
      <c r="P408" s="8">
        <v>58162</v>
      </c>
      <c r="Q408" s="9" t="s">
        <v>8</v>
      </c>
      <c r="R408" s="10" t="s">
        <v>9</v>
      </c>
    </row>
    <row r="409" spans="16:18" x14ac:dyDescent="0.25">
      <c r="P409" s="8">
        <v>58186</v>
      </c>
      <c r="Q409" s="9" t="s">
        <v>4</v>
      </c>
      <c r="R409" s="10" t="s">
        <v>11</v>
      </c>
    </row>
    <row r="410" spans="16:18" x14ac:dyDescent="0.25">
      <c r="P410" s="8">
        <v>58196</v>
      </c>
      <c r="Q410" s="9" t="s">
        <v>1</v>
      </c>
      <c r="R410" s="10" t="s">
        <v>13</v>
      </c>
    </row>
    <row r="411" spans="16:18" x14ac:dyDescent="0.25">
      <c r="P411" s="8">
        <v>58224</v>
      </c>
      <c r="Q411" s="9" t="s">
        <v>1</v>
      </c>
      <c r="R411" s="10" t="s">
        <v>14</v>
      </c>
    </row>
    <row r="412" spans="16:18" x14ac:dyDescent="0.25">
      <c r="P412" s="8">
        <v>58434</v>
      </c>
      <c r="Q412" s="9" t="s">
        <v>1</v>
      </c>
      <c r="R412" s="10" t="s">
        <v>2</v>
      </c>
    </row>
    <row r="413" spans="16:18" x14ac:dyDescent="0.25">
      <c r="P413" s="8">
        <v>58441</v>
      </c>
      <c r="Q413" s="9" t="s">
        <v>1</v>
      </c>
      <c r="R413" s="10" t="s">
        <v>3</v>
      </c>
    </row>
    <row r="414" spans="16:18" x14ac:dyDescent="0.25">
      <c r="P414" s="8">
        <v>58501</v>
      </c>
      <c r="Q414" s="9" t="s">
        <v>4</v>
      </c>
      <c r="R414" s="10" t="s">
        <v>7</v>
      </c>
    </row>
    <row r="415" spans="16:18" x14ac:dyDescent="0.25">
      <c r="P415" s="8">
        <v>58502</v>
      </c>
      <c r="Q415" s="9" t="s">
        <v>6</v>
      </c>
      <c r="R415" s="10" t="s">
        <v>7</v>
      </c>
    </row>
    <row r="416" spans="16:18" x14ac:dyDescent="0.25">
      <c r="P416" s="8">
        <v>58547</v>
      </c>
      <c r="Q416" s="9" t="s">
        <v>8</v>
      </c>
      <c r="R416" s="10" t="s">
        <v>9</v>
      </c>
    </row>
    <row r="417" spans="16:18" x14ac:dyDescent="0.25">
      <c r="P417" s="8">
        <v>58552</v>
      </c>
      <c r="Q417" s="9" t="s">
        <v>17</v>
      </c>
      <c r="R417" s="10" t="s">
        <v>11</v>
      </c>
    </row>
    <row r="418" spans="16:18" x14ac:dyDescent="0.25">
      <c r="P418" s="8">
        <v>58609</v>
      </c>
      <c r="Q418" s="9" t="s">
        <v>1</v>
      </c>
      <c r="R418" s="10" t="s">
        <v>14</v>
      </c>
    </row>
    <row r="419" spans="16:18" x14ac:dyDescent="0.25">
      <c r="P419" s="8">
        <v>58691</v>
      </c>
      <c r="Q419" s="9" t="s">
        <v>6</v>
      </c>
      <c r="R419" s="10" t="s">
        <v>15</v>
      </c>
    </row>
    <row r="420" spans="16:18" x14ac:dyDescent="0.25">
      <c r="P420" s="8">
        <v>58726</v>
      </c>
      <c r="Q420" s="9" t="s">
        <v>6</v>
      </c>
      <c r="R420" s="10" t="s">
        <v>19</v>
      </c>
    </row>
    <row r="421" spans="16:18" x14ac:dyDescent="0.25">
      <c r="P421" s="8">
        <v>58747</v>
      </c>
      <c r="Q421" s="9" t="s">
        <v>6</v>
      </c>
      <c r="R421" s="10" t="s">
        <v>16</v>
      </c>
    </row>
    <row r="422" spans="16:18" x14ac:dyDescent="0.25">
      <c r="P422" s="8">
        <v>58760</v>
      </c>
      <c r="Q422" s="9" t="s">
        <v>4</v>
      </c>
      <c r="R422" s="10" t="s">
        <v>18</v>
      </c>
    </row>
    <row r="423" spans="16:18" x14ac:dyDescent="0.25">
      <c r="P423" s="8">
        <v>58858</v>
      </c>
      <c r="Q423" s="9" t="s">
        <v>4</v>
      </c>
      <c r="R423" s="10" t="s">
        <v>7</v>
      </c>
    </row>
    <row r="424" spans="16:18" x14ac:dyDescent="0.25">
      <c r="P424" s="8">
        <v>58859</v>
      </c>
      <c r="Q424" s="9" t="s">
        <v>6</v>
      </c>
      <c r="R424" s="10" t="s">
        <v>7</v>
      </c>
    </row>
    <row r="425" spans="16:18" x14ac:dyDescent="0.25">
      <c r="P425" s="8">
        <v>58904</v>
      </c>
      <c r="Q425" s="9" t="s">
        <v>8</v>
      </c>
      <c r="R425" s="10" t="s">
        <v>9</v>
      </c>
    </row>
    <row r="426" spans="16:18" x14ac:dyDescent="0.25">
      <c r="P426" s="8">
        <v>58917</v>
      </c>
      <c r="Q426" s="9" t="s">
        <v>1</v>
      </c>
      <c r="R426" s="10" t="s">
        <v>11</v>
      </c>
    </row>
    <row r="427" spans="16:18" x14ac:dyDescent="0.25">
      <c r="P427" s="8">
        <v>58966</v>
      </c>
      <c r="Q427" s="9" t="s">
        <v>1</v>
      </c>
      <c r="R427" s="10" t="s">
        <v>14</v>
      </c>
    </row>
    <row r="428" spans="16:18" x14ac:dyDescent="0.25">
      <c r="P428" s="8">
        <v>59056</v>
      </c>
      <c r="Q428" s="9" t="s">
        <v>17</v>
      </c>
      <c r="R428" s="10" t="s">
        <v>15</v>
      </c>
    </row>
    <row r="429" spans="16:18" x14ac:dyDescent="0.25">
      <c r="P429" s="8">
        <v>59091</v>
      </c>
      <c r="Q429" s="9" t="s">
        <v>17</v>
      </c>
      <c r="R429" s="10" t="s">
        <v>19</v>
      </c>
    </row>
    <row r="430" spans="16:18" x14ac:dyDescent="0.25">
      <c r="P430" s="8">
        <v>59112</v>
      </c>
      <c r="Q430" s="9" t="s">
        <v>17</v>
      </c>
      <c r="R430" s="10" t="s">
        <v>16</v>
      </c>
    </row>
    <row r="431" spans="16:18" x14ac:dyDescent="0.25">
      <c r="P431" s="8">
        <v>59125</v>
      </c>
      <c r="Q431" s="9" t="s">
        <v>6</v>
      </c>
      <c r="R431" s="10" t="s">
        <v>18</v>
      </c>
    </row>
    <row r="432" spans="16:18" x14ac:dyDescent="0.25">
      <c r="P432" s="8">
        <v>59208</v>
      </c>
      <c r="Q432" s="9" t="s">
        <v>4</v>
      </c>
      <c r="R432" s="10" t="s">
        <v>7</v>
      </c>
    </row>
    <row r="433" spans="16:18" x14ac:dyDescent="0.25">
      <c r="P433" s="8">
        <v>59209</v>
      </c>
      <c r="Q433" s="9" t="s">
        <v>6</v>
      </c>
      <c r="R433" s="10" t="s">
        <v>7</v>
      </c>
    </row>
    <row r="434" spans="16:18" x14ac:dyDescent="0.25">
      <c r="P434" s="8">
        <v>59254</v>
      </c>
      <c r="Q434" s="9" t="s">
        <v>8</v>
      </c>
      <c r="R434" s="10" t="s">
        <v>9</v>
      </c>
    </row>
    <row r="435" spans="16:18" x14ac:dyDescent="0.25">
      <c r="P435" s="8">
        <v>59282</v>
      </c>
      <c r="Q435" s="9" t="s">
        <v>8</v>
      </c>
      <c r="R435" s="10" t="s">
        <v>11</v>
      </c>
    </row>
    <row r="436" spans="16:18" x14ac:dyDescent="0.25">
      <c r="P436" s="8">
        <v>59292</v>
      </c>
      <c r="Q436" s="9" t="s">
        <v>4</v>
      </c>
      <c r="R436" s="10" t="s">
        <v>13</v>
      </c>
    </row>
    <row r="437" spans="16:18" x14ac:dyDescent="0.25">
      <c r="P437" s="8">
        <v>59316</v>
      </c>
      <c r="Q437" s="9" t="s">
        <v>1</v>
      </c>
      <c r="R437" s="10" t="s">
        <v>14</v>
      </c>
    </row>
    <row r="438" spans="16:18" x14ac:dyDescent="0.25">
      <c r="P438" s="8">
        <v>59421</v>
      </c>
      <c r="Q438" s="9" t="s">
        <v>1</v>
      </c>
      <c r="R438" s="10" t="s">
        <v>15</v>
      </c>
    </row>
    <row r="439" spans="16:18" x14ac:dyDescent="0.25">
      <c r="P439" s="8">
        <v>59456</v>
      </c>
      <c r="Q439" s="9" t="s">
        <v>1</v>
      </c>
      <c r="R439" s="10" t="s">
        <v>19</v>
      </c>
    </row>
    <row r="440" spans="16:18" x14ac:dyDescent="0.25">
      <c r="P440" s="8">
        <v>59477</v>
      </c>
      <c r="Q440" s="9" t="s">
        <v>1</v>
      </c>
      <c r="R440" s="10" t="s">
        <v>16</v>
      </c>
    </row>
    <row r="441" spans="16:18" x14ac:dyDescent="0.25">
      <c r="P441" s="8">
        <v>59490</v>
      </c>
      <c r="Q441" s="9" t="s">
        <v>17</v>
      </c>
      <c r="R441" s="10" t="s">
        <v>18</v>
      </c>
    </row>
    <row r="442" spans="16:18" x14ac:dyDescent="0.25">
      <c r="P442" s="8">
        <v>59530</v>
      </c>
      <c r="Q442" s="9" t="s">
        <v>4</v>
      </c>
      <c r="R442" s="10" t="s">
        <v>2</v>
      </c>
    </row>
    <row r="443" spans="16:18" x14ac:dyDescent="0.25">
      <c r="P443" s="8">
        <v>59537</v>
      </c>
      <c r="Q443" s="9" t="s">
        <v>4</v>
      </c>
      <c r="R443" s="10" t="s">
        <v>3</v>
      </c>
    </row>
    <row r="444" spans="16:18" x14ac:dyDescent="0.25">
      <c r="P444" s="8">
        <v>59593</v>
      </c>
      <c r="Q444" s="9" t="s">
        <v>4</v>
      </c>
      <c r="R444" s="10" t="s">
        <v>7</v>
      </c>
    </row>
    <row r="445" spans="16:18" x14ac:dyDescent="0.25">
      <c r="P445" s="8">
        <v>59594</v>
      </c>
      <c r="Q445" s="9" t="s">
        <v>6</v>
      </c>
      <c r="R445" s="10" t="s">
        <v>7</v>
      </c>
    </row>
    <row r="446" spans="16:18" x14ac:dyDescent="0.25">
      <c r="P446" s="8">
        <v>59639</v>
      </c>
      <c r="Q446" s="9" t="s">
        <v>8</v>
      </c>
      <c r="R446" s="10" t="s">
        <v>9</v>
      </c>
    </row>
    <row r="447" spans="16:18" x14ac:dyDescent="0.25">
      <c r="P447" s="8">
        <v>59657</v>
      </c>
      <c r="Q447" s="9" t="s">
        <v>6</v>
      </c>
      <c r="R447" s="10" t="s">
        <v>13</v>
      </c>
    </row>
    <row r="448" spans="16:18" x14ac:dyDescent="0.25">
      <c r="P448" s="8">
        <v>59701</v>
      </c>
      <c r="Q448" s="9" t="s">
        <v>1</v>
      </c>
      <c r="R448" s="10" t="s">
        <v>14</v>
      </c>
    </row>
    <row r="449" spans="16:18" x14ac:dyDescent="0.25">
      <c r="P449" s="8">
        <v>59786</v>
      </c>
      <c r="Q449" s="9" t="s">
        <v>8</v>
      </c>
      <c r="R449" s="10" t="s">
        <v>15</v>
      </c>
    </row>
    <row r="450" spans="16:18" x14ac:dyDescent="0.25">
      <c r="P450" s="8">
        <v>59821</v>
      </c>
      <c r="Q450" s="9" t="s">
        <v>8</v>
      </c>
      <c r="R450" s="10" t="s">
        <v>19</v>
      </c>
    </row>
    <row r="451" spans="16:18" x14ac:dyDescent="0.25">
      <c r="P451" s="8">
        <v>59842</v>
      </c>
      <c r="Q451" s="9" t="s">
        <v>8</v>
      </c>
      <c r="R451" s="10" t="s">
        <v>16</v>
      </c>
    </row>
    <row r="452" spans="16:18" x14ac:dyDescent="0.25">
      <c r="P452" s="8">
        <v>59855</v>
      </c>
      <c r="Q452" s="9" t="s">
        <v>1</v>
      </c>
      <c r="R452" s="10" t="s">
        <v>18</v>
      </c>
    </row>
    <row r="453" spans="16:18" x14ac:dyDescent="0.25">
      <c r="P453" s="8">
        <v>59895</v>
      </c>
      <c r="Q453" s="9" t="s">
        <v>6</v>
      </c>
      <c r="R453" s="10" t="s">
        <v>2</v>
      </c>
    </row>
    <row r="454" spans="16:18" x14ac:dyDescent="0.25">
      <c r="P454" s="8">
        <v>59902</v>
      </c>
      <c r="Q454" s="9" t="s">
        <v>6</v>
      </c>
      <c r="R454" s="10" t="s">
        <v>3</v>
      </c>
    </row>
    <row r="455" spans="16:18" x14ac:dyDescent="0.25">
      <c r="P455" s="8">
        <v>59950</v>
      </c>
      <c r="Q455" s="9" t="s">
        <v>4</v>
      </c>
      <c r="R455" s="10" t="s">
        <v>7</v>
      </c>
    </row>
    <row r="456" spans="16:18" x14ac:dyDescent="0.25">
      <c r="P456" s="8">
        <v>59951</v>
      </c>
      <c r="Q456" s="9" t="s">
        <v>6</v>
      </c>
      <c r="R456" s="10" t="s">
        <v>7</v>
      </c>
    </row>
    <row r="457" spans="16:18" x14ac:dyDescent="0.25">
      <c r="P457" s="8">
        <v>59996</v>
      </c>
      <c r="Q457" s="9" t="s">
        <v>8</v>
      </c>
      <c r="R457" s="10" t="s">
        <v>9</v>
      </c>
    </row>
    <row r="458" spans="16:18" x14ac:dyDescent="0.25">
      <c r="P458" s="8">
        <v>60013</v>
      </c>
      <c r="Q458" s="9" t="s">
        <v>4</v>
      </c>
      <c r="R458" s="10" t="s">
        <v>11</v>
      </c>
    </row>
    <row r="459" spans="16:18" x14ac:dyDescent="0.25">
      <c r="P459" s="8">
        <v>60023</v>
      </c>
      <c r="Q459" s="9" t="s">
        <v>1</v>
      </c>
      <c r="R459" s="10" t="s">
        <v>13</v>
      </c>
    </row>
    <row r="460" spans="16:18" x14ac:dyDescent="0.25">
      <c r="P460" s="8">
        <v>60058</v>
      </c>
      <c r="Q460" s="9" t="s">
        <v>1</v>
      </c>
      <c r="R460" s="10" t="s">
        <v>14</v>
      </c>
    </row>
    <row r="461" spans="16:18" x14ac:dyDescent="0.25">
      <c r="P461" s="8">
        <v>60261</v>
      </c>
      <c r="Q461" s="9" t="s">
        <v>1</v>
      </c>
      <c r="R461" s="10" t="s">
        <v>2</v>
      </c>
    </row>
    <row r="462" spans="16:18" x14ac:dyDescent="0.25">
      <c r="P462" s="8">
        <v>60268</v>
      </c>
      <c r="Q462" s="9" t="s">
        <v>1</v>
      </c>
      <c r="R462" s="10" t="s">
        <v>3</v>
      </c>
    </row>
    <row r="463" spans="16:18" x14ac:dyDescent="0.25">
      <c r="P463" s="8">
        <v>60307</v>
      </c>
      <c r="Q463" s="9" t="s">
        <v>4</v>
      </c>
      <c r="R463" s="10" t="s">
        <v>7</v>
      </c>
    </row>
    <row r="464" spans="16:18" x14ac:dyDescent="0.25">
      <c r="P464" s="8">
        <v>60308</v>
      </c>
      <c r="Q464" s="9" t="s">
        <v>6</v>
      </c>
      <c r="R464" s="10" t="s">
        <v>7</v>
      </c>
    </row>
    <row r="465" spans="16:18" x14ac:dyDescent="0.25">
      <c r="P465" s="8">
        <v>60353</v>
      </c>
      <c r="Q465" s="9" t="s">
        <v>8</v>
      </c>
      <c r="R465" s="10" t="s">
        <v>9</v>
      </c>
    </row>
    <row r="466" spans="16:18" x14ac:dyDescent="0.25">
      <c r="P466" s="8">
        <v>60378</v>
      </c>
      <c r="Q466" s="9" t="s">
        <v>6</v>
      </c>
      <c r="R466" s="10" t="s">
        <v>11</v>
      </c>
    </row>
    <row r="467" spans="16:18" x14ac:dyDescent="0.25">
      <c r="P467" s="8">
        <v>60388</v>
      </c>
      <c r="Q467" s="9" t="s">
        <v>8</v>
      </c>
      <c r="R467" s="10" t="s">
        <v>13</v>
      </c>
    </row>
    <row r="468" spans="16:18" x14ac:dyDescent="0.25">
      <c r="P468" s="8">
        <v>60415</v>
      </c>
      <c r="Q468" s="9" t="s">
        <v>1</v>
      </c>
      <c r="R468" s="10" t="s">
        <v>14</v>
      </c>
    </row>
    <row r="469" spans="16:18" x14ac:dyDescent="0.25">
      <c r="P469" s="8">
        <v>60517</v>
      </c>
      <c r="Q469" s="9" t="s">
        <v>4</v>
      </c>
      <c r="R469" s="10" t="s">
        <v>15</v>
      </c>
    </row>
    <row r="470" spans="16:18" x14ac:dyDescent="0.25">
      <c r="P470" s="8">
        <v>60552</v>
      </c>
      <c r="Q470" s="9" t="s">
        <v>4</v>
      </c>
      <c r="R470" s="10" t="s">
        <v>19</v>
      </c>
    </row>
    <row r="471" spans="16:18" x14ac:dyDescent="0.25">
      <c r="P471" s="8">
        <v>60573</v>
      </c>
      <c r="Q471" s="9" t="s">
        <v>4</v>
      </c>
      <c r="R471" s="10" t="s">
        <v>16</v>
      </c>
    </row>
    <row r="472" spans="16:18" x14ac:dyDescent="0.25">
      <c r="P472" s="8">
        <v>60626</v>
      </c>
      <c r="Q472" s="9" t="s">
        <v>8</v>
      </c>
      <c r="R472" s="10" t="s">
        <v>2</v>
      </c>
    </row>
    <row r="473" spans="16:18" x14ac:dyDescent="0.25">
      <c r="P473" s="8">
        <v>60633</v>
      </c>
      <c r="Q473" s="9" t="s">
        <v>8</v>
      </c>
      <c r="R473" s="10" t="s">
        <v>3</v>
      </c>
    </row>
    <row r="474" spans="16:18" x14ac:dyDescent="0.25">
      <c r="P474" s="8">
        <v>60685</v>
      </c>
      <c r="Q474" s="9" t="s">
        <v>4</v>
      </c>
      <c r="R474" s="10" t="s">
        <v>7</v>
      </c>
    </row>
    <row r="475" spans="16:18" x14ac:dyDescent="0.25">
      <c r="P475" s="8">
        <v>60686</v>
      </c>
      <c r="Q475" s="9" t="s">
        <v>6</v>
      </c>
      <c r="R475" s="10" t="s">
        <v>7</v>
      </c>
    </row>
    <row r="476" spans="16:18" x14ac:dyDescent="0.25">
      <c r="P476" s="8">
        <v>60731</v>
      </c>
      <c r="Q476" s="9" t="s">
        <v>8</v>
      </c>
      <c r="R476" s="10" t="s">
        <v>9</v>
      </c>
    </row>
    <row r="477" spans="16:18" x14ac:dyDescent="0.25">
      <c r="P477" s="8">
        <v>60743</v>
      </c>
      <c r="Q477" s="9" t="s">
        <v>17</v>
      </c>
      <c r="R477" s="10" t="s">
        <v>11</v>
      </c>
    </row>
    <row r="478" spans="16:18" x14ac:dyDescent="0.25">
      <c r="P478" s="8">
        <v>60793</v>
      </c>
      <c r="Q478" s="9" t="s">
        <v>1</v>
      </c>
      <c r="R478" s="10" t="s">
        <v>14</v>
      </c>
    </row>
    <row r="479" spans="16:18" x14ac:dyDescent="0.25">
      <c r="P479" s="8">
        <v>60882</v>
      </c>
      <c r="Q479" s="9" t="s">
        <v>6</v>
      </c>
      <c r="R479" s="10" t="s">
        <v>15</v>
      </c>
    </row>
    <row r="480" spans="16:18" x14ac:dyDescent="0.25">
      <c r="P480" s="8">
        <v>60917</v>
      </c>
      <c r="Q480" s="9" t="s">
        <v>6</v>
      </c>
      <c r="R480" s="10" t="s">
        <v>19</v>
      </c>
    </row>
    <row r="481" spans="16:18" x14ac:dyDescent="0.25">
      <c r="P481" s="8">
        <v>60938</v>
      </c>
      <c r="Q481" s="9" t="s">
        <v>6</v>
      </c>
      <c r="R481" s="10" t="s">
        <v>16</v>
      </c>
    </row>
    <row r="482" spans="16:18" x14ac:dyDescent="0.25">
      <c r="P482" s="8">
        <v>60951</v>
      </c>
      <c r="Q482" s="9" t="s">
        <v>4</v>
      </c>
      <c r="R482" s="10" t="s">
        <v>18</v>
      </c>
    </row>
    <row r="483" spans="16:18" x14ac:dyDescent="0.25">
      <c r="P483" s="8">
        <v>61042</v>
      </c>
      <c r="Q483" s="9" t="s">
        <v>4</v>
      </c>
      <c r="R483" s="10" t="s">
        <v>7</v>
      </c>
    </row>
    <row r="484" spans="16:18" x14ac:dyDescent="0.25">
      <c r="P484" s="8">
        <v>61043</v>
      </c>
      <c r="Q484" s="9" t="s">
        <v>6</v>
      </c>
      <c r="R484" s="10" t="s">
        <v>7</v>
      </c>
    </row>
    <row r="485" spans="16:18" x14ac:dyDescent="0.25">
      <c r="P485" s="8">
        <v>61088</v>
      </c>
      <c r="Q485" s="9" t="s">
        <v>8</v>
      </c>
      <c r="R485" s="10" t="s">
        <v>9</v>
      </c>
    </row>
    <row r="486" spans="16:18" x14ac:dyDescent="0.25">
      <c r="P486" s="8">
        <v>61108</v>
      </c>
      <c r="Q486" s="9" t="s">
        <v>1</v>
      </c>
      <c r="R486" s="10" t="s">
        <v>11</v>
      </c>
    </row>
    <row r="487" spans="16:18" x14ac:dyDescent="0.25">
      <c r="P487" s="8">
        <v>61150</v>
      </c>
      <c r="Q487" s="9" t="s">
        <v>1</v>
      </c>
      <c r="R487" s="10" t="s">
        <v>14</v>
      </c>
    </row>
    <row r="488" spans="16:18" x14ac:dyDescent="0.25">
      <c r="P488" s="8">
        <v>61247</v>
      </c>
      <c r="Q488" s="9" t="s">
        <v>17</v>
      </c>
      <c r="R488" s="10" t="s">
        <v>15</v>
      </c>
    </row>
    <row r="489" spans="16:18" x14ac:dyDescent="0.25">
      <c r="P489" s="8">
        <v>61282</v>
      </c>
      <c r="Q489" s="9" t="s">
        <v>17</v>
      </c>
      <c r="R489" s="10" t="s">
        <v>19</v>
      </c>
    </row>
    <row r="490" spans="16:18" x14ac:dyDescent="0.25">
      <c r="P490" s="8">
        <v>61303</v>
      </c>
      <c r="Q490" s="9" t="s">
        <v>17</v>
      </c>
      <c r="R490" s="10" t="s">
        <v>16</v>
      </c>
    </row>
    <row r="491" spans="16:18" x14ac:dyDescent="0.25">
      <c r="P491" s="8">
        <v>61316</v>
      </c>
      <c r="Q491" s="9" t="s">
        <v>6</v>
      </c>
      <c r="R491" s="10" t="s">
        <v>18</v>
      </c>
    </row>
    <row r="492" spans="16:18" x14ac:dyDescent="0.25">
      <c r="P492" s="8">
        <v>61427</v>
      </c>
      <c r="Q492" s="9" t="s">
        <v>4</v>
      </c>
      <c r="R492" s="10" t="s">
        <v>7</v>
      </c>
    </row>
    <row r="493" spans="16:18" x14ac:dyDescent="0.25">
      <c r="P493" s="8">
        <v>61428</v>
      </c>
      <c r="Q493" s="9" t="s">
        <v>6</v>
      </c>
      <c r="R493" s="10" t="s">
        <v>7</v>
      </c>
    </row>
    <row r="494" spans="16:18" x14ac:dyDescent="0.25">
      <c r="P494" s="8">
        <v>61473</v>
      </c>
      <c r="Q494" s="9" t="s">
        <v>8</v>
      </c>
      <c r="R494" s="10" t="s">
        <v>9</v>
      </c>
    </row>
    <row r="495" spans="16:18" x14ac:dyDescent="0.25">
      <c r="P495" s="8">
        <v>61484</v>
      </c>
      <c r="Q495" s="9" t="s">
        <v>6</v>
      </c>
      <c r="R495" s="10" t="s">
        <v>13</v>
      </c>
    </row>
    <row r="496" spans="16:18" x14ac:dyDescent="0.25">
      <c r="P496" s="8">
        <v>61535</v>
      </c>
      <c r="Q496" s="9" t="s">
        <v>1</v>
      </c>
      <c r="R496" s="10" t="s">
        <v>14</v>
      </c>
    </row>
    <row r="497" spans="16:18" x14ac:dyDescent="0.25">
      <c r="P497" s="8">
        <v>61613</v>
      </c>
      <c r="Q497" s="9" t="s">
        <v>8</v>
      </c>
      <c r="R497" s="10" t="s">
        <v>15</v>
      </c>
    </row>
    <row r="498" spans="16:18" x14ac:dyDescent="0.25">
      <c r="P498" s="8">
        <v>61648</v>
      </c>
      <c r="Q498" s="9" t="s">
        <v>8</v>
      </c>
      <c r="R498" s="10" t="s">
        <v>19</v>
      </c>
    </row>
    <row r="499" spans="16:18" x14ac:dyDescent="0.25">
      <c r="P499" s="8">
        <v>61669</v>
      </c>
      <c r="Q499" s="9" t="s">
        <v>8</v>
      </c>
      <c r="R499" s="10" t="s">
        <v>16</v>
      </c>
    </row>
    <row r="500" spans="16:18" x14ac:dyDescent="0.25">
      <c r="P500" s="8">
        <v>61682</v>
      </c>
      <c r="Q500" s="9" t="s">
        <v>1</v>
      </c>
      <c r="R500" s="10" t="s">
        <v>18</v>
      </c>
    </row>
    <row r="501" spans="16:18" x14ac:dyDescent="0.25">
      <c r="P501" s="8">
        <v>61722</v>
      </c>
      <c r="Q501" s="9" t="s">
        <v>6</v>
      </c>
      <c r="R501" s="10" t="s">
        <v>2</v>
      </c>
    </row>
    <row r="502" spans="16:18" x14ac:dyDescent="0.25">
      <c r="P502" s="8">
        <v>61729</v>
      </c>
      <c r="Q502" s="9" t="s">
        <v>6</v>
      </c>
      <c r="R502" s="10" t="s">
        <v>3</v>
      </c>
    </row>
    <row r="503" spans="16:18" x14ac:dyDescent="0.25">
      <c r="P503" s="8">
        <v>61784</v>
      </c>
      <c r="Q503" s="9" t="s">
        <v>4</v>
      </c>
      <c r="R503" s="10" t="s">
        <v>7</v>
      </c>
    </row>
    <row r="504" spans="16:18" x14ac:dyDescent="0.25">
      <c r="P504" s="8">
        <v>61785</v>
      </c>
      <c r="Q504" s="9" t="s">
        <v>6</v>
      </c>
      <c r="R504" s="10" t="s">
        <v>7</v>
      </c>
    </row>
    <row r="505" spans="16:18" x14ac:dyDescent="0.25">
      <c r="P505" s="8">
        <v>61830</v>
      </c>
      <c r="Q505" s="9" t="s">
        <v>8</v>
      </c>
      <c r="R505" s="10" t="s">
        <v>9</v>
      </c>
    </row>
    <row r="506" spans="16:18" x14ac:dyDescent="0.25">
      <c r="P506" s="8">
        <v>61849</v>
      </c>
      <c r="Q506" s="9" t="s">
        <v>17</v>
      </c>
      <c r="R506" s="10" t="s">
        <v>13</v>
      </c>
    </row>
    <row r="507" spans="16:18" x14ac:dyDescent="0.25">
      <c r="P507" s="8">
        <v>61892</v>
      </c>
      <c r="Q507" s="9" t="s">
        <v>1</v>
      </c>
      <c r="R507" s="10" t="s">
        <v>14</v>
      </c>
    </row>
    <row r="508" spans="16:18" x14ac:dyDescent="0.25">
      <c r="P508" s="8">
        <v>62047</v>
      </c>
      <c r="Q508" s="9" t="s">
        <v>8</v>
      </c>
      <c r="R508" s="10" t="s">
        <v>18</v>
      </c>
    </row>
    <row r="509" spans="16:18" x14ac:dyDescent="0.25">
      <c r="P509" s="8">
        <v>62087</v>
      </c>
      <c r="Q509" s="9" t="s">
        <v>17</v>
      </c>
      <c r="R509" s="10" t="s">
        <v>2</v>
      </c>
    </row>
    <row r="510" spans="16:18" x14ac:dyDescent="0.25">
      <c r="P510" s="8">
        <v>62094</v>
      </c>
      <c r="Q510" s="9" t="s">
        <v>17</v>
      </c>
      <c r="R510" s="10" t="s">
        <v>3</v>
      </c>
    </row>
    <row r="511" spans="16:18" x14ac:dyDescent="0.25">
      <c r="P511" s="8">
        <v>62134</v>
      </c>
      <c r="Q511" s="9" t="s">
        <v>4</v>
      </c>
      <c r="R511" s="10" t="s">
        <v>7</v>
      </c>
    </row>
    <row r="512" spans="16:18" x14ac:dyDescent="0.25">
      <c r="P512" s="8">
        <v>62135</v>
      </c>
      <c r="Q512" s="9" t="s">
        <v>6</v>
      </c>
      <c r="R512" s="10" t="s">
        <v>7</v>
      </c>
    </row>
    <row r="513" spans="16:18" x14ac:dyDescent="0.25">
      <c r="P513" s="8">
        <v>62180</v>
      </c>
      <c r="Q513" s="9" t="s">
        <v>8</v>
      </c>
      <c r="R513" s="10" t="s">
        <v>9</v>
      </c>
    </row>
    <row r="514" spans="16:18" x14ac:dyDescent="0.25">
      <c r="P514" s="8">
        <v>62204</v>
      </c>
      <c r="Q514" s="9" t="s">
        <v>4</v>
      </c>
      <c r="R514" s="10" t="s">
        <v>11</v>
      </c>
    </row>
    <row r="515" spans="16:18" x14ac:dyDescent="0.25">
      <c r="P515" s="8">
        <v>62214</v>
      </c>
      <c r="Q515" s="9" t="s">
        <v>1</v>
      </c>
      <c r="R515" s="10" t="s">
        <v>13</v>
      </c>
    </row>
    <row r="516" spans="16:18" x14ac:dyDescent="0.25">
      <c r="P516" s="8">
        <v>62242</v>
      </c>
      <c r="Q516" s="9" t="s">
        <v>1</v>
      </c>
      <c r="R516" s="10" t="s">
        <v>14</v>
      </c>
    </row>
    <row r="517" spans="16:18" x14ac:dyDescent="0.25">
      <c r="P517" s="8">
        <v>62452</v>
      </c>
      <c r="Q517" s="9" t="s">
        <v>1</v>
      </c>
      <c r="R517" s="10" t="s">
        <v>2</v>
      </c>
    </row>
    <row r="518" spans="16:18" x14ac:dyDescent="0.25">
      <c r="P518" s="8">
        <v>62459</v>
      </c>
      <c r="Q518" s="9" t="s">
        <v>1</v>
      </c>
      <c r="R518" s="10" t="s">
        <v>3</v>
      </c>
    </row>
    <row r="519" spans="16:18" x14ac:dyDescent="0.25">
      <c r="P519" s="8">
        <v>62519</v>
      </c>
      <c r="Q519" s="9" t="s">
        <v>4</v>
      </c>
      <c r="R519" s="10" t="s">
        <v>7</v>
      </c>
    </row>
    <row r="520" spans="16:18" x14ac:dyDescent="0.25">
      <c r="P520" s="8">
        <v>62520</v>
      </c>
      <c r="Q520" s="9" t="s">
        <v>6</v>
      </c>
      <c r="R520" s="10" t="s">
        <v>7</v>
      </c>
    </row>
    <row r="521" spans="16:18" x14ac:dyDescent="0.25">
      <c r="P521" s="8">
        <v>62565</v>
      </c>
      <c r="Q521" s="9" t="s">
        <v>8</v>
      </c>
      <c r="R521" s="10" t="s">
        <v>9</v>
      </c>
    </row>
    <row r="522" spans="16:18" x14ac:dyDescent="0.25">
      <c r="P522" s="8">
        <v>62569</v>
      </c>
      <c r="Q522" s="9" t="s">
        <v>6</v>
      </c>
      <c r="R522" s="10" t="s">
        <v>11</v>
      </c>
    </row>
    <row r="523" spans="16:18" x14ac:dyDescent="0.25">
      <c r="P523" s="8">
        <v>62579</v>
      </c>
      <c r="Q523" s="9" t="s">
        <v>8</v>
      </c>
      <c r="R523" s="10" t="s">
        <v>13</v>
      </c>
    </row>
    <row r="524" spans="16:18" x14ac:dyDescent="0.25">
      <c r="P524" s="8">
        <v>62627</v>
      </c>
      <c r="Q524" s="9" t="s">
        <v>1</v>
      </c>
      <c r="R524" s="10" t="s">
        <v>14</v>
      </c>
    </row>
    <row r="525" spans="16:18" x14ac:dyDescent="0.25">
      <c r="P525" s="8">
        <v>62708</v>
      </c>
      <c r="Q525" s="9" t="s">
        <v>4</v>
      </c>
      <c r="R525" s="10" t="s">
        <v>15</v>
      </c>
    </row>
    <row r="526" spans="16:18" x14ac:dyDescent="0.25">
      <c r="P526" s="8">
        <v>62743</v>
      </c>
      <c r="Q526" s="9" t="s">
        <v>4</v>
      </c>
      <c r="R526" s="10" t="s">
        <v>19</v>
      </c>
    </row>
    <row r="527" spans="16:18" x14ac:dyDescent="0.25">
      <c r="P527" s="8">
        <v>62764</v>
      </c>
      <c r="Q527" s="9" t="s">
        <v>4</v>
      </c>
      <c r="R527" s="10" t="s">
        <v>16</v>
      </c>
    </row>
    <row r="528" spans="16:18" x14ac:dyDescent="0.25">
      <c r="P528" s="8">
        <v>62817</v>
      </c>
      <c r="Q528" s="9" t="s">
        <v>8</v>
      </c>
      <c r="R528" s="10" t="s">
        <v>2</v>
      </c>
    </row>
    <row r="529" spans="16:18" x14ac:dyDescent="0.25">
      <c r="P529" s="8">
        <v>62824</v>
      </c>
      <c r="Q529" s="9" t="s">
        <v>8</v>
      </c>
      <c r="R529" s="10" t="s">
        <v>3</v>
      </c>
    </row>
    <row r="530" spans="16:18" x14ac:dyDescent="0.25">
      <c r="P530" s="8">
        <v>62876</v>
      </c>
      <c r="Q530" s="9" t="s">
        <v>4</v>
      </c>
      <c r="R530" s="10" t="s">
        <v>7</v>
      </c>
    </row>
    <row r="531" spans="16:18" x14ac:dyDescent="0.25">
      <c r="P531" s="8">
        <v>62877</v>
      </c>
      <c r="Q531" s="9" t="s">
        <v>6</v>
      </c>
      <c r="R531" s="10" t="s">
        <v>7</v>
      </c>
    </row>
    <row r="532" spans="16:18" x14ac:dyDescent="0.25">
      <c r="P532" s="8">
        <v>62922</v>
      </c>
      <c r="Q532" s="9" t="s">
        <v>8</v>
      </c>
      <c r="R532" s="10" t="s">
        <v>9</v>
      </c>
    </row>
    <row r="533" spans="16:18" x14ac:dyDescent="0.25">
      <c r="P533" s="8">
        <v>62935</v>
      </c>
      <c r="Q533" s="9" t="s">
        <v>1</v>
      </c>
      <c r="R533" s="10" t="s">
        <v>11</v>
      </c>
    </row>
    <row r="534" spans="16:18" x14ac:dyDescent="0.25">
      <c r="P534" s="8">
        <v>62984</v>
      </c>
      <c r="Q534" s="9" t="s">
        <v>1</v>
      </c>
      <c r="R534" s="10" t="s">
        <v>14</v>
      </c>
    </row>
    <row r="535" spans="16:18" x14ac:dyDescent="0.25">
      <c r="P535" s="8">
        <v>63074</v>
      </c>
      <c r="Q535" s="9" t="s">
        <v>17</v>
      </c>
      <c r="R535" s="10" t="s">
        <v>15</v>
      </c>
    </row>
    <row r="536" spans="16:18" x14ac:dyDescent="0.25">
      <c r="P536" s="8">
        <v>63109</v>
      </c>
      <c r="Q536" s="9" t="s">
        <v>17</v>
      </c>
      <c r="R536" s="10" t="s">
        <v>19</v>
      </c>
    </row>
    <row r="537" spans="16:18" x14ac:dyDescent="0.25">
      <c r="P537" s="8">
        <v>63130</v>
      </c>
      <c r="Q537" s="9" t="s">
        <v>17</v>
      </c>
      <c r="R537" s="10" t="s">
        <v>16</v>
      </c>
    </row>
    <row r="538" spans="16:18" x14ac:dyDescent="0.25">
      <c r="P538" s="8">
        <v>63143</v>
      </c>
      <c r="Q538" s="9" t="s">
        <v>6</v>
      </c>
      <c r="R538" s="10" t="s">
        <v>18</v>
      </c>
    </row>
    <row r="539" spans="16:18" x14ac:dyDescent="0.25">
      <c r="P539" s="8">
        <v>63226</v>
      </c>
      <c r="Q539" s="9" t="s">
        <v>4</v>
      </c>
      <c r="R539" s="10" t="s">
        <v>7</v>
      </c>
    </row>
    <row r="540" spans="16:18" x14ac:dyDescent="0.25">
      <c r="P540" s="8">
        <v>63227</v>
      </c>
      <c r="Q540" s="9" t="s">
        <v>6</v>
      </c>
      <c r="R540" s="10" t="s">
        <v>7</v>
      </c>
    </row>
    <row r="541" spans="16:18" x14ac:dyDescent="0.25">
      <c r="P541" s="8">
        <v>63272</v>
      </c>
      <c r="Q541" s="9" t="s">
        <v>8</v>
      </c>
      <c r="R541" s="10" t="s">
        <v>9</v>
      </c>
    </row>
    <row r="542" spans="16:18" x14ac:dyDescent="0.25">
      <c r="P542" s="8">
        <v>63300</v>
      </c>
      <c r="Q542" s="9" t="s">
        <v>8</v>
      </c>
      <c r="R542" s="10" t="s">
        <v>11</v>
      </c>
    </row>
    <row r="543" spans="16:18" x14ac:dyDescent="0.25">
      <c r="P543" s="8">
        <v>63310</v>
      </c>
      <c r="Q543" s="9" t="s">
        <v>4</v>
      </c>
      <c r="R543" s="10" t="s">
        <v>13</v>
      </c>
    </row>
    <row r="544" spans="16:18" x14ac:dyDescent="0.25">
      <c r="P544" s="8">
        <v>63334</v>
      </c>
      <c r="Q544" s="9" t="s">
        <v>1</v>
      </c>
      <c r="R544" s="10" t="s">
        <v>14</v>
      </c>
    </row>
    <row r="545" spans="16:18" x14ac:dyDescent="0.25">
      <c r="P545" s="8">
        <v>63439</v>
      </c>
      <c r="Q545" s="9" t="s">
        <v>1</v>
      </c>
      <c r="R545" s="10" t="s">
        <v>15</v>
      </c>
    </row>
    <row r="546" spans="16:18" x14ac:dyDescent="0.25">
      <c r="P546" s="8">
        <v>63474</v>
      </c>
      <c r="Q546" s="9" t="s">
        <v>1</v>
      </c>
      <c r="R546" s="10" t="s">
        <v>19</v>
      </c>
    </row>
    <row r="547" spans="16:18" x14ac:dyDescent="0.25">
      <c r="P547" s="8">
        <v>63495</v>
      </c>
      <c r="Q547" s="9" t="s">
        <v>1</v>
      </c>
      <c r="R547" s="10" t="s">
        <v>16</v>
      </c>
    </row>
    <row r="548" spans="16:18" x14ac:dyDescent="0.25">
      <c r="P548" s="8">
        <v>63508</v>
      </c>
      <c r="Q548" s="9" t="s">
        <v>17</v>
      </c>
      <c r="R548" s="10" t="s">
        <v>18</v>
      </c>
    </row>
    <row r="549" spans="16:18" x14ac:dyDescent="0.25">
      <c r="P549" s="8">
        <v>63548</v>
      </c>
      <c r="Q549" s="9" t="s">
        <v>4</v>
      </c>
      <c r="R549" s="10" t="s">
        <v>2</v>
      </c>
    </row>
    <row r="550" spans="16:18" x14ac:dyDescent="0.25">
      <c r="P550" s="8">
        <v>63555</v>
      </c>
      <c r="Q550" s="9" t="s">
        <v>4</v>
      </c>
      <c r="R550" s="10" t="s">
        <v>3</v>
      </c>
    </row>
    <row r="551" spans="16:18" x14ac:dyDescent="0.25">
      <c r="P551" s="8">
        <v>63611</v>
      </c>
      <c r="Q551" s="9" t="s">
        <v>4</v>
      </c>
      <c r="R551" s="10" t="s">
        <v>7</v>
      </c>
    </row>
    <row r="552" spans="16:18" x14ac:dyDescent="0.25">
      <c r="P552" s="8">
        <v>63612</v>
      </c>
      <c r="Q552" s="9" t="s">
        <v>6</v>
      </c>
      <c r="R552" s="10" t="s">
        <v>7</v>
      </c>
    </row>
    <row r="553" spans="16:18" x14ac:dyDescent="0.25">
      <c r="P553" s="8">
        <v>63657</v>
      </c>
      <c r="Q553" s="9" t="s">
        <v>8</v>
      </c>
      <c r="R553" s="10" t="s">
        <v>9</v>
      </c>
    </row>
    <row r="554" spans="16:18" x14ac:dyDescent="0.25">
      <c r="P554" s="8">
        <v>63675</v>
      </c>
      <c r="Q554" s="9" t="s">
        <v>6</v>
      </c>
      <c r="R554" s="10" t="s">
        <v>13</v>
      </c>
    </row>
    <row r="555" spans="16:18" x14ac:dyDescent="0.25">
      <c r="P555" s="8">
        <v>63719</v>
      </c>
      <c r="Q555" s="9" t="s">
        <v>1</v>
      </c>
      <c r="R555" s="10" t="s">
        <v>14</v>
      </c>
    </row>
    <row r="556" spans="16:18" x14ac:dyDescent="0.25">
      <c r="P556" s="8">
        <v>63804</v>
      </c>
      <c r="Q556" s="9" t="s">
        <v>8</v>
      </c>
      <c r="R556" s="10" t="s">
        <v>15</v>
      </c>
    </row>
    <row r="557" spans="16:18" x14ac:dyDescent="0.25">
      <c r="P557" s="8">
        <v>63839</v>
      </c>
      <c r="Q557" s="9" t="s">
        <v>8</v>
      </c>
      <c r="R557" s="10" t="s">
        <v>19</v>
      </c>
    </row>
    <row r="558" spans="16:18" x14ac:dyDescent="0.25">
      <c r="P558" s="8">
        <v>63860</v>
      </c>
      <c r="Q558" s="9" t="s">
        <v>8</v>
      </c>
      <c r="R558" s="10" t="s">
        <v>16</v>
      </c>
    </row>
    <row r="559" spans="16:18" x14ac:dyDescent="0.25">
      <c r="P559" s="8">
        <v>63873</v>
      </c>
      <c r="Q559" s="9" t="s">
        <v>1</v>
      </c>
      <c r="R559" s="10" t="s">
        <v>18</v>
      </c>
    </row>
    <row r="560" spans="16:18" x14ac:dyDescent="0.25">
      <c r="P560" s="8">
        <v>63913</v>
      </c>
      <c r="Q560" s="9" t="s">
        <v>6</v>
      </c>
      <c r="R560" s="10" t="s">
        <v>2</v>
      </c>
    </row>
    <row r="561" spans="16:18" x14ac:dyDescent="0.25">
      <c r="P561" s="8">
        <v>63920</v>
      </c>
      <c r="Q561" s="9" t="s">
        <v>6</v>
      </c>
      <c r="R561" s="10" t="s">
        <v>3</v>
      </c>
    </row>
    <row r="562" spans="16:18" x14ac:dyDescent="0.25">
      <c r="P562" s="8">
        <v>63968</v>
      </c>
      <c r="Q562" s="9" t="s">
        <v>4</v>
      </c>
      <c r="R562" s="10" t="s">
        <v>7</v>
      </c>
    </row>
    <row r="563" spans="16:18" x14ac:dyDescent="0.25">
      <c r="P563" s="8">
        <v>63969</v>
      </c>
      <c r="Q563" s="9" t="s">
        <v>6</v>
      </c>
      <c r="R563" s="10" t="s">
        <v>7</v>
      </c>
    </row>
    <row r="564" spans="16:18" x14ac:dyDescent="0.25">
      <c r="P564" s="8">
        <v>64014</v>
      </c>
      <c r="Q564" s="9" t="s">
        <v>8</v>
      </c>
      <c r="R564" s="10" t="s">
        <v>9</v>
      </c>
    </row>
    <row r="565" spans="16:18" x14ac:dyDescent="0.25">
      <c r="P565" s="8">
        <v>64040</v>
      </c>
      <c r="Q565" s="9" t="s">
        <v>17</v>
      </c>
      <c r="R565" s="10" t="s">
        <v>13</v>
      </c>
    </row>
    <row r="566" spans="16:18" x14ac:dyDescent="0.25">
      <c r="P566" s="8">
        <v>64076</v>
      </c>
      <c r="Q566" s="9" t="s">
        <v>1</v>
      </c>
      <c r="R566" s="10" t="s">
        <v>14</v>
      </c>
    </row>
    <row r="567" spans="16:18" x14ac:dyDescent="0.25">
      <c r="P567" s="8">
        <v>64238</v>
      </c>
      <c r="Q567" s="9" t="s">
        <v>8</v>
      </c>
      <c r="R567" s="10" t="s">
        <v>18</v>
      </c>
    </row>
    <row r="568" spans="16:18" x14ac:dyDescent="0.25">
      <c r="P568" s="8">
        <v>64278</v>
      </c>
      <c r="Q568" s="9" t="s">
        <v>17</v>
      </c>
      <c r="R568" s="10" t="s">
        <v>2</v>
      </c>
    </row>
    <row r="569" spans="16:18" x14ac:dyDescent="0.25">
      <c r="P569" s="8">
        <v>64285</v>
      </c>
      <c r="Q569" s="9" t="s">
        <v>17</v>
      </c>
      <c r="R569" s="10" t="s">
        <v>3</v>
      </c>
    </row>
    <row r="570" spans="16:18" x14ac:dyDescent="0.25">
      <c r="P570" s="8">
        <v>64346</v>
      </c>
      <c r="Q570" s="9" t="s">
        <v>4</v>
      </c>
      <c r="R570" s="10" t="s">
        <v>7</v>
      </c>
    </row>
    <row r="571" spans="16:18" x14ac:dyDescent="0.25">
      <c r="P571" s="8">
        <v>64347</v>
      </c>
      <c r="Q571" s="9" t="s">
        <v>6</v>
      </c>
      <c r="R571" s="10" t="s">
        <v>7</v>
      </c>
    </row>
    <row r="572" spans="16:18" x14ac:dyDescent="0.25">
      <c r="P572" s="8">
        <v>64392</v>
      </c>
      <c r="Q572" s="9" t="s">
        <v>8</v>
      </c>
      <c r="R572" s="10" t="s">
        <v>9</v>
      </c>
    </row>
    <row r="573" spans="16:18" x14ac:dyDescent="0.25">
      <c r="P573" s="8">
        <v>64396</v>
      </c>
      <c r="Q573" s="9" t="s">
        <v>6</v>
      </c>
      <c r="R573" s="10" t="s">
        <v>11</v>
      </c>
    </row>
    <row r="574" spans="16:18" x14ac:dyDescent="0.25">
      <c r="P574" s="8">
        <v>64406</v>
      </c>
      <c r="Q574" s="9" t="s">
        <v>8</v>
      </c>
      <c r="R574" s="10" t="s">
        <v>13</v>
      </c>
    </row>
    <row r="575" spans="16:18" x14ac:dyDescent="0.25">
      <c r="P575" s="8">
        <v>64454</v>
      </c>
      <c r="Q575" s="9" t="s">
        <v>1</v>
      </c>
      <c r="R575" s="10" t="s">
        <v>14</v>
      </c>
    </row>
    <row r="576" spans="16:18" x14ac:dyDescent="0.25">
      <c r="P576" s="8">
        <v>64535</v>
      </c>
      <c r="Q576" s="9" t="s">
        <v>4</v>
      </c>
      <c r="R576" s="10" t="s">
        <v>15</v>
      </c>
    </row>
    <row r="577" spans="16:18" x14ac:dyDescent="0.25">
      <c r="P577" s="8">
        <v>64570</v>
      </c>
      <c r="Q577" s="9" t="s">
        <v>4</v>
      </c>
      <c r="R577" s="10" t="s">
        <v>19</v>
      </c>
    </row>
    <row r="578" spans="16:18" x14ac:dyDescent="0.25">
      <c r="P578" s="8">
        <v>64591</v>
      </c>
      <c r="Q578" s="9" t="s">
        <v>4</v>
      </c>
      <c r="R578" s="10" t="s">
        <v>16</v>
      </c>
    </row>
    <row r="579" spans="16:18" x14ac:dyDescent="0.25">
      <c r="P579" s="8">
        <v>64644</v>
      </c>
      <c r="Q579" s="9" t="s">
        <v>8</v>
      </c>
      <c r="R579" s="10" t="s">
        <v>2</v>
      </c>
    </row>
    <row r="580" spans="16:18" x14ac:dyDescent="0.25">
      <c r="P580" s="8">
        <v>64651</v>
      </c>
      <c r="Q580" s="9" t="s">
        <v>8</v>
      </c>
      <c r="R580" s="10" t="s">
        <v>3</v>
      </c>
    </row>
    <row r="581" spans="16:18" x14ac:dyDescent="0.25">
      <c r="P581" s="8">
        <v>64703</v>
      </c>
      <c r="Q581" s="9" t="s">
        <v>4</v>
      </c>
      <c r="R581" s="10" t="s">
        <v>7</v>
      </c>
    </row>
    <row r="582" spans="16:18" x14ac:dyDescent="0.25">
      <c r="P582" s="8">
        <v>64704</v>
      </c>
      <c r="Q582" s="9" t="s">
        <v>6</v>
      </c>
      <c r="R582" s="10" t="s">
        <v>7</v>
      </c>
    </row>
    <row r="583" spans="16:18" x14ac:dyDescent="0.25">
      <c r="P583" s="8">
        <v>64749</v>
      </c>
      <c r="Q583" s="9" t="s">
        <v>8</v>
      </c>
      <c r="R583" s="10" t="s">
        <v>9</v>
      </c>
    </row>
    <row r="584" spans="16:18" x14ac:dyDescent="0.25">
      <c r="P584" s="8">
        <v>64761</v>
      </c>
      <c r="Q584" s="9" t="s">
        <v>17</v>
      </c>
      <c r="R584" s="10" t="s">
        <v>11</v>
      </c>
    </row>
    <row r="585" spans="16:18" x14ac:dyDescent="0.25">
      <c r="P585" s="8">
        <v>64811</v>
      </c>
      <c r="Q585" s="9" t="s">
        <v>1</v>
      </c>
      <c r="R585" s="10" t="s">
        <v>14</v>
      </c>
    </row>
    <row r="586" spans="16:18" x14ac:dyDescent="0.25">
      <c r="P586" s="8">
        <v>64900</v>
      </c>
      <c r="Q586" s="9" t="s">
        <v>6</v>
      </c>
      <c r="R586" s="10" t="s">
        <v>15</v>
      </c>
    </row>
    <row r="587" spans="16:18" x14ac:dyDescent="0.25">
      <c r="P587" s="8">
        <v>64935</v>
      </c>
      <c r="Q587" s="9" t="s">
        <v>6</v>
      </c>
      <c r="R587" s="10" t="s">
        <v>19</v>
      </c>
    </row>
    <row r="588" spans="16:18" x14ac:dyDescent="0.25">
      <c r="P588" s="8">
        <v>64956</v>
      </c>
      <c r="Q588" s="9" t="s">
        <v>6</v>
      </c>
      <c r="R588" s="10" t="s">
        <v>16</v>
      </c>
    </row>
    <row r="589" spans="16:18" x14ac:dyDescent="0.25">
      <c r="P589" s="8">
        <v>64969</v>
      </c>
      <c r="Q589" s="9" t="s">
        <v>4</v>
      </c>
      <c r="R589" s="10" t="s">
        <v>18</v>
      </c>
    </row>
    <row r="590" spans="16:18" x14ac:dyDescent="0.25">
      <c r="P590" s="8">
        <v>65060</v>
      </c>
      <c r="Q590" s="9" t="s">
        <v>4</v>
      </c>
      <c r="R590" s="10" t="s">
        <v>7</v>
      </c>
    </row>
    <row r="591" spans="16:18" x14ac:dyDescent="0.25">
      <c r="P591" s="8">
        <v>65061</v>
      </c>
      <c r="Q591" s="9" t="s">
        <v>6</v>
      </c>
      <c r="R591" s="10" t="s">
        <v>7</v>
      </c>
    </row>
    <row r="592" spans="16:18" x14ac:dyDescent="0.25">
      <c r="P592" s="8">
        <v>65106</v>
      </c>
      <c r="Q592" s="9" t="s">
        <v>8</v>
      </c>
      <c r="R592" s="10" t="s">
        <v>9</v>
      </c>
    </row>
    <row r="593" spans="16:18" x14ac:dyDescent="0.25">
      <c r="P593" s="8">
        <v>65126</v>
      </c>
      <c r="Q593" s="9" t="s">
        <v>1</v>
      </c>
      <c r="R593" s="10" t="s">
        <v>11</v>
      </c>
    </row>
    <row r="594" spans="16:18" x14ac:dyDescent="0.25">
      <c r="P594" s="8">
        <v>65168</v>
      </c>
      <c r="Q594" s="9" t="s">
        <v>1</v>
      </c>
      <c r="R594" s="10" t="s">
        <v>14</v>
      </c>
    </row>
    <row r="595" spans="16:18" x14ac:dyDescent="0.25">
      <c r="P595" s="8">
        <v>65265</v>
      </c>
      <c r="Q595" s="9" t="s">
        <v>17</v>
      </c>
      <c r="R595" s="10" t="s">
        <v>15</v>
      </c>
    </row>
    <row r="596" spans="16:18" x14ac:dyDescent="0.25">
      <c r="P596" s="8">
        <v>65300</v>
      </c>
      <c r="Q596" s="9" t="s">
        <v>17</v>
      </c>
      <c r="R596" s="10" t="s">
        <v>19</v>
      </c>
    </row>
    <row r="597" spans="16:18" x14ac:dyDescent="0.25">
      <c r="P597" s="8">
        <v>65321</v>
      </c>
      <c r="Q597" s="9" t="s">
        <v>17</v>
      </c>
      <c r="R597" s="10" t="s">
        <v>16</v>
      </c>
    </row>
    <row r="598" spans="16:18" x14ac:dyDescent="0.25">
      <c r="P598" s="8">
        <v>65334</v>
      </c>
      <c r="Q598" s="9" t="s">
        <v>6</v>
      </c>
      <c r="R598" s="10" t="s">
        <v>18</v>
      </c>
    </row>
    <row r="599" spans="16:18" x14ac:dyDescent="0.25">
      <c r="P599" s="9"/>
      <c r="Q599" s="9"/>
      <c r="R599" s="9"/>
    </row>
    <row r="600" spans="16:18" x14ac:dyDescent="0.25">
      <c r="P600" s="21"/>
    </row>
  </sheetData>
  <mergeCells count="1">
    <mergeCell ref="P1: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zoomScale="205" zoomScaleNormal="205" workbookViewId="0">
      <selection activeCell="F12" sqref="F12"/>
    </sheetView>
  </sheetViews>
  <sheetFormatPr defaultRowHeight="15" x14ac:dyDescent="0.25"/>
  <cols>
    <col min="1" max="1" width="12.28515625" style="26" bestFit="1" customWidth="1"/>
    <col min="2" max="6" width="8.140625" style="26" bestFit="1" customWidth="1"/>
    <col min="7" max="7" width="12.28515625" style="26" bestFit="1" customWidth="1"/>
    <col min="8" max="16384" width="9.140625" style="26"/>
  </cols>
  <sheetData>
    <row r="1" spans="1:7" x14ac:dyDescent="0.25">
      <c r="A1" s="52">
        <v>1059.176704</v>
      </c>
      <c r="B1" s="26">
        <f t="shared" ref="B1:G1" si="0">A6</f>
        <v>1021.4768712912728</v>
      </c>
      <c r="C1" s="26">
        <f t="shared" si="0"/>
        <v>1017.6844919811306</v>
      </c>
      <c r="D1" s="26">
        <f t="shared" si="0"/>
        <v>1014.4643285702891</v>
      </c>
      <c r="E1" s="26">
        <f t="shared" si="0"/>
        <v>1009.9945942212983</v>
      </c>
      <c r="F1" s="26">
        <f t="shared" si="0"/>
        <v>1007.8990010878895</v>
      </c>
      <c r="G1" s="26">
        <f t="shared" si="0"/>
        <v>1003.1423154966226</v>
      </c>
    </row>
    <row r="2" spans="1:7" x14ac:dyDescent="0.25">
      <c r="A2" s="26">
        <v>9.16</v>
      </c>
      <c r="B2" s="26">
        <v>9.16</v>
      </c>
      <c r="C2" s="26">
        <v>9.16</v>
      </c>
      <c r="D2" s="26">
        <v>9.16</v>
      </c>
      <c r="E2" s="26">
        <v>9.16</v>
      </c>
      <c r="F2" s="26">
        <v>9.16</v>
      </c>
      <c r="G2" s="26">
        <v>9.16</v>
      </c>
    </row>
    <row r="3" spans="1:7" x14ac:dyDescent="0.25">
      <c r="A3" s="27">
        <v>30</v>
      </c>
      <c r="B3" s="27">
        <v>124</v>
      </c>
      <c r="C3" s="27">
        <f>280-154</f>
        <v>126</v>
      </c>
      <c r="D3" s="27">
        <f>403-280</f>
        <v>123</v>
      </c>
      <c r="E3" s="27">
        <f>533-403</f>
        <v>130</v>
      </c>
      <c r="F3" s="27">
        <f>656-533</f>
        <v>123</v>
      </c>
      <c r="G3" s="27">
        <f>784-656</f>
        <v>128</v>
      </c>
    </row>
    <row r="4" spans="1:7" x14ac:dyDescent="0.25">
      <c r="A4" s="42">
        <f t="shared" ref="A4:G4" si="1">A1*(1+A2/100)^(A3/252)</f>
        <v>1070.2858712912728</v>
      </c>
      <c r="B4" s="26">
        <f t="shared" si="1"/>
        <v>1066.4934919811305</v>
      </c>
      <c r="C4" s="26">
        <f t="shared" si="1"/>
        <v>1063.2733285702891</v>
      </c>
      <c r="D4" s="26">
        <f t="shared" si="1"/>
        <v>1058.8035942212982</v>
      </c>
      <c r="E4" s="26">
        <f t="shared" si="1"/>
        <v>1056.7080010878894</v>
      </c>
      <c r="F4" s="26">
        <f t="shared" si="1"/>
        <v>1051.9513154966226</v>
      </c>
      <c r="G4" s="26">
        <f t="shared" si="1"/>
        <v>1048.8090003664047</v>
      </c>
    </row>
    <row r="5" spans="1:7" x14ac:dyDescent="0.25">
      <c r="A5" s="51">
        <v>48.808999999999997</v>
      </c>
      <c r="B5" s="51">
        <v>48.808999999999997</v>
      </c>
      <c r="C5" s="51">
        <v>48.808999999999997</v>
      </c>
      <c r="D5" s="51">
        <v>48.808999999999997</v>
      </c>
      <c r="E5" s="51">
        <v>48.808999999999997</v>
      </c>
      <c r="F5" s="51">
        <v>48.808999999999997</v>
      </c>
      <c r="G5" s="51">
        <v>1048.0899999999999</v>
      </c>
    </row>
    <row r="6" spans="1:7" x14ac:dyDescent="0.25">
      <c r="A6" s="42">
        <f t="shared" ref="A6:G6" si="2">A4-A5</f>
        <v>1021.4768712912728</v>
      </c>
      <c r="B6" s="26">
        <f t="shared" si="2"/>
        <v>1017.6844919811306</v>
      </c>
      <c r="C6" s="26">
        <f t="shared" si="2"/>
        <v>1014.4643285702891</v>
      </c>
      <c r="D6" s="26">
        <f t="shared" si="2"/>
        <v>1009.9945942212983</v>
      </c>
      <c r="E6" s="26">
        <f t="shared" si="2"/>
        <v>1007.8990010878895</v>
      </c>
      <c r="F6" s="26">
        <f t="shared" si="2"/>
        <v>1003.1423154966226</v>
      </c>
      <c r="G6" s="53">
        <f t="shared" si="2"/>
        <v>0.71900036640477083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0"/>
  <sheetViews>
    <sheetView showGridLines="0" zoomScale="125" zoomScaleNormal="125" workbookViewId="0">
      <selection activeCell="D3" sqref="D3"/>
    </sheetView>
  </sheetViews>
  <sheetFormatPr defaultRowHeight="15" x14ac:dyDescent="0.25"/>
  <cols>
    <col min="1" max="1" width="8.28515625" style="4" bestFit="1" customWidth="1"/>
    <col min="2" max="2" width="9.7109375" style="4" bestFit="1" customWidth="1"/>
    <col min="3" max="3" width="9.28515625" style="4" bestFit="1" customWidth="1"/>
    <col min="4" max="4" width="10.7109375" style="4" bestFit="1" customWidth="1"/>
    <col min="5" max="5" width="10.85546875" style="4" bestFit="1" customWidth="1"/>
    <col min="6" max="6" width="9.140625" style="4"/>
    <col min="7" max="7" width="10.85546875" style="22" bestFit="1" customWidth="1"/>
    <col min="8" max="8" width="13.42578125" style="22" bestFit="1" customWidth="1"/>
    <col min="9" max="9" width="38.28515625" style="22" bestFit="1" customWidth="1"/>
    <col min="10" max="19" width="9.140625" style="4"/>
  </cols>
  <sheetData>
    <row r="1" spans="1:9" ht="15.75" thickBot="1" x14ac:dyDescent="0.3">
      <c r="A1" s="1" t="s">
        <v>10</v>
      </c>
      <c r="B1" s="55">
        <v>43328</v>
      </c>
      <c r="C1" s="56" t="s">
        <v>34</v>
      </c>
      <c r="D1" s="57">
        <v>11.67</v>
      </c>
      <c r="G1" s="178" t="s">
        <v>22</v>
      </c>
      <c r="H1" s="178"/>
      <c r="I1" s="178"/>
    </row>
    <row r="2" spans="1:9" ht="17.25" x14ac:dyDescent="0.25">
      <c r="A2" s="5" t="s">
        <v>12</v>
      </c>
      <c r="B2" s="6" t="s">
        <v>0</v>
      </c>
      <c r="C2" s="56" t="s">
        <v>63</v>
      </c>
      <c r="D2" s="67" t="s">
        <v>64</v>
      </c>
      <c r="E2" s="58">
        <f>SUM(D3:D23)</f>
        <v>919.16351822961269</v>
      </c>
      <c r="G2" s="8">
        <v>43020</v>
      </c>
      <c r="H2" s="9" t="s">
        <v>1</v>
      </c>
      <c r="I2" s="10" t="s">
        <v>21</v>
      </c>
    </row>
    <row r="3" spans="1:9" x14ac:dyDescent="0.25">
      <c r="A3" s="11">
        <v>43466</v>
      </c>
      <c r="B3" s="12">
        <f t="shared" ref="B3:B23" si="0">NETWORKDAYS($B$1,WORKDAY(A3-1,0,$G$2:$G$616),$G$2:$G$616)</f>
        <v>93</v>
      </c>
      <c r="C3" s="54">
        <v>48.808999999999997</v>
      </c>
      <c r="D3" s="19">
        <f>C3/(1+D$1/100)^(B3/252)</f>
        <v>46.86073032148154</v>
      </c>
      <c r="G3" s="8">
        <v>43041</v>
      </c>
      <c r="H3" s="9" t="s">
        <v>1</v>
      </c>
      <c r="I3" s="10" t="s">
        <v>16</v>
      </c>
    </row>
    <row r="4" spans="1:9" x14ac:dyDescent="0.25">
      <c r="A4" s="61">
        <v>43647</v>
      </c>
      <c r="B4" s="62">
        <f t="shared" si="0"/>
        <v>216</v>
      </c>
      <c r="C4" s="63">
        <v>48.808999999999997</v>
      </c>
      <c r="D4" s="64">
        <f t="shared" ref="D4:D23" si="1">C4/(1+D$1/100)^(B4/252)</f>
        <v>44.40291352022733</v>
      </c>
      <c r="G4" s="8">
        <v>43054</v>
      </c>
      <c r="H4" s="9" t="s">
        <v>17</v>
      </c>
      <c r="I4" s="10" t="s">
        <v>18</v>
      </c>
    </row>
    <row r="5" spans="1:9" x14ac:dyDescent="0.25">
      <c r="A5" s="59">
        <v>43831</v>
      </c>
      <c r="B5" s="60">
        <f t="shared" si="0"/>
        <v>346</v>
      </c>
      <c r="C5" s="54">
        <v>48.808999999999997</v>
      </c>
      <c r="D5" s="19">
        <f t="shared" si="1"/>
        <v>41.945204138417481</v>
      </c>
      <c r="G5" s="23">
        <v>43094</v>
      </c>
      <c r="H5" s="24" t="s">
        <v>4</v>
      </c>
      <c r="I5" s="25" t="s">
        <v>2</v>
      </c>
    </row>
    <row r="6" spans="1:9" x14ac:dyDescent="0.25">
      <c r="A6" s="61">
        <v>44013</v>
      </c>
      <c r="B6" s="62">
        <f t="shared" si="0"/>
        <v>469</v>
      </c>
      <c r="C6" s="63">
        <v>48.808999999999997</v>
      </c>
      <c r="D6" s="64">
        <f t="shared" si="1"/>
        <v>39.745203695484108</v>
      </c>
      <c r="G6" s="8">
        <v>43101</v>
      </c>
      <c r="H6" s="9" t="s">
        <v>4</v>
      </c>
      <c r="I6" s="10" t="s">
        <v>3</v>
      </c>
    </row>
    <row r="7" spans="1:9" x14ac:dyDescent="0.25">
      <c r="A7" s="59">
        <v>44197</v>
      </c>
      <c r="B7" s="60">
        <f t="shared" si="0"/>
        <v>597</v>
      </c>
      <c r="C7" s="54">
        <v>48.808999999999997</v>
      </c>
      <c r="D7" s="19">
        <f t="shared" si="1"/>
        <v>37.578204065121696</v>
      </c>
      <c r="G7" s="8">
        <v>43143</v>
      </c>
      <c r="H7" s="9" t="s">
        <v>4</v>
      </c>
      <c r="I7" s="10" t="s">
        <v>5</v>
      </c>
    </row>
    <row r="8" spans="1:9" x14ac:dyDescent="0.25">
      <c r="A8" s="61">
        <v>44378</v>
      </c>
      <c r="B8" s="62">
        <f t="shared" si="0"/>
        <v>720</v>
      </c>
      <c r="C8" s="63">
        <v>48.808999999999997</v>
      </c>
      <c r="D8" s="64">
        <f t="shared" si="1"/>
        <v>35.607250119705348</v>
      </c>
      <c r="G8" s="8">
        <v>43144</v>
      </c>
      <c r="H8" s="9" t="s">
        <v>6</v>
      </c>
      <c r="I8" s="10" t="s">
        <v>7</v>
      </c>
    </row>
    <row r="9" spans="1:9" x14ac:dyDescent="0.25">
      <c r="A9" s="59">
        <v>44562</v>
      </c>
      <c r="B9" s="60">
        <f t="shared" si="0"/>
        <v>848</v>
      </c>
      <c r="C9" s="54">
        <v>48.808999999999997</v>
      </c>
      <c r="D9" s="19">
        <f t="shared" si="1"/>
        <v>33.665861205490501</v>
      </c>
      <c r="G9" s="8">
        <v>43189</v>
      </c>
      <c r="H9" s="9" t="s">
        <v>8</v>
      </c>
      <c r="I9" s="10" t="s">
        <v>9</v>
      </c>
    </row>
    <row r="10" spans="1:9" x14ac:dyDescent="0.25">
      <c r="A10" s="61">
        <v>44743</v>
      </c>
      <c r="B10" s="62">
        <f t="shared" si="0"/>
        <v>972</v>
      </c>
      <c r="C10" s="63">
        <v>48.808999999999997</v>
      </c>
      <c r="D10" s="64">
        <f t="shared" si="1"/>
        <v>31.886137834427636</v>
      </c>
      <c r="G10" s="8">
        <v>43221</v>
      </c>
      <c r="H10" s="9" t="s">
        <v>6</v>
      </c>
      <c r="I10" s="10" t="s">
        <v>13</v>
      </c>
    </row>
    <row r="11" spans="1:9" x14ac:dyDescent="0.25">
      <c r="A11" s="59">
        <v>44927</v>
      </c>
      <c r="B11" s="60">
        <f t="shared" si="0"/>
        <v>1099</v>
      </c>
      <c r="C11" s="54">
        <v>48.808999999999997</v>
      </c>
      <c r="D11" s="19">
        <f t="shared" si="1"/>
        <v>30.16084027707193</v>
      </c>
      <c r="G11" s="8">
        <v>43251</v>
      </c>
      <c r="H11" s="9" t="s">
        <v>1</v>
      </c>
      <c r="I11" s="10" t="s">
        <v>14</v>
      </c>
    </row>
    <row r="12" spans="1:9" x14ac:dyDescent="0.25">
      <c r="A12" s="61">
        <v>45108</v>
      </c>
      <c r="B12" s="62">
        <f t="shared" si="0"/>
        <v>1223</v>
      </c>
      <c r="C12" s="63">
        <v>48.808999999999997</v>
      </c>
      <c r="D12" s="64">
        <f t="shared" si="1"/>
        <v>28.566407507199855</v>
      </c>
      <c r="G12" s="8">
        <v>43350</v>
      </c>
      <c r="H12" s="9" t="s">
        <v>8</v>
      </c>
      <c r="I12" s="10" t="s">
        <v>15</v>
      </c>
    </row>
    <row r="13" spans="1:9" ht="17.25" x14ac:dyDescent="0.25">
      <c r="A13" s="59">
        <v>45292</v>
      </c>
      <c r="B13" s="60">
        <f t="shared" si="0"/>
        <v>1348</v>
      </c>
      <c r="C13" s="54">
        <v>48.808999999999997</v>
      </c>
      <c r="D13" s="19">
        <f t="shared" si="1"/>
        <v>27.044415112554343</v>
      </c>
      <c r="G13" s="8">
        <v>43385</v>
      </c>
      <c r="H13" s="9" t="s">
        <v>8</v>
      </c>
      <c r="I13" s="10" t="s">
        <v>21</v>
      </c>
    </row>
    <row r="14" spans="1:9" x14ac:dyDescent="0.25">
      <c r="A14" s="61">
        <v>45474</v>
      </c>
      <c r="B14" s="62">
        <f t="shared" si="0"/>
        <v>1472</v>
      </c>
      <c r="C14" s="63">
        <v>48.808999999999997</v>
      </c>
      <c r="D14" s="64">
        <f t="shared" si="1"/>
        <v>25.61473008715868</v>
      </c>
      <c r="G14" s="8">
        <v>43406</v>
      </c>
      <c r="H14" s="9" t="s">
        <v>8</v>
      </c>
      <c r="I14" s="10" t="s">
        <v>16</v>
      </c>
    </row>
    <row r="15" spans="1:9" x14ac:dyDescent="0.25">
      <c r="A15" s="59">
        <v>45658</v>
      </c>
      <c r="B15" s="60">
        <f t="shared" si="0"/>
        <v>1602</v>
      </c>
      <c r="C15" s="54">
        <v>48.808999999999997</v>
      </c>
      <c r="D15" s="19">
        <f t="shared" si="1"/>
        <v>24.196950093531481</v>
      </c>
      <c r="G15" s="8">
        <v>43419</v>
      </c>
      <c r="H15" s="9" t="s">
        <v>1</v>
      </c>
      <c r="I15" s="10" t="s">
        <v>18</v>
      </c>
    </row>
    <row r="16" spans="1:9" x14ac:dyDescent="0.25">
      <c r="A16" s="61">
        <v>45839</v>
      </c>
      <c r="B16" s="62">
        <f t="shared" si="0"/>
        <v>1724</v>
      </c>
      <c r="C16" s="63">
        <v>48.808999999999997</v>
      </c>
      <c r="D16" s="64">
        <f t="shared" si="1"/>
        <v>22.937879544334805</v>
      </c>
      <c r="G16" s="23">
        <v>43459</v>
      </c>
      <c r="H16" s="24" t="s">
        <v>6</v>
      </c>
      <c r="I16" s="25" t="s">
        <v>2</v>
      </c>
    </row>
    <row r="17" spans="1:9" x14ac:dyDescent="0.25">
      <c r="A17" s="59">
        <v>46023</v>
      </c>
      <c r="B17" s="60">
        <f t="shared" si="0"/>
        <v>1855</v>
      </c>
      <c r="C17" s="54">
        <v>48.808999999999997</v>
      </c>
      <c r="D17" s="19">
        <f t="shared" si="1"/>
        <v>21.658774932387558</v>
      </c>
      <c r="G17" s="8">
        <v>43466</v>
      </c>
      <c r="H17" s="9" t="s">
        <v>6</v>
      </c>
      <c r="I17" s="10" t="s">
        <v>3</v>
      </c>
    </row>
    <row r="18" spans="1:9" x14ac:dyDescent="0.25">
      <c r="A18" s="61">
        <v>46204</v>
      </c>
      <c r="B18" s="62">
        <f t="shared" si="0"/>
        <v>1977</v>
      </c>
      <c r="C18" s="63">
        <v>48.808999999999997</v>
      </c>
      <c r="D18" s="64">
        <f t="shared" si="1"/>
        <v>20.531776465901547</v>
      </c>
      <c r="G18" s="8">
        <v>43528</v>
      </c>
      <c r="H18" s="9" t="s">
        <v>4</v>
      </c>
      <c r="I18" s="10" t="s">
        <v>5</v>
      </c>
    </row>
    <row r="19" spans="1:9" x14ac:dyDescent="0.25">
      <c r="A19" s="59">
        <v>46388</v>
      </c>
      <c r="B19" s="60">
        <f t="shared" si="0"/>
        <v>2105</v>
      </c>
      <c r="C19" s="54">
        <v>48.808999999999997</v>
      </c>
      <c r="D19" s="19">
        <f t="shared" si="1"/>
        <v>19.412336939231125</v>
      </c>
      <c r="G19" s="8">
        <v>43529</v>
      </c>
      <c r="H19" s="9" t="s">
        <v>6</v>
      </c>
      <c r="I19" s="10" t="s">
        <v>7</v>
      </c>
    </row>
    <row r="20" spans="1:9" x14ac:dyDescent="0.25">
      <c r="A20" s="61">
        <v>46569</v>
      </c>
      <c r="B20" s="62">
        <f t="shared" si="0"/>
        <v>2228</v>
      </c>
      <c r="C20" s="63">
        <v>48.808999999999997</v>
      </c>
      <c r="D20" s="64">
        <f t="shared" si="1"/>
        <v>18.39417167476493</v>
      </c>
      <c r="G20" s="8">
        <v>43574</v>
      </c>
      <c r="H20" s="9" t="s">
        <v>8</v>
      </c>
      <c r="I20" s="10" t="s">
        <v>9</v>
      </c>
    </row>
    <row r="21" spans="1:9" x14ac:dyDescent="0.25">
      <c r="A21" s="59">
        <v>46753</v>
      </c>
      <c r="B21" s="60">
        <f t="shared" si="0"/>
        <v>2356</v>
      </c>
      <c r="C21" s="54">
        <v>48.808999999999997</v>
      </c>
      <c r="D21" s="19">
        <f t="shared" si="1"/>
        <v>17.391279262250578</v>
      </c>
      <c r="G21" s="8">
        <v>43586</v>
      </c>
      <c r="H21" s="9" t="s">
        <v>17</v>
      </c>
      <c r="I21" s="10" t="s">
        <v>13</v>
      </c>
    </row>
    <row r="22" spans="1:9" x14ac:dyDescent="0.25">
      <c r="A22" s="61">
        <v>46935</v>
      </c>
      <c r="B22" s="62">
        <f t="shared" si="0"/>
        <v>2480</v>
      </c>
      <c r="C22" s="63">
        <v>48.808999999999997</v>
      </c>
      <c r="D22" s="64">
        <f t="shared" si="1"/>
        <v>16.471900846032892</v>
      </c>
      <c r="G22" s="8">
        <v>43636</v>
      </c>
      <c r="H22" s="9" t="s">
        <v>1</v>
      </c>
      <c r="I22" s="10" t="s">
        <v>14</v>
      </c>
    </row>
    <row r="23" spans="1:9" ht="15.75" thickBot="1" x14ac:dyDescent="0.3">
      <c r="A23" s="65">
        <v>47119</v>
      </c>
      <c r="B23" s="66">
        <f t="shared" si="0"/>
        <v>2605</v>
      </c>
      <c r="C23" s="54">
        <v>1048.809</v>
      </c>
      <c r="D23" s="19">
        <f t="shared" si="1"/>
        <v>335.0905505868372</v>
      </c>
      <c r="G23" s="8">
        <v>43784</v>
      </c>
      <c r="H23" s="9" t="s">
        <v>8</v>
      </c>
      <c r="I23" s="10" t="s">
        <v>18</v>
      </c>
    </row>
    <row r="24" spans="1:9" x14ac:dyDescent="0.25">
      <c r="G24" s="8">
        <v>43824</v>
      </c>
      <c r="H24" s="9" t="s">
        <v>17</v>
      </c>
      <c r="I24" s="10" t="s">
        <v>2</v>
      </c>
    </row>
    <row r="25" spans="1:9" x14ac:dyDescent="0.25">
      <c r="A25" s="18"/>
      <c r="B25" s="19"/>
      <c r="G25" s="8">
        <v>43831</v>
      </c>
      <c r="H25" s="9" t="s">
        <v>17</v>
      </c>
      <c r="I25" s="10" t="s">
        <v>3</v>
      </c>
    </row>
    <row r="26" spans="1:9" x14ac:dyDescent="0.25">
      <c r="A26" s="18"/>
      <c r="B26" s="19"/>
      <c r="G26" s="8">
        <v>43885</v>
      </c>
      <c r="H26" s="9" t="s">
        <v>4</v>
      </c>
      <c r="I26" s="10" t="s">
        <v>5</v>
      </c>
    </row>
    <row r="27" spans="1:9" x14ac:dyDescent="0.25">
      <c r="A27" s="18"/>
      <c r="B27" s="19"/>
      <c r="G27" s="8">
        <v>43886</v>
      </c>
      <c r="H27" s="9" t="s">
        <v>6</v>
      </c>
      <c r="I27" s="10" t="s">
        <v>7</v>
      </c>
    </row>
    <row r="28" spans="1:9" x14ac:dyDescent="0.25">
      <c r="A28" s="18"/>
      <c r="B28" s="19"/>
      <c r="G28" s="8">
        <v>43931</v>
      </c>
      <c r="H28" s="9" t="s">
        <v>8</v>
      </c>
      <c r="I28" s="10" t="s">
        <v>9</v>
      </c>
    </row>
    <row r="29" spans="1:9" x14ac:dyDescent="0.25">
      <c r="A29" s="18"/>
      <c r="B29" s="19"/>
      <c r="G29" s="8">
        <v>43942</v>
      </c>
      <c r="H29" s="9" t="s">
        <v>6</v>
      </c>
      <c r="I29" s="10" t="s">
        <v>11</v>
      </c>
    </row>
    <row r="30" spans="1:9" x14ac:dyDescent="0.25">
      <c r="A30" s="18"/>
      <c r="B30" s="19"/>
      <c r="G30" s="8">
        <v>43952</v>
      </c>
      <c r="H30" s="9" t="s">
        <v>8</v>
      </c>
      <c r="I30" s="10" t="s">
        <v>13</v>
      </c>
    </row>
    <row r="31" spans="1:9" x14ac:dyDescent="0.25">
      <c r="A31" s="18"/>
      <c r="B31" s="19"/>
      <c r="G31" s="8">
        <v>43993</v>
      </c>
      <c r="H31" s="9" t="s">
        <v>1</v>
      </c>
      <c r="I31" s="10" t="s">
        <v>14</v>
      </c>
    </row>
    <row r="32" spans="1:9" x14ac:dyDescent="0.25">
      <c r="A32" s="18"/>
      <c r="B32" s="19"/>
      <c r="G32" s="8">
        <v>44081</v>
      </c>
      <c r="H32" s="9" t="s">
        <v>4</v>
      </c>
      <c r="I32" s="10" t="s">
        <v>15</v>
      </c>
    </row>
    <row r="33" spans="1:9" ht="17.25" x14ac:dyDescent="0.25">
      <c r="A33" s="18"/>
      <c r="G33" s="8">
        <v>44116</v>
      </c>
      <c r="H33" s="9" t="s">
        <v>4</v>
      </c>
      <c r="I33" s="10" t="s">
        <v>21</v>
      </c>
    </row>
    <row r="34" spans="1:9" x14ac:dyDescent="0.25">
      <c r="A34" s="18"/>
      <c r="B34" s="20"/>
      <c r="G34" s="8">
        <v>44137</v>
      </c>
      <c r="H34" s="9" t="s">
        <v>4</v>
      </c>
      <c r="I34" s="10" t="s">
        <v>16</v>
      </c>
    </row>
    <row r="35" spans="1:9" x14ac:dyDescent="0.25">
      <c r="A35" s="18"/>
      <c r="B35" s="20"/>
      <c r="G35" s="8">
        <v>44190</v>
      </c>
      <c r="H35" s="9" t="s">
        <v>8</v>
      </c>
      <c r="I35" s="10" t="s">
        <v>2</v>
      </c>
    </row>
    <row r="36" spans="1:9" x14ac:dyDescent="0.25">
      <c r="A36" s="18"/>
      <c r="B36" s="20"/>
      <c r="G36" s="8">
        <v>44197</v>
      </c>
      <c r="H36" s="9" t="s">
        <v>8</v>
      </c>
      <c r="I36" s="10" t="s">
        <v>3</v>
      </c>
    </row>
    <row r="37" spans="1:9" x14ac:dyDescent="0.25">
      <c r="A37" s="18"/>
      <c r="B37" s="20"/>
      <c r="G37" s="8">
        <v>44242</v>
      </c>
      <c r="H37" s="9" t="s">
        <v>4</v>
      </c>
      <c r="I37" s="10" t="s">
        <v>5</v>
      </c>
    </row>
    <row r="38" spans="1:9" x14ac:dyDescent="0.25">
      <c r="A38" s="18"/>
      <c r="G38" s="8">
        <v>44243</v>
      </c>
      <c r="H38" s="9" t="s">
        <v>6</v>
      </c>
      <c r="I38" s="10" t="s">
        <v>7</v>
      </c>
    </row>
    <row r="39" spans="1:9" x14ac:dyDescent="0.25">
      <c r="A39" s="18"/>
      <c r="G39" s="8">
        <v>44288</v>
      </c>
      <c r="H39" s="9" t="s">
        <v>8</v>
      </c>
      <c r="I39" s="10" t="s">
        <v>9</v>
      </c>
    </row>
    <row r="40" spans="1:9" x14ac:dyDescent="0.25">
      <c r="G40" s="8">
        <v>44307</v>
      </c>
      <c r="H40" s="9" t="s">
        <v>17</v>
      </c>
      <c r="I40" s="10" t="s">
        <v>11</v>
      </c>
    </row>
    <row r="41" spans="1:9" x14ac:dyDescent="0.25">
      <c r="G41" s="8">
        <v>44350</v>
      </c>
      <c r="H41" s="9" t="s">
        <v>1</v>
      </c>
      <c r="I41" s="10" t="s">
        <v>14</v>
      </c>
    </row>
    <row r="42" spans="1:9" x14ac:dyDescent="0.25">
      <c r="G42" s="8">
        <v>44446</v>
      </c>
      <c r="H42" s="9" t="s">
        <v>6</v>
      </c>
      <c r="I42" s="10" t="s">
        <v>15</v>
      </c>
    </row>
    <row r="43" spans="1:9" ht="17.25" x14ac:dyDescent="0.25">
      <c r="G43" s="8">
        <v>44481</v>
      </c>
      <c r="H43" s="9" t="s">
        <v>6</v>
      </c>
      <c r="I43" s="10" t="s">
        <v>21</v>
      </c>
    </row>
    <row r="44" spans="1:9" x14ac:dyDescent="0.25">
      <c r="G44" s="8">
        <v>44502</v>
      </c>
      <c r="H44" s="9" t="s">
        <v>6</v>
      </c>
      <c r="I44" s="10" t="s">
        <v>16</v>
      </c>
    </row>
    <row r="45" spans="1:9" x14ac:dyDescent="0.25">
      <c r="G45" s="8">
        <v>44515</v>
      </c>
      <c r="H45" s="9" t="s">
        <v>4</v>
      </c>
      <c r="I45" s="10" t="s">
        <v>18</v>
      </c>
    </row>
    <row r="46" spans="1:9" x14ac:dyDescent="0.25">
      <c r="G46" s="8">
        <v>44620</v>
      </c>
      <c r="H46" s="9" t="s">
        <v>4</v>
      </c>
      <c r="I46" s="10" t="s">
        <v>5</v>
      </c>
    </row>
    <row r="47" spans="1:9" x14ac:dyDescent="0.25">
      <c r="G47" s="8">
        <v>44621</v>
      </c>
      <c r="H47" s="9" t="s">
        <v>6</v>
      </c>
      <c r="I47" s="10" t="s">
        <v>7</v>
      </c>
    </row>
    <row r="48" spans="1:9" x14ac:dyDescent="0.25">
      <c r="G48" s="8">
        <v>44666</v>
      </c>
      <c r="H48" s="9" t="s">
        <v>8</v>
      </c>
      <c r="I48" s="10" t="s">
        <v>9</v>
      </c>
    </row>
    <row r="49" spans="7:9" x14ac:dyDescent="0.25">
      <c r="G49" s="8">
        <v>44672</v>
      </c>
      <c r="H49" s="9" t="s">
        <v>1</v>
      </c>
      <c r="I49" s="10" t="s">
        <v>11</v>
      </c>
    </row>
    <row r="50" spans="7:9" x14ac:dyDescent="0.25">
      <c r="G50" s="8">
        <v>44728</v>
      </c>
      <c r="H50" s="9" t="s">
        <v>1</v>
      </c>
      <c r="I50" s="10" t="s">
        <v>14</v>
      </c>
    </row>
    <row r="51" spans="7:9" x14ac:dyDescent="0.25">
      <c r="G51" s="8">
        <v>44811</v>
      </c>
      <c r="H51" s="9" t="s">
        <v>17</v>
      </c>
      <c r="I51" s="10" t="s">
        <v>15</v>
      </c>
    </row>
    <row r="52" spans="7:9" ht="17.25" x14ac:dyDescent="0.25">
      <c r="G52" s="8">
        <v>44846</v>
      </c>
      <c r="H52" s="9" t="s">
        <v>17</v>
      </c>
      <c r="I52" s="10" t="s">
        <v>21</v>
      </c>
    </row>
    <row r="53" spans="7:9" x14ac:dyDescent="0.25">
      <c r="G53" s="8">
        <v>44867</v>
      </c>
      <c r="H53" s="9" t="s">
        <v>17</v>
      </c>
      <c r="I53" s="10" t="s">
        <v>16</v>
      </c>
    </row>
    <row r="54" spans="7:9" x14ac:dyDescent="0.25">
      <c r="G54" s="8">
        <v>44880</v>
      </c>
      <c r="H54" s="9" t="s">
        <v>6</v>
      </c>
      <c r="I54" s="10" t="s">
        <v>18</v>
      </c>
    </row>
    <row r="55" spans="7:9" x14ac:dyDescent="0.25">
      <c r="G55" s="8">
        <v>44977</v>
      </c>
      <c r="H55" s="9" t="s">
        <v>4</v>
      </c>
      <c r="I55" s="10" t="s">
        <v>5</v>
      </c>
    </row>
    <row r="56" spans="7:9" x14ac:dyDescent="0.25">
      <c r="G56" s="8">
        <v>44978</v>
      </c>
      <c r="H56" s="9" t="s">
        <v>6</v>
      </c>
      <c r="I56" s="10" t="s">
        <v>7</v>
      </c>
    </row>
    <row r="57" spans="7:9" x14ac:dyDescent="0.25">
      <c r="G57" s="8">
        <v>45023</v>
      </c>
      <c r="H57" s="9" t="s">
        <v>8</v>
      </c>
      <c r="I57" s="10" t="s">
        <v>9</v>
      </c>
    </row>
    <row r="58" spans="7:9" x14ac:dyDescent="0.25">
      <c r="G58" s="8">
        <v>45037</v>
      </c>
      <c r="H58" s="9" t="s">
        <v>8</v>
      </c>
      <c r="I58" s="10" t="s">
        <v>11</v>
      </c>
    </row>
    <row r="59" spans="7:9" x14ac:dyDescent="0.25">
      <c r="G59" s="8">
        <v>45047</v>
      </c>
      <c r="H59" s="9" t="s">
        <v>4</v>
      </c>
      <c r="I59" s="10" t="s">
        <v>13</v>
      </c>
    </row>
    <row r="60" spans="7:9" x14ac:dyDescent="0.25">
      <c r="G60" s="8">
        <v>45085</v>
      </c>
      <c r="H60" s="9" t="s">
        <v>1</v>
      </c>
      <c r="I60" s="10" t="s">
        <v>14</v>
      </c>
    </row>
    <row r="61" spans="7:9" x14ac:dyDescent="0.25">
      <c r="G61" s="8">
        <v>45176</v>
      </c>
      <c r="H61" s="9" t="s">
        <v>1</v>
      </c>
      <c r="I61" s="10" t="s">
        <v>15</v>
      </c>
    </row>
    <row r="62" spans="7:9" ht="17.25" x14ac:dyDescent="0.25">
      <c r="G62" s="8">
        <v>45211</v>
      </c>
      <c r="H62" s="9" t="s">
        <v>1</v>
      </c>
      <c r="I62" s="10" t="s">
        <v>21</v>
      </c>
    </row>
    <row r="63" spans="7:9" x14ac:dyDescent="0.25">
      <c r="G63" s="8">
        <v>45232</v>
      </c>
      <c r="H63" s="9" t="s">
        <v>1</v>
      </c>
      <c r="I63" s="10" t="s">
        <v>16</v>
      </c>
    </row>
    <row r="64" spans="7:9" x14ac:dyDescent="0.25">
      <c r="G64" s="8">
        <v>45245</v>
      </c>
      <c r="H64" s="9" t="s">
        <v>17</v>
      </c>
      <c r="I64" s="10" t="s">
        <v>18</v>
      </c>
    </row>
    <row r="65" spans="7:9" x14ac:dyDescent="0.25">
      <c r="G65" s="8">
        <v>45285</v>
      </c>
      <c r="H65" s="9" t="s">
        <v>4</v>
      </c>
      <c r="I65" s="10" t="s">
        <v>2</v>
      </c>
    </row>
    <row r="66" spans="7:9" x14ac:dyDescent="0.25">
      <c r="G66" s="8">
        <v>45292</v>
      </c>
      <c r="H66" s="9" t="s">
        <v>4</v>
      </c>
      <c r="I66" s="10" t="s">
        <v>3</v>
      </c>
    </row>
    <row r="67" spans="7:9" x14ac:dyDescent="0.25">
      <c r="G67" s="8">
        <v>45334</v>
      </c>
      <c r="H67" s="9" t="s">
        <v>4</v>
      </c>
      <c r="I67" s="10" t="s">
        <v>5</v>
      </c>
    </row>
    <row r="68" spans="7:9" x14ac:dyDescent="0.25">
      <c r="G68" s="8">
        <v>45335</v>
      </c>
      <c r="H68" s="9" t="s">
        <v>6</v>
      </c>
      <c r="I68" s="10" t="s">
        <v>7</v>
      </c>
    </row>
    <row r="69" spans="7:9" x14ac:dyDescent="0.25">
      <c r="G69" s="8">
        <v>45380</v>
      </c>
      <c r="H69" s="9" t="s">
        <v>8</v>
      </c>
      <c r="I69" s="10" t="s">
        <v>9</v>
      </c>
    </row>
    <row r="70" spans="7:9" x14ac:dyDescent="0.25">
      <c r="G70" s="8">
        <v>45413</v>
      </c>
      <c r="H70" s="9" t="s">
        <v>17</v>
      </c>
      <c r="I70" s="10" t="s">
        <v>13</v>
      </c>
    </row>
    <row r="71" spans="7:9" x14ac:dyDescent="0.25">
      <c r="G71" s="8">
        <v>45442</v>
      </c>
      <c r="H71" s="9" t="s">
        <v>1</v>
      </c>
      <c r="I71" s="10" t="s">
        <v>14</v>
      </c>
    </row>
    <row r="72" spans="7:9" x14ac:dyDescent="0.25">
      <c r="G72" s="8">
        <v>45611</v>
      </c>
      <c r="H72" s="9" t="s">
        <v>8</v>
      </c>
      <c r="I72" s="10" t="s">
        <v>18</v>
      </c>
    </row>
    <row r="73" spans="7:9" x14ac:dyDescent="0.25">
      <c r="G73" s="8">
        <v>45651</v>
      </c>
      <c r="H73" s="9" t="s">
        <v>17</v>
      </c>
      <c r="I73" s="10" t="s">
        <v>2</v>
      </c>
    </row>
    <row r="74" spans="7:9" x14ac:dyDescent="0.25">
      <c r="G74" s="8">
        <v>45658</v>
      </c>
      <c r="H74" s="9" t="s">
        <v>17</v>
      </c>
      <c r="I74" s="10" t="s">
        <v>3</v>
      </c>
    </row>
    <row r="75" spans="7:9" x14ac:dyDescent="0.25">
      <c r="G75" s="8">
        <v>45719</v>
      </c>
      <c r="H75" s="9" t="s">
        <v>4</v>
      </c>
      <c r="I75" s="10" t="s">
        <v>5</v>
      </c>
    </row>
    <row r="76" spans="7:9" x14ac:dyDescent="0.25">
      <c r="G76" s="8">
        <v>45720</v>
      </c>
      <c r="H76" s="9" t="s">
        <v>6</v>
      </c>
      <c r="I76" s="10" t="s">
        <v>7</v>
      </c>
    </row>
    <row r="77" spans="7:9" x14ac:dyDescent="0.25">
      <c r="G77" s="8">
        <v>45765</v>
      </c>
      <c r="H77" s="9" t="s">
        <v>8</v>
      </c>
      <c r="I77" s="10" t="s">
        <v>9</v>
      </c>
    </row>
    <row r="78" spans="7:9" x14ac:dyDescent="0.25">
      <c r="G78" s="8">
        <v>45768</v>
      </c>
      <c r="H78" s="9" t="s">
        <v>4</v>
      </c>
      <c r="I78" s="10" t="s">
        <v>11</v>
      </c>
    </row>
    <row r="79" spans="7:9" x14ac:dyDescent="0.25">
      <c r="G79" s="8">
        <v>45778</v>
      </c>
      <c r="H79" s="9" t="s">
        <v>1</v>
      </c>
      <c r="I79" s="10" t="s">
        <v>13</v>
      </c>
    </row>
    <row r="80" spans="7:9" x14ac:dyDescent="0.25">
      <c r="G80" s="8">
        <v>45827</v>
      </c>
      <c r="H80" s="9" t="s">
        <v>1</v>
      </c>
      <c r="I80" s="10" t="s">
        <v>14</v>
      </c>
    </row>
    <row r="81" spans="7:9" x14ac:dyDescent="0.25">
      <c r="G81" s="8">
        <v>46016</v>
      </c>
      <c r="H81" s="9" t="s">
        <v>1</v>
      </c>
      <c r="I81" s="10" t="s">
        <v>2</v>
      </c>
    </row>
    <row r="82" spans="7:9" x14ac:dyDescent="0.25">
      <c r="G82" s="8">
        <v>46023</v>
      </c>
      <c r="H82" s="9" t="s">
        <v>1</v>
      </c>
      <c r="I82" s="10" t="s">
        <v>3</v>
      </c>
    </row>
    <row r="83" spans="7:9" x14ac:dyDescent="0.25">
      <c r="G83" s="8">
        <v>46069</v>
      </c>
      <c r="H83" s="9" t="s">
        <v>4</v>
      </c>
      <c r="I83" s="10" t="s">
        <v>5</v>
      </c>
    </row>
    <row r="84" spans="7:9" x14ac:dyDescent="0.25">
      <c r="G84" s="8">
        <v>46070</v>
      </c>
      <c r="H84" s="9" t="s">
        <v>6</v>
      </c>
      <c r="I84" s="10" t="s">
        <v>7</v>
      </c>
    </row>
    <row r="85" spans="7:9" x14ac:dyDescent="0.25">
      <c r="G85" s="8">
        <v>46115</v>
      </c>
      <c r="H85" s="9" t="s">
        <v>8</v>
      </c>
      <c r="I85" s="10" t="s">
        <v>9</v>
      </c>
    </row>
    <row r="86" spans="7:9" x14ac:dyDescent="0.25">
      <c r="G86" s="8">
        <v>46133</v>
      </c>
      <c r="H86" s="9" t="s">
        <v>6</v>
      </c>
      <c r="I86" s="10" t="s">
        <v>11</v>
      </c>
    </row>
    <row r="87" spans="7:9" x14ac:dyDescent="0.25">
      <c r="G87" s="8">
        <v>46143</v>
      </c>
      <c r="H87" s="9" t="s">
        <v>8</v>
      </c>
      <c r="I87" s="10" t="s">
        <v>13</v>
      </c>
    </row>
    <row r="88" spans="7:9" x14ac:dyDescent="0.25">
      <c r="G88" s="8">
        <v>46177</v>
      </c>
      <c r="H88" s="9" t="s">
        <v>1</v>
      </c>
      <c r="I88" s="10" t="s">
        <v>14</v>
      </c>
    </row>
    <row r="89" spans="7:9" x14ac:dyDescent="0.25">
      <c r="G89" s="8">
        <v>46272</v>
      </c>
      <c r="H89" s="9" t="s">
        <v>4</v>
      </c>
      <c r="I89" s="10" t="s">
        <v>15</v>
      </c>
    </row>
    <row r="90" spans="7:9" ht="17.25" x14ac:dyDescent="0.25">
      <c r="G90" s="8">
        <v>46307</v>
      </c>
      <c r="H90" s="9" t="s">
        <v>4</v>
      </c>
      <c r="I90" s="10" t="s">
        <v>21</v>
      </c>
    </row>
    <row r="91" spans="7:9" x14ac:dyDescent="0.25">
      <c r="G91" s="8">
        <v>46328</v>
      </c>
      <c r="H91" s="9" t="s">
        <v>4</v>
      </c>
      <c r="I91" s="10" t="s">
        <v>16</v>
      </c>
    </row>
    <row r="92" spans="7:9" x14ac:dyDescent="0.25">
      <c r="G92" s="8">
        <v>46381</v>
      </c>
      <c r="H92" s="9" t="s">
        <v>8</v>
      </c>
      <c r="I92" s="10" t="s">
        <v>2</v>
      </c>
    </row>
    <row r="93" spans="7:9" x14ac:dyDescent="0.25">
      <c r="G93" s="8">
        <v>46388</v>
      </c>
      <c r="H93" s="9" t="s">
        <v>8</v>
      </c>
      <c r="I93" s="10" t="s">
        <v>3</v>
      </c>
    </row>
    <row r="94" spans="7:9" x14ac:dyDescent="0.25">
      <c r="G94" s="8">
        <v>46426</v>
      </c>
      <c r="H94" s="9" t="s">
        <v>4</v>
      </c>
      <c r="I94" s="10" t="s">
        <v>5</v>
      </c>
    </row>
    <row r="95" spans="7:9" x14ac:dyDescent="0.25">
      <c r="G95" s="8">
        <v>46427</v>
      </c>
      <c r="H95" s="9" t="s">
        <v>6</v>
      </c>
      <c r="I95" s="10" t="s">
        <v>7</v>
      </c>
    </row>
    <row r="96" spans="7:9" x14ac:dyDescent="0.25">
      <c r="G96" s="8">
        <v>46472</v>
      </c>
      <c r="H96" s="9" t="s">
        <v>8</v>
      </c>
      <c r="I96" s="10" t="s">
        <v>9</v>
      </c>
    </row>
    <row r="97" spans="7:9" x14ac:dyDescent="0.25">
      <c r="G97" s="8">
        <v>46498</v>
      </c>
      <c r="H97" s="9" t="s">
        <v>17</v>
      </c>
      <c r="I97" s="10" t="s">
        <v>11</v>
      </c>
    </row>
    <row r="98" spans="7:9" x14ac:dyDescent="0.25">
      <c r="G98" s="8">
        <v>46534</v>
      </c>
      <c r="H98" s="9" t="s">
        <v>1</v>
      </c>
      <c r="I98" s="10" t="s">
        <v>14</v>
      </c>
    </row>
    <row r="99" spans="7:9" x14ac:dyDescent="0.25">
      <c r="G99" s="8">
        <v>46637</v>
      </c>
      <c r="H99" s="9" t="s">
        <v>6</v>
      </c>
      <c r="I99" s="10" t="s">
        <v>15</v>
      </c>
    </row>
    <row r="100" spans="7:9" ht="17.25" x14ac:dyDescent="0.25">
      <c r="G100" s="8">
        <v>46672</v>
      </c>
      <c r="H100" s="9" t="s">
        <v>6</v>
      </c>
      <c r="I100" s="10" t="s">
        <v>21</v>
      </c>
    </row>
    <row r="101" spans="7:9" x14ac:dyDescent="0.25">
      <c r="G101" s="8">
        <v>46693</v>
      </c>
      <c r="H101" s="9" t="s">
        <v>6</v>
      </c>
      <c r="I101" s="10" t="s">
        <v>16</v>
      </c>
    </row>
    <row r="102" spans="7:9" x14ac:dyDescent="0.25">
      <c r="G102" s="8">
        <v>46706</v>
      </c>
      <c r="H102" s="9" t="s">
        <v>4</v>
      </c>
      <c r="I102" s="10" t="s">
        <v>18</v>
      </c>
    </row>
    <row r="103" spans="7:9" x14ac:dyDescent="0.25">
      <c r="G103" s="8">
        <v>46811</v>
      </c>
      <c r="H103" s="9" t="s">
        <v>4</v>
      </c>
      <c r="I103" s="10" t="s">
        <v>5</v>
      </c>
    </row>
    <row r="104" spans="7:9" x14ac:dyDescent="0.25">
      <c r="G104" s="8">
        <v>46812</v>
      </c>
      <c r="H104" s="9" t="s">
        <v>6</v>
      </c>
      <c r="I104" s="10" t="s">
        <v>7</v>
      </c>
    </row>
    <row r="105" spans="7:9" x14ac:dyDescent="0.25">
      <c r="G105" s="8">
        <v>46857</v>
      </c>
      <c r="H105" s="9" t="s">
        <v>8</v>
      </c>
      <c r="I105" s="10" t="s">
        <v>9</v>
      </c>
    </row>
    <row r="106" spans="7:9" x14ac:dyDescent="0.25">
      <c r="G106" s="8">
        <v>46864</v>
      </c>
      <c r="H106" s="9" t="s">
        <v>8</v>
      </c>
      <c r="I106" s="10" t="s">
        <v>11</v>
      </c>
    </row>
    <row r="107" spans="7:9" x14ac:dyDescent="0.25">
      <c r="G107" s="8">
        <v>46874</v>
      </c>
      <c r="H107" s="9" t="s">
        <v>4</v>
      </c>
      <c r="I107" s="10" t="s">
        <v>13</v>
      </c>
    </row>
    <row r="108" spans="7:9" x14ac:dyDescent="0.25">
      <c r="G108" s="8">
        <v>46919</v>
      </c>
      <c r="H108" s="9" t="s">
        <v>1</v>
      </c>
      <c r="I108" s="10" t="s">
        <v>14</v>
      </c>
    </row>
    <row r="109" spans="7:9" x14ac:dyDescent="0.25">
      <c r="G109" s="8">
        <v>47003</v>
      </c>
      <c r="H109" s="9" t="s">
        <v>1</v>
      </c>
      <c r="I109" s="10" t="s">
        <v>15</v>
      </c>
    </row>
    <row r="110" spans="7:9" ht="17.25" x14ac:dyDescent="0.25">
      <c r="G110" s="8">
        <v>47038</v>
      </c>
      <c r="H110" s="9" t="s">
        <v>1</v>
      </c>
      <c r="I110" s="10" t="s">
        <v>21</v>
      </c>
    </row>
    <row r="111" spans="7:9" x14ac:dyDescent="0.25">
      <c r="G111" s="8">
        <v>47059</v>
      </c>
      <c r="H111" s="9" t="s">
        <v>1</v>
      </c>
      <c r="I111" s="10" t="s">
        <v>16</v>
      </c>
    </row>
    <row r="112" spans="7:9" x14ac:dyDescent="0.25">
      <c r="G112" s="8">
        <v>47072</v>
      </c>
      <c r="H112" s="9" t="s">
        <v>17</v>
      </c>
      <c r="I112" s="10" t="s">
        <v>18</v>
      </c>
    </row>
    <row r="113" spans="7:9" x14ac:dyDescent="0.25">
      <c r="G113" s="8">
        <v>47112</v>
      </c>
      <c r="H113" s="9" t="s">
        <v>4</v>
      </c>
      <c r="I113" s="10" t="s">
        <v>2</v>
      </c>
    </row>
    <row r="114" spans="7:9" x14ac:dyDescent="0.25">
      <c r="G114" s="8">
        <v>47119</v>
      </c>
      <c r="H114" s="9" t="s">
        <v>4</v>
      </c>
      <c r="I114" s="10" t="s">
        <v>3</v>
      </c>
    </row>
    <row r="115" spans="7:9" x14ac:dyDescent="0.25">
      <c r="G115" s="8">
        <v>47161</v>
      </c>
      <c r="H115" s="9" t="s">
        <v>4</v>
      </c>
      <c r="I115" s="10" t="s">
        <v>5</v>
      </c>
    </row>
    <row r="116" spans="7:9" x14ac:dyDescent="0.25">
      <c r="G116" s="8">
        <v>47162</v>
      </c>
      <c r="H116" s="9" t="s">
        <v>6</v>
      </c>
      <c r="I116" s="10" t="s">
        <v>7</v>
      </c>
    </row>
    <row r="117" spans="7:9" x14ac:dyDescent="0.25">
      <c r="G117" s="8">
        <v>47207</v>
      </c>
      <c r="H117" s="9" t="s">
        <v>8</v>
      </c>
      <c r="I117" s="10" t="s">
        <v>9</v>
      </c>
    </row>
    <row r="118" spans="7:9" x14ac:dyDescent="0.25">
      <c r="G118" s="8">
        <v>47239</v>
      </c>
      <c r="H118" s="9" t="s">
        <v>6</v>
      </c>
      <c r="I118" s="10" t="s">
        <v>13</v>
      </c>
    </row>
    <row r="119" spans="7:9" x14ac:dyDescent="0.25">
      <c r="G119" s="8">
        <v>47269</v>
      </c>
      <c r="H119" s="9" t="s">
        <v>1</v>
      </c>
      <c r="I119" s="10" t="s">
        <v>14</v>
      </c>
    </row>
    <row r="120" spans="7:9" x14ac:dyDescent="0.25">
      <c r="G120" s="8">
        <v>47368</v>
      </c>
      <c r="H120" s="9" t="s">
        <v>8</v>
      </c>
      <c r="I120" s="10" t="s">
        <v>15</v>
      </c>
    </row>
    <row r="121" spans="7:9" ht="17.25" x14ac:dyDescent="0.25">
      <c r="G121" s="8">
        <v>47403</v>
      </c>
      <c r="H121" s="9" t="s">
        <v>8</v>
      </c>
      <c r="I121" s="10" t="s">
        <v>21</v>
      </c>
    </row>
    <row r="122" spans="7:9" x14ac:dyDescent="0.25">
      <c r="G122" s="8">
        <v>47424</v>
      </c>
      <c r="H122" s="9" t="s">
        <v>8</v>
      </c>
      <c r="I122" s="10" t="s">
        <v>16</v>
      </c>
    </row>
    <row r="123" spans="7:9" x14ac:dyDescent="0.25">
      <c r="G123" s="8">
        <v>47437</v>
      </c>
      <c r="H123" s="9" t="s">
        <v>1</v>
      </c>
      <c r="I123" s="10" t="s">
        <v>18</v>
      </c>
    </row>
    <row r="124" spans="7:9" x14ac:dyDescent="0.25">
      <c r="G124" s="8">
        <v>47477</v>
      </c>
      <c r="H124" s="9" t="s">
        <v>6</v>
      </c>
      <c r="I124" s="10" t="s">
        <v>2</v>
      </c>
    </row>
    <row r="125" spans="7:9" x14ac:dyDescent="0.25">
      <c r="G125" s="8">
        <v>47484</v>
      </c>
      <c r="H125" s="9" t="s">
        <v>6</v>
      </c>
      <c r="I125" s="10" t="s">
        <v>3</v>
      </c>
    </row>
    <row r="126" spans="7:9" x14ac:dyDescent="0.25">
      <c r="G126" s="8">
        <v>47546</v>
      </c>
      <c r="H126" s="9" t="s">
        <v>4</v>
      </c>
      <c r="I126" s="10" t="s">
        <v>5</v>
      </c>
    </row>
    <row r="127" spans="7:9" x14ac:dyDescent="0.25">
      <c r="G127" s="8">
        <v>47547</v>
      </c>
      <c r="H127" s="9" t="s">
        <v>6</v>
      </c>
      <c r="I127" s="10" t="s">
        <v>7</v>
      </c>
    </row>
    <row r="128" spans="7:9" x14ac:dyDescent="0.25">
      <c r="G128" s="8">
        <v>47592</v>
      </c>
      <c r="H128" s="9" t="s">
        <v>8</v>
      </c>
      <c r="I128" s="10" t="s">
        <v>9</v>
      </c>
    </row>
    <row r="129" spans="7:9" x14ac:dyDescent="0.25">
      <c r="G129" s="8">
        <v>47604</v>
      </c>
      <c r="H129" s="9" t="s">
        <v>17</v>
      </c>
      <c r="I129" s="10" t="s">
        <v>13</v>
      </c>
    </row>
    <row r="130" spans="7:9" x14ac:dyDescent="0.25">
      <c r="G130" s="8">
        <v>47654</v>
      </c>
      <c r="H130" s="9" t="s">
        <v>1</v>
      </c>
      <c r="I130" s="10" t="s">
        <v>14</v>
      </c>
    </row>
    <row r="131" spans="7:9" x14ac:dyDescent="0.25">
      <c r="G131" s="8">
        <v>47802</v>
      </c>
      <c r="H131" s="9" t="s">
        <v>8</v>
      </c>
      <c r="I131" s="10" t="s">
        <v>18</v>
      </c>
    </row>
    <row r="132" spans="7:9" x14ac:dyDescent="0.25">
      <c r="G132" s="8">
        <v>47842</v>
      </c>
      <c r="H132" s="9" t="s">
        <v>17</v>
      </c>
      <c r="I132" s="10" t="s">
        <v>2</v>
      </c>
    </row>
    <row r="133" spans="7:9" x14ac:dyDescent="0.25">
      <c r="G133" s="8">
        <v>47849</v>
      </c>
      <c r="H133" s="9" t="s">
        <v>17</v>
      </c>
      <c r="I133" s="10" t="s">
        <v>3</v>
      </c>
    </row>
    <row r="134" spans="7:9" x14ac:dyDescent="0.25">
      <c r="G134" s="8">
        <v>47903</v>
      </c>
      <c r="H134" s="9" t="s">
        <v>4</v>
      </c>
      <c r="I134" s="10" t="s">
        <v>5</v>
      </c>
    </row>
    <row r="135" spans="7:9" x14ac:dyDescent="0.25">
      <c r="G135" s="8">
        <v>47904</v>
      </c>
      <c r="H135" s="9" t="s">
        <v>6</v>
      </c>
      <c r="I135" s="10" t="s">
        <v>7</v>
      </c>
    </row>
    <row r="136" spans="7:9" x14ac:dyDescent="0.25">
      <c r="G136" s="8">
        <v>47949</v>
      </c>
      <c r="H136" s="9" t="s">
        <v>8</v>
      </c>
      <c r="I136" s="10" t="s">
        <v>9</v>
      </c>
    </row>
    <row r="137" spans="7:9" x14ac:dyDescent="0.25">
      <c r="G137" s="8">
        <v>47959</v>
      </c>
      <c r="H137" s="9" t="s">
        <v>4</v>
      </c>
      <c r="I137" s="10" t="s">
        <v>11</v>
      </c>
    </row>
    <row r="138" spans="7:9" x14ac:dyDescent="0.25">
      <c r="G138" s="8">
        <v>47969</v>
      </c>
      <c r="H138" s="9" t="s">
        <v>1</v>
      </c>
      <c r="I138" s="10" t="s">
        <v>13</v>
      </c>
    </row>
    <row r="139" spans="7:9" x14ac:dyDescent="0.25">
      <c r="G139" s="8">
        <v>48011</v>
      </c>
      <c r="H139" s="9" t="s">
        <v>1</v>
      </c>
      <c r="I139" s="10" t="s">
        <v>14</v>
      </c>
    </row>
    <row r="140" spans="7:9" x14ac:dyDescent="0.25">
      <c r="G140" s="8">
        <v>48207</v>
      </c>
      <c r="H140" s="9" t="s">
        <v>1</v>
      </c>
      <c r="I140" s="10" t="s">
        <v>2</v>
      </c>
    </row>
    <row r="141" spans="7:9" x14ac:dyDescent="0.25">
      <c r="G141" s="8">
        <v>48214</v>
      </c>
      <c r="H141" s="9" t="s">
        <v>1</v>
      </c>
      <c r="I141" s="10" t="s">
        <v>3</v>
      </c>
    </row>
    <row r="142" spans="7:9" x14ac:dyDescent="0.25">
      <c r="G142" s="8">
        <v>48253</v>
      </c>
      <c r="H142" s="9" t="s">
        <v>4</v>
      </c>
      <c r="I142" s="10" t="s">
        <v>7</v>
      </c>
    </row>
    <row r="143" spans="7:9" x14ac:dyDescent="0.25">
      <c r="G143" s="8">
        <v>48254</v>
      </c>
      <c r="H143" s="9" t="s">
        <v>6</v>
      </c>
      <c r="I143" s="10" t="s">
        <v>7</v>
      </c>
    </row>
    <row r="144" spans="7:9" x14ac:dyDescent="0.25">
      <c r="G144" s="8">
        <v>48299</v>
      </c>
      <c r="H144" s="9" t="s">
        <v>8</v>
      </c>
      <c r="I144" s="10" t="s">
        <v>9</v>
      </c>
    </row>
    <row r="145" spans="7:9" x14ac:dyDescent="0.25">
      <c r="G145" s="8">
        <v>48325</v>
      </c>
      <c r="H145" s="9" t="s">
        <v>17</v>
      </c>
      <c r="I145" s="10" t="s">
        <v>11</v>
      </c>
    </row>
    <row r="146" spans="7:9" x14ac:dyDescent="0.25">
      <c r="G146" s="8">
        <v>48361</v>
      </c>
      <c r="H146" s="9" t="s">
        <v>1</v>
      </c>
      <c r="I146" s="10" t="s">
        <v>14</v>
      </c>
    </row>
    <row r="147" spans="7:9" x14ac:dyDescent="0.25">
      <c r="G147" s="8">
        <v>48464</v>
      </c>
      <c r="H147" s="9" t="s">
        <v>6</v>
      </c>
      <c r="I147" s="10" t="s">
        <v>15</v>
      </c>
    </row>
    <row r="148" spans="7:9" x14ac:dyDescent="0.25">
      <c r="G148" s="8">
        <v>48499</v>
      </c>
      <c r="H148" s="9" t="s">
        <v>6</v>
      </c>
      <c r="I148" s="10" t="s">
        <v>19</v>
      </c>
    </row>
    <row r="149" spans="7:9" x14ac:dyDescent="0.25">
      <c r="G149" s="8">
        <v>48520</v>
      </c>
      <c r="H149" s="9" t="s">
        <v>6</v>
      </c>
      <c r="I149" s="10" t="s">
        <v>16</v>
      </c>
    </row>
    <row r="150" spans="7:9" x14ac:dyDescent="0.25">
      <c r="G150" s="8">
        <v>48533</v>
      </c>
      <c r="H150" s="9" t="s">
        <v>4</v>
      </c>
      <c r="I150" s="10" t="s">
        <v>18</v>
      </c>
    </row>
    <row r="151" spans="7:9" x14ac:dyDescent="0.25">
      <c r="G151" s="8">
        <v>48638</v>
      </c>
      <c r="H151" s="9" t="s">
        <v>4</v>
      </c>
      <c r="I151" s="10" t="s">
        <v>7</v>
      </c>
    </row>
    <row r="152" spans="7:9" x14ac:dyDescent="0.25">
      <c r="G152" s="8">
        <v>48639</v>
      </c>
      <c r="H152" s="9" t="s">
        <v>6</v>
      </c>
      <c r="I152" s="10" t="s">
        <v>7</v>
      </c>
    </row>
    <row r="153" spans="7:9" x14ac:dyDescent="0.25">
      <c r="G153" s="8">
        <v>48684</v>
      </c>
      <c r="H153" s="9" t="s">
        <v>8</v>
      </c>
      <c r="I153" s="10" t="s">
        <v>9</v>
      </c>
    </row>
    <row r="154" spans="7:9" x14ac:dyDescent="0.25">
      <c r="G154" s="8">
        <v>48690</v>
      </c>
      <c r="H154" s="9" t="s">
        <v>1</v>
      </c>
      <c r="I154" s="10" t="s">
        <v>11</v>
      </c>
    </row>
    <row r="155" spans="7:9" x14ac:dyDescent="0.25">
      <c r="G155" s="8">
        <v>48746</v>
      </c>
      <c r="H155" s="9" t="s">
        <v>1</v>
      </c>
      <c r="I155" s="10" t="s">
        <v>14</v>
      </c>
    </row>
    <row r="156" spans="7:9" x14ac:dyDescent="0.25">
      <c r="G156" s="8">
        <v>48829</v>
      </c>
      <c r="H156" s="9" t="s">
        <v>17</v>
      </c>
      <c r="I156" s="10" t="s">
        <v>15</v>
      </c>
    </row>
    <row r="157" spans="7:9" x14ac:dyDescent="0.25">
      <c r="G157" s="8">
        <v>48864</v>
      </c>
      <c r="H157" s="9" t="s">
        <v>17</v>
      </c>
      <c r="I157" s="10" t="s">
        <v>19</v>
      </c>
    </row>
    <row r="158" spans="7:9" x14ac:dyDescent="0.25">
      <c r="G158" s="8">
        <v>48885</v>
      </c>
      <c r="H158" s="9" t="s">
        <v>17</v>
      </c>
      <c r="I158" s="10" t="s">
        <v>16</v>
      </c>
    </row>
    <row r="159" spans="7:9" x14ac:dyDescent="0.25">
      <c r="G159" s="8">
        <v>48898</v>
      </c>
      <c r="H159" s="9" t="s">
        <v>6</v>
      </c>
      <c r="I159" s="10" t="s">
        <v>18</v>
      </c>
    </row>
    <row r="160" spans="7:9" x14ac:dyDescent="0.25">
      <c r="G160" s="8">
        <v>48995</v>
      </c>
      <c r="H160" s="9" t="s">
        <v>4</v>
      </c>
      <c r="I160" s="10" t="s">
        <v>7</v>
      </c>
    </row>
    <row r="161" spans="7:9" x14ac:dyDescent="0.25">
      <c r="G161" s="8">
        <v>48996</v>
      </c>
      <c r="H161" s="9" t="s">
        <v>6</v>
      </c>
      <c r="I161" s="10" t="s">
        <v>7</v>
      </c>
    </row>
    <row r="162" spans="7:9" x14ac:dyDescent="0.25">
      <c r="G162" s="8">
        <v>49041</v>
      </c>
      <c r="H162" s="9" t="s">
        <v>8</v>
      </c>
      <c r="I162" s="10" t="s">
        <v>9</v>
      </c>
    </row>
    <row r="163" spans="7:9" x14ac:dyDescent="0.25">
      <c r="G163" s="8">
        <v>49055</v>
      </c>
      <c r="H163" s="9" t="s">
        <v>8</v>
      </c>
      <c r="I163" s="10" t="s">
        <v>11</v>
      </c>
    </row>
    <row r="164" spans="7:9" x14ac:dyDescent="0.25">
      <c r="G164" s="8">
        <v>49065</v>
      </c>
      <c r="H164" s="9" t="s">
        <v>4</v>
      </c>
      <c r="I164" s="10" t="s">
        <v>13</v>
      </c>
    </row>
    <row r="165" spans="7:9" x14ac:dyDescent="0.25">
      <c r="G165" s="8">
        <v>49103</v>
      </c>
      <c r="H165" s="9" t="s">
        <v>1</v>
      </c>
      <c r="I165" s="10" t="s">
        <v>14</v>
      </c>
    </row>
    <row r="166" spans="7:9" x14ac:dyDescent="0.25">
      <c r="G166" s="8">
        <v>49194</v>
      </c>
      <c r="H166" s="9" t="s">
        <v>1</v>
      </c>
      <c r="I166" s="10" t="s">
        <v>15</v>
      </c>
    </row>
    <row r="167" spans="7:9" x14ac:dyDescent="0.25">
      <c r="G167" s="8">
        <v>49229</v>
      </c>
      <c r="H167" s="9" t="s">
        <v>1</v>
      </c>
      <c r="I167" s="10" t="s">
        <v>19</v>
      </c>
    </row>
    <row r="168" spans="7:9" x14ac:dyDescent="0.25">
      <c r="G168" s="8">
        <v>49250</v>
      </c>
      <c r="H168" s="9" t="s">
        <v>1</v>
      </c>
      <c r="I168" s="10" t="s">
        <v>16</v>
      </c>
    </row>
    <row r="169" spans="7:9" x14ac:dyDescent="0.25">
      <c r="G169" s="8">
        <v>49263</v>
      </c>
      <c r="H169" s="9" t="s">
        <v>17</v>
      </c>
      <c r="I169" s="10" t="s">
        <v>18</v>
      </c>
    </row>
    <row r="170" spans="7:9" x14ac:dyDescent="0.25">
      <c r="G170" s="8">
        <v>49303</v>
      </c>
      <c r="H170" s="9" t="s">
        <v>4</v>
      </c>
      <c r="I170" s="10" t="s">
        <v>2</v>
      </c>
    </row>
    <row r="171" spans="7:9" x14ac:dyDescent="0.25">
      <c r="G171" s="8">
        <v>49310</v>
      </c>
      <c r="H171" s="9" t="s">
        <v>4</v>
      </c>
      <c r="I171" s="10" t="s">
        <v>3</v>
      </c>
    </row>
    <row r="172" spans="7:9" x14ac:dyDescent="0.25">
      <c r="G172" s="8">
        <v>49345</v>
      </c>
      <c r="H172" s="9" t="s">
        <v>4</v>
      </c>
      <c r="I172" s="10" t="s">
        <v>7</v>
      </c>
    </row>
    <row r="173" spans="7:9" x14ac:dyDescent="0.25">
      <c r="G173" s="8">
        <v>49346</v>
      </c>
      <c r="H173" s="9" t="s">
        <v>6</v>
      </c>
      <c r="I173" s="10" t="s">
        <v>7</v>
      </c>
    </row>
    <row r="174" spans="7:9" x14ac:dyDescent="0.25">
      <c r="G174" s="8">
        <v>49391</v>
      </c>
      <c r="H174" s="9" t="s">
        <v>8</v>
      </c>
      <c r="I174" s="10" t="s">
        <v>9</v>
      </c>
    </row>
    <row r="175" spans="7:9" x14ac:dyDescent="0.25">
      <c r="G175" s="8">
        <v>49430</v>
      </c>
      <c r="H175" s="9" t="s">
        <v>6</v>
      </c>
      <c r="I175" s="10" t="s">
        <v>13</v>
      </c>
    </row>
    <row r="176" spans="7:9" x14ac:dyDescent="0.25">
      <c r="G176" s="8">
        <v>49453</v>
      </c>
      <c r="H176" s="9" t="s">
        <v>1</v>
      </c>
      <c r="I176" s="10" t="s">
        <v>14</v>
      </c>
    </row>
    <row r="177" spans="7:9" x14ac:dyDescent="0.25">
      <c r="G177" s="8">
        <v>49559</v>
      </c>
      <c r="H177" s="9" t="s">
        <v>8</v>
      </c>
      <c r="I177" s="10" t="s">
        <v>15</v>
      </c>
    </row>
    <row r="178" spans="7:9" x14ac:dyDescent="0.25">
      <c r="G178" s="8">
        <v>49594</v>
      </c>
      <c r="H178" s="9" t="s">
        <v>8</v>
      </c>
      <c r="I178" s="10" t="s">
        <v>19</v>
      </c>
    </row>
    <row r="179" spans="7:9" x14ac:dyDescent="0.25">
      <c r="G179" s="8">
        <v>49615</v>
      </c>
      <c r="H179" s="9" t="s">
        <v>8</v>
      </c>
      <c r="I179" s="10" t="s">
        <v>16</v>
      </c>
    </row>
    <row r="180" spans="7:9" x14ac:dyDescent="0.25">
      <c r="G180" s="8">
        <v>49628</v>
      </c>
      <c r="H180" s="9" t="s">
        <v>1</v>
      </c>
      <c r="I180" s="10" t="s">
        <v>18</v>
      </c>
    </row>
    <row r="181" spans="7:9" x14ac:dyDescent="0.25">
      <c r="G181" s="8">
        <v>49668</v>
      </c>
      <c r="H181" s="9" t="s">
        <v>6</v>
      </c>
      <c r="I181" s="10" t="s">
        <v>2</v>
      </c>
    </row>
    <row r="182" spans="7:9" x14ac:dyDescent="0.25">
      <c r="G182" s="8">
        <v>49675</v>
      </c>
      <c r="H182" s="9" t="s">
        <v>6</v>
      </c>
      <c r="I182" s="10" t="s">
        <v>3</v>
      </c>
    </row>
    <row r="183" spans="7:9" x14ac:dyDescent="0.25">
      <c r="G183" s="8">
        <v>49730</v>
      </c>
      <c r="H183" s="9" t="s">
        <v>4</v>
      </c>
      <c r="I183" s="10" t="s">
        <v>7</v>
      </c>
    </row>
    <row r="184" spans="7:9" x14ac:dyDescent="0.25">
      <c r="G184" s="8">
        <v>49731</v>
      </c>
      <c r="H184" s="9" t="s">
        <v>6</v>
      </c>
      <c r="I184" s="10" t="s">
        <v>7</v>
      </c>
    </row>
    <row r="185" spans="7:9" x14ac:dyDescent="0.25">
      <c r="G185" s="8">
        <v>49776</v>
      </c>
      <c r="H185" s="9" t="s">
        <v>8</v>
      </c>
      <c r="I185" s="10" t="s">
        <v>9</v>
      </c>
    </row>
    <row r="186" spans="7:9" x14ac:dyDescent="0.25">
      <c r="G186" s="8">
        <v>49786</v>
      </c>
      <c r="H186" s="9" t="s">
        <v>4</v>
      </c>
      <c r="I186" s="10" t="s">
        <v>11</v>
      </c>
    </row>
    <row r="187" spans="7:9" x14ac:dyDescent="0.25">
      <c r="G187" s="8">
        <v>49796</v>
      </c>
      <c r="H187" s="9" t="s">
        <v>1</v>
      </c>
      <c r="I187" s="10" t="s">
        <v>13</v>
      </c>
    </row>
    <row r="188" spans="7:9" x14ac:dyDescent="0.25">
      <c r="G188" s="8">
        <v>49838</v>
      </c>
      <c r="H188" s="9" t="s">
        <v>1</v>
      </c>
      <c r="I188" s="10" t="s">
        <v>14</v>
      </c>
    </row>
    <row r="189" spans="7:9" x14ac:dyDescent="0.25">
      <c r="G189" s="8">
        <v>50034</v>
      </c>
      <c r="H189" s="9" t="s">
        <v>1</v>
      </c>
      <c r="I189" s="10" t="s">
        <v>2</v>
      </c>
    </row>
    <row r="190" spans="7:9" x14ac:dyDescent="0.25">
      <c r="G190" s="8">
        <v>50041</v>
      </c>
      <c r="H190" s="9" t="s">
        <v>1</v>
      </c>
      <c r="I190" s="10" t="s">
        <v>3</v>
      </c>
    </row>
    <row r="191" spans="7:9" x14ac:dyDescent="0.25">
      <c r="G191" s="8">
        <v>50087</v>
      </c>
      <c r="H191" s="9" t="s">
        <v>4</v>
      </c>
      <c r="I191" s="10" t="s">
        <v>7</v>
      </c>
    </row>
    <row r="192" spans="7:9" x14ac:dyDescent="0.25">
      <c r="G192" s="8">
        <v>50088</v>
      </c>
      <c r="H192" s="9" t="s">
        <v>6</v>
      </c>
      <c r="I192" s="10" t="s">
        <v>7</v>
      </c>
    </row>
    <row r="193" spans="7:9" x14ac:dyDescent="0.25">
      <c r="G193" s="8">
        <v>50133</v>
      </c>
      <c r="H193" s="9" t="s">
        <v>8</v>
      </c>
      <c r="I193" s="10" t="s">
        <v>9</v>
      </c>
    </row>
    <row r="194" spans="7:9" x14ac:dyDescent="0.25">
      <c r="G194" s="8">
        <v>50151</v>
      </c>
      <c r="H194" s="9" t="s">
        <v>6</v>
      </c>
      <c r="I194" s="10" t="s">
        <v>11</v>
      </c>
    </row>
    <row r="195" spans="7:9" x14ac:dyDescent="0.25">
      <c r="G195" s="8">
        <v>50161</v>
      </c>
      <c r="H195" s="9" t="s">
        <v>8</v>
      </c>
      <c r="I195" s="10" t="s">
        <v>13</v>
      </c>
    </row>
    <row r="196" spans="7:9" x14ac:dyDescent="0.25">
      <c r="G196" s="8">
        <v>50195</v>
      </c>
      <c r="H196" s="9" t="s">
        <v>1</v>
      </c>
      <c r="I196" s="10" t="s">
        <v>14</v>
      </c>
    </row>
    <row r="197" spans="7:9" x14ac:dyDescent="0.25">
      <c r="G197" s="8">
        <v>50290</v>
      </c>
      <c r="H197" s="9" t="s">
        <v>4</v>
      </c>
      <c r="I197" s="10" t="s">
        <v>15</v>
      </c>
    </row>
    <row r="198" spans="7:9" x14ac:dyDescent="0.25">
      <c r="G198" s="8">
        <v>50325</v>
      </c>
      <c r="H198" s="9" t="s">
        <v>4</v>
      </c>
      <c r="I198" s="10" t="s">
        <v>19</v>
      </c>
    </row>
    <row r="199" spans="7:9" x14ac:dyDescent="0.25">
      <c r="G199" s="8">
        <v>50346</v>
      </c>
      <c r="H199" s="9" t="s">
        <v>4</v>
      </c>
      <c r="I199" s="10" t="s">
        <v>16</v>
      </c>
    </row>
    <row r="200" spans="7:9" x14ac:dyDescent="0.25">
      <c r="G200" s="8">
        <v>50399</v>
      </c>
      <c r="H200" s="9" t="s">
        <v>8</v>
      </c>
      <c r="I200" s="10" t="s">
        <v>2</v>
      </c>
    </row>
    <row r="201" spans="7:9" x14ac:dyDescent="0.25">
      <c r="G201" s="8">
        <v>50406</v>
      </c>
      <c r="H201" s="9" t="s">
        <v>8</v>
      </c>
      <c r="I201" s="10" t="s">
        <v>3</v>
      </c>
    </row>
    <row r="202" spans="7:9" x14ac:dyDescent="0.25">
      <c r="G202" s="8">
        <v>50472</v>
      </c>
      <c r="H202" s="9" t="s">
        <v>4</v>
      </c>
      <c r="I202" s="10" t="s">
        <v>7</v>
      </c>
    </row>
    <row r="203" spans="7:9" x14ac:dyDescent="0.25">
      <c r="G203" s="8">
        <v>50473</v>
      </c>
      <c r="H203" s="9" t="s">
        <v>6</v>
      </c>
      <c r="I203" s="10" t="s">
        <v>7</v>
      </c>
    </row>
    <row r="204" spans="7:9" x14ac:dyDescent="0.25">
      <c r="G204" s="8">
        <v>50516</v>
      </c>
      <c r="H204" s="9" t="s">
        <v>17</v>
      </c>
      <c r="I204" s="10" t="s">
        <v>11</v>
      </c>
    </row>
    <row r="205" spans="7:9" x14ac:dyDescent="0.25">
      <c r="G205" s="8">
        <v>50518</v>
      </c>
      <c r="H205" s="9" t="s">
        <v>8</v>
      </c>
      <c r="I205" s="10" t="s">
        <v>9</v>
      </c>
    </row>
    <row r="206" spans="7:9" x14ac:dyDescent="0.25">
      <c r="G206" s="8">
        <v>50580</v>
      </c>
      <c r="H206" s="9" t="s">
        <v>1</v>
      </c>
      <c r="I206" s="10" t="s">
        <v>14</v>
      </c>
    </row>
    <row r="207" spans="7:9" x14ac:dyDescent="0.25">
      <c r="G207" s="8">
        <v>50655</v>
      </c>
      <c r="H207" s="9" t="s">
        <v>6</v>
      </c>
      <c r="I207" s="10" t="s">
        <v>15</v>
      </c>
    </row>
    <row r="208" spans="7:9" x14ac:dyDescent="0.25">
      <c r="G208" s="8">
        <v>50690</v>
      </c>
      <c r="H208" s="9" t="s">
        <v>6</v>
      </c>
      <c r="I208" s="10" t="s">
        <v>19</v>
      </c>
    </row>
    <row r="209" spans="7:9" x14ac:dyDescent="0.25">
      <c r="G209" s="8">
        <v>50711</v>
      </c>
      <c r="H209" s="9" t="s">
        <v>6</v>
      </c>
      <c r="I209" s="10" t="s">
        <v>16</v>
      </c>
    </row>
    <row r="210" spans="7:9" x14ac:dyDescent="0.25">
      <c r="G210" s="8">
        <v>50724</v>
      </c>
      <c r="H210" s="9" t="s">
        <v>4</v>
      </c>
      <c r="I210" s="10" t="s">
        <v>18</v>
      </c>
    </row>
    <row r="211" spans="7:9" x14ac:dyDescent="0.25">
      <c r="G211" s="8">
        <v>50822</v>
      </c>
      <c r="H211" s="9" t="s">
        <v>4</v>
      </c>
      <c r="I211" s="10" t="s">
        <v>7</v>
      </c>
    </row>
    <row r="212" spans="7:9" x14ac:dyDescent="0.25">
      <c r="G212" s="8">
        <v>50823</v>
      </c>
      <c r="H212" s="9" t="s">
        <v>6</v>
      </c>
      <c r="I212" s="10" t="s">
        <v>7</v>
      </c>
    </row>
    <row r="213" spans="7:9" x14ac:dyDescent="0.25">
      <c r="G213" s="8">
        <v>50868</v>
      </c>
      <c r="H213" s="9" t="s">
        <v>8</v>
      </c>
      <c r="I213" s="10" t="s">
        <v>9</v>
      </c>
    </row>
    <row r="214" spans="7:9" x14ac:dyDescent="0.25">
      <c r="G214" s="8">
        <v>50881</v>
      </c>
      <c r="H214" s="9" t="s">
        <v>1</v>
      </c>
      <c r="I214" s="10" t="s">
        <v>11</v>
      </c>
    </row>
    <row r="215" spans="7:9" x14ac:dyDescent="0.25">
      <c r="G215" s="8">
        <v>50930</v>
      </c>
      <c r="H215" s="9" t="s">
        <v>1</v>
      </c>
      <c r="I215" s="10" t="s">
        <v>14</v>
      </c>
    </row>
    <row r="216" spans="7:9" x14ac:dyDescent="0.25">
      <c r="G216" s="8">
        <v>51020</v>
      </c>
      <c r="H216" s="9" t="s">
        <v>17</v>
      </c>
      <c r="I216" s="10" t="s">
        <v>15</v>
      </c>
    </row>
    <row r="217" spans="7:9" x14ac:dyDescent="0.25">
      <c r="G217" s="8">
        <v>51055</v>
      </c>
      <c r="H217" s="9" t="s">
        <v>17</v>
      </c>
      <c r="I217" s="10" t="s">
        <v>19</v>
      </c>
    </row>
    <row r="218" spans="7:9" x14ac:dyDescent="0.25">
      <c r="G218" s="8">
        <v>51076</v>
      </c>
      <c r="H218" s="9" t="s">
        <v>17</v>
      </c>
      <c r="I218" s="10" t="s">
        <v>16</v>
      </c>
    </row>
    <row r="219" spans="7:9" x14ac:dyDescent="0.25">
      <c r="G219" s="8">
        <v>51089</v>
      </c>
      <c r="H219" s="9" t="s">
        <v>6</v>
      </c>
      <c r="I219" s="10" t="s">
        <v>18</v>
      </c>
    </row>
    <row r="220" spans="7:9" x14ac:dyDescent="0.25">
      <c r="G220" s="8">
        <v>51179</v>
      </c>
      <c r="H220" s="9" t="s">
        <v>4</v>
      </c>
      <c r="I220" s="10" t="s">
        <v>7</v>
      </c>
    </row>
    <row r="221" spans="7:9" x14ac:dyDescent="0.25">
      <c r="G221" s="8">
        <v>51180</v>
      </c>
      <c r="H221" s="9" t="s">
        <v>6</v>
      </c>
      <c r="I221" s="10" t="s">
        <v>7</v>
      </c>
    </row>
    <row r="222" spans="7:9" x14ac:dyDescent="0.25">
      <c r="G222" s="8">
        <v>51225</v>
      </c>
      <c r="H222" s="9" t="s">
        <v>8</v>
      </c>
      <c r="I222" s="10" t="s">
        <v>9</v>
      </c>
    </row>
    <row r="223" spans="7:9" x14ac:dyDescent="0.25">
      <c r="G223" s="8">
        <v>51257</v>
      </c>
      <c r="H223" s="9" t="s">
        <v>6</v>
      </c>
      <c r="I223" s="10" t="s">
        <v>13</v>
      </c>
    </row>
    <row r="224" spans="7:9" x14ac:dyDescent="0.25">
      <c r="G224" s="8">
        <v>51287</v>
      </c>
      <c r="H224" s="9" t="s">
        <v>1</v>
      </c>
      <c r="I224" s="10" t="s">
        <v>14</v>
      </c>
    </row>
    <row r="225" spans="7:9" x14ac:dyDescent="0.25">
      <c r="G225" s="8">
        <v>51386</v>
      </c>
      <c r="H225" s="9" t="s">
        <v>8</v>
      </c>
      <c r="I225" s="10" t="s">
        <v>15</v>
      </c>
    </row>
    <row r="226" spans="7:9" x14ac:dyDescent="0.25">
      <c r="G226" s="8">
        <v>51421</v>
      </c>
      <c r="H226" s="9" t="s">
        <v>8</v>
      </c>
      <c r="I226" s="10" t="s">
        <v>19</v>
      </c>
    </row>
    <row r="227" spans="7:9" x14ac:dyDescent="0.25">
      <c r="G227" s="8">
        <v>51442</v>
      </c>
      <c r="H227" s="9" t="s">
        <v>8</v>
      </c>
      <c r="I227" s="10" t="s">
        <v>16</v>
      </c>
    </row>
    <row r="228" spans="7:9" x14ac:dyDescent="0.25">
      <c r="G228" s="8">
        <v>51455</v>
      </c>
      <c r="H228" s="9" t="s">
        <v>1</v>
      </c>
      <c r="I228" s="10" t="s">
        <v>18</v>
      </c>
    </row>
    <row r="229" spans="7:9" x14ac:dyDescent="0.25">
      <c r="G229" s="8">
        <v>51495</v>
      </c>
      <c r="H229" s="9" t="s">
        <v>6</v>
      </c>
      <c r="I229" s="10" t="s">
        <v>2</v>
      </c>
    </row>
    <row r="230" spans="7:9" x14ac:dyDescent="0.25">
      <c r="G230" s="8">
        <v>51502</v>
      </c>
      <c r="H230" s="9" t="s">
        <v>6</v>
      </c>
      <c r="I230" s="10" t="s">
        <v>3</v>
      </c>
    </row>
    <row r="231" spans="7:9" x14ac:dyDescent="0.25">
      <c r="G231" s="8">
        <v>51564</v>
      </c>
      <c r="H231" s="9" t="s">
        <v>4</v>
      </c>
      <c r="I231" s="10" t="s">
        <v>7</v>
      </c>
    </row>
    <row r="232" spans="7:9" x14ac:dyDescent="0.25">
      <c r="G232" s="8">
        <v>51565</v>
      </c>
      <c r="H232" s="9" t="s">
        <v>6</v>
      </c>
      <c r="I232" s="10" t="s">
        <v>7</v>
      </c>
    </row>
    <row r="233" spans="7:9" x14ac:dyDescent="0.25">
      <c r="G233" s="8">
        <v>51610</v>
      </c>
      <c r="H233" s="9" t="s">
        <v>8</v>
      </c>
      <c r="I233" s="10" t="s">
        <v>9</v>
      </c>
    </row>
    <row r="234" spans="7:9" x14ac:dyDescent="0.25">
      <c r="G234" s="8">
        <v>51622</v>
      </c>
      <c r="H234" s="9" t="s">
        <v>17</v>
      </c>
      <c r="I234" s="10" t="s">
        <v>13</v>
      </c>
    </row>
    <row r="235" spans="7:9" x14ac:dyDescent="0.25">
      <c r="G235" s="8">
        <v>51672</v>
      </c>
      <c r="H235" s="9" t="s">
        <v>1</v>
      </c>
      <c r="I235" s="10" t="s">
        <v>14</v>
      </c>
    </row>
    <row r="236" spans="7:9" x14ac:dyDescent="0.25">
      <c r="G236" s="8">
        <v>51820</v>
      </c>
      <c r="H236" s="9" t="s">
        <v>8</v>
      </c>
      <c r="I236" s="10" t="s">
        <v>18</v>
      </c>
    </row>
    <row r="237" spans="7:9" x14ac:dyDescent="0.25">
      <c r="G237" s="8">
        <v>51860</v>
      </c>
      <c r="H237" s="9" t="s">
        <v>17</v>
      </c>
      <c r="I237" s="10" t="s">
        <v>2</v>
      </c>
    </row>
    <row r="238" spans="7:9" x14ac:dyDescent="0.25">
      <c r="G238" s="8">
        <v>51867</v>
      </c>
      <c r="H238" s="9" t="s">
        <v>17</v>
      </c>
      <c r="I238" s="10" t="s">
        <v>3</v>
      </c>
    </row>
    <row r="239" spans="7:9" x14ac:dyDescent="0.25">
      <c r="G239" s="8">
        <v>51914</v>
      </c>
      <c r="H239" s="9" t="s">
        <v>4</v>
      </c>
      <c r="I239" s="10" t="s">
        <v>7</v>
      </c>
    </row>
    <row r="240" spans="7:9" x14ac:dyDescent="0.25">
      <c r="G240" s="8">
        <v>51915</v>
      </c>
      <c r="H240" s="9" t="s">
        <v>6</v>
      </c>
      <c r="I240" s="10" t="s">
        <v>7</v>
      </c>
    </row>
    <row r="241" spans="7:9" x14ac:dyDescent="0.25">
      <c r="G241" s="8">
        <v>51960</v>
      </c>
      <c r="H241" s="9" t="s">
        <v>8</v>
      </c>
      <c r="I241" s="10" t="s">
        <v>9</v>
      </c>
    </row>
    <row r="242" spans="7:9" x14ac:dyDescent="0.25">
      <c r="G242" s="8">
        <v>51977</v>
      </c>
      <c r="H242" s="9" t="s">
        <v>4</v>
      </c>
      <c r="I242" s="10" t="s">
        <v>11</v>
      </c>
    </row>
    <row r="243" spans="7:9" x14ac:dyDescent="0.25">
      <c r="G243" s="8">
        <v>51987</v>
      </c>
      <c r="H243" s="9" t="s">
        <v>1</v>
      </c>
      <c r="I243" s="10" t="s">
        <v>13</v>
      </c>
    </row>
    <row r="244" spans="7:9" x14ac:dyDescent="0.25">
      <c r="G244" s="8">
        <v>52022</v>
      </c>
      <c r="H244" s="9" t="s">
        <v>1</v>
      </c>
      <c r="I244" s="10" t="s">
        <v>14</v>
      </c>
    </row>
    <row r="245" spans="7:9" x14ac:dyDescent="0.25">
      <c r="G245" s="8">
        <v>52225</v>
      </c>
      <c r="H245" s="9" t="s">
        <v>1</v>
      </c>
      <c r="I245" s="10" t="s">
        <v>2</v>
      </c>
    </row>
    <row r="246" spans="7:9" x14ac:dyDescent="0.25">
      <c r="G246" s="8">
        <v>52232</v>
      </c>
      <c r="H246" s="9" t="s">
        <v>1</v>
      </c>
      <c r="I246" s="10" t="s">
        <v>3</v>
      </c>
    </row>
    <row r="247" spans="7:9" x14ac:dyDescent="0.25">
      <c r="G247" s="8">
        <v>52271</v>
      </c>
      <c r="H247" s="9" t="s">
        <v>4</v>
      </c>
      <c r="I247" s="10" t="s">
        <v>7</v>
      </c>
    </row>
    <row r="248" spans="7:9" x14ac:dyDescent="0.25">
      <c r="G248" s="8">
        <v>52272</v>
      </c>
      <c r="H248" s="9" t="s">
        <v>6</v>
      </c>
      <c r="I248" s="10" t="s">
        <v>7</v>
      </c>
    </row>
    <row r="249" spans="7:9" x14ac:dyDescent="0.25">
      <c r="G249" s="8">
        <v>52317</v>
      </c>
      <c r="H249" s="9" t="s">
        <v>8</v>
      </c>
      <c r="I249" s="10" t="s">
        <v>9</v>
      </c>
    </row>
    <row r="250" spans="7:9" x14ac:dyDescent="0.25">
      <c r="G250" s="8">
        <v>52342</v>
      </c>
      <c r="H250" s="9" t="s">
        <v>6</v>
      </c>
      <c r="I250" s="10" t="s">
        <v>11</v>
      </c>
    </row>
    <row r="251" spans="7:9" x14ac:dyDescent="0.25">
      <c r="G251" s="8">
        <v>52352</v>
      </c>
      <c r="H251" s="9" t="s">
        <v>8</v>
      </c>
      <c r="I251" s="10" t="s">
        <v>13</v>
      </c>
    </row>
    <row r="252" spans="7:9" x14ac:dyDescent="0.25">
      <c r="G252" s="8">
        <v>52379</v>
      </c>
      <c r="H252" s="9" t="s">
        <v>1</v>
      </c>
      <c r="I252" s="10" t="s">
        <v>14</v>
      </c>
    </row>
    <row r="253" spans="7:9" x14ac:dyDescent="0.25">
      <c r="G253" s="8">
        <v>52481</v>
      </c>
      <c r="H253" s="9" t="s">
        <v>4</v>
      </c>
      <c r="I253" s="10" t="s">
        <v>15</v>
      </c>
    </row>
    <row r="254" spans="7:9" x14ac:dyDescent="0.25">
      <c r="G254" s="8">
        <v>52516</v>
      </c>
      <c r="H254" s="9" t="s">
        <v>4</v>
      </c>
      <c r="I254" s="10" t="s">
        <v>19</v>
      </c>
    </row>
    <row r="255" spans="7:9" x14ac:dyDescent="0.25">
      <c r="G255" s="8">
        <v>52537</v>
      </c>
      <c r="H255" s="9" t="s">
        <v>4</v>
      </c>
      <c r="I255" s="10" t="s">
        <v>16</v>
      </c>
    </row>
    <row r="256" spans="7:9" x14ac:dyDescent="0.25">
      <c r="G256" s="8">
        <v>52590</v>
      </c>
      <c r="H256" s="9" t="s">
        <v>8</v>
      </c>
      <c r="I256" s="10" t="s">
        <v>2</v>
      </c>
    </row>
    <row r="257" spans="7:9" x14ac:dyDescent="0.25">
      <c r="G257" s="8">
        <v>52597</v>
      </c>
      <c r="H257" s="9" t="s">
        <v>8</v>
      </c>
      <c r="I257" s="10" t="s">
        <v>3</v>
      </c>
    </row>
    <row r="258" spans="7:9" x14ac:dyDescent="0.25">
      <c r="G258" s="8">
        <v>52656</v>
      </c>
      <c r="H258" s="9" t="s">
        <v>4</v>
      </c>
      <c r="I258" s="10" t="s">
        <v>7</v>
      </c>
    </row>
    <row r="259" spans="7:9" x14ac:dyDescent="0.25">
      <c r="G259" s="8">
        <v>52657</v>
      </c>
      <c r="H259" s="9" t="s">
        <v>6</v>
      </c>
      <c r="I259" s="10" t="s">
        <v>7</v>
      </c>
    </row>
    <row r="260" spans="7:9" x14ac:dyDescent="0.25">
      <c r="G260" s="8">
        <v>52702</v>
      </c>
      <c r="H260" s="9" t="s">
        <v>8</v>
      </c>
      <c r="I260" s="10" t="s">
        <v>9</v>
      </c>
    </row>
    <row r="261" spans="7:9" x14ac:dyDescent="0.25">
      <c r="G261" s="8">
        <v>52708</v>
      </c>
      <c r="H261" s="9" t="s">
        <v>1</v>
      </c>
      <c r="I261" s="10" t="s">
        <v>11</v>
      </c>
    </row>
    <row r="262" spans="7:9" x14ac:dyDescent="0.25">
      <c r="G262" s="8">
        <v>52764</v>
      </c>
      <c r="H262" s="9" t="s">
        <v>1</v>
      </c>
      <c r="I262" s="10" t="s">
        <v>14</v>
      </c>
    </row>
    <row r="263" spans="7:9" x14ac:dyDescent="0.25">
      <c r="G263" s="8">
        <v>52847</v>
      </c>
      <c r="H263" s="9" t="s">
        <v>17</v>
      </c>
      <c r="I263" s="10" t="s">
        <v>15</v>
      </c>
    </row>
    <row r="264" spans="7:9" x14ac:dyDescent="0.25">
      <c r="G264" s="8">
        <v>52882</v>
      </c>
      <c r="H264" s="9" t="s">
        <v>17</v>
      </c>
      <c r="I264" s="10" t="s">
        <v>19</v>
      </c>
    </row>
    <row r="265" spans="7:9" x14ac:dyDescent="0.25">
      <c r="G265" s="8">
        <v>52903</v>
      </c>
      <c r="H265" s="9" t="s">
        <v>17</v>
      </c>
      <c r="I265" s="10" t="s">
        <v>16</v>
      </c>
    </row>
    <row r="266" spans="7:9" x14ac:dyDescent="0.25">
      <c r="G266" s="8">
        <v>52916</v>
      </c>
      <c r="H266" s="9" t="s">
        <v>6</v>
      </c>
      <c r="I266" s="10" t="s">
        <v>2</v>
      </c>
    </row>
    <row r="267" spans="7:9" x14ac:dyDescent="0.25">
      <c r="G267" s="8">
        <v>53013</v>
      </c>
      <c r="H267" s="9" t="s">
        <v>4</v>
      </c>
      <c r="I267" s="10" t="s">
        <v>7</v>
      </c>
    </row>
    <row r="268" spans="7:9" x14ac:dyDescent="0.25">
      <c r="G268" s="8">
        <v>53014</v>
      </c>
      <c r="H268" s="9" t="s">
        <v>6</v>
      </c>
      <c r="I268" s="10" t="s">
        <v>7</v>
      </c>
    </row>
    <row r="269" spans="7:9" x14ac:dyDescent="0.25">
      <c r="G269" s="8">
        <v>53059</v>
      </c>
      <c r="H269" s="9" t="s">
        <v>8</v>
      </c>
      <c r="I269" s="10" t="s">
        <v>9</v>
      </c>
    </row>
    <row r="270" spans="7:9" x14ac:dyDescent="0.25">
      <c r="G270" s="8">
        <v>53073</v>
      </c>
      <c r="H270" s="9" t="s">
        <v>8</v>
      </c>
      <c r="I270" s="10" t="s">
        <v>11</v>
      </c>
    </row>
    <row r="271" spans="7:9" x14ac:dyDescent="0.25">
      <c r="G271" s="8">
        <v>53083</v>
      </c>
      <c r="H271" s="9" t="s">
        <v>4</v>
      </c>
      <c r="I271" s="10" t="s">
        <v>13</v>
      </c>
    </row>
    <row r="272" spans="7:9" x14ac:dyDescent="0.25">
      <c r="G272" s="8">
        <v>53121</v>
      </c>
      <c r="H272" s="9" t="s">
        <v>1</v>
      </c>
      <c r="I272" s="10" t="s">
        <v>14</v>
      </c>
    </row>
    <row r="273" spans="7:9" x14ac:dyDescent="0.25">
      <c r="G273" s="8">
        <v>53212</v>
      </c>
      <c r="H273" s="9" t="s">
        <v>1</v>
      </c>
      <c r="I273" s="10" t="s">
        <v>15</v>
      </c>
    </row>
    <row r="274" spans="7:9" x14ac:dyDescent="0.25">
      <c r="G274" s="8">
        <v>53247</v>
      </c>
      <c r="H274" s="9" t="s">
        <v>1</v>
      </c>
      <c r="I274" s="10" t="s">
        <v>19</v>
      </c>
    </row>
    <row r="275" spans="7:9" x14ac:dyDescent="0.25">
      <c r="G275" s="8">
        <v>53268</v>
      </c>
      <c r="H275" s="9" t="s">
        <v>1</v>
      </c>
      <c r="I275" s="10" t="s">
        <v>16</v>
      </c>
    </row>
    <row r="276" spans="7:9" x14ac:dyDescent="0.25">
      <c r="G276" s="8">
        <v>53281</v>
      </c>
      <c r="H276" s="9" t="s">
        <v>17</v>
      </c>
      <c r="I276" s="10" t="s">
        <v>18</v>
      </c>
    </row>
    <row r="277" spans="7:9" x14ac:dyDescent="0.25">
      <c r="G277" s="8">
        <v>53321</v>
      </c>
      <c r="H277" s="9" t="s">
        <v>4</v>
      </c>
      <c r="I277" s="10" t="s">
        <v>2</v>
      </c>
    </row>
    <row r="278" spans="7:9" x14ac:dyDescent="0.25">
      <c r="G278" s="8">
        <v>53328</v>
      </c>
      <c r="H278" s="9" t="s">
        <v>4</v>
      </c>
      <c r="I278" s="10" t="s">
        <v>3</v>
      </c>
    </row>
    <row r="279" spans="7:9" x14ac:dyDescent="0.25">
      <c r="G279" s="8">
        <v>53363</v>
      </c>
      <c r="H279" s="9" t="s">
        <v>4</v>
      </c>
      <c r="I279" s="10" t="s">
        <v>7</v>
      </c>
    </row>
    <row r="280" spans="7:9" x14ac:dyDescent="0.25">
      <c r="G280" s="8">
        <v>53364</v>
      </c>
      <c r="H280" s="9" t="s">
        <v>6</v>
      </c>
      <c r="I280" s="10" t="s">
        <v>7</v>
      </c>
    </row>
    <row r="281" spans="7:9" x14ac:dyDescent="0.25">
      <c r="G281" s="8">
        <v>53409</v>
      </c>
      <c r="H281" s="9" t="s">
        <v>8</v>
      </c>
      <c r="I281" s="10" t="s">
        <v>9</v>
      </c>
    </row>
    <row r="282" spans="7:9" x14ac:dyDescent="0.25">
      <c r="G282" s="8">
        <v>53448</v>
      </c>
      <c r="H282" s="9" t="s">
        <v>6</v>
      </c>
      <c r="I282" s="10" t="s">
        <v>13</v>
      </c>
    </row>
    <row r="283" spans="7:9" x14ac:dyDescent="0.25">
      <c r="G283" s="8">
        <v>53471</v>
      </c>
      <c r="H283" s="9" t="s">
        <v>1</v>
      </c>
      <c r="I283" s="10" t="s">
        <v>14</v>
      </c>
    </row>
    <row r="284" spans="7:9" x14ac:dyDescent="0.25">
      <c r="G284" s="8">
        <v>53577</v>
      </c>
      <c r="H284" s="9" t="s">
        <v>8</v>
      </c>
      <c r="I284" s="10" t="s">
        <v>15</v>
      </c>
    </row>
    <row r="285" spans="7:9" x14ac:dyDescent="0.25">
      <c r="G285" s="8">
        <v>53612</v>
      </c>
      <c r="H285" s="9" t="s">
        <v>8</v>
      </c>
      <c r="I285" s="10" t="s">
        <v>19</v>
      </c>
    </row>
    <row r="286" spans="7:9" x14ac:dyDescent="0.25">
      <c r="G286" s="8">
        <v>53633</v>
      </c>
      <c r="H286" s="9" t="s">
        <v>8</v>
      </c>
      <c r="I286" s="10" t="s">
        <v>16</v>
      </c>
    </row>
    <row r="287" spans="7:9" x14ac:dyDescent="0.25">
      <c r="G287" s="8">
        <v>53646</v>
      </c>
      <c r="H287" s="9" t="s">
        <v>1</v>
      </c>
      <c r="I287" s="10" t="s">
        <v>18</v>
      </c>
    </row>
    <row r="288" spans="7:9" x14ac:dyDescent="0.25">
      <c r="G288" s="8">
        <v>53686</v>
      </c>
      <c r="H288" s="9" t="s">
        <v>6</v>
      </c>
      <c r="I288" s="10" t="s">
        <v>2</v>
      </c>
    </row>
    <row r="289" spans="7:9" x14ac:dyDescent="0.25">
      <c r="G289" s="8">
        <v>53693</v>
      </c>
      <c r="H289" s="9" t="s">
        <v>6</v>
      </c>
      <c r="I289" s="10" t="s">
        <v>3</v>
      </c>
    </row>
    <row r="290" spans="7:9" x14ac:dyDescent="0.25">
      <c r="G290" s="8">
        <v>53748</v>
      </c>
      <c r="H290" s="9" t="s">
        <v>4</v>
      </c>
      <c r="I290" s="10" t="s">
        <v>7</v>
      </c>
    </row>
    <row r="291" spans="7:9" x14ac:dyDescent="0.25">
      <c r="G291" s="8">
        <v>53749</v>
      </c>
      <c r="H291" s="9" t="s">
        <v>6</v>
      </c>
      <c r="I291" s="10" t="s">
        <v>7</v>
      </c>
    </row>
    <row r="292" spans="7:9" x14ac:dyDescent="0.25">
      <c r="G292" s="8">
        <v>53794</v>
      </c>
      <c r="H292" s="9" t="s">
        <v>8</v>
      </c>
      <c r="I292" s="10" t="s">
        <v>9</v>
      </c>
    </row>
    <row r="293" spans="7:9" x14ac:dyDescent="0.25">
      <c r="G293" s="8">
        <v>53813</v>
      </c>
      <c r="H293" s="9" t="s">
        <v>17</v>
      </c>
      <c r="I293" s="10" t="s">
        <v>13</v>
      </c>
    </row>
    <row r="294" spans="7:9" x14ac:dyDescent="0.25">
      <c r="G294" s="8">
        <v>53856</v>
      </c>
      <c r="H294" s="9" t="s">
        <v>1</v>
      </c>
      <c r="I294" s="10" t="s">
        <v>14</v>
      </c>
    </row>
    <row r="295" spans="7:9" x14ac:dyDescent="0.25">
      <c r="G295" s="8">
        <v>54011</v>
      </c>
      <c r="H295" s="9" t="s">
        <v>8</v>
      </c>
      <c r="I295" s="10" t="s">
        <v>18</v>
      </c>
    </row>
    <row r="296" spans="7:9" x14ac:dyDescent="0.25">
      <c r="G296" s="8">
        <v>54051</v>
      </c>
      <c r="H296" s="9" t="s">
        <v>17</v>
      </c>
      <c r="I296" s="10" t="s">
        <v>2</v>
      </c>
    </row>
    <row r="297" spans="7:9" x14ac:dyDescent="0.25">
      <c r="G297" s="8">
        <v>54058</v>
      </c>
      <c r="H297" s="9" t="s">
        <v>17</v>
      </c>
      <c r="I297" s="10" t="s">
        <v>3</v>
      </c>
    </row>
    <row r="298" spans="7:9" x14ac:dyDescent="0.25">
      <c r="G298" s="8">
        <v>54105</v>
      </c>
      <c r="H298" s="9" t="s">
        <v>4</v>
      </c>
      <c r="I298" s="10" t="s">
        <v>7</v>
      </c>
    </row>
    <row r="299" spans="7:9" x14ac:dyDescent="0.25">
      <c r="G299" s="8">
        <v>54106</v>
      </c>
      <c r="H299" s="9" t="s">
        <v>6</v>
      </c>
      <c r="I299" s="10" t="s">
        <v>7</v>
      </c>
    </row>
    <row r="300" spans="7:9" x14ac:dyDescent="0.25">
      <c r="G300" s="8">
        <v>54151</v>
      </c>
      <c r="H300" s="9" t="s">
        <v>8</v>
      </c>
      <c r="I300" s="10" t="s">
        <v>9</v>
      </c>
    </row>
    <row r="301" spans="7:9" x14ac:dyDescent="0.25">
      <c r="G301" s="8">
        <v>54169</v>
      </c>
      <c r="H301" s="9" t="s">
        <v>6</v>
      </c>
      <c r="I301" s="10" t="s">
        <v>11</v>
      </c>
    </row>
    <row r="302" spans="7:9" x14ac:dyDescent="0.25">
      <c r="G302" s="8">
        <v>54179</v>
      </c>
      <c r="H302" s="9" t="s">
        <v>8</v>
      </c>
      <c r="I302" s="10" t="s">
        <v>13</v>
      </c>
    </row>
    <row r="303" spans="7:9" x14ac:dyDescent="0.25">
      <c r="G303" s="8">
        <v>54213</v>
      </c>
      <c r="H303" s="9" t="s">
        <v>1</v>
      </c>
      <c r="I303" s="10" t="s">
        <v>14</v>
      </c>
    </row>
    <row r="304" spans="7:9" x14ac:dyDescent="0.25">
      <c r="G304" s="8">
        <v>54308</v>
      </c>
      <c r="H304" s="9" t="s">
        <v>4</v>
      </c>
      <c r="I304" s="10" t="s">
        <v>15</v>
      </c>
    </row>
    <row r="305" spans="7:9" x14ac:dyDescent="0.25">
      <c r="G305" s="8">
        <v>54343</v>
      </c>
      <c r="H305" s="9" t="s">
        <v>4</v>
      </c>
      <c r="I305" s="10" t="s">
        <v>19</v>
      </c>
    </row>
    <row r="306" spans="7:9" x14ac:dyDescent="0.25">
      <c r="G306" s="8">
        <v>54364</v>
      </c>
      <c r="H306" s="9" t="s">
        <v>4</v>
      </c>
      <c r="I306" s="10" t="s">
        <v>16</v>
      </c>
    </row>
    <row r="307" spans="7:9" x14ac:dyDescent="0.25">
      <c r="G307" s="8">
        <v>54417</v>
      </c>
      <c r="H307" s="9" t="s">
        <v>8</v>
      </c>
      <c r="I307" s="10" t="s">
        <v>2</v>
      </c>
    </row>
    <row r="308" spans="7:9" x14ac:dyDescent="0.25">
      <c r="G308" s="8">
        <v>54424</v>
      </c>
      <c r="H308" s="9" t="s">
        <v>8</v>
      </c>
      <c r="I308" s="10" t="s">
        <v>3</v>
      </c>
    </row>
    <row r="309" spans="7:9" x14ac:dyDescent="0.25">
      <c r="G309" s="8">
        <v>54483</v>
      </c>
      <c r="H309" s="9" t="s">
        <v>4</v>
      </c>
      <c r="I309" s="10" t="s">
        <v>7</v>
      </c>
    </row>
    <row r="310" spans="7:9" x14ac:dyDescent="0.25">
      <c r="G310" s="8">
        <v>54484</v>
      </c>
      <c r="H310" s="9" t="s">
        <v>6</v>
      </c>
      <c r="I310" s="10" t="s">
        <v>7</v>
      </c>
    </row>
    <row r="311" spans="7:9" x14ac:dyDescent="0.25">
      <c r="G311" s="8">
        <v>54529</v>
      </c>
      <c r="H311" s="9" t="s">
        <v>8</v>
      </c>
      <c r="I311" s="10" t="s">
        <v>9</v>
      </c>
    </row>
    <row r="312" spans="7:9" x14ac:dyDescent="0.25">
      <c r="G312" s="8">
        <v>54534</v>
      </c>
      <c r="H312" s="9" t="s">
        <v>17</v>
      </c>
      <c r="I312" s="10" t="s">
        <v>11</v>
      </c>
    </row>
    <row r="313" spans="7:9" x14ac:dyDescent="0.25">
      <c r="G313" s="8">
        <v>54591</v>
      </c>
      <c r="H313" s="9" t="s">
        <v>1</v>
      </c>
      <c r="I313" s="10" t="s">
        <v>14</v>
      </c>
    </row>
    <row r="314" spans="7:9" x14ac:dyDescent="0.25">
      <c r="G314" s="8">
        <v>54673</v>
      </c>
      <c r="H314" s="9" t="s">
        <v>6</v>
      </c>
      <c r="I314" s="10" t="s">
        <v>15</v>
      </c>
    </row>
    <row r="315" spans="7:9" x14ac:dyDescent="0.25">
      <c r="G315" s="8">
        <v>54708</v>
      </c>
      <c r="H315" s="9" t="s">
        <v>6</v>
      </c>
      <c r="I315" s="10" t="s">
        <v>19</v>
      </c>
    </row>
    <row r="316" spans="7:9" x14ac:dyDescent="0.25">
      <c r="G316" s="8">
        <v>54729</v>
      </c>
      <c r="H316" s="9" t="s">
        <v>6</v>
      </c>
      <c r="I316" s="10" t="s">
        <v>16</v>
      </c>
    </row>
    <row r="317" spans="7:9" x14ac:dyDescent="0.25">
      <c r="G317" s="8">
        <v>54742</v>
      </c>
      <c r="H317" s="9" t="s">
        <v>4</v>
      </c>
      <c r="I317" s="10" t="s">
        <v>18</v>
      </c>
    </row>
    <row r="318" spans="7:9" x14ac:dyDescent="0.25">
      <c r="G318" s="8">
        <v>54840</v>
      </c>
      <c r="H318" s="9" t="s">
        <v>4</v>
      </c>
      <c r="I318" s="10" t="s">
        <v>7</v>
      </c>
    </row>
    <row r="319" spans="7:9" x14ac:dyDescent="0.25">
      <c r="G319" s="8">
        <v>54841</v>
      </c>
      <c r="H319" s="9" t="s">
        <v>6</v>
      </c>
      <c r="I319" s="10" t="s">
        <v>7</v>
      </c>
    </row>
    <row r="320" spans="7:9" x14ac:dyDescent="0.25">
      <c r="G320" s="8">
        <v>54886</v>
      </c>
      <c r="H320" s="9" t="s">
        <v>8</v>
      </c>
      <c r="I320" s="10" t="s">
        <v>9</v>
      </c>
    </row>
    <row r="321" spans="7:9" x14ac:dyDescent="0.25">
      <c r="G321" s="8">
        <v>54899</v>
      </c>
      <c r="H321" s="9" t="s">
        <v>1</v>
      </c>
      <c r="I321" s="10" t="s">
        <v>11</v>
      </c>
    </row>
    <row r="322" spans="7:9" x14ac:dyDescent="0.25">
      <c r="G322" s="8">
        <v>54948</v>
      </c>
      <c r="H322" s="9" t="s">
        <v>1</v>
      </c>
      <c r="I322" s="10" t="s">
        <v>14</v>
      </c>
    </row>
    <row r="323" spans="7:9" x14ac:dyDescent="0.25">
      <c r="G323" s="8">
        <v>55038</v>
      </c>
      <c r="H323" s="9" t="s">
        <v>17</v>
      </c>
      <c r="I323" s="10" t="s">
        <v>15</v>
      </c>
    </row>
    <row r="324" spans="7:9" x14ac:dyDescent="0.25">
      <c r="G324" s="8">
        <v>55073</v>
      </c>
      <c r="H324" s="9" t="s">
        <v>17</v>
      </c>
      <c r="I324" s="10" t="s">
        <v>19</v>
      </c>
    </row>
    <row r="325" spans="7:9" x14ac:dyDescent="0.25">
      <c r="G325" s="8">
        <v>55094</v>
      </c>
      <c r="H325" s="9" t="s">
        <v>17</v>
      </c>
      <c r="I325" s="10" t="s">
        <v>16</v>
      </c>
    </row>
    <row r="326" spans="7:9" x14ac:dyDescent="0.25">
      <c r="G326" s="8">
        <v>55107</v>
      </c>
      <c r="H326" s="9" t="s">
        <v>6</v>
      </c>
      <c r="I326" s="10" t="s">
        <v>18</v>
      </c>
    </row>
    <row r="327" spans="7:9" x14ac:dyDescent="0.25">
      <c r="G327" s="8">
        <v>55197</v>
      </c>
      <c r="H327" s="9" t="s">
        <v>4</v>
      </c>
      <c r="I327" s="10" t="s">
        <v>7</v>
      </c>
    </row>
    <row r="328" spans="7:9" x14ac:dyDescent="0.25">
      <c r="G328" s="8">
        <v>55198</v>
      </c>
      <c r="H328" s="9" t="s">
        <v>6</v>
      </c>
      <c r="I328" s="10" t="s">
        <v>7</v>
      </c>
    </row>
    <row r="329" spans="7:9" x14ac:dyDescent="0.25">
      <c r="G329" s="8">
        <v>55243</v>
      </c>
      <c r="H329" s="9" t="s">
        <v>8</v>
      </c>
      <c r="I329" s="10" t="s">
        <v>9</v>
      </c>
    </row>
    <row r="330" spans="7:9" x14ac:dyDescent="0.25">
      <c r="G330" s="8">
        <v>55264</v>
      </c>
      <c r="H330" s="9" t="s">
        <v>8</v>
      </c>
      <c r="I330" s="10" t="s">
        <v>11</v>
      </c>
    </row>
    <row r="331" spans="7:9" x14ac:dyDescent="0.25">
      <c r="G331" s="8">
        <v>55274</v>
      </c>
      <c r="H331" s="9" t="s">
        <v>4</v>
      </c>
      <c r="I331" s="10" t="s">
        <v>13</v>
      </c>
    </row>
    <row r="332" spans="7:9" x14ac:dyDescent="0.25">
      <c r="G332" s="8">
        <v>55305</v>
      </c>
      <c r="H332" s="9" t="s">
        <v>1</v>
      </c>
      <c r="I332" s="10" t="s">
        <v>14</v>
      </c>
    </row>
    <row r="333" spans="7:9" x14ac:dyDescent="0.25">
      <c r="G333" s="8">
        <v>55403</v>
      </c>
      <c r="H333" s="9" t="s">
        <v>1</v>
      </c>
      <c r="I333" s="10" t="s">
        <v>15</v>
      </c>
    </row>
    <row r="334" spans="7:9" x14ac:dyDescent="0.25">
      <c r="G334" s="8">
        <v>55438</v>
      </c>
      <c r="H334" s="9" t="s">
        <v>1</v>
      </c>
      <c r="I334" s="10" t="s">
        <v>19</v>
      </c>
    </row>
    <row r="335" spans="7:9" x14ac:dyDescent="0.25">
      <c r="G335" s="8">
        <v>55459</v>
      </c>
      <c r="H335" s="9" t="s">
        <v>1</v>
      </c>
      <c r="I335" s="10" t="s">
        <v>16</v>
      </c>
    </row>
    <row r="336" spans="7:9" x14ac:dyDescent="0.25">
      <c r="G336" s="8">
        <v>55472</v>
      </c>
      <c r="H336" s="9" t="s">
        <v>17</v>
      </c>
      <c r="I336" s="10" t="s">
        <v>18</v>
      </c>
    </row>
    <row r="337" spans="7:9" x14ac:dyDescent="0.25">
      <c r="G337" s="8">
        <v>55512</v>
      </c>
      <c r="H337" s="9" t="s">
        <v>4</v>
      </c>
      <c r="I337" s="10" t="s">
        <v>2</v>
      </c>
    </row>
    <row r="338" spans="7:9" x14ac:dyDescent="0.25">
      <c r="G338" s="8">
        <v>55519</v>
      </c>
      <c r="H338" s="9" t="s">
        <v>4</v>
      </c>
      <c r="I338" s="10" t="s">
        <v>3</v>
      </c>
    </row>
    <row r="339" spans="7:9" x14ac:dyDescent="0.25">
      <c r="G339" s="8">
        <v>55582</v>
      </c>
      <c r="H339" s="9" t="s">
        <v>4</v>
      </c>
      <c r="I339" s="10" t="s">
        <v>7</v>
      </c>
    </row>
    <row r="340" spans="7:9" x14ac:dyDescent="0.25">
      <c r="G340" s="8">
        <v>55583</v>
      </c>
      <c r="H340" s="9" t="s">
        <v>6</v>
      </c>
      <c r="I340" s="10" t="s">
        <v>7</v>
      </c>
    </row>
    <row r="341" spans="7:9" x14ac:dyDescent="0.25">
      <c r="G341" s="8">
        <v>55628</v>
      </c>
      <c r="H341" s="9" t="s">
        <v>8</v>
      </c>
      <c r="I341" s="10" t="s">
        <v>9</v>
      </c>
    </row>
    <row r="342" spans="7:9" x14ac:dyDescent="0.25">
      <c r="G342" s="8">
        <v>55640</v>
      </c>
      <c r="H342" s="9" t="s">
        <v>17</v>
      </c>
      <c r="I342" s="10" t="s">
        <v>13</v>
      </c>
    </row>
    <row r="343" spans="7:9" x14ac:dyDescent="0.25">
      <c r="G343" s="8">
        <v>55690</v>
      </c>
      <c r="H343" s="9" t="s">
        <v>1</v>
      </c>
      <c r="I343" s="10" t="s">
        <v>14</v>
      </c>
    </row>
    <row r="344" spans="7:9" x14ac:dyDescent="0.25">
      <c r="G344" s="8">
        <v>55838</v>
      </c>
      <c r="H344" s="9" t="s">
        <v>8</v>
      </c>
      <c r="I344" s="10" t="s">
        <v>18</v>
      </c>
    </row>
    <row r="345" spans="7:9" x14ac:dyDescent="0.25">
      <c r="G345" s="8">
        <v>55878</v>
      </c>
      <c r="H345" s="9" t="s">
        <v>17</v>
      </c>
      <c r="I345" s="10" t="s">
        <v>2</v>
      </c>
    </row>
    <row r="346" spans="7:9" x14ac:dyDescent="0.25">
      <c r="G346" s="8">
        <v>55885</v>
      </c>
      <c r="H346" s="9" t="s">
        <v>17</v>
      </c>
      <c r="I346" s="10" t="s">
        <v>3</v>
      </c>
    </row>
    <row r="347" spans="7:9" x14ac:dyDescent="0.25">
      <c r="G347" s="8">
        <v>55932</v>
      </c>
      <c r="H347" s="9" t="s">
        <v>4</v>
      </c>
      <c r="I347" s="10" t="s">
        <v>7</v>
      </c>
    </row>
    <row r="348" spans="7:9" x14ac:dyDescent="0.25">
      <c r="G348" s="8">
        <v>55933</v>
      </c>
      <c r="H348" s="9" t="s">
        <v>6</v>
      </c>
      <c r="I348" s="10" t="s">
        <v>7</v>
      </c>
    </row>
    <row r="349" spans="7:9" x14ac:dyDescent="0.25">
      <c r="G349" s="8">
        <v>55978</v>
      </c>
      <c r="H349" s="9" t="s">
        <v>8</v>
      </c>
      <c r="I349" s="10" t="s">
        <v>9</v>
      </c>
    </row>
    <row r="350" spans="7:9" x14ac:dyDescent="0.25">
      <c r="G350" s="8">
        <v>55995</v>
      </c>
      <c r="H350" s="9" t="s">
        <v>4</v>
      </c>
      <c r="I350" s="10" t="s">
        <v>11</v>
      </c>
    </row>
    <row r="351" spans="7:9" x14ac:dyDescent="0.25">
      <c r="G351" s="8">
        <v>56005</v>
      </c>
      <c r="H351" s="9" t="s">
        <v>1</v>
      </c>
      <c r="I351" s="10" t="s">
        <v>13</v>
      </c>
    </row>
    <row r="352" spans="7:9" x14ac:dyDescent="0.25">
      <c r="G352" s="8">
        <v>56040</v>
      </c>
      <c r="H352" s="9" t="s">
        <v>1</v>
      </c>
      <c r="I352" s="10" t="s">
        <v>14</v>
      </c>
    </row>
    <row r="353" spans="7:9" x14ac:dyDescent="0.25">
      <c r="G353" s="8">
        <v>56243</v>
      </c>
      <c r="H353" s="9" t="s">
        <v>1</v>
      </c>
      <c r="I353" s="10" t="s">
        <v>2</v>
      </c>
    </row>
    <row r="354" spans="7:9" x14ac:dyDescent="0.25">
      <c r="G354" s="8">
        <v>56250</v>
      </c>
      <c r="H354" s="9" t="s">
        <v>1</v>
      </c>
      <c r="I354" s="10" t="s">
        <v>3</v>
      </c>
    </row>
    <row r="355" spans="7:9" x14ac:dyDescent="0.25">
      <c r="G355" s="8">
        <v>56289</v>
      </c>
      <c r="H355" s="9" t="s">
        <v>4</v>
      </c>
      <c r="I355" s="10" t="s">
        <v>7</v>
      </c>
    </row>
    <row r="356" spans="7:9" x14ac:dyDescent="0.25">
      <c r="G356" s="8">
        <v>56290</v>
      </c>
      <c r="H356" s="9" t="s">
        <v>6</v>
      </c>
      <c r="I356" s="10" t="s">
        <v>7</v>
      </c>
    </row>
    <row r="357" spans="7:9" x14ac:dyDescent="0.25">
      <c r="G357" s="8">
        <v>56335</v>
      </c>
      <c r="H357" s="9" t="s">
        <v>8</v>
      </c>
      <c r="I357" s="10" t="s">
        <v>9</v>
      </c>
    </row>
    <row r="358" spans="7:9" x14ac:dyDescent="0.25">
      <c r="G358" s="8">
        <v>56360</v>
      </c>
      <c r="H358" s="9" t="s">
        <v>6</v>
      </c>
      <c r="I358" s="10" t="s">
        <v>11</v>
      </c>
    </row>
    <row r="359" spans="7:9" x14ac:dyDescent="0.25">
      <c r="G359" s="8">
        <v>56370</v>
      </c>
      <c r="H359" s="9" t="s">
        <v>8</v>
      </c>
      <c r="I359" s="10" t="s">
        <v>13</v>
      </c>
    </row>
    <row r="360" spans="7:9" x14ac:dyDescent="0.25">
      <c r="G360" s="8">
        <v>56397</v>
      </c>
      <c r="H360" s="9" t="s">
        <v>1</v>
      </c>
      <c r="I360" s="10" t="s">
        <v>14</v>
      </c>
    </row>
    <row r="361" spans="7:9" x14ac:dyDescent="0.25">
      <c r="G361" s="8">
        <v>56499</v>
      </c>
      <c r="H361" s="9" t="s">
        <v>4</v>
      </c>
      <c r="I361" s="10" t="s">
        <v>15</v>
      </c>
    </row>
    <row r="362" spans="7:9" x14ac:dyDescent="0.25">
      <c r="G362" s="8">
        <v>56534</v>
      </c>
      <c r="H362" s="9" t="s">
        <v>4</v>
      </c>
      <c r="I362" s="10" t="s">
        <v>19</v>
      </c>
    </row>
    <row r="363" spans="7:9" x14ac:dyDescent="0.25">
      <c r="G363" s="8">
        <v>56555</v>
      </c>
      <c r="H363" s="9" t="s">
        <v>4</v>
      </c>
      <c r="I363" s="10" t="s">
        <v>16</v>
      </c>
    </row>
    <row r="364" spans="7:9" x14ac:dyDescent="0.25">
      <c r="G364" s="8">
        <v>56608</v>
      </c>
      <c r="H364" s="9" t="s">
        <v>8</v>
      </c>
      <c r="I364" s="10" t="s">
        <v>2</v>
      </c>
    </row>
    <row r="365" spans="7:9" x14ac:dyDescent="0.25">
      <c r="G365" s="8">
        <v>56615</v>
      </c>
      <c r="H365" s="9" t="s">
        <v>8</v>
      </c>
      <c r="I365" s="10" t="s">
        <v>3</v>
      </c>
    </row>
    <row r="366" spans="7:9" x14ac:dyDescent="0.25">
      <c r="G366" s="8">
        <v>56674</v>
      </c>
      <c r="H366" s="9" t="s">
        <v>4</v>
      </c>
      <c r="I366" s="10" t="s">
        <v>7</v>
      </c>
    </row>
    <row r="367" spans="7:9" x14ac:dyDescent="0.25">
      <c r="G367" s="8">
        <v>56675</v>
      </c>
      <c r="H367" s="9" t="s">
        <v>6</v>
      </c>
      <c r="I367" s="10" t="s">
        <v>7</v>
      </c>
    </row>
    <row r="368" spans="7:9" x14ac:dyDescent="0.25">
      <c r="G368" s="8">
        <v>56720</v>
      </c>
      <c r="H368" s="9" t="s">
        <v>8</v>
      </c>
      <c r="I368" s="10" t="s">
        <v>9</v>
      </c>
    </row>
    <row r="369" spans="7:9" x14ac:dyDescent="0.25">
      <c r="G369" s="8">
        <v>56725</v>
      </c>
      <c r="H369" s="9" t="s">
        <v>17</v>
      </c>
      <c r="I369" s="10" t="s">
        <v>11</v>
      </c>
    </row>
    <row r="370" spans="7:9" x14ac:dyDescent="0.25">
      <c r="G370" s="8">
        <v>56782</v>
      </c>
      <c r="H370" s="9" t="s">
        <v>1</v>
      </c>
      <c r="I370" s="10" t="s">
        <v>14</v>
      </c>
    </row>
    <row r="371" spans="7:9" x14ac:dyDescent="0.25">
      <c r="G371" s="8">
        <v>56864</v>
      </c>
      <c r="H371" s="9" t="s">
        <v>6</v>
      </c>
      <c r="I371" s="10" t="s">
        <v>15</v>
      </c>
    </row>
    <row r="372" spans="7:9" x14ac:dyDescent="0.25">
      <c r="G372" s="8">
        <v>56899</v>
      </c>
      <c r="H372" s="9" t="s">
        <v>6</v>
      </c>
      <c r="I372" s="10" t="s">
        <v>19</v>
      </c>
    </row>
    <row r="373" spans="7:9" x14ac:dyDescent="0.25">
      <c r="G373" s="8">
        <v>56920</v>
      </c>
      <c r="H373" s="9" t="s">
        <v>6</v>
      </c>
      <c r="I373" s="10" t="s">
        <v>16</v>
      </c>
    </row>
    <row r="374" spans="7:9" x14ac:dyDescent="0.25">
      <c r="G374" s="8">
        <v>56933</v>
      </c>
      <c r="H374" s="9" t="s">
        <v>4</v>
      </c>
      <c r="I374" s="10" t="s">
        <v>18</v>
      </c>
    </row>
    <row r="375" spans="7:9" x14ac:dyDescent="0.25">
      <c r="G375" s="8">
        <v>57024</v>
      </c>
      <c r="H375" s="9" t="s">
        <v>4</v>
      </c>
      <c r="I375" s="10" t="s">
        <v>7</v>
      </c>
    </row>
    <row r="376" spans="7:9" x14ac:dyDescent="0.25">
      <c r="G376" s="8">
        <v>57025</v>
      </c>
      <c r="H376" s="9" t="s">
        <v>6</v>
      </c>
      <c r="I376" s="10" t="s">
        <v>7</v>
      </c>
    </row>
    <row r="377" spans="7:9" x14ac:dyDescent="0.25">
      <c r="G377" s="8">
        <v>57070</v>
      </c>
      <c r="H377" s="9" t="s">
        <v>8</v>
      </c>
      <c r="I377" s="10" t="s">
        <v>9</v>
      </c>
    </row>
    <row r="378" spans="7:9" x14ac:dyDescent="0.25">
      <c r="G378" s="8">
        <v>57091</v>
      </c>
      <c r="H378" s="9" t="s">
        <v>8</v>
      </c>
      <c r="I378" s="10" t="s">
        <v>11</v>
      </c>
    </row>
    <row r="379" spans="7:9" x14ac:dyDescent="0.25">
      <c r="G379" s="8">
        <v>57101</v>
      </c>
      <c r="H379" s="9" t="s">
        <v>4</v>
      </c>
      <c r="I379" s="10" t="s">
        <v>13</v>
      </c>
    </row>
    <row r="380" spans="7:9" x14ac:dyDescent="0.25">
      <c r="G380" s="8">
        <v>57132</v>
      </c>
      <c r="H380" s="9" t="s">
        <v>1</v>
      </c>
      <c r="I380" s="10" t="s">
        <v>14</v>
      </c>
    </row>
    <row r="381" spans="7:9" x14ac:dyDescent="0.25">
      <c r="G381" s="8">
        <v>57230</v>
      </c>
      <c r="H381" s="9" t="s">
        <v>1</v>
      </c>
      <c r="I381" s="10" t="s">
        <v>15</v>
      </c>
    </row>
    <row r="382" spans="7:9" x14ac:dyDescent="0.25">
      <c r="G382" s="8">
        <v>57265</v>
      </c>
      <c r="H382" s="9" t="s">
        <v>1</v>
      </c>
      <c r="I382" s="10" t="s">
        <v>19</v>
      </c>
    </row>
    <row r="383" spans="7:9" x14ac:dyDescent="0.25">
      <c r="G383" s="8">
        <v>57286</v>
      </c>
      <c r="H383" s="9" t="s">
        <v>1</v>
      </c>
      <c r="I383" s="10" t="s">
        <v>16</v>
      </c>
    </row>
    <row r="384" spans="7:9" x14ac:dyDescent="0.25">
      <c r="G384" s="8">
        <v>57299</v>
      </c>
      <c r="H384" s="9" t="s">
        <v>17</v>
      </c>
      <c r="I384" s="10" t="s">
        <v>18</v>
      </c>
    </row>
    <row r="385" spans="7:9" x14ac:dyDescent="0.25">
      <c r="G385" s="8">
        <v>57339</v>
      </c>
      <c r="H385" s="9" t="s">
        <v>4</v>
      </c>
      <c r="I385" s="10" t="s">
        <v>2</v>
      </c>
    </row>
    <row r="386" spans="7:9" x14ac:dyDescent="0.25">
      <c r="G386" s="8">
        <v>57346</v>
      </c>
      <c r="H386" s="9" t="s">
        <v>4</v>
      </c>
      <c r="I386" s="10" t="s">
        <v>3</v>
      </c>
    </row>
    <row r="387" spans="7:9" x14ac:dyDescent="0.25">
      <c r="G387" s="8">
        <v>57409</v>
      </c>
      <c r="H387" s="9" t="s">
        <v>4</v>
      </c>
      <c r="I387" s="10" t="s">
        <v>7</v>
      </c>
    </row>
    <row r="388" spans="7:9" x14ac:dyDescent="0.25">
      <c r="G388" s="8">
        <v>57410</v>
      </c>
      <c r="H388" s="9" t="s">
        <v>6</v>
      </c>
      <c r="I388" s="10" t="s">
        <v>7</v>
      </c>
    </row>
    <row r="389" spans="7:9" x14ac:dyDescent="0.25">
      <c r="G389" s="8">
        <v>57455</v>
      </c>
      <c r="H389" s="9" t="s">
        <v>8</v>
      </c>
      <c r="I389" s="10" t="s">
        <v>9</v>
      </c>
    </row>
    <row r="390" spans="7:9" x14ac:dyDescent="0.25">
      <c r="G390" s="8">
        <v>57466</v>
      </c>
      <c r="H390" s="9" t="s">
        <v>6</v>
      </c>
      <c r="I390" s="10" t="s">
        <v>13</v>
      </c>
    </row>
    <row r="391" spans="7:9" x14ac:dyDescent="0.25">
      <c r="G391" s="8">
        <v>57517</v>
      </c>
      <c r="H391" s="9" t="s">
        <v>1</v>
      </c>
      <c r="I391" s="10" t="s">
        <v>14</v>
      </c>
    </row>
    <row r="392" spans="7:9" x14ac:dyDescent="0.25">
      <c r="G392" s="8">
        <v>57595</v>
      </c>
      <c r="H392" s="9" t="s">
        <v>8</v>
      </c>
      <c r="I392" s="10" t="s">
        <v>15</v>
      </c>
    </row>
    <row r="393" spans="7:9" x14ac:dyDescent="0.25">
      <c r="G393" s="8">
        <v>57630</v>
      </c>
      <c r="H393" s="9" t="s">
        <v>8</v>
      </c>
      <c r="I393" s="10" t="s">
        <v>19</v>
      </c>
    </row>
    <row r="394" spans="7:9" x14ac:dyDescent="0.25">
      <c r="G394" s="8">
        <v>57651</v>
      </c>
      <c r="H394" s="9" t="s">
        <v>8</v>
      </c>
      <c r="I394" s="10" t="s">
        <v>16</v>
      </c>
    </row>
    <row r="395" spans="7:9" x14ac:dyDescent="0.25">
      <c r="G395" s="8">
        <v>57664</v>
      </c>
      <c r="H395" s="9" t="s">
        <v>1</v>
      </c>
      <c r="I395" s="10" t="s">
        <v>18</v>
      </c>
    </row>
    <row r="396" spans="7:9" x14ac:dyDescent="0.25">
      <c r="G396" s="8">
        <v>57704</v>
      </c>
      <c r="H396" s="9" t="s">
        <v>6</v>
      </c>
      <c r="I396" s="10" t="s">
        <v>2</v>
      </c>
    </row>
    <row r="397" spans="7:9" x14ac:dyDescent="0.25">
      <c r="G397" s="8">
        <v>57711</v>
      </c>
      <c r="H397" s="9" t="s">
        <v>6</v>
      </c>
      <c r="I397" s="10" t="s">
        <v>3</v>
      </c>
    </row>
    <row r="398" spans="7:9" x14ac:dyDescent="0.25">
      <c r="G398" s="8">
        <v>57766</v>
      </c>
      <c r="H398" s="9" t="s">
        <v>4</v>
      </c>
      <c r="I398" s="10" t="s">
        <v>7</v>
      </c>
    </row>
    <row r="399" spans="7:9" x14ac:dyDescent="0.25">
      <c r="G399" s="8">
        <v>57767</v>
      </c>
      <c r="H399" s="9" t="s">
        <v>6</v>
      </c>
      <c r="I399" s="10" t="s">
        <v>7</v>
      </c>
    </row>
    <row r="400" spans="7:9" x14ac:dyDescent="0.25">
      <c r="G400" s="8">
        <v>57812</v>
      </c>
      <c r="H400" s="9" t="s">
        <v>8</v>
      </c>
      <c r="I400" s="10" t="s">
        <v>9</v>
      </c>
    </row>
    <row r="401" spans="7:9" x14ac:dyDescent="0.25">
      <c r="G401" s="8">
        <v>57831</v>
      </c>
      <c r="H401" s="9" t="s">
        <v>17</v>
      </c>
      <c r="I401" s="10" t="s">
        <v>13</v>
      </c>
    </row>
    <row r="402" spans="7:9" x14ac:dyDescent="0.25">
      <c r="G402" s="8">
        <v>57874</v>
      </c>
      <c r="H402" s="9" t="s">
        <v>1</v>
      </c>
      <c r="I402" s="10" t="s">
        <v>14</v>
      </c>
    </row>
    <row r="403" spans="7:9" x14ac:dyDescent="0.25">
      <c r="G403" s="8">
        <v>58029</v>
      </c>
      <c r="H403" s="9" t="s">
        <v>8</v>
      </c>
      <c r="I403" s="10" t="s">
        <v>18</v>
      </c>
    </row>
    <row r="404" spans="7:9" x14ac:dyDescent="0.25">
      <c r="G404" s="8">
        <v>58069</v>
      </c>
      <c r="H404" s="9" t="s">
        <v>17</v>
      </c>
      <c r="I404" s="10" t="s">
        <v>2</v>
      </c>
    </row>
    <row r="405" spans="7:9" x14ac:dyDescent="0.25">
      <c r="G405" s="8">
        <v>58076</v>
      </c>
      <c r="H405" s="9" t="s">
        <v>17</v>
      </c>
      <c r="I405" s="10" t="s">
        <v>3</v>
      </c>
    </row>
    <row r="406" spans="7:9" x14ac:dyDescent="0.25">
      <c r="G406" s="8">
        <v>58116</v>
      </c>
      <c r="H406" s="9" t="s">
        <v>4</v>
      </c>
      <c r="I406" s="10" t="s">
        <v>7</v>
      </c>
    </row>
    <row r="407" spans="7:9" x14ac:dyDescent="0.25">
      <c r="G407" s="8">
        <v>58117</v>
      </c>
      <c r="H407" s="9" t="s">
        <v>6</v>
      </c>
      <c r="I407" s="10" t="s">
        <v>7</v>
      </c>
    </row>
    <row r="408" spans="7:9" x14ac:dyDescent="0.25">
      <c r="G408" s="8">
        <v>58162</v>
      </c>
      <c r="H408" s="9" t="s">
        <v>8</v>
      </c>
      <c r="I408" s="10" t="s">
        <v>9</v>
      </c>
    </row>
    <row r="409" spans="7:9" x14ac:dyDescent="0.25">
      <c r="G409" s="8">
        <v>58186</v>
      </c>
      <c r="H409" s="9" t="s">
        <v>4</v>
      </c>
      <c r="I409" s="10" t="s">
        <v>11</v>
      </c>
    </row>
    <row r="410" spans="7:9" x14ac:dyDescent="0.25">
      <c r="G410" s="8">
        <v>58196</v>
      </c>
      <c r="H410" s="9" t="s">
        <v>1</v>
      </c>
      <c r="I410" s="10" t="s">
        <v>13</v>
      </c>
    </row>
    <row r="411" spans="7:9" x14ac:dyDescent="0.25">
      <c r="G411" s="8">
        <v>58224</v>
      </c>
      <c r="H411" s="9" t="s">
        <v>1</v>
      </c>
      <c r="I411" s="10" t="s">
        <v>14</v>
      </c>
    </row>
    <row r="412" spans="7:9" x14ac:dyDescent="0.25">
      <c r="G412" s="8">
        <v>58434</v>
      </c>
      <c r="H412" s="9" t="s">
        <v>1</v>
      </c>
      <c r="I412" s="10" t="s">
        <v>2</v>
      </c>
    </row>
    <row r="413" spans="7:9" x14ac:dyDescent="0.25">
      <c r="G413" s="8">
        <v>58441</v>
      </c>
      <c r="H413" s="9" t="s">
        <v>1</v>
      </c>
      <c r="I413" s="10" t="s">
        <v>3</v>
      </c>
    </row>
    <row r="414" spans="7:9" x14ac:dyDescent="0.25">
      <c r="G414" s="8">
        <v>58501</v>
      </c>
      <c r="H414" s="9" t="s">
        <v>4</v>
      </c>
      <c r="I414" s="10" t="s">
        <v>7</v>
      </c>
    </row>
    <row r="415" spans="7:9" x14ac:dyDescent="0.25">
      <c r="G415" s="8">
        <v>58502</v>
      </c>
      <c r="H415" s="9" t="s">
        <v>6</v>
      </c>
      <c r="I415" s="10" t="s">
        <v>7</v>
      </c>
    </row>
    <row r="416" spans="7:9" x14ac:dyDescent="0.25">
      <c r="G416" s="8">
        <v>58547</v>
      </c>
      <c r="H416" s="9" t="s">
        <v>8</v>
      </c>
      <c r="I416" s="10" t="s">
        <v>9</v>
      </c>
    </row>
    <row r="417" spans="7:9" x14ac:dyDescent="0.25">
      <c r="G417" s="8">
        <v>58552</v>
      </c>
      <c r="H417" s="9" t="s">
        <v>17</v>
      </c>
      <c r="I417" s="10" t="s">
        <v>11</v>
      </c>
    </row>
    <row r="418" spans="7:9" x14ac:dyDescent="0.25">
      <c r="G418" s="8">
        <v>58609</v>
      </c>
      <c r="H418" s="9" t="s">
        <v>1</v>
      </c>
      <c r="I418" s="10" t="s">
        <v>14</v>
      </c>
    </row>
    <row r="419" spans="7:9" x14ac:dyDescent="0.25">
      <c r="G419" s="8">
        <v>58691</v>
      </c>
      <c r="H419" s="9" t="s">
        <v>6</v>
      </c>
      <c r="I419" s="10" t="s">
        <v>15</v>
      </c>
    </row>
    <row r="420" spans="7:9" x14ac:dyDescent="0.25">
      <c r="G420" s="8">
        <v>58726</v>
      </c>
      <c r="H420" s="9" t="s">
        <v>6</v>
      </c>
      <c r="I420" s="10" t="s">
        <v>19</v>
      </c>
    </row>
    <row r="421" spans="7:9" x14ac:dyDescent="0.25">
      <c r="G421" s="8">
        <v>58747</v>
      </c>
      <c r="H421" s="9" t="s">
        <v>6</v>
      </c>
      <c r="I421" s="10" t="s">
        <v>16</v>
      </c>
    </row>
    <row r="422" spans="7:9" x14ac:dyDescent="0.25">
      <c r="G422" s="8">
        <v>58760</v>
      </c>
      <c r="H422" s="9" t="s">
        <v>4</v>
      </c>
      <c r="I422" s="10" t="s">
        <v>18</v>
      </c>
    </row>
    <row r="423" spans="7:9" x14ac:dyDescent="0.25">
      <c r="G423" s="8">
        <v>58858</v>
      </c>
      <c r="H423" s="9" t="s">
        <v>4</v>
      </c>
      <c r="I423" s="10" t="s">
        <v>7</v>
      </c>
    </row>
    <row r="424" spans="7:9" x14ac:dyDescent="0.25">
      <c r="G424" s="8">
        <v>58859</v>
      </c>
      <c r="H424" s="9" t="s">
        <v>6</v>
      </c>
      <c r="I424" s="10" t="s">
        <v>7</v>
      </c>
    </row>
    <row r="425" spans="7:9" x14ac:dyDescent="0.25">
      <c r="G425" s="8">
        <v>58904</v>
      </c>
      <c r="H425" s="9" t="s">
        <v>8</v>
      </c>
      <c r="I425" s="10" t="s">
        <v>9</v>
      </c>
    </row>
    <row r="426" spans="7:9" x14ac:dyDescent="0.25">
      <c r="G426" s="8">
        <v>58917</v>
      </c>
      <c r="H426" s="9" t="s">
        <v>1</v>
      </c>
      <c r="I426" s="10" t="s">
        <v>11</v>
      </c>
    </row>
    <row r="427" spans="7:9" x14ac:dyDescent="0.25">
      <c r="G427" s="8">
        <v>58966</v>
      </c>
      <c r="H427" s="9" t="s">
        <v>1</v>
      </c>
      <c r="I427" s="10" t="s">
        <v>14</v>
      </c>
    </row>
    <row r="428" spans="7:9" x14ac:dyDescent="0.25">
      <c r="G428" s="8">
        <v>59056</v>
      </c>
      <c r="H428" s="9" t="s">
        <v>17</v>
      </c>
      <c r="I428" s="10" t="s">
        <v>15</v>
      </c>
    </row>
    <row r="429" spans="7:9" x14ac:dyDescent="0.25">
      <c r="G429" s="8">
        <v>59091</v>
      </c>
      <c r="H429" s="9" t="s">
        <v>17</v>
      </c>
      <c r="I429" s="10" t="s">
        <v>19</v>
      </c>
    </row>
    <row r="430" spans="7:9" x14ac:dyDescent="0.25">
      <c r="G430" s="8">
        <v>59112</v>
      </c>
      <c r="H430" s="9" t="s">
        <v>17</v>
      </c>
      <c r="I430" s="10" t="s">
        <v>16</v>
      </c>
    </row>
    <row r="431" spans="7:9" x14ac:dyDescent="0.25">
      <c r="G431" s="8">
        <v>59125</v>
      </c>
      <c r="H431" s="9" t="s">
        <v>6</v>
      </c>
      <c r="I431" s="10" t="s">
        <v>18</v>
      </c>
    </row>
    <row r="432" spans="7:9" x14ac:dyDescent="0.25">
      <c r="G432" s="8">
        <v>59208</v>
      </c>
      <c r="H432" s="9" t="s">
        <v>4</v>
      </c>
      <c r="I432" s="10" t="s">
        <v>7</v>
      </c>
    </row>
    <row r="433" spans="7:9" x14ac:dyDescent="0.25">
      <c r="G433" s="8">
        <v>59209</v>
      </c>
      <c r="H433" s="9" t="s">
        <v>6</v>
      </c>
      <c r="I433" s="10" t="s">
        <v>7</v>
      </c>
    </row>
    <row r="434" spans="7:9" x14ac:dyDescent="0.25">
      <c r="G434" s="8">
        <v>59254</v>
      </c>
      <c r="H434" s="9" t="s">
        <v>8</v>
      </c>
      <c r="I434" s="10" t="s">
        <v>9</v>
      </c>
    </row>
    <row r="435" spans="7:9" x14ac:dyDescent="0.25">
      <c r="G435" s="8">
        <v>59282</v>
      </c>
      <c r="H435" s="9" t="s">
        <v>8</v>
      </c>
      <c r="I435" s="10" t="s">
        <v>11</v>
      </c>
    </row>
    <row r="436" spans="7:9" x14ac:dyDescent="0.25">
      <c r="G436" s="8">
        <v>59292</v>
      </c>
      <c r="H436" s="9" t="s">
        <v>4</v>
      </c>
      <c r="I436" s="10" t="s">
        <v>13</v>
      </c>
    </row>
    <row r="437" spans="7:9" x14ac:dyDescent="0.25">
      <c r="G437" s="8">
        <v>59316</v>
      </c>
      <c r="H437" s="9" t="s">
        <v>1</v>
      </c>
      <c r="I437" s="10" t="s">
        <v>14</v>
      </c>
    </row>
    <row r="438" spans="7:9" x14ac:dyDescent="0.25">
      <c r="G438" s="8">
        <v>59421</v>
      </c>
      <c r="H438" s="9" t="s">
        <v>1</v>
      </c>
      <c r="I438" s="10" t="s">
        <v>15</v>
      </c>
    </row>
    <row r="439" spans="7:9" x14ac:dyDescent="0.25">
      <c r="G439" s="8">
        <v>59456</v>
      </c>
      <c r="H439" s="9" t="s">
        <v>1</v>
      </c>
      <c r="I439" s="10" t="s">
        <v>19</v>
      </c>
    </row>
    <row r="440" spans="7:9" x14ac:dyDescent="0.25">
      <c r="G440" s="8">
        <v>59477</v>
      </c>
      <c r="H440" s="9" t="s">
        <v>1</v>
      </c>
      <c r="I440" s="10" t="s">
        <v>16</v>
      </c>
    </row>
    <row r="441" spans="7:9" x14ac:dyDescent="0.25">
      <c r="G441" s="8">
        <v>59490</v>
      </c>
      <c r="H441" s="9" t="s">
        <v>17</v>
      </c>
      <c r="I441" s="10" t="s">
        <v>18</v>
      </c>
    </row>
    <row r="442" spans="7:9" x14ac:dyDescent="0.25">
      <c r="G442" s="8">
        <v>59530</v>
      </c>
      <c r="H442" s="9" t="s">
        <v>4</v>
      </c>
      <c r="I442" s="10" t="s">
        <v>2</v>
      </c>
    </row>
    <row r="443" spans="7:9" x14ac:dyDescent="0.25">
      <c r="G443" s="8">
        <v>59537</v>
      </c>
      <c r="H443" s="9" t="s">
        <v>4</v>
      </c>
      <c r="I443" s="10" t="s">
        <v>3</v>
      </c>
    </row>
    <row r="444" spans="7:9" x14ac:dyDescent="0.25">
      <c r="G444" s="8">
        <v>59593</v>
      </c>
      <c r="H444" s="9" t="s">
        <v>4</v>
      </c>
      <c r="I444" s="10" t="s">
        <v>7</v>
      </c>
    </row>
    <row r="445" spans="7:9" x14ac:dyDescent="0.25">
      <c r="G445" s="8">
        <v>59594</v>
      </c>
      <c r="H445" s="9" t="s">
        <v>6</v>
      </c>
      <c r="I445" s="10" t="s">
        <v>7</v>
      </c>
    </row>
    <row r="446" spans="7:9" x14ac:dyDescent="0.25">
      <c r="G446" s="8">
        <v>59639</v>
      </c>
      <c r="H446" s="9" t="s">
        <v>8</v>
      </c>
      <c r="I446" s="10" t="s">
        <v>9</v>
      </c>
    </row>
    <row r="447" spans="7:9" x14ac:dyDescent="0.25">
      <c r="G447" s="8">
        <v>59657</v>
      </c>
      <c r="H447" s="9" t="s">
        <v>6</v>
      </c>
      <c r="I447" s="10" t="s">
        <v>13</v>
      </c>
    </row>
    <row r="448" spans="7:9" x14ac:dyDescent="0.25">
      <c r="G448" s="8">
        <v>59701</v>
      </c>
      <c r="H448" s="9" t="s">
        <v>1</v>
      </c>
      <c r="I448" s="10" t="s">
        <v>14</v>
      </c>
    </row>
    <row r="449" spans="7:9" x14ac:dyDescent="0.25">
      <c r="G449" s="8">
        <v>59786</v>
      </c>
      <c r="H449" s="9" t="s">
        <v>8</v>
      </c>
      <c r="I449" s="10" t="s">
        <v>15</v>
      </c>
    </row>
    <row r="450" spans="7:9" x14ac:dyDescent="0.25">
      <c r="G450" s="8">
        <v>59821</v>
      </c>
      <c r="H450" s="9" t="s">
        <v>8</v>
      </c>
      <c r="I450" s="10" t="s">
        <v>19</v>
      </c>
    </row>
    <row r="451" spans="7:9" x14ac:dyDescent="0.25">
      <c r="G451" s="8">
        <v>59842</v>
      </c>
      <c r="H451" s="9" t="s">
        <v>8</v>
      </c>
      <c r="I451" s="10" t="s">
        <v>16</v>
      </c>
    </row>
    <row r="452" spans="7:9" x14ac:dyDescent="0.25">
      <c r="G452" s="8">
        <v>59855</v>
      </c>
      <c r="H452" s="9" t="s">
        <v>1</v>
      </c>
      <c r="I452" s="10" t="s">
        <v>18</v>
      </c>
    </row>
    <row r="453" spans="7:9" x14ac:dyDescent="0.25">
      <c r="G453" s="8">
        <v>59895</v>
      </c>
      <c r="H453" s="9" t="s">
        <v>6</v>
      </c>
      <c r="I453" s="10" t="s">
        <v>2</v>
      </c>
    </row>
    <row r="454" spans="7:9" x14ac:dyDescent="0.25">
      <c r="G454" s="8">
        <v>59902</v>
      </c>
      <c r="H454" s="9" t="s">
        <v>6</v>
      </c>
      <c r="I454" s="10" t="s">
        <v>3</v>
      </c>
    </row>
    <row r="455" spans="7:9" x14ac:dyDescent="0.25">
      <c r="G455" s="8">
        <v>59950</v>
      </c>
      <c r="H455" s="9" t="s">
        <v>4</v>
      </c>
      <c r="I455" s="10" t="s">
        <v>7</v>
      </c>
    </row>
    <row r="456" spans="7:9" x14ac:dyDescent="0.25">
      <c r="G456" s="8">
        <v>59951</v>
      </c>
      <c r="H456" s="9" t="s">
        <v>6</v>
      </c>
      <c r="I456" s="10" t="s">
        <v>7</v>
      </c>
    </row>
    <row r="457" spans="7:9" x14ac:dyDescent="0.25">
      <c r="G457" s="8">
        <v>59996</v>
      </c>
      <c r="H457" s="9" t="s">
        <v>8</v>
      </c>
      <c r="I457" s="10" t="s">
        <v>9</v>
      </c>
    </row>
    <row r="458" spans="7:9" x14ac:dyDescent="0.25">
      <c r="G458" s="8">
        <v>60013</v>
      </c>
      <c r="H458" s="9" t="s">
        <v>4</v>
      </c>
      <c r="I458" s="10" t="s">
        <v>11</v>
      </c>
    </row>
    <row r="459" spans="7:9" x14ac:dyDescent="0.25">
      <c r="G459" s="8">
        <v>60023</v>
      </c>
      <c r="H459" s="9" t="s">
        <v>1</v>
      </c>
      <c r="I459" s="10" t="s">
        <v>13</v>
      </c>
    </row>
    <row r="460" spans="7:9" x14ac:dyDescent="0.25">
      <c r="G460" s="8">
        <v>60058</v>
      </c>
      <c r="H460" s="9" t="s">
        <v>1</v>
      </c>
      <c r="I460" s="10" t="s">
        <v>14</v>
      </c>
    </row>
    <row r="461" spans="7:9" x14ac:dyDescent="0.25">
      <c r="G461" s="8">
        <v>60261</v>
      </c>
      <c r="H461" s="9" t="s">
        <v>1</v>
      </c>
      <c r="I461" s="10" t="s">
        <v>2</v>
      </c>
    </row>
    <row r="462" spans="7:9" x14ac:dyDescent="0.25">
      <c r="G462" s="8">
        <v>60268</v>
      </c>
      <c r="H462" s="9" t="s">
        <v>1</v>
      </c>
      <c r="I462" s="10" t="s">
        <v>3</v>
      </c>
    </row>
    <row r="463" spans="7:9" x14ac:dyDescent="0.25">
      <c r="G463" s="8">
        <v>60307</v>
      </c>
      <c r="H463" s="9" t="s">
        <v>4</v>
      </c>
      <c r="I463" s="10" t="s">
        <v>7</v>
      </c>
    </row>
    <row r="464" spans="7:9" x14ac:dyDescent="0.25">
      <c r="G464" s="8">
        <v>60308</v>
      </c>
      <c r="H464" s="9" t="s">
        <v>6</v>
      </c>
      <c r="I464" s="10" t="s">
        <v>7</v>
      </c>
    </row>
    <row r="465" spans="7:9" x14ac:dyDescent="0.25">
      <c r="G465" s="8">
        <v>60353</v>
      </c>
      <c r="H465" s="9" t="s">
        <v>8</v>
      </c>
      <c r="I465" s="10" t="s">
        <v>9</v>
      </c>
    </row>
    <row r="466" spans="7:9" x14ac:dyDescent="0.25">
      <c r="G466" s="8">
        <v>60378</v>
      </c>
      <c r="H466" s="9" t="s">
        <v>6</v>
      </c>
      <c r="I466" s="10" t="s">
        <v>11</v>
      </c>
    </row>
    <row r="467" spans="7:9" x14ac:dyDescent="0.25">
      <c r="G467" s="8">
        <v>60388</v>
      </c>
      <c r="H467" s="9" t="s">
        <v>8</v>
      </c>
      <c r="I467" s="10" t="s">
        <v>13</v>
      </c>
    </row>
    <row r="468" spans="7:9" x14ac:dyDescent="0.25">
      <c r="G468" s="8">
        <v>60415</v>
      </c>
      <c r="H468" s="9" t="s">
        <v>1</v>
      </c>
      <c r="I468" s="10" t="s">
        <v>14</v>
      </c>
    </row>
    <row r="469" spans="7:9" x14ac:dyDescent="0.25">
      <c r="G469" s="8">
        <v>60517</v>
      </c>
      <c r="H469" s="9" t="s">
        <v>4</v>
      </c>
      <c r="I469" s="10" t="s">
        <v>15</v>
      </c>
    </row>
    <row r="470" spans="7:9" x14ac:dyDescent="0.25">
      <c r="G470" s="8">
        <v>60552</v>
      </c>
      <c r="H470" s="9" t="s">
        <v>4</v>
      </c>
      <c r="I470" s="10" t="s">
        <v>19</v>
      </c>
    </row>
    <row r="471" spans="7:9" x14ac:dyDescent="0.25">
      <c r="G471" s="8">
        <v>60573</v>
      </c>
      <c r="H471" s="9" t="s">
        <v>4</v>
      </c>
      <c r="I471" s="10" t="s">
        <v>16</v>
      </c>
    </row>
    <row r="472" spans="7:9" x14ac:dyDescent="0.25">
      <c r="G472" s="8">
        <v>60626</v>
      </c>
      <c r="H472" s="9" t="s">
        <v>8</v>
      </c>
      <c r="I472" s="10" t="s">
        <v>2</v>
      </c>
    </row>
    <row r="473" spans="7:9" x14ac:dyDescent="0.25">
      <c r="G473" s="8">
        <v>60633</v>
      </c>
      <c r="H473" s="9" t="s">
        <v>8</v>
      </c>
      <c r="I473" s="10" t="s">
        <v>3</v>
      </c>
    </row>
    <row r="474" spans="7:9" x14ac:dyDescent="0.25">
      <c r="G474" s="8">
        <v>60685</v>
      </c>
      <c r="H474" s="9" t="s">
        <v>4</v>
      </c>
      <c r="I474" s="10" t="s">
        <v>7</v>
      </c>
    </row>
    <row r="475" spans="7:9" x14ac:dyDescent="0.25">
      <c r="G475" s="8">
        <v>60686</v>
      </c>
      <c r="H475" s="9" t="s">
        <v>6</v>
      </c>
      <c r="I475" s="10" t="s">
        <v>7</v>
      </c>
    </row>
    <row r="476" spans="7:9" x14ac:dyDescent="0.25">
      <c r="G476" s="8">
        <v>60731</v>
      </c>
      <c r="H476" s="9" t="s">
        <v>8</v>
      </c>
      <c r="I476" s="10" t="s">
        <v>9</v>
      </c>
    </row>
    <row r="477" spans="7:9" x14ac:dyDescent="0.25">
      <c r="G477" s="8">
        <v>60743</v>
      </c>
      <c r="H477" s="9" t="s">
        <v>17</v>
      </c>
      <c r="I477" s="10" t="s">
        <v>11</v>
      </c>
    </row>
    <row r="478" spans="7:9" x14ac:dyDescent="0.25">
      <c r="G478" s="8">
        <v>60793</v>
      </c>
      <c r="H478" s="9" t="s">
        <v>1</v>
      </c>
      <c r="I478" s="10" t="s">
        <v>14</v>
      </c>
    </row>
    <row r="479" spans="7:9" x14ac:dyDescent="0.25">
      <c r="G479" s="8">
        <v>60882</v>
      </c>
      <c r="H479" s="9" t="s">
        <v>6</v>
      </c>
      <c r="I479" s="10" t="s">
        <v>15</v>
      </c>
    </row>
    <row r="480" spans="7:9" x14ac:dyDescent="0.25">
      <c r="G480" s="8">
        <v>60917</v>
      </c>
      <c r="H480" s="9" t="s">
        <v>6</v>
      </c>
      <c r="I480" s="10" t="s">
        <v>19</v>
      </c>
    </row>
    <row r="481" spans="7:9" x14ac:dyDescent="0.25">
      <c r="G481" s="8">
        <v>60938</v>
      </c>
      <c r="H481" s="9" t="s">
        <v>6</v>
      </c>
      <c r="I481" s="10" t="s">
        <v>16</v>
      </c>
    </row>
    <row r="482" spans="7:9" x14ac:dyDescent="0.25">
      <c r="G482" s="8">
        <v>60951</v>
      </c>
      <c r="H482" s="9" t="s">
        <v>4</v>
      </c>
      <c r="I482" s="10" t="s">
        <v>18</v>
      </c>
    </row>
    <row r="483" spans="7:9" x14ac:dyDescent="0.25">
      <c r="G483" s="8">
        <v>61042</v>
      </c>
      <c r="H483" s="9" t="s">
        <v>4</v>
      </c>
      <c r="I483" s="10" t="s">
        <v>7</v>
      </c>
    </row>
    <row r="484" spans="7:9" x14ac:dyDescent="0.25">
      <c r="G484" s="8">
        <v>61043</v>
      </c>
      <c r="H484" s="9" t="s">
        <v>6</v>
      </c>
      <c r="I484" s="10" t="s">
        <v>7</v>
      </c>
    </row>
    <row r="485" spans="7:9" x14ac:dyDescent="0.25">
      <c r="G485" s="8">
        <v>61088</v>
      </c>
      <c r="H485" s="9" t="s">
        <v>8</v>
      </c>
      <c r="I485" s="10" t="s">
        <v>9</v>
      </c>
    </row>
    <row r="486" spans="7:9" x14ac:dyDescent="0.25">
      <c r="G486" s="8">
        <v>61108</v>
      </c>
      <c r="H486" s="9" t="s">
        <v>1</v>
      </c>
      <c r="I486" s="10" t="s">
        <v>11</v>
      </c>
    </row>
    <row r="487" spans="7:9" x14ac:dyDescent="0.25">
      <c r="G487" s="8">
        <v>61150</v>
      </c>
      <c r="H487" s="9" t="s">
        <v>1</v>
      </c>
      <c r="I487" s="10" t="s">
        <v>14</v>
      </c>
    </row>
    <row r="488" spans="7:9" x14ac:dyDescent="0.25">
      <c r="G488" s="8">
        <v>61247</v>
      </c>
      <c r="H488" s="9" t="s">
        <v>17</v>
      </c>
      <c r="I488" s="10" t="s">
        <v>15</v>
      </c>
    </row>
    <row r="489" spans="7:9" x14ac:dyDescent="0.25">
      <c r="G489" s="8">
        <v>61282</v>
      </c>
      <c r="H489" s="9" t="s">
        <v>17</v>
      </c>
      <c r="I489" s="10" t="s">
        <v>19</v>
      </c>
    </row>
    <row r="490" spans="7:9" x14ac:dyDescent="0.25">
      <c r="G490" s="8">
        <v>61303</v>
      </c>
      <c r="H490" s="9" t="s">
        <v>17</v>
      </c>
      <c r="I490" s="10" t="s">
        <v>16</v>
      </c>
    </row>
    <row r="491" spans="7:9" x14ac:dyDescent="0.25">
      <c r="G491" s="8">
        <v>61316</v>
      </c>
      <c r="H491" s="9" t="s">
        <v>6</v>
      </c>
      <c r="I491" s="10" t="s">
        <v>18</v>
      </c>
    </row>
    <row r="492" spans="7:9" x14ac:dyDescent="0.25">
      <c r="G492" s="8">
        <v>61427</v>
      </c>
      <c r="H492" s="9" t="s">
        <v>4</v>
      </c>
      <c r="I492" s="10" t="s">
        <v>7</v>
      </c>
    </row>
    <row r="493" spans="7:9" x14ac:dyDescent="0.25">
      <c r="G493" s="8">
        <v>61428</v>
      </c>
      <c r="H493" s="9" t="s">
        <v>6</v>
      </c>
      <c r="I493" s="10" t="s">
        <v>7</v>
      </c>
    </row>
    <row r="494" spans="7:9" x14ac:dyDescent="0.25">
      <c r="G494" s="8">
        <v>61473</v>
      </c>
      <c r="H494" s="9" t="s">
        <v>8</v>
      </c>
      <c r="I494" s="10" t="s">
        <v>9</v>
      </c>
    </row>
    <row r="495" spans="7:9" x14ac:dyDescent="0.25">
      <c r="G495" s="8">
        <v>61484</v>
      </c>
      <c r="H495" s="9" t="s">
        <v>6</v>
      </c>
      <c r="I495" s="10" t="s">
        <v>13</v>
      </c>
    </row>
    <row r="496" spans="7:9" x14ac:dyDescent="0.25">
      <c r="G496" s="8">
        <v>61535</v>
      </c>
      <c r="H496" s="9" t="s">
        <v>1</v>
      </c>
      <c r="I496" s="10" t="s">
        <v>14</v>
      </c>
    </row>
    <row r="497" spans="7:9" x14ac:dyDescent="0.25">
      <c r="G497" s="8">
        <v>61613</v>
      </c>
      <c r="H497" s="9" t="s">
        <v>8</v>
      </c>
      <c r="I497" s="10" t="s">
        <v>15</v>
      </c>
    </row>
    <row r="498" spans="7:9" x14ac:dyDescent="0.25">
      <c r="G498" s="8">
        <v>61648</v>
      </c>
      <c r="H498" s="9" t="s">
        <v>8</v>
      </c>
      <c r="I498" s="10" t="s">
        <v>19</v>
      </c>
    </row>
    <row r="499" spans="7:9" x14ac:dyDescent="0.25">
      <c r="G499" s="8">
        <v>61669</v>
      </c>
      <c r="H499" s="9" t="s">
        <v>8</v>
      </c>
      <c r="I499" s="10" t="s">
        <v>16</v>
      </c>
    </row>
    <row r="500" spans="7:9" x14ac:dyDescent="0.25">
      <c r="G500" s="8">
        <v>61682</v>
      </c>
      <c r="H500" s="9" t="s">
        <v>1</v>
      </c>
      <c r="I500" s="10" t="s">
        <v>18</v>
      </c>
    </row>
    <row r="501" spans="7:9" x14ac:dyDescent="0.25">
      <c r="G501" s="8">
        <v>61722</v>
      </c>
      <c r="H501" s="9" t="s">
        <v>6</v>
      </c>
      <c r="I501" s="10" t="s">
        <v>2</v>
      </c>
    </row>
    <row r="502" spans="7:9" x14ac:dyDescent="0.25">
      <c r="G502" s="8">
        <v>61729</v>
      </c>
      <c r="H502" s="9" t="s">
        <v>6</v>
      </c>
      <c r="I502" s="10" t="s">
        <v>3</v>
      </c>
    </row>
    <row r="503" spans="7:9" x14ac:dyDescent="0.25">
      <c r="G503" s="8">
        <v>61784</v>
      </c>
      <c r="H503" s="9" t="s">
        <v>4</v>
      </c>
      <c r="I503" s="10" t="s">
        <v>7</v>
      </c>
    </row>
    <row r="504" spans="7:9" x14ac:dyDescent="0.25">
      <c r="G504" s="8">
        <v>61785</v>
      </c>
      <c r="H504" s="9" t="s">
        <v>6</v>
      </c>
      <c r="I504" s="10" t="s">
        <v>7</v>
      </c>
    </row>
    <row r="505" spans="7:9" x14ac:dyDescent="0.25">
      <c r="G505" s="8">
        <v>61830</v>
      </c>
      <c r="H505" s="9" t="s">
        <v>8</v>
      </c>
      <c r="I505" s="10" t="s">
        <v>9</v>
      </c>
    </row>
    <row r="506" spans="7:9" x14ac:dyDescent="0.25">
      <c r="G506" s="8">
        <v>61849</v>
      </c>
      <c r="H506" s="9" t="s">
        <v>17</v>
      </c>
      <c r="I506" s="10" t="s">
        <v>13</v>
      </c>
    </row>
    <row r="507" spans="7:9" x14ac:dyDescent="0.25">
      <c r="G507" s="8">
        <v>61892</v>
      </c>
      <c r="H507" s="9" t="s">
        <v>1</v>
      </c>
      <c r="I507" s="10" t="s">
        <v>14</v>
      </c>
    </row>
    <row r="508" spans="7:9" x14ac:dyDescent="0.25">
      <c r="G508" s="8">
        <v>62047</v>
      </c>
      <c r="H508" s="9" t="s">
        <v>8</v>
      </c>
      <c r="I508" s="10" t="s">
        <v>18</v>
      </c>
    </row>
    <row r="509" spans="7:9" x14ac:dyDescent="0.25">
      <c r="G509" s="8">
        <v>62087</v>
      </c>
      <c r="H509" s="9" t="s">
        <v>17</v>
      </c>
      <c r="I509" s="10" t="s">
        <v>2</v>
      </c>
    </row>
    <row r="510" spans="7:9" x14ac:dyDescent="0.25">
      <c r="G510" s="8">
        <v>62094</v>
      </c>
      <c r="H510" s="9" t="s">
        <v>17</v>
      </c>
      <c r="I510" s="10" t="s">
        <v>3</v>
      </c>
    </row>
    <row r="511" spans="7:9" x14ac:dyDescent="0.25">
      <c r="G511" s="8">
        <v>62134</v>
      </c>
      <c r="H511" s="9" t="s">
        <v>4</v>
      </c>
      <c r="I511" s="10" t="s">
        <v>7</v>
      </c>
    </row>
    <row r="512" spans="7:9" x14ac:dyDescent="0.25">
      <c r="G512" s="8">
        <v>62135</v>
      </c>
      <c r="H512" s="9" t="s">
        <v>6</v>
      </c>
      <c r="I512" s="10" t="s">
        <v>7</v>
      </c>
    </row>
    <row r="513" spans="7:9" x14ac:dyDescent="0.25">
      <c r="G513" s="8">
        <v>62180</v>
      </c>
      <c r="H513" s="9" t="s">
        <v>8</v>
      </c>
      <c r="I513" s="10" t="s">
        <v>9</v>
      </c>
    </row>
    <row r="514" spans="7:9" x14ac:dyDescent="0.25">
      <c r="G514" s="8">
        <v>62204</v>
      </c>
      <c r="H514" s="9" t="s">
        <v>4</v>
      </c>
      <c r="I514" s="10" t="s">
        <v>11</v>
      </c>
    </row>
    <row r="515" spans="7:9" x14ac:dyDescent="0.25">
      <c r="G515" s="8">
        <v>62214</v>
      </c>
      <c r="H515" s="9" t="s">
        <v>1</v>
      </c>
      <c r="I515" s="10" t="s">
        <v>13</v>
      </c>
    </row>
    <row r="516" spans="7:9" x14ac:dyDescent="0.25">
      <c r="G516" s="8">
        <v>62242</v>
      </c>
      <c r="H516" s="9" t="s">
        <v>1</v>
      </c>
      <c r="I516" s="10" t="s">
        <v>14</v>
      </c>
    </row>
    <row r="517" spans="7:9" x14ac:dyDescent="0.25">
      <c r="G517" s="8">
        <v>62452</v>
      </c>
      <c r="H517" s="9" t="s">
        <v>1</v>
      </c>
      <c r="I517" s="10" t="s">
        <v>2</v>
      </c>
    </row>
    <row r="518" spans="7:9" x14ac:dyDescent="0.25">
      <c r="G518" s="8">
        <v>62459</v>
      </c>
      <c r="H518" s="9" t="s">
        <v>1</v>
      </c>
      <c r="I518" s="10" t="s">
        <v>3</v>
      </c>
    </row>
    <row r="519" spans="7:9" x14ac:dyDescent="0.25">
      <c r="G519" s="8">
        <v>62519</v>
      </c>
      <c r="H519" s="9" t="s">
        <v>4</v>
      </c>
      <c r="I519" s="10" t="s">
        <v>7</v>
      </c>
    </row>
    <row r="520" spans="7:9" x14ac:dyDescent="0.25">
      <c r="G520" s="8">
        <v>62520</v>
      </c>
      <c r="H520" s="9" t="s">
        <v>6</v>
      </c>
      <c r="I520" s="10" t="s">
        <v>7</v>
      </c>
    </row>
    <row r="521" spans="7:9" x14ac:dyDescent="0.25">
      <c r="G521" s="8">
        <v>62565</v>
      </c>
      <c r="H521" s="9" t="s">
        <v>8</v>
      </c>
      <c r="I521" s="10" t="s">
        <v>9</v>
      </c>
    </row>
    <row r="522" spans="7:9" x14ac:dyDescent="0.25">
      <c r="G522" s="8">
        <v>62569</v>
      </c>
      <c r="H522" s="9" t="s">
        <v>6</v>
      </c>
      <c r="I522" s="10" t="s">
        <v>11</v>
      </c>
    </row>
    <row r="523" spans="7:9" x14ac:dyDescent="0.25">
      <c r="G523" s="8">
        <v>62579</v>
      </c>
      <c r="H523" s="9" t="s">
        <v>8</v>
      </c>
      <c r="I523" s="10" t="s">
        <v>13</v>
      </c>
    </row>
    <row r="524" spans="7:9" x14ac:dyDescent="0.25">
      <c r="G524" s="8">
        <v>62627</v>
      </c>
      <c r="H524" s="9" t="s">
        <v>1</v>
      </c>
      <c r="I524" s="10" t="s">
        <v>14</v>
      </c>
    </row>
    <row r="525" spans="7:9" x14ac:dyDescent="0.25">
      <c r="G525" s="8">
        <v>62708</v>
      </c>
      <c r="H525" s="9" t="s">
        <v>4</v>
      </c>
      <c r="I525" s="10" t="s">
        <v>15</v>
      </c>
    </row>
    <row r="526" spans="7:9" x14ac:dyDescent="0.25">
      <c r="G526" s="8">
        <v>62743</v>
      </c>
      <c r="H526" s="9" t="s">
        <v>4</v>
      </c>
      <c r="I526" s="10" t="s">
        <v>19</v>
      </c>
    </row>
    <row r="527" spans="7:9" x14ac:dyDescent="0.25">
      <c r="G527" s="8">
        <v>62764</v>
      </c>
      <c r="H527" s="9" t="s">
        <v>4</v>
      </c>
      <c r="I527" s="10" t="s">
        <v>16</v>
      </c>
    </row>
    <row r="528" spans="7:9" x14ac:dyDescent="0.25">
      <c r="G528" s="8">
        <v>62817</v>
      </c>
      <c r="H528" s="9" t="s">
        <v>8</v>
      </c>
      <c r="I528" s="10" t="s">
        <v>2</v>
      </c>
    </row>
    <row r="529" spans="7:9" x14ac:dyDescent="0.25">
      <c r="G529" s="8">
        <v>62824</v>
      </c>
      <c r="H529" s="9" t="s">
        <v>8</v>
      </c>
      <c r="I529" s="10" t="s">
        <v>3</v>
      </c>
    </row>
    <row r="530" spans="7:9" x14ac:dyDescent="0.25">
      <c r="G530" s="8">
        <v>62876</v>
      </c>
      <c r="H530" s="9" t="s">
        <v>4</v>
      </c>
      <c r="I530" s="10" t="s">
        <v>7</v>
      </c>
    </row>
    <row r="531" spans="7:9" x14ac:dyDescent="0.25">
      <c r="G531" s="8">
        <v>62877</v>
      </c>
      <c r="H531" s="9" t="s">
        <v>6</v>
      </c>
      <c r="I531" s="10" t="s">
        <v>7</v>
      </c>
    </row>
    <row r="532" spans="7:9" x14ac:dyDescent="0.25">
      <c r="G532" s="8">
        <v>62922</v>
      </c>
      <c r="H532" s="9" t="s">
        <v>8</v>
      </c>
      <c r="I532" s="10" t="s">
        <v>9</v>
      </c>
    </row>
    <row r="533" spans="7:9" x14ac:dyDescent="0.25">
      <c r="G533" s="8">
        <v>62935</v>
      </c>
      <c r="H533" s="9" t="s">
        <v>1</v>
      </c>
      <c r="I533" s="10" t="s">
        <v>11</v>
      </c>
    </row>
    <row r="534" spans="7:9" x14ac:dyDescent="0.25">
      <c r="G534" s="8">
        <v>62984</v>
      </c>
      <c r="H534" s="9" t="s">
        <v>1</v>
      </c>
      <c r="I534" s="10" t="s">
        <v>14</v>
      </c>
    </row>
    <row r="535" spans="7:9" x14ac:dyDescent="0.25">
      <c r="G535" s="8">
        <v>63074</v>
      </c>
      <c r="H535" s="9" t="s">
        <v>17</v>
      </c>
      <c r="I535" s="10" t="s">
        <v>15</v>
      </c>
    </row>
    <row r="536" spans="7:9" x14ac:dyDescent="0.25">
      <c r="G536" s="8">
        <v>63109</v>
      </c>
      <c r="H536" s="9" t="s">
        <v>17</v>
      </c>
      <c r="I536" s="10" t="s">
        <v>19</v>
      </c>
    </row>
    <row r="537" spans="7:9" x14ac:dyDescent="0.25">
      <c r="G537" s="8">
        <v>63130</v>
      </c>
      <c r="H537" s="9" t="s">
        <v>17</v>
      </c>
      <c r="I537" s="10" t="s">
        <v>16</v>
      </c>
    </row>
    <row r="538" spans="7:9" x14ac:dyDescent="0.25">
      <c r="G538" s="8">
        <v>63143</v>
      </c>
      <c r="H538" s="9" t="s">
        <v>6</v>
      </c>
      <c r="I538" s="10" t="s">
        <v>18</v>
      </c>
    </row>
    <row r="539" spans="7:9" x14ac:dyDescent="0.25">
      <c r="G539" s="8">
        <v>63226</v>
      </c>
      <c r="H539" s="9" t="s">
        <v>4</v>
      </c>
      <c r="I539" s="10" t="s">
        <v>7</v>
      </c>
    </row>
    <row r="540" spans="7:9" x14ac:dyDescent="0.25">
      <c r="G540" s="8">
        <v>63227</v>
      </c>
      <c r="H540" s="9" t="s">
        <v>6</v>
      </c>
      <c r="I540" s="10" t="s">
        <v>7</v>
      </c>
    </row>
    <row r="541" spans="7:9" x14ac:dyDescent="0.25">
      <c r="G541" s="8">
        <v>63272</v>
      </c>
      <c r="H541" s="9" t="s">
        <v>8</v>
      </c>
      <c r="I541" s="10" t="s">
        <v>9</v>
      </c>
    </row>
    <row r="542" spans="7:9" x14ac:dyDescent="0.25">
      <c r="G542" s="8">
        <v>63300</v>
      </c>
      <c r="H542" s="9" t="s">
        <v>8</v>
      </c>
      <c r="I542" s="10" t="s">
        <v>11</v>
      </c>
    </row>
    <row r="543" spans="7:9" x14ac:dyDescent="0.25">
      <c r="G543" s="8">
        <v>63310</v>
      </c>
      <c r="H543" s="9" t="s">
        <v>4</v>
      </c>
      <c r="I543" s="10" t="s">
        <v>13</v>
      </c>
    </row>
    <row r="544" spans="7:9" x14ac:dyDescent="0.25">
      <c r="G544" s="8">
        <v>63334</v>
      </c>
      <c r="H544" s="9" t="s">
        <v>1</v>
      </c>
      <c r="I544" s="10" t="s">
        <v>14</v>
      </c>
    </row>
    <row r="545" spans="7:9" x14ac:dyDescent="0.25">
      <c r="G545" s="8">
        <v>63439</v>
      </c>
      <c r="H545" s="9" t="s">
        <v>1</v>
      </c>
      <c r="I545" s="10" t="s">
        <v>15</v>
      </c>
    </row>
    <row r="546" spans="7:9" x14ac:dyDescent="0.25">
      <c r="G546" s="8">
        <v>63474</v>
      </c>
      <c r="H546" s="9" t="s">
        <v>1</v>
      </c>
      <c r="I546" s="10" t="s">
        <v>19</v>
      </c>
    </row>
    <row r="547" spans="7:9" x14ac:dyDescent="0.25">
      <c r="G547" s="8">
        <v>63495</v>
      </c>
      <c r="H547" s="9" t="s">
        <v>1</v>
      </c>
      <c r="I547" s="10" t="s">
        <v>16</v>
      </c>
    </row>
    <row r="548" spans="7:9" x14ac:dyDescent="0.25">
      <c r="G548" s="8">
        <v>63508</v>
      </c>
      <c r="H548" s="9" t="s">
        <v>17</v>
      </c>
      <c r="I548" s="10" t="s">
        <v>18</v>
      </c>
    </row>
    <row r="549" spans="7:9" x14ac:dyDescent="0.25">
      <c r="G549" s="8">
        <v>63548</v>
      </c>
      <c r="H549" s="9" t="s">
        <v>4</v>
      </c>
      <c r="I549" s="10" t="s">
        <v>2</v>
      </c>
    </row>
    <row r="550" spans="7:9" x14ac:dyDescent="0.25">
      <c r="G550" s="8">
        <v>63555</v>
      </c>
      <c r="H550" s="9" t="s">
        <v>4</v>
      </c>
      <c r="I550" s="10" t="s">
        <v>3</v>
      </c>
    </row>
    <row r="551" spans="7:9" x14ac:dyDescent="0.25">
      <c r="G551" s="8">
        <v>63611</v>
      </c>
      <c r="H551" s="9" t="s">
        <v>4</v>
      </c>
      <c r="I551" s="10" t="s">
        <v>7</v>
      </c>
    </row>
    <row r="552" spans="7:9" x14ac:dyDescent="0.25">
      <c r="G552" s="8">
        <v>63612</v>
      </c>
      <c r="H552" s="9" t="s">
        <v>6</v>
      </c>
      <c r="I552" s="10" t="s">
        <v>7</v>
      </c>
    </row>
    <row r="553" spans="7:9" x14ac:dyDescent="0.25">
      <c r="G553" s="8">
        <v>63657</v>
      </c>
      <c r="H553" s="9" t="s">
        <v>8</v>
      </c>
      <c r="I553" s="10" t="s">
        <v>9</v>
      </c>
    </row>
    <row r="554" spans="7:9" x14ac:dyDescent="0.25">
      <c r="G554" s="8">
        <v>63675</v>
      </c>
      <c r="H554" s="9" t="s">
        <v>6</v>
      </c>
      <c r="I554" s="10" t="s">
        <v>13</v>
      </c>
    </row>
    <row r="555" spans="7:9" x14ac:dyDescent="0.25">
      <c r="G555" s="8">
        <v>63719</v>
      </c>
      <c r="H555" s="9" t="s">
        <v>1</v>
      </c>
      <c r="I555" s="10" t="s">
        <v>14</v>
      </c>
    </row>
    <row r="556" spans="7:9" x14ac:dyDescent="0.25">
      <c r="G556" s="8">
        <v>63804</v>
      </c>
      <c r="H556" s="9" t="s">
        <v>8</v>
      </c>
      <c r="I556" s="10" t="s">
        <v>15</v>
      </c>
    </row>
    <row r="557" spans="7:9" x14ac:dyDescent="0.25">
      <c r="G557" s="8">
        <v>63839</v>
      </c>
      <c r="H557" s="9" t="s">
        <v>8</v>
      </c>
      <c r="I557" s="10" t="s">
        <v>19</v>
      </c>
    </row>
    <row r="558" spans="7:9" x14ac:dyDescent="0.25">
      <c r="G558" s="8">
        <v>63860</v>
      </c>
      <c r="H558" s="9" t="s">
        <v>8</v>
      </c>
      <c r="I558" s="10" t="s">
        <v>16</v>
      </c>
    </row>
    <row r="559" spans="7:9" x14ac:dyDescent="0.25">
      <c r="G559" s="8">
        <v>63873</v>
      </c>
      <c r="H559" s="9" t="s">
        <v>1</v>
      </c>
      <c r="I559" s="10" t="s">
        <v>18</v>
      </c>
    </row>
    <row r="560" spans="7:9" x14ac:dyDescent="0.25">
      <c r="G560" s="8">
        <v>63913</v>
      </c>
      <c r="H560" s="9" t="s">
        <v>6</v>
      </c>
      <c r="I560" s="10" t="s">
        <v>2</v>
      </c>
    </row>
    <row r="561" spans="7:9" x14ac:dyDescent="0.25">
      <c r="G561" s="8">
        <v>63920</v>
      </c>
      <c r="H561" s="9" t="s">
        <v>6</v>
      </c>
      <c r="I561" s="10" t="s">
        <v>3</v>
      </c>
    </row>
    <row r="562" spans="7:9" x14ac:dyDescent="0.25">
      <c r="G562" s="8">
        <v>63968</v>
      </c>
      <c r="H562" s="9" t="s">
        <v>4</v>
      </c>
      <c r="I562" s="10" t="s">
        <v>7</v>
      </c>
    </row>
    <row r="563" spans="7:9" x14ac:dyDescent="0.25">
      <c r="G563" s="8">
        <v>63969</v>
      </c>
      <c r="H563" s="9" t="s">
        <v>6</v>
      </c>
      <c r="I563" s="10" t="s">
        <v>7</v>
      </c>
    </row>
    <row r="564" spans="7:9" x14ac:dyDescent="0.25">
      <c r="G564" s="8">
        <v>64014</v>
      </c>
      <c r="H564" s="9" t="s">
        <v>8</v>
      </c>
      <c r="I564" s="10" t="s">
        <v>9</v>
      </c>
    </row>
    <row r="565" spans="7:9" x14ac:dyDescent="0.25">
      <c r="G565" s="8">
        <v>64040</v>
      </c>
      <c r="H565" s="9" t="s">
        <v>17</v>
      </c>
      <c r="I565" s="10" t="s">
        <v>13</v>
      </c>
    </row>
    <row r="566" spans="7:9" x14ac:dyDescent="0.25">
      <c r="G566" s="8">
        <v>64076</v>
      </c>
      <c r="H566" s="9" t="s">
        <v>1</v>
      </c>
      <c r="I566" s="10" t="s">
        <v>14</v>
      </c>
    </row>
    <row r="567" spans="7:9" x14ac:dyDescent="0.25">
      <c r="G567" s="8">
        <v>64238</v>
      </c>
      <c r="H567" s="9" t="s">
        <v>8</v>
      </c>
      <c r="I567" s="10" t="s">
        <v>18</v>
      </c>
    </row>
    <row r="568" spans="7:9" x14ac:dyDescent="0.25">
      <c r="G568" s="8">
        <v>64278</v>
      </c>
      <c r="H568" s="9" t="s">
        <v>17</v>
      </c>
      <c r="I568" s="10" t="s">
        <v>2</v>
      </c>
    </row>
    <row r="569" spans="7:9" x14ac:dyDescent="0.25">
      <c r="G569" s="8">
        <v>64285</v>
      </c>
      <c r="H569" s="9" t="s">
        <v>17</v>
      </c>
      <c r="I569" s="10" t="s">
        <v>3</v>
      </c>
    </row>
    <row r="570" spans="7:9" x14ac:dyDescent="0.25">
      <c r="G570" s="8">
        <v>64346</v>
      </c>
      <c r="H570" s="9" t="s">
        <v>4</v>
      </c>
      <c r="I570" s="10" t="s">
        <v>7</v>
      </c>
    </row>
    <row r="571" spans="7:9" x14ac:dyDescent="0.25">
      <c r="G571" s="8">
        <v>64347</v>
      </c>
      <c r="H571" s="9" t="s">
        <v>6</v>
      </c>
      <c r="I571" s="10" t="s">
        <v>7</v>
      </c>
    </row>
    <row r="572" spans="7:9" x14ac:dyDescent="0.25">
      <c r="G572" s="8">
        <v>64392</v>
      </c>
      <c r="H572" s="9" t="s">
        <v>8</v>
      </c>
      <c r="I572" s="10" t="s">
        <v>9</v>
      </c>
    </row>
    <row r="573" spans="7:9" x14ac:dyDescent="0.25">
      <c r="G573" s="8">
        <v>64396</v>
      </c>
      <c r="H573" s="9" t="s">
        <v>6</v>
      </c>
      <c r="I573" s="10" t="s">
        <v>11</v>
      </c>
    </row>
    <row r="574" spans="7:9" x14ac:dyDescent="0.25">
      <c r="G574" s="8">
        <v>64406</v>
      </c>
      <c r="H574" s="9" t="s">
        <v>8</v>
      </c>
      <c r="I574" s="10" t="s">
        <v>13</v>
      </c>
    </row>
    <row r="575" spans="7:9" x14ac:dyDescent="0.25">
      <c r="G575" s="8">
        <v>64454</v>
      </c>
      <c r="H575" s="9" t="s">
        <v>1</v>
      </c>
      <c r="I575" s="10" t="s">
        <v>14</v>
      </c>
    </row>
    <row r="576" spans="7:9" x14ac:dyDescent="0.25">
      <c r="G576" s="8">
        <v>64535</v>
      </c>
      <c r="H576" s="9" t="s">
        <v>4</v>
      </c>
      <c r="I576" s="10" t="s">
        <v>15</v>
      </c>
    </row>
    <row r="577" spans="7:9" x14ac:dyDescent="0.25">
      <c r="G577" s="8">
        <v>64570</v>
      </c>
      <c r="H577" s="9" t="s">
        <v>4</v>
      </c>
      <c r="I577" s="10" t="s">
        <v>19</v>
      </c>
    </row>
    <row r="578" spans="7:9" x14ac:dyDescent="0.25">
      <c r="G578" s="8">
        <v>64591</v>
      </c>
      <c r="H578" s="9" t="s">
        <v>4</v>
      </c>
      <c r="I578" s="10" t="s">
        <v>16</v>
      </c>
    </row>
    <row r="579" spans="7:9" x14ac:dyDescent="0.25">
      <c r="G579" s="8">
        <v>64644</v>
      </c>
      <c r="H579" s="9" t="s">
        <v>8</v>
      </c>
      <c r="I579" s="10" t="s">
        <v>2</v>
      </c>
    </row>
    <row r="580" spans="7:9" x14ac:dyDescent="0.25">
      <c r="G580" s="8">
        <v>64651</v>
      </c>
      <c r="H580" s="9" t="s">
        <v>8</v>
      </c>
      <c r="I580" s="10" t="s">
        <v>3</v>
      </c>
    </row>
    <row r="581" spans="7:9" x14ac:dyDescent="0.25">
      <c r="G581" s="8">
        <v>64703</v>
      </c>
      <c r="H581" s="9" t="s">
        <v>4</v>
      </c>
      <c r="I581" s="10" t="s">
        <v>7</v>
      </c>
    </row>
    <row r="582" spans="7:9" x14ac:dyDescent="0.25">
      <c r="G582" s="8">
        <v>64704</v>
      </c>
      <c r="H582" s="9" t="s">
        <v>6</v>
      </c>
      <c r="I582" s="10" t="s">
        <v>7</v>
      </c>
    </row>
    <row r="583" spans="7:9" x14ac:dyDescent="0.25">
      <c r="G583" s="8">
        <v>64749</v>
      </c>
      <c r="H583" s="9" t="s">
        <v>8</v>
      </c>
      <c r="I583" s="10" t="s">
        <v>9</v>
      </c>
    </row>
    <row r="584" spans="7:9" x14ac:dyDescent="0.25">
      <c r="G584" s="8">
        <v>64761</v>
      </c>
      <c r="H584" s="9" t="s">
        <v>17</v>
      </c>
      <c r="I584" s="10" t="s">
        <v>11</v>
      </c>
    </row>
    <row r="585" spans="7:9" x14ac:dyDescent="0.25">
      <c r="G585" s="8">
        <v>64811</v>
      </c>
      <c r="H585" s="9" t="s">
        <v>1</v>
      </c>
      <c r="I585" s="10" t="s">
        <v>14</v>
      </c>
    </row>
    <row r="586" spans="7:9" x14ac:dyDescent="0.25">
      <c r="G586" s="8">
        <v>64900</v>
      </c>
      <c r="H586" s="9" t="s">
        <v>6</v>
      </c>
      <c r="I586" s="10" t="s">
        <v>15</v>
      </c>
    </row>
    <row r="587" spans="7:9" x14ac:dyDescent="0.25">
      <c r="G587" s="8">
        <v>64935</v>
      </c>
      <c r="H587" s="9" t="s">
        <v>6</v>
      </c>
      <c r="I587" s="10" t="s">
        <v>19</v>
      </c>
    </row>
    <row r="588" spans="7:9" x14ac:dyDescent="0.25">
      <c r="G588" s="8">
        <v>64956</v>
      </c>
      <c r="H588" s="9" t="s">
        <v>6</v>
      </c>
      <c r="I588" s="10" t="s">
        <v>16</v>
      </c>
    </row>
    <row r="589" spans="7:9" x14ac:dyDescent="0.25">
      <c r="G589" s="8">
        <v>64969</v>
      </c>
      <c r="H589" s="9" t="s">
        <v>4</v>
      </c>
      <c r="I589" s="10" t="s">
        <v>18</v>
      </c>
    </row>
    <row r="590" spans="7:9" x14ac:dyDescent="0.25">
      <c r="G590" s="8">
        <v>65060</v>
      </c>
      <c r="H590" s="9" t="s">
        <v>4</v>
      </c>
      <c r="I590" s="10" t="s">
        <v>7</v>
      </c>
    </row>
    <row r="591" spans="7:9" x14ac:dyDescent="0.25">
      <c r="G591" s="8">
        <v>65061</v>
      </c>
      <c r="H591" s="9" t="s">
        <v>6</v>
      </c>
      <c r="I591" s="10" t="s">
        <v>7</v>
      </c>
    </row>
    <row r="592" spans="7:9" x14ac:dyDescent="0.25">
      <c r="G592" s="8">
        <v>65106</v>
      </c>
      <c r="H592" s="9" t="s">
        <v>8</v>
      </c>
      <c r="I592" s="10" t="s">
        <v>9</v>
      </c>
    </row>
    <row r="593" spans="7:9" x14ac:dyDescent="0.25">
      <c r="G593" s="8">
        <v>65126</v>
      </c>
      <c r="H593" s="9" t="s">
        <v>1</v>
      </c>
      <c r="I593" s="10" t="s">
        <v>11</v>
      </c>
    </row>
    <row r="594" spans="7:9" x14ac:dyDescent="0.25">
      <c r="G594" s="8">
        <v>65168</v>
      </c>
      <c r="H594" s="9" t="s">
        <v>1</v>
      </c>
      <c r="I594" s="10" t="s">
        <v>14</v>
      </c>
    </row>
    <row r="595" spans="7:9" x14ac:dyDescent="0.25">
      <c r="G595" s="8">
        <v>65265</v>
      </c>
      <c r="H595" s="9" t="s">
        <v>17</v>
      </c>
      <c r="I595" s="10" t="s">
        <v>15</v>
      </c>
    </row>
    <row r="596" spans="7:9" x14ac:dyDescent="0.25">
      <c r="G596" s="8">
        <v>65300</v>
      </c>
      <c r="H596" s="9" t="s">
        <v>17</v>
      </c>
      <c r="I596" s="10" t="s">
        <v>19</v>
      </c>
    </row>
    <row r="597" spans="7:9" x14ac:dyDescent="0.25">
      <c r="G597" s="8">
        <v>65321</v>
      </c>
      <c r="H597" s="9" t="s">
        <v>17</v>
      </c>
      <c r="I597" s="10" t="s">
        <v>16</v>
      </c>
    </row>
    <row r="598" spans="7:9" x14ac:dyDescent="0.25">
      <c r="G598" s="8">
        <v>65334</v>
      </c>
      <c r="H598" s="9" t="s">
        <v>6</v>
      </c>
      <c r="I598" s="10" t="s">
        <v>18</v>
      </c>
    </row>
    <row r="599" spans="7:9" x14ac:dyDescent="0.25">
      <c r="G599" s="9"/>
      <c r="H599" s="9"/>
      <c r="I599" s="9"/>
    </row>
    <row r="600" spans="7:9" x14ac:dyDescent="0.25">
      <c r="G600" s="21"/>
    </row>
  </sheetData>
  <mergeCells count="1">
    <mergeCell ref="G1:I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zoomScale="295" zoomScaleNormal="295" workbookViewId="0">
      <selection sqref="A1:XFD1048576"/>
    </sheetView>
  </sheetViews>
  <sheetFormatPr defaultRowHeight="15" x14ac:dyDescent="0.25"/>
  <cols>
    <col min="1" max="1" width="12.42578125" style="26" bestFit="1" customWidth="1"/>
    <col min="2" max="2" width="6.5703125" style="26" bestFit="1" customWidth="1"/>
    <col min="3" max="3" width="5.5703125" style="26" bestFit="1" customWidth="1"/>
    <col min="4" max="16384" width="9.140625" style="26"/>
  </cols>
  <sheetData>
    <row r="1" spans="1:4" ht="15.75" thickBot="1" x14ac:dyDescent="0.3">
      <c r="A1" s="69" t="s">
        <v>65</v>
      </c>
      <c r="B1" s="69" t="s">
        <v>34</v>
      </c>
      <c r="C1" s="69" t="s">
        <v>0</v>
      </c>
      <c r="D1" s="69" t="s">
        <v>68</v>
      </c>
    </row>
    <row r="2" spans="1:4" x14ac:dyDescent="0.25">
      <c r="A2" s="68" t="s">
        <v>66</v>
      </c>
      <c r="B2" s="50">
        <v>6.4249999999999998</v>
      </c>
      <c r="C2" s="27">
        <v>29</v>
      </c>
      <c r="D2" s="42">
        <f>(1+B2/100)^(C2/252)</f>
        <v>1.0071917669792554</v>
      </c>
    </row>
    <row r="3" spans="1:4" x14ac:dyDescent="0.25">
      <c r="A3" s="70" t="s">
        <v>67</v>
      </c>
      <c r="B3" s="71">
        <v>6.57</v>
      </c>
      <c r="C3" s="72">
        <v>71</v>
      </c>
      <c r="D3" s="73">
        <f>(1+B3/100)^(C3/252)</f>
        <v>1.0180896958473531</v>
      </c>
    </row>
    <row r="4" spans="1:4" x14ac:dyDescent="0.25">
      <c r="A4" s="26" t="s">
        <v>69</v>
      </c>
      <c r="C4" s="27">
        <f>C3-C2</f>
        <v>42</v>
      </c>
      <c r="D4" s="42">
        <f>D3/D2</f>
        <v>1.0108201131357364</v>
      </c>
    </row>
    <row r="5" spans="1:4" x14ac:dyDescent="0.25">
      <c r="A5" s="29" t="s">
        <v>71</v>
      </c>
      <c r="B5" s="29"/>
      <c r="C5" s="72">
        <f>C6-C2</f>
        <v>22</v>
      </c>
      <c r="D5" s="73">
        <f>D4^(C5/C4)</f>
        <v>1.0056531543601217</v>
      </c>
    </row>
    <row r="6" spans="1:4" x14ac:dyDescent="0.25">
      <c r="A6" s="68" t="s">
        <v>70</v>
      </c>
      <c r="B6" s="50">
        <f>(D6^(252/C6)-1)*100</f>
        <v>6.5307181352394883</v>
      </c>
      <c r="C6" s="27">
        <v>51</v>
      </c>
      <c r="D6" s="42">
        <f>D2*D5</f>
        <v>1.0128855775082328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zoomScale="325" zoomScaleNormal="325" workbookViewId="0">
      <selection sqref="A1:XFD1048576"/>
    </sheetView>
  </sheetViews>
  <sheetFormatPr defaultRowHeight="15" x14ac:dyDescent="0.25"/>
  <cols>
    <col min="1" max="1" width="12.85546875" style="26" bestFit="1" customWidth="1"/>
    <col min="2" max="2" width="6.7109375" style="26" bestFit="1" customWidth="1"/>
    <col min="3" max="3" width="4" style="26" bestFit="1" customWidth="1"/>
    <col min="4" max="4" width="8.85546875" style="26" bestFit="1" customWidth="1"/>
    <col min="5" max="16384" width="9.140625" style="26"/>
  </cols>
  <sheetData>
    <row r="1" spans="1:4" ht="15.75" thickBot="1" x14ac:dyDescent="0.3">
      <c r="A1" s="69" t="s">
        <v>65</v>
      </c>
      <c r="B1" s="69" t="s">
        <v>34</v>
      </c>
      <c r="C1" s="69" t="s">
        <v>0</v>
      </c>
      <c r="D1" s="69" t="s">
        <v>68</v>
      </c>
    </row>
    <row r="2" spans="1:4" x14ac:dyDescent="0.25">
      <c r="A2" s="68" t="s">
        <v>67</v>
      </c>
      <c r="B2" s="50">
        <v>6.57</v>
      </c>
      <c r="C2" s="27">
        <v>71</v>
      </c>
      <c r="D2" s="42">
        <f>(1+B2/100)^(C2/252)</f>
        <v>1.0180896958473531</v>
      </c>
    </row>
    <row r="3" spans="1:4" x14ac:dyDescent="0.25">
      <c r="A3" s="70" t="s">
        <v>72</v>
      </c>
      <c r="B3" s="71">
        <v>7.125</v>
      </c>
      <c r="C3" s="72">
        <v>152</v>
      </c>
      <c r="D3" s="73">
        <f>(1+B3/100)^(C3/252)</f>
        <v>1.0423879744985229</v>
      </c>
    </row>
    <row r="4" spans="1:4" x14ac:dyDescent="0.25">
      <c r="A4" s="26" t="s">
        <v>73</v>
      </c>
      <c r="C4" s="27">
        <f>C3-C2</f>
        <v>81</v>
      </c>
      <c r="D4" s="42">
        <f>D3/D2</f>
        <v>1.0238665401980585</v>
      </c>
    </row>
    <row r="5" spans="1:4" x14ac:dyDescent="0.25">
      <c r="A5" s="29" t="s">
        <v>74</v>
      </c>
      <c r="B5" s="29"/>
      <c r="C5" s="72">
        <f>C6-C2</f>
        <v>20</v>
      </c>
      <c r="D5" s="73">
        <f>D4^(C5/C4)</f>
        <v>1.0058407406981804</v>
      </c>
    </row>
    <row r="6" spans="1:4" x14ac:dyDescent="0.25">
      <c r="A6" s="68" t="s">
        <v>75</v>
      </c>
      <c r="B6" s="50">
        <f>(D6^(252/C6)-1)*100</f>
        <v>6.7985477796855154</v>
      </c>
      <c r="C6" s="27">
        <v>91</v>
      </c>
      <c r="D6" s="42">
        <f>D2*D5</f>
        <v>1.0240360937682869</v>
      </c>
    </row>
    <row r="7" spans="1:4" x14ac:dyDescent="0.25">
      <c r="A7" s="74" t="s">
        <v>76</v>
      </c>
      <c r="B7" s="74">
        <f>1000/D6</f>
        <v>976.5280795134496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zoomScale="295" zoomScaleNormal="295" workbookViewId="0"/>
  </sheetViews>
  <sheetFormatPr defaultRowHeight="15" x14ac:dyDescent="0.25"/>
  <cols>
    <col min="1" max="1" width="12.85546875" style="26" bestFit="1" customWidth="1"/>
    <col min="2" max="2" width="6.7109375" style="26" bestFit="1" customWidth="1"/>
    <col min="3" max="3" width="4" style="26" bestFit="1" customWidth="1"/>
    <col min="4" max="4" width="8.85546875" style="26" bestFit="1" customWidth="1"/>
    <col min="5" max="16384" width="9.140625" style="26"/>
  </cols>
  <sheetData>
    <row r="1" spans="1:4" ht="15.75" thickBot="1" x14ac:dyDescent="0.3">
      <c r="A1" s="69" t="s">
        <v>65</v>
      </c>
      <c r="B1" s="69" t="s">
        <v>34</v>
      </c>
      <c r="C1" s="69" t="s">
        <v>0</v>
      </c>
      <c r="D1" s="69" t="s">
        <v>68</v>
      </c>
    </row>
    <row r="2" spans="1:4" x14ac:dyDescent="0.25">
      <c r="A2" s="68" t="s">
        <v>77</v>
      </c>
      <c r="B2" s="50">
        <v>6.39</v>
      </c>
      <c r="C2" s="27">
        <v>22</v>
      </c>
      <c r="D2" s="42">
        <f>(1+B2/100)^(C2/252)</f>
        <v>1.00542223003971</v>
      </c>
    </row>
    <row r="3" spans="1:4" x14ac:dyDescent="0.25">
      <c r="A3" s="70" t="s">
        <v>66</v>
      </c>
      <c r="B3" s="71">
        <v>6.4249999999999998</v>
      </c>
      <c r="C3" s="72">
        <v>29</v>
      </c>
      <c r="D3" s="73">
        <f>(1+B3/100)^(C3/252)</f>
        <v>1.0071917669792554</v>
      </c>
    </row>
    <row r="4" spans="1:4" x14ac:dyDescent="0.25">
      <c r="A4" s="26" t="s">
        <v>78</v>
      </c>
      <c r="B4" s="50">
        <f>(D4^(252/C4)-1)*100</f>
        <v>6.5350749776681427</v>
      </c>
      <c r="C4" s="27">
        <f>C3-C2</f>
        <v>7</v>
      </c>
      <c r="D4" s="42">
        <f>D3/D2</f>
        <v>1.0017599938480328</v>
      </c>
    </row>
    <row r="5" spans="1:4" x14ac:dyDescent="0.25">
      <c r="A5" s="28" t="s">
        <v>79</v>
      </c>
      <c r="B5" s="28">
        <v>6.54</v>
      </c>
    </row>
    <row r="6" spans="1:4" x14ac:dyDescent="0.25">
      <c r="A6" s="26" t="s">
        <v>80</v>
      </c>
      <c r="B6" s="26">
        <v>0.11</v>
      </c>
    </row>
    <row r="7" spans="1:4" x14ac:dyDescent="0.25">
      <c r="A7" s="79" t="s">
        <v>81</v>
      </c>
      <c r="B7" s="80">
        <f>B5+B6</f>
        <v>6.65</v>
      </c>
    </row>
    <row r="8" spans="1:4" x14ac:dyDescent="0.25">
      <c r="A8" s="75">
        <v>6.5</v>
      </c>
      <c r="B8" s="76">
        <f>(A9-B7)/(A9-A8)*100</f>
        <v>39.999999999999858</v>
      </c>
    </row>
    <row r="9" spans="1:4" x14ac:dyDescent="0.25">
      <c r="A9" s="77">
        <v>6.75</v>
      </c>
      <c r="B9" s="78">
        <f>100-B8</f>
        <v>60.000000000000142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zoomScale="280" zoomScaleNormal="280" workbookViewId="0">
      <selection activeCell="D7" sqref="D7"/>
    </sheetView>
  </sheetViews>
  <sheetFormatPr defaultRowHeight="15" x14ac:dyDescent="0.25"/>
  <cols>
    <col min="1" max="1" width="12.85546875" style="26" bestFit="1" customWidth="1"/>
    <col min="2" max="2" width="6.7109375" style="26" bestFit="1" customWidth="1"/>
    <col min="3" max="3" width="4" style="26" bestFit="1" customWidth="1"/>
    <col min="4" max="4" width="8.85546875" style="26" bestFit="1" customWidth="1"/>
    <col min="5" max="16384" width="9.140625" style="26"/>
  </cols>
  <sheetData>
    <row r="1" spans="1:4" ht="15.75" thickBot="1" x14ac:dyDescent="0.3">
      <c r="A1" s="69" t="s">
        <v>65</v>
      </c>
      <c r="B1" s="69" t="s">
        <v>34</v>
      </c>
      <c r="C1" s="69" t="s">
        <v>0</v>
      </c>
      <c r="D1" s="69" t="s">
        <v>68</v>
      </c>
    </row>
    <row r="2" spans="1:4" x14ac:dyDescent="0.25">
      <c r="A2" s="68" t="s">
        <v>77</v>
      </c>
      <c r="B2" s="50">
        <v>6.39</v>
      </c>
      <c r="C2" s="27">
        <v>21</v>
      </c>
      <c r="D2" s="42">
        <f>(1+B2/100)^(C2/252)</f>
        <v>1.0051751284173116</v>
      </c>
    </row>
    <row r="3" spans="1:4" x14ac:dyDescent="0.25">
      <c r="A3" s="70" t="s">
        <v>66</v>
      </c>
      <c r="B3" s="71">
        <v>6.44</v>
      </c>
      <c r="C3" s="72">
        <v>28</v>
      </c>
      <c r="D3" s="73">
        <f>(1+B3/100)^(C3/252)</f>
        <v>1.0069586843641394</v>
      </c>
    </row>
    <row r="4" spans="1:4" x14ac:dyDescent="0.25">
      <c r="A4" s="26" t="s">
        <v>78</v>
      </c>
      <c r="B4" s="50">
        <f>(D4^(252/C4)-1)*100</f>
        <v>6.590141034873187</v>
      </c>
      <c r="C4" s="27">
        <f>C3-C2</f>
        <v>7</v>
      </c>
      <c r="D4" s="42">
        <f>D3/D2</f>
        <v>1.0017743733369489</v>
      </c>
    </row>
    <row r="5" spans="1:4" x14ac:dyDescent="0.25">
      <c r="A5" s="28" t="s">
        <v>79</v>
      </c>
      <c r="B5" s="28">
        <v>6.59</v>
      </c>
    </row>
    <row r="6" spans="1:4" x14ac:dyDescent="0.25">
      <c r="A6" s="26" t="s">
        <v>80</v>
      </c>
      <c r="B6" s="26">
        <v>0.11</v>
      </c>
    </row>
    <row r="7" spans="1:4" x14ac:dyDescent="0.25">
      <c r="A7" s="79" t="s">
        <v>81</v>
      </c>
      <c r="B7" s="80">
        <f>B5+B6</f>
        <v>6.7</v>
      </c>
    </row>
    <row r="8" spans="1:4" x14ac:dyDescent="0.25">
      <c r="A8" s="75">
        <v>6.5</v>
      </c>
      <c r="B8" s="76">
        <f>(A9-B7)/(A9-A8)*100</f>
        <v>19.999999999999929</v>
      </c>
    </row>
    <row r="9" spans="1:4" x14ac:dyDescent="0.25">
      <c r="A9" s="77">
        <v>6.75</v>
      </c>
      <c r="B9" s="78">
        <f>100-B8</f>
        <v>80.000000000000071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"/>
  <sheetViews>
    <sheetView showGridLines="0" topLeftCell="J1" zoomScale="220" zoomScaleNormal="220" workbookViewId="0">
      <selection sqref="A1:K1048576"/>
    </sheetView>
  </sheetViews>
  <sheetFormatPr defaultRowHeight="15" x14ac:dyDescent="0.25"/>
  <cols>
    <col min="1" max="1" width="10" style="4" bestFit="1" customWidth="1"/>
    <col min="2" max="2" width="9.5703125" style="4" bestFit="1" customWidth="1"/>
    <col min="3" max="3" width="9.7109375" style="4" bestFit="1" customWidth="1"/>
    <col min="4" max="5" width="4.5703125" style="4" bestFit="1" customWidth="1"/>
    <col min="6" max="8" width="9.140625" style="4"/>
    <col min="9" max="9" width="11" style="22" bestFit="1" customWidth="1"/>
    <col min="10" max="10" width="13.42578125" style="22" bestFit="1" customWidth="1"/>
    <col min="11" max="11" width="38.28515625" style="22" bestFit="1" customWidth="1"/>
    <col min="12" max="16384" width="9.140625" style="4"/>
  </cols>
  <sheetData>
    <row r="1" spans="1:11" ht="15.75" thickBot="1" x14ac:dyDescent="0.3">
      <c r="A1" s="1" t="s">
        <v>10</v>
      </c>
      <c r="B1" s="2">
        <v>43333</v>
      </c>
      <c r="C1" s="3"/>
      <c r="I1" s="178" t="s">
        <v>22</v>
      </c>
      <c r="J1" s="178"/>
      <c r="K1" s="178"/>
    </row>
    <row r="2" spans="1:11" ht="17.25" x14ac:dyDescent="0.25">
      <c r="A2" s="5" t="s">
        <v>12</v>
      </c>
      <c r="B2" s="6" t="s">
        <v>0</v>
      </c>
      <c r="C2" s="7" t="s">
        <v>82</v>
      </c>
      <c r="D2" s="4">
        <v>6.5</v>
      </c>
      <c r="E2" s="4">
        <f t="shared" ref="E2:E9" si="0">D2-0.11</f>
        <v>6.39</v>
      </c>
      <c r="F2" s="19">
        <f t="shared" ref="F2:F9" si="1">(1+E2/100)^(C3/252)</f>
        <v>1.0051751284173116</v>
      </c>
      <c r="I2" s="8">
        <v>43020</v>
      </c>
      <c r="J2" s="9" t="s">
        <v>1</v>
      </c>
      <c r="K2" s="10" t="s">
        <v>21</v>
      </c>
    </row>
    <row r="3" spans="1:11" x14ac:dyDescent="0.25">
      <c r="A3" s="11">
        <v>43363</v>
      </c>
      <c r="B3" s="12">
        <f t="shared" ref="B3:B8" si="2">NETWORKDAYS($B$1,WORKDAY(A3-1,0,$I$2:$I$616),$I$2:$I$616)</f>
        <v>21</v>
      </c>
      <c r="C3" s="13">
        <f>B3</f>
        <v>21</v>
      </c>
      <c r="D3" s="4">
        <v>6.5</v>
      </c>
      <c r="E3" s="4">
        <f t="shared" si="0"/>
        <v>6.39</v>
      </c>
      <c r="F3" s="19">
        <f t="shared" si="1"/>
        <v>1.0071536430887795</v>
      </c>
      <c r="I3" s="8">
        <v>43041</v>
      </c>
      <c r="J3" s="9" t="s">
        <v>1</v>
      </c>
      <c r="K3" s="10" t="s">
        <v>16</v>
      </c>
    </row>
    <row r="4" spans="1:11" x14ac:dyDescent="0.25">
      <c r="A4" s="11">
        <v>43405</v>
      </c>
      <c r="B4" s="12">
        <f t="shared" si="2"/>
        <v>50</v>
      </c>
      <c r="C4" s="13">
        <f>B4-B3</f>
        <v>29</v>
      </c>
      <c r="D4" s="4">
        <v>6.5</v>
      </c>
      <c r="E4" s="4">
        <f t="shared" si="0"/>
        <v>6.39</v>
      </c>
      <c r="F4" s="19">
        <f t="shared" si="1"/>
        <v>1.0069061159387167</v>
      </c>
      <c r="I4" s="8">
        <v>43054</v>
      </c>
      <c r="J4" s="9" t="s">
        <v>17</v>
      </c>
      <c r="K4" s="10" t="s">
        <v>18</v>
      </c>
    </row>
    <row r="5" spans="1:11" x14ac:dyDescent="0.25">
      <c r="A5" s="11">
        <v>43447</v>
      </c>
      <c r="B5" s="12">
        <f t="shared" si="2"/>
        <v>78</v>
      </c>
      <c r="C5" s="13">
        <f t="shared" ref="C5:C9" si="3">B5-B4</f>
        <v>28</v>
      </c>
      <c r="D5" s="4">
        <v>6.5</v>
      </c>
      <c r="E5" s="4">
        <f t="shared" si="0"/>
        <v>6.39</v>
      </c>
      <c r="F5" s="19">
        <f t="shared" si="1"/>
        <v>1.0093841274606969</v>
      </c>
      <c r="I5" s="23">
        <v>43094</v>
      </c>
      <c r="J5" s="24" t="s">
        <v>4</v>
      </c>
      <c r="K5" s="25" t="s">
        <v>2</v>
      </c>
    </row>
    <row r="6" spans="1:11" x14ac:dyDescent="0.25">
      <c r="A6" s="11">
        <v>43503</v>
      </c>
      <c r="B6" s="12">
        <f t="shared" si="2"/>
        <v>116</v>
      </c>
      <c r="C6" s="13">
        <f t="shared" si="3"/>
        <v>38</v>
      </c>
      <c r="D6" s="4">
        <f>D5+0.25</f>
        <v>6.75</v>
      </c>
      <c r="E6" s="4">
        <f t="shared" si="0"/>
        <v>6.64</v>
      </c>
      <c r="F6" s="19">
        <f t="shared" si="1"/>
        <v>1.0071687388045527</v>
      </c>
      <c r="I6" s="8">
        <v>43101</v>
      </c>
      <c r="J6" s="9" t="s">
        <v>4</v>
      </c>
      <c r="K6" s="10" t="s">
        <v>3</v>
      </c>
    </row>
    <row r="7" spans="1:11" x14ac:dyDescent="0.25">
      <c r="A7" s="11">
        <v>43545</v>
      </c>
      <c r="B7" s="12">
        <f t="shared" si="2"/>
        <v>144</v>
      </c>
      <c r="C7" s="13">
        <f t="shared" si="3"/>
        <v>28</v>
      </c>
      <c r="D7" s="4">
        <f>D6+0.25</f>
        <v>7</v>
      </c>
      <c r="E7" s="4">
        <f t="shared" si="0"/>
        <v>6.89</v>
      </c>
      <c r="F7" s="19">
        <f t="shared" si="1"/>
        <v>1.0087635448978911</v>
      </c>
      <c r="I7" s="8">
        <v>43143</v>
      </c>
      <c r="J7" s="9" t="s">
        <v>4</v>
      </c>
      <c r="K7" s="10" t="s">
        <v>5</v>
      </c>
    </row>
    <row r="8" spans="1:11" x14ac:dyDescent="0.25">
      <c r="A8" s="11">
        <v>43594</v>
      </c>
      <c r="B8" s="12">
        <f t="shared" si="2"/>
        <v>177</v>
      </c>
      <c r="C8" s="13">
        <f t="shared" si="3"/>
        <v>33</v>
      </c>
      <c r="D8" s="4">
        <f>D7</f>
        <v>7</v>
      </c>
      <c r="E8" s="4">
        <f t="shared" si="0"/>
        <v>6.89</v>
      </c>
      <c r="F8" s="19">
        <f t="shared" si="1"/>
        <v>1.0079636955231543</v>
      </c>
      <c r="I8" s="8">
        <v>43144</v>
      </c>
      <c r="J8" s="9" t="s">
        <v>6</v>
      </c>
      <c r="K8" s="10" t="s">
        <v>7</v>
      </c>
    </row>
    <row r="9" spans="1:11" x14ac:dyDescent="0.25">
      <c r="A9" s="14">
        <v>43636</v>
      </c>
      <c r="B9" s="12">
        <f>NETWORKDAYS($B$1,WORKDAY(A9-1,0,$I$2:$I$616),$I$2:$I$616)</f>
        <v>207</v>
      </c>
      <c r="C9" s="13">
        <f t="shared" si="3"/>
        <v>30</v>
      </c>
      <c r="D9" s="4">
        <f>D8</f>
        <v>7</v>
      </c>
      <c r="E9" s="4">
        <f t="shared" si="0"/>
        <v>6.89</v>
      </c>
      <c r="F9" s="19">
        <f t="shared" si="1"/>
        <v>1.0015876895775224</v>
      </c>
      <c r="I9" s="8">
        <v>43189</v>
      </c>
      <c r="J9" s="9" t="s">
        <v>8</v>
      </c>
      <c r="K9" s="10" t="s">
        <v>9</v>
      </c>
    </row>
    <row r="10" spans="1:11" ht="15.75" thickBot="1" x14ac:dyDescent="0.3">
      <c r="A10" s="15">
        <v>43647</v>
      </c>
      <c r="B10" s="16">
        <f>NETWORKDAYS($B$1,WORKDAY(A10-1,0,$I$2:$I$616),$I$2:$I$616)</f>
        <v>213</v>
      </c>
      <c r="C10" s="17">
        <f>B10-B9</f>
        <v>6</v>
      </c>
      <c r="F10" s="19">
        <f>PRODUCT(F2:F9)</f>
        <v>1.0553788745903412</v>
      </c>
      <c r="G10" s="4">
        <f>(F10^(252/B10)-1)*100</f>
        <v>6.5845954565685094</v>
      </c>
      <c r="I10" s="8">
        <v>43221</v>
      </c>
      <c r="J10" s="9" t="s">
        <v>6</v>
      </c>
      <c r="K10" s="10" t="s">
        <v>13</v>
      </c>
    </row>
    <row r="11" spans="1:11" x14ac:dyDescent="0.25">
      <c r="G11" s="81">
        <f>G10+0.06</f>
        <v>6.644595456568509</v>
      </c>
      <c r="I11" s="8">
        <v>43251</v>
      </c>
      <c r="J11" s="9" t="s">
        <v>1</v>
      </c>
      <c r="K11" s="10" t="s">
        <v>14</v>
      </c>
    </row>
    <row r="12" spans="1:11" x14ac:dyDescent="0.25">
      <c r="A12" s="18"/>
      <c r="B12" s="19"/>
      <c r="C12" s="19"/>
      <c r="I12" s="8">
        <v>43350</v>
      </c>
      <c r="J12" s="9" t="s">
        <v>8</v>
      </c>
      <c r="K12" s="10" t="s">
        <v>15</v>
      </c>
    </row>
    <row r="13" spans="1:11" ht="17.25" x14ac:dyDescent="0.25">
      <c r="A13" s="18"/>
      <c r="B13" s="19"/>
      <c r="C13" s="19"/>
      <c r="I13" s="8">
        <v>43385</v>
      </c>
      <c r="J13" s="9" t="s">
        <v>8</v>
      </c>
      <c r="K13" s="10" t="s">
        <v>21</v>
      </c>
    </row>
    <row r="14" spans="1:11" x14ac:dyDescent="0.25">
      <c r="A14" s="18"/>
      <c r="B14" s="19"/>
      <c r="I14" s="8">
        <v>43406</v>
      </c>
      <c r="J14" s="9" t="s">
        <v>8</v>
      </c>
      <c r="K14" s="10" t="s">
        <v>16</v>
      </c>
    </row>
    <row r="15" spans="1:11" x14ac:dyDescent="0.25">
      <c r="A15" s="18"/>
      <c r="B15" s="19"/>
      <c r="I15" s="8">
        <v>43419</v>
      </c>
      <c r="J15" s="9" t="s">
        <v>1</v>
      </c>
      <c r="K15" s="10" t="s">
        <v>18</v>
      </c>
    </row>
    <row r="16" spans="1:11" x14ac:dyDescent="0.25">
      <c r="A16" s="18"/>
      <c r="B16" s="19"/>
      <c r="C16" s="20"/>
      <c r="I16" s="23">
        <v>43459</v>
      </c>
      <c r="J16" s="24" t="s">
        <v>6</v>
      </c>
      <c r="K16" s="25" t="s">
        <v>2</v>
      </c>
    </row>
    <row r="17" spans="1:11" x14ac:dyDescent="0.25">
      <c r="A17" s="18"/>
      <c r="B17" s="19"/>
      <c r="C17" s="20"/>
      <c r="I17" s="8">
        <v>43466</v>
      </c>
      <c r="J17" s="9" t="s">
        <v>6</v>
      </c>
      <c r="K17" s="10" t="s">
        <v>3</v>
      </c>
    </row>
    <row r="18" spans="1:11" x14ac:dyDescent="0.25">
      <c r="A18" s="18"/>
      <c r="B18" s="19"/>
      <c r="C18" s="20"/>
      <c r="I18" s="8">
        <v>43528</v>
      </c>
      <c r="J18" s="9" t="s">
        <v>4</v>
      </c>
      <c r="K18" s="10" t="s">
        <v>5</v>
      </c>
    </row>
    <row r="19" spans="1:11" x14ac:dyDescent="0.25">
      <c r="A19" s="18"/>
      <c r="B19" s="19"/>
      <c r="C19" s="20"/>
      <c r="I19" s="8">
        <v>43529</v>
      </c>
      <c r="J19" s="9" t="s">
        <v>6</v>
      </c>
      <c r="K19" s="10" t="s">
        <v>7</v>
      </c>
    </row>
    <row r="20" spans="1:11" x14ac:dyDescent="0.25">
      <c r="A20" s="18"/>
      <c r="C20" s="20"/>
      <c r="I20" s="8">
        <v>43574</v>
      </c>
      <c r="J20" s="9" t="s">
        <v>8</v>
      </c>
      <c r="K20" s="10" t="s">
        <v>9</v>
      </c>
    </row>
    <row r="21" spans="1:11" x14ac:dyDescent="0.25">
      <c r="A21" s="18"/>
      <c r="B21" s="20"/>
      <c r="C21" s="20"/>
      <c r="I21" s="8">
        <v>43586</v>
      </c>
      <c r="J21" s="9" t="s">
        <v>17</v>
      </c>
      <c r="K21" s="10" t="s">
        <v>13</v>
      </c>
    </row>
    <row r="22" spans="1:11" x14ac:dyDescent="0.25">
      <c r="A22" s="18"/>
      <c r="B22" s="20"/>
      <c r="C22" s="20"/>
      <c r="I22" s="8">
        <v>43636</v>
      </c>
      <c r="J22" s="9" t="s">
        <v>1</v>
      </c>
      <c r="K22" s="10" t="s">
        <v>14</v>
      </c>
    </row>
    <row r="23" spans="1:11" x14ac:dyDescent="0.25">
      <c r="A23" s="18"/>
      <c r="B23" s="20"/>
      <c r="C23" s="20"/>
      <c r="I23" s="8">
        <v>43784</v>
      </c>
      <c r="J23" s="9" t="s">
        <v>8</v>
      </c>
      <c r="K23" s="10" t="s">
        <v>18</v>
      </c>
    </row>
    <row r="24" spans="1:11" x14ac:dyDescent="0.25">
      <c r="A24" s="18"/>
      <c r="B24" s="20"/>
      <c r="C24" s="20"/>
      <c r="I24" s="8">
        <v>43824</v>
      </c>
      <c r="J24" s="9" t="s">
        <v>17</v>
      </c>
      <c r="K24" s="10" t="s">
        <v>2</v>
      </c>
    </row>
    <row r="25" spans="1:11" x14ac:dyDescent="0.25">
      <c r="A25" s="18"/>
      <c r="I25" s="8">
        <v>43831</v>
      </c>
      <c r="J25" s="9" t="s">
        <v>17</v>
      </c>
      <c r="K25" s="10" t="s">
        <v>3</v>
      </c>
    </row>
    <row r="26" spans="1:11" x14ac:dyDescent="0.25">
      <c r="A26" s="18"/>
      <c r="I26" s="8">
        <v>43885</v>
      </c>
      <c r="J26" s="9" t="s">
        <v>4</v>
      </c>
      <c r="K26" s="10" t="s">
        <v>5</v>
      </c>
    </row>
    <row r="27" spans="1:11" x14ac:dyDescent="0.25">
      <c r="I27" s="8">
        <v>43886</v>
      </c>
      <c r="J27" s="9" t="s">
        <v>6</v>
      </c>
      <c r="K27" s="10" t="s">
        <v>7</v>
      </c>
    </row>
    <row r="28" spans="1:11" x14ac:dyDescent="0.25">
      <c r="I28" s="8">
        <v>43931</v>
      </c>
      <c r="J28" s="9" t="s">
        <v>8</v>
      </c>
      <c r="K28" s="10" t="s">
        <v>9</v>
      </c>
    </row>
    <row r="29" spans="1:11" x14ac:dyDescent="0.25">
      <c r="I29" s="8">
        <v>43942</v>
      </c>
      <c r="J29" s="9" t="s">
        <v>6</v>
      </c>
      <c r="K29" s="10" t="s">
        <v>11</v>
      </c>
    </row>
    <row r="30" spans="1:11" x14ac:dyDescent="0.25">
      <c r="I30" s="8">
        <v>43952</v>
      </c>
      <c r="J30" s="9" t="s">
        <v>8</v>
      </c>
      <c r="K30" s="10" t="s">
        <v>13</v>
      </c>
    </row>
    <row r="31" spans="1:11" x14ac:dyDescent="0.25">
      <c r="I31" s="8">
        <v>43993</v>
      </c>
      <c r="J31" s="9" t="s">
        <v>1</v>
      </c>
      <c r="K31" s="10" t="s">
        <v>14</v>
      </c>
    </row>
    <row r="32" spans="1:11" x14ac:dyDescent="0.25">
      <c r="I32" s="8">
        <v>44081</v>
      </c>
      <c r="J32" s="9" t="s">
        <v>4</v>
      </c>
      <c r="K32" s="10" t="s">
        <v>15</v>
      </c>
    </row>
    <row r="33" spans="9:11" ht="17.25" x14ac:dyDescent="0.25">
      <c r="I33" s="8">
        <v>44116</v>
      </c>
      <c r="J33" s="9" t="s">
        <v>4</v>
      </c>
      <c r="K33" s="10" t="s">
        <v>21</v>
      </c>
    </row>
    <row r="34" spans="9:11" x14ac:dyDescent="0.25">
      <c r="I34" s="8">
        <v>44137</v>
      </c>
      <c r="J34" s="9" t="s">
        <v>4</v>
      </c>
      <c r="K34" s="10" t="s">
        <v>16</v>
      </c>
    </row>
    <row r="35" spans="9:11" x14ac:dyDescent="0.25">
      <c r="I35" s="8">
        <v>44190</v>
      </c>
      <c r="J35" s="9" t="s">
        <v>8</v>
      </c>
      <c r="K35" s="10" t="s">
        <v>2</v>
      </c>
    </row>
    <row r="36" spans="9:11" x14ac:dyDescent="0.25">
      <c r="I36" s="8">
        <v>44197</v>
      </c>
      <c r="J36" s="9" t="s">
        <v>8</v>
      </c>
      <c r="K36" s="10" t="s">
        <v>3</v>
      </c>
    </row>
    <row r="37" spans="9:11" x14ac:dyDescent="0.25">
      <c r="I37" s="8">
        <v>44242</v>
      </c>
      <c r="J37" s="9" t="s">
        <v>4</v>
      </c>
      <c r="K37" s="10" t="s">
        <v>5</v>
      </c>
    </row>
    <row r="38" spans="9:11" x14ac:dyDescent="0.25">
      <c r="I38" s="8">
        <v>44243</v>
      </c>
      <c r="J38" s="9" t="s">
        <v>6</v>
      </c>
      <c r="K38" s="10" t="s">
        <v>7</v>
      </c>
    </row>
    <row r="39" spans="9:11" x14ac:dyDescent="0.25">
      <c r="I39" s="8">
        <v>44288</v>
      </c>
      <c r="J39" s="9" t="s">
        <v>8</v>
      </c>
      <c r="K39" s="10" t="s">
        <v>9</v>
      </c>
    </row>
    <row r="40" spans="9:11" x14ac:dyDescent="0.25">
      <c r="I40" s="8">
        <v>44307</v>
      </c>
      <c r="J40" s="9" t="s">
        <v>17</v>
      </c>
      <c r="K40" s="10" t="s">
        <v>11</v>
      </c>
    </row>
    <row r="41" spans="9:11" x14ac:dyDescent="0.25">
      <c r="I41" s="8">
        <v>44350</v>
      </c>
      <c r="J41" s="9" t="s">
        <v>1</v>
      </c>
      <c r="K41" s="10" t="s">
        <v>14</v>
      </c>
    </row>
    <row r="42" spans="9:11" x14ac:dyDescent="0.25">
      <c r="I42" s="8">
        <v>44446</v>
      </c>
      <c r="J42" s="9" t="s">
        <v>6</v>
      </c>
      <c r="K42" s="10" t="s">
        <v>15</v>
      </c>
    </row>
    <row r="43" spans="9:11" ht="17.25" x14ac:dyDescent="0.25">
      <c r="I43" s="8">
        <v>44481</v>
      </c>
      <c r="J43" s="9" t="s">
        <v>6</v>
      </c>
      <c r="K43" s="10" t="s">
        <v>21</v>
      </c>
    </row>
    <row r="44" spans="9:11" x14ac:dyDescent="0.25">
      <c r="I44" s="8">
        <v>44502</v>
      </c>
      <c r="J44" s="9" t="s">
        <v>6</v>
      </c>
      <c r="K44" s="10" t="s">
        <v>16</v>
      </c>
    </row>
    <row r="45" spans="9:11" x14ac:dyDescent="0.25">
      <c r="I45" s="8">
        <v>44515</v>
      </c>
      <c r="J45" s="9" t="s">
        <v>4</v>
      </c>
      <c r="K45" s="10" t="s">
        <v>18</v>
      </c>
    </row>
    <row r="46" spans="9:11" x14ac:dyDescent="0.25">
      <c r="I46" s="8">
        <v>44620</v>
      </c>
      <c r="J46" s="9" t="s">
        <v>4</v>
      </c>
      <c r="K46" s="10" t="s">
        <v>5</v>
      </c>
    </row>
    <row r="47" spans="9:11" x14ac:dyDescent="0.25">
      <c r="I47" s="8">
        <v>44621</v>
      </c>
      <c r="J47" s="9" t="s">
        <v>6</v>
      </c>
      <c r="K47" s="10" t="s">
        <v>7</v>
      </c>
    </row>
    <row r="48" spans="9:11" x14ac:dyDescent="0.25">
      <c r="I48" s="8">
        <v>44666</v>
      </c>
      <c r="J48" s="9" t="s">
        <v>8</v>
      </c>
      <c r="K48" s="10" t="s">
        <v>9</v>
      </c>
    </row>
    <row r="49" spans="9:11" x14ac:dyDescent="0.25">
      <c r="I49" s="8">
        <v>44672</v>
      </c>
      <c r="J49" s="9" t="s">
        <v>1</v>
      </c>
      <c r="K49" s="10" t="s">
        <v>11</v>
      </c>
    </row>
    <row r="50" spans="9:11" x14ac:dyDescent="0.25">
      <c r="I50" s="8">
        <v>44728</v>
      </c>
      <c r="J50" s="9" t="s">
        <v>1</v>
      </c>
      <c r="K50" s="10" t="s">
        <v>14</v>
      </c>
    </row>
    <row r="51" spans="9:11" x14ac:dyDescent="0.25">
      <c r="I51" s="8">
        <v>44811</v>
      </c>
      <c r="J51" s="9" t="s">
        <v>17</v>
      </c>
      <c r="K51" s="10" t="s">
        <v>15</v>
      </c>
    </row>
    <row r="52" spans="9:11" ht="17.25" x14ac:dyDescent="0.25">
      <c r="I52" s="8">
        <v>44846</v>
      </c>
      <c r="J52" s="9" t="s">
        <v>17</v>
      </c>
      <c r="K52" s="10" t="s">
        <v>21</v>
      </c>
    </row>
    <row r="53" spans="9:11" x14ac:dyDescent="0.25">
      <c r="I53" s="8">
        <v>44867</v>
      </c>
      <c r="J53" s="9" t="s">
        <v>17</v>
      </c>
      <c r="K53" s="10" t="s">
        <v>16</v>
      </c>
    </row>
    <row r="54" spans="9:11" x14ac:dyDescent="0.25">
      <c r="I54" s="8">
        <v>44880</v>
      </c>
      <c r="J54" s="9" t="s">
        <v>6</v>
      </c>
      <c r="K54" s="10" t="s">
        <v>18</v>
      </c>
    </row>
    <row r="55" spans="9:11" x14ac:dyDescent="0.25">
      <c r="I55" s="8">
        <v>44977</v>
      </c>
      <c r="J55" s="9" t="s">
        <v>4</v>
      </c>
      <c r="K55" s="10" t="s">
        <v>5</v>
      </c>
    </row>
    <row r="56" spans="9:11" x14ac:dyDescent="0.25">
      <c r="I56" s="8">
        <v>44978</v>
      </c>
      <c r="J56" s="9" t="s">
        <v>6</v>
      </c>
      <c r="K56" s="10" t="s">
        <v>7</v>
      </c>
    </row>
    <row r="57" spans="9:11" x14ac:dyDescent="0.25">
      <c r="I57" s="8">
        <v>45023</v>
      </c>
      <c r="J57" s="9" t="s">
        <v>8</v>
      </c>
      <c r="K57" s="10" t="s">
        <v>9</v>
      </c>
    </row>
    <row r="58" spans="9:11" x14ac:dyDescent="0.25">
      <c r="I58" s="8">
        <v>45037</v>
      </c>
      <c r="J58" s="9" t="s">
        <v>8</v>
      </c>
      <c r="K58" s="10" t="s">
        <v>11</v>
      </c>
    </row>
    <row r="59" spans="9:11" x14ac:dyDescent="0.25">
      <c r="I59" s="8">
        <v>45047</v>
      </c>
      <c r="J59" s="9" t="s">
        <v>4</v>
      </c>
      <c r="K59" s="10" t="s">
        <v>13</v>
      </c>
    </row>
    <row r="60" spans="9:11" x14ac:dyDescent="0.25">
      <c r="I60" s="8">
        <v>45085</v>
      </c>
      <c r="J60" s="9" t="s">
        <v>1</v>
      </c>
      <c r="K60" s="10" t="s">
        <v>14</v>
      </c>
    </row>
    <row r="61" spans="9:11" x14ac:dyDescent="0.25">
      <c r="I61" s="8">
        <v>45176</v>
      </c>
      <c r="J61" s="9" t="s">
        <v>1</v>
      </c>
      <c r="K61" s="10" t="s">
        <v>15</v>
      </c>
    </row>
    <row r="62" spans="9:11" ht="17.25" x14ac:dyDescent="0.25">
      <c r="I62" s="8">
        <v>45211</v>
      </c>
      <c r="J62" s="9" t="s">
        <v>1</v>
      </c>
      <c r="K62" s="10" t="s">
        <v>21</v>
      </c>
    </row>
    <row r="63" spans="9:11" x14ac:dyDescent="0.25">
      <c r="I63" s="8">
        <v>45232</v>
      </c>
      <c r="J63" s="9" t="s">
        <v>1</v>
      </c>
      <c r="K63" s="10" t="s">
        <v>16</v>
      </c>
    </row>
    <row r="64" spans="9:11" x14ac:dyDescent="0.25">
      <c r="I64" s="8">
        <v>45245</v>
      </c>
      <c r="J64" s="9" t="s">
        <v>17</v>
      </c>
      <c r="K64" s="10" t="s">
        <v>18</v>
      </c>
    </row>
    <row r="65" spans="9:11" x14ac:dyDescent="0.25">
      <c r="I65" s="8">
        <v>45285</v>
      </c>
      <c r="J65" s="9" t="s">
        <v>4</v>
      </c>
      <c r="K65" s="10" t="s">
        <v>2</v>
      </c>
    </row>
    <row r="66" spans="9:11" x14ac:dyDescent="0.25">
      <c r="I66" s="8">
        <v>45292</v>
      </c>
      <c r="J66" s="9" t="s">
        <v>4</v>
      </c>
      <c r="K66" s="10" t="s">
        <v>3</v>
      </c>
    </row>
    <row r="67" spans="9:11" x14ac:dyDescent="0.25">
      <c r="I67" s="8">
        <v>45334</v>
      </c>
      <c r="J67" s="9" t="s">
        <v>4</v>
      </c>
      <c r="K67" s="10" t="s">
        <v>5</v>
      </c>
    </row>
    <row r="68" spans="9:11" x14ac:dyDescent="0.25">
      <c r="I68" s="8">
        <v>45335</v>
      </c>
      <c r="J68" s="9" t="s">
        <v>6</v>
      </c>
      <c r="K68" s="10" t="s">
        <v>7</v>
      </c>
    </row>
    <row r="69" spans="9:11" x14ac:dyDescent="0.25">
      <c r="I69" s="8">
        <v>45380</v>
      </c>
      <c r="J69" s="9" t="s">
        <v>8</v>
      </c>
      <c r="K69" s="10" t="s">
        <v>9</v>
      </c>
    </row>
    <row r="70" spans="9:11" x14ac:dyDescent="0.25">
      <c r="I70" s="8">
        <v>45413</v>
      </c>
      <c r="J70" s="9" t="s">
        <v>17</v>
      </c>
      <c r="K70" s="10" t="s">
        <v>13</v>
      </c>
    </row>
    <row r="71" spans="9:11" x14ac:dyDescent="0.25">
      <c r="I71" s="8">
        <v>45442</v>
      </c>
      <c r="J71" s="9" t="s">
        <v>1</v>
      </c>
      <c r="K71" s="10" t="s">
        <v>14</v>
      </c>
    </row>
    <row r="72" spans="9:11" x14ac:dyDescent="0.25">
      <c r="I72" s="8">
        <v>45611</v>
      </c>
      <c r="J72" s="9" t="s">
        <v>8</v>
      </c>
      <c r="K72" s="10" t="s">
        <v>18</v>
      </c>
    </row>
    <row r="73" spans="9:11" x14ac:dyDescent="0.25">
      <c r="I73" s="8">
        <v>45651</v>
      </c>
      <c r="J73" s="9" t="s">
        <v>17</v>
      </c>
      <c r="K73" s="10" t="s">
        <v>2</v>
      </c>
    </row>
    <row r="74" spans="9:11" x14ac:dyDescent="0.25">
      <c r="I74" s="8">
        <v>45658</v>
      </c>
      <c r="J74" s="9" t="s">
        <v>17</v>
      </c>
      <c r="K74" s="10" t="s">
        <v>3</v>
      </c>
    </row>
    <row r="75" spans="9:11" x14ac:dyDescent="0.25">
      <c r="I75" s="8">
        <v>45719</v>
      </c>
      <c r="J75" s="9" t="s">
        <v>4</v>
      </c>
      <c r="K75" s="10" t="s">
        <v>5</v>
      </c>
    </row>
    <row r="76" spans="9:11" x14ac:dyDescent="0.25">
      <c r="I76" s="8">
        <v>45720</v>
      </c>
      <c r="J76" s="9" t="s">
        <v>6</v>
      </c>
      <c r="K76" s="10" t="s">
        <v>7</v>
      </c>
    </row>
    <row r="77" spans="9:11" x14ac:dyDescent="0.25">
      <c r="I77" s="8">
        <v>45765</v>
      </c>
      <c r="J77" s="9" t="s">
        <v>8</v>
      </c>
      <c r="K77" s="10" t="s">
        <v>9</v>
      </c>
    </row>
    <row r="78" spans="9:11" x14ac:dyDescent="0.25">
      <c r="I78" s="8">
        <v>45768</v>
      </c>
      <c r="J78" s="9" t="s">
        <v>4</v>
      </c>
      <c r="K78" s="10" t="s">
        <v>11</v>
      </c>
    </row>
    <row r="79" spans="9:11" x14ac:dyDescent="0.25">
      <c r="I79" s="8">
        <v>45778</v>
      </c>
      <c r="J79" s="9" t="s">
        <v>1</v>
      </c>
      <c r="K79" s="10" t="s">
        <v>13</v>
      </c>
    </row>
    <row r="80" spans="9:11" x14ac:dyDescent="0.25">
      <c r="I80" s="8">
        <v>45827</v>
      </c>
      <c r="J80" s="9" t="s">
        <v>1</v>
      </c>
      <c r="K80" s="10" t="s">
        <v>14</v>
      </c>
    </row>
    <row r="81" spans="9:11" x14ac:dyDescent="0.25">
      <c r="I81" s="8">
        <v>46016</v>
      </c>
      <c r="J81" s="9" t="s">
        <v>1</v>
      </c>
      <c r="K81" s="10" t="s">
        <v>2</v>
      </c>
    </row>
    <row r="82" spans="9:11" x14ac:dyDescent="0.25">
      <c r="I82" s="8">
        <v>46023</v>
      </c>
      <c r="J82" s="9" t="s">
        <v>1</v>
      </c>
      <c r="K82" s="10" t="s">
        <v>3</v>
      </c>
    </row>
    <row r="83" spans="9:11" x14ac:dyDescent="0.25">
      <c r="I83" s="8">
        <v>46069</v>
      </c>
      <c r="J83" s="9" t="s">
        <v>4</v>
      </c>
      <c r="K83" s="10" t="s">
        <v>5</v>
      </c>
    </row>
    <row r="84" spans="9:11" x14ac:dyDescent="0.25">
      <c r="I84" s="8">
        <v>46070</v>
      </c>
      <c r="J84" s="9" t="s">
        <v>6</v>
      </c>
      <c r="K84" s="10" t="s">
        <v>7</v>
      </c>
    </row>
    <row r="85" spans="9:11" x14ac:dyDescent="0.25">
      <c r="I85" s="8">
        <v>46115</v>
      </c>
      <c r="J85" s="9" t="s">
        <v>8</v>
      </c>
      <c r="K85" s="10" t="s">
        <v>9</v>
      </c>
    </row>
    <row r="86" spans="9:11" x14ac:dyDescent="0.25">
      <c r="I86" s="8">
        <v>46133</v>
      </c>
      <c r="J86" s="9" t="s">
        <v>6</v>
      </c>
      <c r="K86" s="10" t="s">
        <v>11</v>
      </c>
    </row>
    <row r="87" spans="9:11" x14ac:dyDescent="0.25">
      <c r="I87" s="8">
        <v>46143</v>
      </c>
      <c r="J87" s="9" t="s">
        <v>8</v>
      </c>
      <c r="K87" s="10" t="s">
        <v>13</v>
      </c>
    </row>
    <row r="88" spans="9:11" x14ac:dyDescent="0.25">
      <c r="I88" s="8">
        <v>46177</v>
      </c>
      <c r="J88" s="9" t="s">
        <v>1</v>
      </c>
      <c r="K88" s="10" t="s">
        <v>14</v>
      </c>
    </row>
    <row r="89" spans="9:11" x14ac:dyDescent="0.25">
      <c r="I89" s="8">
        <v>46272</v>
      </c>
      <c r="J89" s="9" t="s">
        <v>4</v>
      </c>
      <c r="K89" s="10" t="s">
        <v>15</v>
      </c>
    </row>
    <row r="90" spans="9:11" ht="17.25" x14ac:dyDescent="0.25">
      <c r="I90" s="8">
        <v>46307</v>
      </c>
      <c r="J90" s="9" t="s">
        <v>4</v>
      </c>
      <c r="K90" s="10" t="s">
        <v>21</v>
      </c>
    </row>
    <row r="91" spans="9:11" x14ac:dyDescent="0.25">
      <c r="I91" s="8">
        <v>46328</v>
      </c>
      <c r="J91" s="9" t="s">
        <v>4</v>
      </c>
      <c r="K91" s="10" t="s">
        <v>16</v>
      </c>
    </row>
    <row r="92" spans="9:11" x14ac:dyDescent="0.25">
      <c r="I92" s="8">
        <v>46381</v>
      </c>
      <c r="J92" s="9" t="s">
        <v>8</v>
      </c>
      <c r="K92" s="10" t="s">
        <v>2</v>
      </c>
    </row>
    <row r="93" spans="9:11" x14ac:dyDescent="0.25">
      <c r="I93" s="8">
        <v>46388</v>
      </c>
      <c r="J93" s="9" t="s">
        <v>8</v>
      </c>
      <c r="K93" s="10" t="s">
        <v>3</v>
      </c>
    </row>
    <row r="94" spans="9:11" x14ac:dyDescent="0.25">
      <c r="I94" s="8">
        <v>46426</v>
      </c>
      <c r="J94" s="9" t="s">
        <v>4</v>
      </c>
      <c r="K94" s="10" t="s">
        <v>5</v>
      </c>
    </row>
    <row r="95" spans="9:11" x14ac:dyDescent="0.25">
      <c r="I95" s="8">
        <v>46427</v>
      </c>
      <c r="J95" s="9" t="s">
        <v>6</v>
      </c>
      <c r="K95" s="10" t="s">
        <v>7</v>
      </c>
    </row>
    <row r="96" spans="9:11" x14ac:dyDescent="0.25">
      <c r="I96" s="8">
        <v>46472</v>
      </c>
      <c r="J96" s="9" t="s">
        <v>8</v>
      </c>
      <c r="K96" s="10" t="s">
        <v>9</v>
      </c>
    </row>
    <row r="97" spans="9:11" x14ac:dyDescent="0.25">
      <c r="I97" s="8">
        <v>46498</v>
      </c>
      <c r="J97" s="9" t="s">
        <v>17</v>
      </c>
      <c r="K97" s="10" t="s">
        <v>11</v>
      </c>
    </row>
    <row r="98" spans="9:11" x14ac:dyDescent="0.25">
      <c r="I98" s="8">
        <v>46534</v>
      </c>
      <c r="J98" s="9" t="s">
        <v>1</v>
      </c>
      <c r="K98" s="10" t="s">
        <v>14</v>
      </c>
    </row>
    <row r="99" spans="9:11" x14ac:dyDescent="0.25">
      <c r="I99" s="8">
        <v>46637</v>
      </c>
      <c r="J99" s="9" t="s">
        <v>6</v>
      </c>
      <c r="K99" s="10" t="s">
        <v>15</v>
      </c>
    </row>
    <row r="100" spans="9:11" ht="17.25" x14ac:dyDescent="0.25">
      <c r="I100" s="8">
        <v>46672</v>
      </c>
      <c r="J100" s="9" t="s">
        <v>6</v>
      </c>
      <c r="K100" s="10" t="s">
        <v>21</v>
      </c>
    </row>
    <row r="101" spans="9:11" x14ac:dyDescent="0.25">
      <c r="I101" s="8">
        <v>46693</v>
      </c>
      <c r="J101" s="9" t="s">
        <v>6</v>
      </c>
      <c r="K101" s="10" t="s">
        <v>16</v>
      </c>
    </row>
    <row r="102" spans="9:11" x14ac:dyDescent="0.25">
      <c r="I102" s="8">
        <v>46706</v>
      </c>
      <c r="J102" s="9" t="s">
        <v>4</v>
      </c>
      <c r="K102" s="10" t="s">
        <v>18</v>
      </c>
    </row>
    <row r="103" spans="9:11" x14ac:dyDescent="0.25">
      <c r="I103" s="8">
        <v>46811</v>
      </c>
      <c r="J103" s="9" t="s">
        <v>4</v>
      </c>
      <c r="K103" s="10" t="s">
        <v>5</v>
      </c>
    </row>
    <row r="104" spans="9:11" x14ac:dyDescent="0.25">
      <c r="I104" s="8">
        <v>46812</v>
      </c>
      <c r="J104" s="9" t="s">
        <v>6</v>
      </c>
      <c r="K104" s="10" t="s">
        <v>7</v>
      </c>
    </row>
    <row r="105" spans="9:11" x14ac:dyDescent="0.25">
      <c r="I105" s="8">
        <v>46857</v>
      </c>
      <c r="J105" s="9" t="s">
        <v>8</v>
      </c>
      <c r="K105" s="10" t="s">
        <v>9</v>
      </c>
    </row>
    <row r="106" spans="9:11" x14ac:dyDescent="0.25">
      <c r="I106" s="8">
        <v>46864</v>
      </c>
      <c r="J106" s="9" t="s">
        <v>8</v>
      </c>
      <c r="K106" s="10" t="s">
        <v>11</v>
      </c>
    </row>
    <row r="107" spans="9:11" x14ac:dyDescent="0.25">
      <c r="I107" s="8">
        <v>46874</v>
      </c>
      <c r="J107" s="9" t="s">
        <v>4</v>
      </c>
      <c r="K107" s="10" t="s">
        <v>13</v>
      </c>
    </row>
    <row r="108" spans="9:11" x14ac:dyDescent="0.25">
      <c r="I108" s="8">
        <v>46919</v>
      </c>
      <c r="J108" s="9" t="s">
        <v>1</v>
      </c>
      <c r="K108" s="10" t="s">
        <v>14</v>
      </c>
    </row>
    <row r="109" spans="9:11" x14ac:dyDescent="0.25">
      <c r="I109" s="8">
        <v>47003</v>
      </c>
      <c r="J109" s="9" t="s">
        <v>1</v>
      </c>
      <c r="K109" s="10" t="s">
        <v>15</v>
      </c>
    </row>
    <row r="110" spans="9:11" ht="17.25" x14ac:dyDescent="0.25">
      <c r="I110" s="8">
        <v>47038</v>
      </c>
      <c r="J110" s="9" t="s">
        <v>1</v>
      </c>
      <c r="K110" s="10" t="s">
        <v>21</v>
      </c>
    </row>
    <row r="111" spans="9:11" x14ac:dyDescent="0.25">
      <c r="I111" s="8">
        <v>47059</v>
      </c>
      <c r="J111" s="9" t="s">
        <v>1</v>
      </c>
      <c r="K111" s="10" t="s">
        <v>16</v>
      </c>
    </row>
    <row r="112" spans="9:11" x14ac:dyDescent="0.25">
      <c r="I112" s="8">
        <v>47072</v>
      </c>
      <c r="J112" s="9" t="s">
        <v>17</v>
      </c>
      <c r="K112" s="10" t="s">
        <v>18</v>
      </c>
    </row>
    <row r="113" spans="9:11" x14ac:dyDescent="0.25">
      <c r="I113" s="8">
        <v>47112</v>
      </c>
      <c r="J113" s="9" t="s">
        <v>4</v>
      </c>
      <c r="K113" s="10" t="s">
        <v>2</v>
      </c>
    </row>
    <row r="114" spans="9:11" x14ac:dyDescent="0.25">
      <c r="I114" s="8">
        <v>47119</v>
      </c>
      <c r="J114" s="9" t="s">
        <v>4</v>
      </c>
      <c r="K114" s="10" t="s">
        <v>3</v>
      </c>
    </row>
    <row r="115" spans="9:11" x14ac:dyDescent="0.25">
      <c r="I115" s="8">
        <v>47161</v>
      </c>
      <c r="J115" s="9" t="s">
        <v>4</v>
      </c>
      <c r="K115" s="10" t="s">
        <v>5</v>
      </c>
    </row>
    <row r="116" spans="9:11" x14ac:dyDescent="0.25">
      <c r="I116" s="8">
        <v>47162</v>
      </c>
      <c r="J116" s="9" t="s">
        <v>6</v>
      </c>
      <c r="K116" s="10" t="s">
        <v>7</v>
      </c>
    </row>
    <row r="117" spans="9:11" x14ac:dyDescent="0.25">
      <c r="I117" s="8">
        <v>47207</v>
      </c>
      <c r="J117" s="9" t="s">
        <v>8</v>
      </c>
      <c r="K117" s="10" t="s">
        <v>9</v>
      </c>
    </row>
    <row r="118" spans="9:11" x14ac:dyDescent="0.25">
      <c r="I118" s="8">
        <v>47239</v>
      </c>
      <c r="J118" s="9" t="s">
        <v>6</v>
      </c>
      <c r="K118" s="10" t="s">
        <v>13</v>
      </c>
    </row>
    <row r="119" spans="9:11" x14ac:dyDescent="0.25">
      <c r="I119" s="8">
        <v>47269</v>
      </c>
      <c r="J119" s="9" t="s">
        <v>1</v>
      </c>
      <c r="K119" s="10" t="s">
        <v>14</v>
      </c>
    </row>
    <row r="120" spans="9:11" x14ac:dyDescent="0.25">
      <c r="I120" s="8">
        <v>47368</v>
      </c>
      <c r="J120" s="9" t="s">
        <v>8</v>
      </c>
      <c r="K120" s="10" t="s">
        <v>15</v>
      </c>
    </row>
    <row r="121" spans="9:11" ht="17.25" x14ac:dyDescent="0.25">
      <c r="I121" s="8">
        <v>47403</v>
      </c>
      <c r="J121" s="9" t="s">
        <v>8</v>
      </c>
      <c r="K121" s="10" t="s">
        <v>21</v>
      </c>
    </row>
    <row r="122" spans="9:11" x14ac:dyDescent="0.25">
      <c r="I122" s="8">
        <v>47424</v>
      </c>
      <c r="J122" s="9" t="s">
        <v>8</v>
      </c>
      <c r="K122" s="10" t="s">
        <v>16</v>
      </c>
    </row>
    <row r="123" spans="9:11" x14ac:dyDescent="0.25">
      <c r="I123" s="8">
        <v>47437</v>
      </c>
      <c r="J123" s="9" t="s">
        <v>1</v>
      </c>
      <c r="K123" s="10" t="s">
        <v>18</v>
      </c>
    </row>
    <row r="124" spans="9:11" x14ac:dyDescent="0.25">
      <c r="I124" s="8">
        <v>47477</v>
      </c>
      <c r="J124" s="9" t="s">
        <v>6</v>
      </c>
      <c r="K124" s="10" t="s">
        <v>2</v>
      </c>
    </row>
    <row r="125" spans="9:11" x14ac:dyDescent="0.25">
      <c r="I125" s="8">
        <v>47484</v>
      </c>
      <c r="J125" s="9" t="s">
        <v>6</v>
      </c>
      <c r="K125" s="10" t="s">
        <v>3</v>
      </c>
    </row>
    <row r="126" spans="9:11" x14ac:dyDescent="0.25">
      <c r="I126" s="8">
        <v>47546</v>
      </c>
      <c r="J126" s="9" t="s">
        <v>4</v>
      </c>
      <c r="K126" s="10" t="s">
        <v>5</v>
      </c>
    </row>
    <row r="127" spans="9:11" x14ac:dyDescent="0.25">
      <c r="I127" s="8">
        <v>47547</v>
      </c>
      <c r="J127" s="9" t="s">
        <v>6</v>
      </c>
      <c r="K127" s="10" t="s">
        <v>7</v>
      </c>
    </row>
    <row r="128" spans="9:11" x14ac:dyDescent="0.25">
      <c r="I128" s="8">
        <v>47592</v>
      </c>
      <c r="J128" s="9" t="s">
        <v>8</v>
      </c>
      <c r="K128" s="10" t="s">
        <v>9</v>
      </c>
    </row>
    <row r="129" spans="9:11" x14ac:dyDescent="0.25">
      <c r="I129" s="8">
        <v>47604</v>
      </c>
      <c r="J129" s="9" t="s">
        <v>17</v>
      </c>
      <c r="K129" s="10" t="s">
        <v>13</v>
      </c>
    </row>
    <row r="130" spans="9:11" x14ac:dyDescent="0.25">
      <c r="I130" s="8">
        <v>47654</v>
      </c>
      <c r="J130" s="9" t="s">
        <v>1</v>
      </c>
      <c r="K130" s="10" t="s">
        <v>14</v>
      </c>
    </row>
    <row r="131" spans="9:11" x14ac:dyDescent="0.25">
      <c r="I131" s="8">
        <v>47802</v>
      </c>
      <c r="J131" s="9" t="s">
        <v>8</v>
      </c>
      <c r="K131" s="10" t="s">
        <v>18</v>
      </c>
    </row>
    <row r="132" spans="9:11" x14ac:dyDescent="0.25">
      <c r="I132" s="8">
        <v>47842</v>
      </c>
      <c r="J132" s="9" t="s">
        <v>17</v>
      </c>
      <c r="K132" s="10" t="s">
        <v>2</v>
      </c>
    </row>
    <row r="133" spans="9:11" x14ac:dyDescent="0.25">
      <c r="I133" s="8">
        <v>47849</v>
      </c>
      <c r="J133" s="9" t="s">
        <v>17</v>
      </c>
      <c r="K133" s="10" t="s">
        <v>3</v>
      </c>
    </row>
    <row r="134" spans="9:11" x14ac:dyDescent="0.25">
      <c r="I134" s="8">
        <v>47903</v>
      </c>
      <c r="J134" s="9" t="s">
        <v>4</v>
      </c>
      <c r="K134" s="10" t="s">
        <v>5</v>
      </c>
    </row>
    <row r="135" spans="9:11" x14ac:dyDescent="0.25">
      <c r="I135" s="8">
        <v>47904</v>
      </c>
      <c r="J135" s="9" t="s">
        <v>6</v>
      </c>
      <c r="K135" s="10" t="s">
        <v>7</v>
      </c>
    </row>
    <row r="136" spans="9:11" x14ac:dyDescent="0.25">
      <c r="I136" s="8">
        <v>47949</v>
      </c>
      <c r="J136" s="9" t="s">
        <v>8</v>
      </c>
      <c r="K136" s="10" t="s">
        <v>9</v>
      </c>
    </row>
    <row r="137" spans="9:11" x14ac:dyDescent="0.25">
      <c r="I137" s="8">
        <v>47959</v>
      </c>
      <c r="J137" s="9" t="s">
        <v>4</v>
      </c>
      <c r="K137" s="10" t="s">
        <v>11</v>
      </c>
    </row>
    <row r="138" spans="9:11" x14ac:dyDescent="0.25">
      <c r="I138" s="8">
        <v>47969</v>
      </c>
      <c r="J138" s="9" t="s">
        <v>1</v>
      </c>
      <c r="K138" s="10" t="s">
        <v>13</v>
      </c>
    </row>
    <row r="139" spans="9:11" x14ac:dyDescent="0.25">
      <c r="I139" s="8">
        <v>48011</v>
      </c>
      <c r="J139" s="9" t="s">
        <v>1</v>
      </c>
      <c r="K139" s="10" t="s">
        <v>14</v>
      </c>
    </row>
    <row r="140" spans="9:11" x14ac:dyDescent="0.25">
      <c r="I140" s="8">
        <v>48207</v>
      </c>
      <c r="J140" s="9" t="s">
        <v>1</v>
      </c>
      <c r="K140" s="10" t="s">
        <v>2</v>
      </c>
    </row>
    <row r="141" spans="9:11" x14ac:dyDescent="0.25">
      <c r="I141" s="8">
        <v>48214</v>
      </c>
      <c r="J141" s="9" t="s">
        <v>1</v>
      </c>
      <c r="K141" s="10" t="s">
        <v>3</v>
      </c>
    </row>
    <row r="142" spans="9:11" x14ac:dyDescent="0.25">
      <c r="I142" s="8">
        <v>48253</v>
      </c>
      <c r="J142" s="9" t="s">
        <v>4</v>
      </c>
      <c r="K142" s="10" t="s">
        <v>7</v>
      </c>
    </row>
    <row r="143" spans="9:11" x14ac:dyDescent="0.25">
      <c r="I143" s="8">
        <v>48254</v>
      </c>
      <c r="J143" s="9" t="s">
        <v>6</v>
      </c>
      <c r="K143" s="10" t="s">
        <v>7</v>
      </c>
    </row>
    <row r="144" spans="9:11" x14ac:dyDescent="0.25">
      <c r="I144" s="8">
        <v>48299</v>
      </c>
      <c r="J144" s="9" t="s">
        <v>8</v>
      </c>
      <c r="K144" s="10" t="s">
        <v>9</v>
      </c>
    </row>
    <row r="145" spans="9:11" x14ac:dyDescent="0.25">
      <c r="I145" s="8">
        <v>48325</v>
      </c>
      <c r="J145" s="9" t="s">
        <v>17</v>
      </c>
      <c r="K145" s="10" t="s">
        <v>11</v>
      </c>
    </row>
    <row r="146" spans="9:11" x14ac:dyDescent="0.25">
      <c r="I146" s="8">
        <v>48361</v>
      </c>
      <c r="J146" s="9" t="s">
        <v>1</v>
      </c>
      <c r="K146" s="10" t="s">
        <v>14</v>
      </c>
    </row>
    <row r="147" spans="9:11" x14ac:dyDescent="0.25">
      <c r="I147" s="8">
        <v>48464</v>
      </c>
      <c r="J147" s="9" t="s">
        <v>6</v>
      </c>
      <c r="K147" s="10" t="s">
        <v>15</v>
      </c>
    </row>
    <row r="148" spans="9:11" x14ac:dyDescent="0.25">
      <c r="I148" s="8">
        <v>48499</v>
      </c>
      <c r="J148" s="9" t="s">
        <v>6</v>
      </c>
      <c r="K148" s="10" t="s">
        <v>19</v>
      </c>
    </row>
    <row r="149" spans="9:11" x14ac:dyDescent="0.25">
      <c r="I149" s="8">
        <v>48520</v>
      </c>
      <c r="J149" s="9" t="s">
        <v>6</v>
      </c>
      <c r="K149" s="10" t="s">
        <v>16</v>
      </c>
    </row>
    <row r="150" spans="9:11" x14ac:dyDescent="0.25">
      <c r="I150" s="8">
        <v>48533</v>
      </c>
      <c r="J150" s="9" t="s">
        <v>4</v>
      </c>
      <c r="K150" s="10" t="s">
        <v>18</v>
      </c>
    </row>
    <row r="151" spans="9:11" x14ac:dyDescent="0.25">
      <c r="I151" s="8">
        <v>48638</v>
      </c>
      <c r="J151" s="9" t="s">
        <v>4</v>
      </c>
      <c r="K151" s="10" t="s">
        <v>7</v>
      </c>
    </row>
    <row r="152" spans="9:11" x14ac:dyDescent="0.25">
      <c r="I152" s="8">
        <v>48639</v>
      </c>
      <c r="J152" s="9" t="s">
        <v>6</v>
      </c>
      <c r="K152" s="10" t="s">
        <v>7</v>
      </c>
    </row>
    <row r="153" spans="9:11" x14ac:dyDescent="0.25">
      <c r="I153" s="8">
        <v>48684</v>
      </c>
      <c r="J153" s="9" t="s">
        <v>8</v>
      </c>
      <c r="K153" s="10" t="s">
        <v>9</v>
      </c>
    </row>
    <row r="154" spans="9:11" x14ac:dyDescent="0.25">
      <c r="I154" s="8">
        <v>48690</v>
      </c>
      <c r="J154" s="9" t="s">
        <v>1</v>
      </c>
      <c r="K154" s="10" t="s">
        <v>11</v>
      </c>
    </row>
    <row r="155" spans="9:11" x14ac:dyDescent="0.25">
      <c r="I155" s="8">
        <v>48746</v>
      </c>
      <c r="J155" s="9" t="s">
        <v>1</v>
      </c>
      <c r="K155" s="10" t="s">
        <v>14</v>
      </c>
    </row>
    <row r="156" spans="9:11" x14ac:dyDescent="0.25">
      <c r="I156" s="8">
        <v>48829</v>
      </c>
      <c r="J156" s="9" t="s">
        <v>17</v>
      </c>
      <c r="K156" s="10" t="s">
        <v>15</v>
      </c>
    </row>
    <row r="157" spans="9:11" x14ac:dyDescent="0.25">
      <c r="I157" s="8">
        <v>48864</v>
      </c>
      <c r="J157" s="9" t="s">
        <v>17</v>
      </c>
      <c r="K157" s="10" t="s">
        <v>19</v>
      </c>
    </row>
    <row r="158" spans="9:11" x14ac:dyDescent="0.25">
      <c r="I158" s="8">
        <v>48885</v>
      </c>
      <c r="J158" s="9" t="s">
        <v>17</v>
      </c>
      <c r="K158" s="10" t="s">
        <v>16</v>
      </c>
    </row>
    <row r="159" spans="9:11" x14ac:dyDescent="0.25">
      <c r="I159" s="8">
        <v>48898</v>
      </c>
      <c r="J159" s="9" t="s">
        <v>6</v>
      </c>
      <c r="K159" s="10" t="s">
        <v>18</v>
      </c>
    </row>
    <row r="160" spans="9:11" x14ac:dyDescent="0.25">
      <c r="I160" s="8">
        <v>48995</v>
      </c>
      <c r="J160" s="9" t="s">
        <v>4</v>
      </c>
      <c r="K160" s="10" t="s">
        <v>7</v>
      </c>
    </row>
    <row r="161" spans="9:11" x14ac:dyDescent="0.25">
      <c r="I161" s="8">
        <v>48996</v>
      </c>
      <c r="J161" s="9" t="s">
        <v>6</v>
      </c>
      <c r="K161" s="10" t="s">
        <v>7</v>
      </c>
    </row>
    <row r="162" spans="9:11" x14ac:dyDescent="0.25">
      <c r="I162" s="8">
        <v>49041</v>
      </c>
      <c r="J162" s="9" t="s">
        <v>8</v>
      </c>
      <c r="K162" s="10" t="s">
        <v>9</v>
      </c>
    </row>
    <row r="163" spans="9:11" x14ac:dyDescent="0.25">
      <c r="I163" s="8">
        <v>49055</v>
      </c>
      <c r="J163" s="9" t="s">
        <v>8</v>
      </c>
      <c r="K163" s="10" t="s">
        <v>11</v>
      </c>
    </row>
    <row r="164" spans="9:11" x14ac:dyDescent="0.25">
      <c r="I164" s="8">
        <v>49065</v>
      </c>
      <c r="J164" s="9" t="s">
        <v>4</v>
      </c>
      <c r="K164" s="10" t="s">
        <v>13</v>
      </c>
    </row>
    <row r="165" spans="9:11" x14ac:dyDescent="0.25">
      <c r="I165" s="8">
        <v>49103</v>
      </c>
      <c r="J165" s="9" t="s">
        <v>1</v>
      </c>
      <c r="K165" s="10" t="s">
        <v>14</v>
      </c>
    </row>
    <row r="166" spans="9:11" x14ac:dyDescent="0.25">
      <c r="I166" s="8">
        <v>49194</v>
      </c>
      <c r="J166" s="9" t="s">
        <v>1</v>
      </c>
      <c r="K166" s="10" t="s">
        <v>15</v>
      </c>
    </row>
    <row r="167" spans="9:11" x14ac:dyDescent="0.25">
      <c r="I167" s="8">
        <v>49229</v>
      </c>
      <c r="J167" s="9" t="s">
        <v>1</v>
      </c>
      <c r="K167" s="10" t="s">
        <v>19</v>
      </c>
    </row>
    <row r="168" spans="9:11" x14ac:dyDescent="0.25">
      <c r="I168" s="8">
        <v>49250</v>
      </c>
      <c r="J168" s="9" t="s">
        <v>1</v>
      </c>
      <c r="K168" s="10" t="s">
        <v>16</v>
      </c>
    </row>
    <row r="169" spans="9:11" x14ac:dyDescent="0.25">
      <c r="I169" s="8">
        <v>49263</v>
      </c>
      <c r="J169" s="9" t="s">
        <v>17</v>
      </c>
      <c r="K169" s="10" t="s">
        <v>18</v>
      </c>
    </row>
    <row r="170" spans="9:11" x14ac:dyDescent="0.25">
      <c r="I170" s="8">
        <v>49303</v>
      </c>
      <c r="J170" s="9" t="s">
        <v>4</v>
      </c>
      <c r="K170" s="10" t="s">
        <v>2</v>
      </c>
    </row>
    <row r="171" spans="9:11" x14ac:dyDescent="0.25">
      <c r="I171" s="8">
        <v>49310</v>
      </c>
      <c r="J171" s="9" t="s">
        <v>4</v>
      </c>
      <c r="K171" s="10" t="s">
        <v>3</v>
      </c>
    </row>
    <row r="172" spans="9:11" x14ac:dyDescent="0.25">
      <c r="I172" s="8">
        <v>49345</v>
      </c>
      <c r="J172" s="9" t="s">
        <v>4</v>
      </c>
      <c r="K172" s="10" t="s">
        <v>7</v>
      </c>
    </row>
    <row r="173" spans="9:11" x14ac:dyDescent="0.25">
      <c r="I173" s="8">
        <v>49346</v>
      </c>
      <c r="J173" s="9" t="s">
        <v>6</v>
      </c>
      <c r="K173" s="10" t="s">
        <v>7</v>
      </c>
    </row>
    <row r="174" spans="9:11" x14ac:dyDescent="0.25">
      <c r="I174" s="8">
        <v>49391</v>
      </c>
      <c r="J174" s="9" t="s">
        <v>8</v>
      </c>
      <c r="K174" s="10" t="s">
        <v>9</v>
      </c>
    </row>
    <row r="175" spans="9:11" x14ac:dyDescent="0.25">
      <c r="I175" s="8">
        <v>49430</v>
      </c>
      <c r="J175" s="9" t="s">
        <v>6</v>
      </c>
      <c r="K175" s="10" t="s">
        <v>13</v>
      </c>
    </row>
    <row r="176" spans="9:11" x14ac:dyDescent="0.25">
      <c r="I176" s="8">
        <v>49453</v>
      </c>
      <c r="J176" s="9" t="s">
        <v>1</v>
      </c>
      <c r="K176" s="10" t="s">
        <v>14</v>
      </c>
    </row>
    <row r="177" spans="9:11" x14ac:dyDescent="0.25">
      <c r="I177" s="8">
        <v>49559</v>
      </c>
      <c r="J177" s="9" t="s">
        <v>8</v>
      </c>
      <c r="K177" s="10" t="s">
        <v>15</v>
      </c>
    </row>
    <row r="178" spans="9:11" x14ac:dyDescent="0.25">
      <c r="I178" s="8">
        <v>49594</v>
      </c>
      <c r="J178" s="9" t="s">
        <v>8</v>
      </c>
      <c r="K178" s="10" t="s">
        <v>19</v>
      </c>
    </row>
    <row r="179" spans="9:11" x14ac:dyDescent="0.25">
      <c r="I179" s="8">
        <v>49615</v>
      </c>
      <c r="J179" s="9" t="s">
        <v>8</v>
      </c>
      <c r="K179" s="10" t="s">
        <v>16</v>
      </c>
    </row>
    <row r="180" spans="9:11" x14ac:dyDescent="0.25">
      <c r="I180" s="8">
        <v>49628</v>
      </c>
      <c r="J180" s="9" t="s">
        <v>1</v>
      </c>
      <c r="K180" s="10" t="s">
        <v>18</v>
      </c>
    </row>
    <row r="181" spans="9:11" x14ac:dyDescent="0.25">
      <c r="I181" s="8">
        <v>49668</v>
      </c>
      <c r="J181" s="9" t="s">
        <v>6</v>
      </c>
      <c r="K181" s="10" t="s">
        <v>2</v>
      </c>
    </row>
    <row r="182" spans="9:11" x14ac:dyDescent="0.25">
      <c r="I182" s="8">
        <v>49675</v>
      </c>
      <c r="J182" s="9" t="s">
        <v>6</v>
      </c>
      <c r="K182" s="10" t="s">
        <v>3</v>
      </c>
    </row>
    <row r="183" spans="9:11" x14ac:dyDescent="0.25">
      <c r="I183" s="8">
        <v>49730</v>
      </c>
      <c r="J183" s="9" t="s">
        <v>4</v>
      </c>
      <c r="K183" s="10" t="s">
        <v>7</v>
      </c>
    </row>
    <row r="184" spans="9:11" x14ac:dyDescent="0.25">
      <c r="I184" s="8">
        <v>49731</v>
      </c>
      <c r="J184" s="9" t="s">
        <v>6</v>
      </c>
      <c r="K184" s="10" t="s">
        <v>7</v>
      </c>
    </row>
    <row r="185" spans="9:11" x14ac:dyDescent="0.25">
      <c r="I185" s="8">
        <v>49776</v>
      </c>
      <c r="J185" s="9" t="s">
        <v>8</v>
      </c>
      <c r="K185" s="10" t="s">
        <v>9</v>
      </c>
    </row>
    <row r="186" spans="9:11" x14ac:dyDescent="0.25">
      <c r="I186" s="8">
        <v>49786</v>
      </c>
      <c r="J186" s="9" t="s">
        <v>4</v>
      </c>
      <c r="K186" s="10" t="s">
        <v>11</v>
      </c>
    </row>
    <row r="187" spans="9:11" x14ac:dyDescent="0.25">
      <c r="I187" s="8">
        <v>49796</v>
      </c>
      <c r="J187" s="9" t="s">
        <v>1</v>
      </c>
      <c r="K187" s="10" t="s">
        <v>13</v>
      </c>
    </row>
    <row r="188" spans="9:11" x14ac:dyDescent="0.25">
      <c r="I188" s="8">
        <v>49838</v>
      </c>
      <c r="J188" s="9" t="s">
        <v>1</v>
      </c>
      <c r="K188" s="10" t="s">
        <v>14</v>
      </c>
    </row>
    <row r="189" spans="9:11" x14ac:dyDescent="0.25">
      <c r="I189" s="8">
        <v>50034</v>
      </c>
      <c r="J189" s="9" t="s">
        <v>1</v>
      </c>
      <c r="K189" s="10" t="s">
        <v>2</v>
      </c>
    </row>
    <row r="190" spans="9:11" x14ac:dyDescent="0.25">
      <c r="I190" s="8">
        <v>50041</v>
      </c>
      <c r="J190" s="9" t="s">
        <v>1</v>
      </c>
      <c r="K190" s="10" t="s">
        <v>3</v>
      </c>
    </row>
    <row r="191" spans="9:11" x14ac:dyDescent="0.25">
      <c r="I191" s="8">
        <v>50087</v>
      </c>
      <c r="J191" s="9" t="s">
        <v>4</v>
      </c>
      <c r="K191" s="10" t="s">
        <v>7</v>
      </c>
    </row>
    <row r="192" spans="9:11" x14ac:dyDescent="0.25">
      <c r="I192" s="8">
        <v>50088</v>
      </c>
      <c r="J192" s="9" t="s">
        <v>6</v>
      </c>
      <c r="K192" s="10" t="s">
        <v>7</v>
      </c>
    </row>
    <row r="193" spans="9:11" x14ac:dyDescent="0.25">
      <c r="I193" s="8">
        <v>50133</v>
      </c>
      <c r="J193" s="9" t="s">
        <v>8</v>
      </c>
      <c r="K193" s="10" t="s">
        <v>9</v>
      </c>
    </row>
    <row r="194" spans="9:11" x14ac:dyDescent="0.25">
      <c r="I194" s="8">
        <v>50151</v>
      </c>
      <c r="J194" s="9" t="s">
        <v>6</v>
      </c>
      <c r="K194" s="10" t="s">
        <v>11</v>
      </c>
    </row>
    <row r="195" spans="9:11" x14ac:dyDescent="0.25">
      <c r="I195" s="8">
        <v>50161</v>
      </c>
      <c r="J195" s="9" t="s">
        <v>8</v>
      </c>
      <c r="K195" s="10" t="s">
        <v>13</v>
      </c>
    </row>
    <row r="196" spans="9:11" x14ac:dyDescent="0.25">
      <c r="I196" s="8">
        <v>50195</v>
      </c>
      <c r="J196" s="9" t="s">
        <v>1</v>
      </c>
      <c r="K196" s="10" t="s">
        <v>14</v>
      </c>
    </row>
    <row r="197" spans="9:11" x14ac:dyDescent="0.25">
      <c r="I197" s="8">
        <v>50290</v>
      </c>
      <c r="J197" s="9" t="s">
        <v>4</v>
      </c>
      <c r="K197" s="10" t="s">
        <v>15</v>
      </c>
    </row>
    <row r="198" spans="9:11" x14ac:dyDescent="0.25">
      <c r="I198" s="8">
        <v>50325</v>
      </c>
      <c r="J198" s="9" t="s">
        <v>4</v>
      </c>
      <c r="K198" s="10" t="s">
        <v>19</v>
      </c>
    </row>
    <row r="199" spans="9:11" x14ac:dyDescent="0.25">
      <c r="I199" s="8">
        <v>50346</v>
      </c>
      <c r="J199" s="9" t="s">
        <v>4</v>
      </c>
      <c r="K199" s="10" t="s">
        <v>16</v>
      </c>
    </row>
    <row r="200" spans="9:11" x14ac:dyDescent="0.25">
      <c r="I200" s="8">
        <v>50399</v>
      </c>
      <c r="J200" s="9" t="s">
        <v>8</v>
      </c>
      <c r="K200" s="10" t="s">
        <v>2</v>
      </c>
    </row>
    <row r="201" spans="9:11" x14ac:dyDescent="0.25">
      <c r="I201" s="8">
        <v>50406</v>
      </c>
      <c r="J201" s="9" t="s">
        <v>8</v>
      </c>
      <c r="K201" s="10" t="s">
        <v>3</v>
      </c>
    </row>
    <row r="202" spans="9:11" x14ac:dyDescent="0.25">
      <c r="I202" s="8">
        <v>50472</v>
      </c>
      <c r="J202" s="9" t="s">
        <v>4</v>
      </c>
      <c r="K202" s="10" t="s">
        <v>7</v>
      </c>
    </row>
    <row r="203" spans="9:11" x14ac:dyDescent="0.25">
      <c r="I203" s="8">
        <v>50473</v>
      </c>
      <c r="J203" s="9" t="s">
        <v>6</v>
      </c>
      <c r="K203" s="10" t="s">
        <v>7</v>
      </c>
    </row>
    <row r="204" spans="9:11" x14ac:dyDescent="0.25">
      <c r="I204" s="8">
        <v>50516</v>
      </c>
      <c r="J204" s="9" t="s">
        <v>17</v>
      </c>
      <c r="K204" s="10" t="s">
        <v>11</v>
      </c>
    </row>
    <row r="205" spans="9:11" x14ac:dyDescent="0.25">
      <c r="I205" s="8">
        <v>50518</v>
      </c>
      <c r="J205" s="9" t="s">
        <v>8</v>
      </c>
      <c r="K205" s="10" t="s">
        <v>9</v>
      </c>
    </row>
    <row r="206" spans="9:11" x14ac:dyDescent="0.25">
      <c r="I206" s="8">
        <v>50580</v>
      </c>
      <c r="J206" s="9" t="s">
        <v>1</v>
      </c>
      <c r="K206" s="10" t="s">
        <v>14</v>
      </c>
    </row>
    <row r="207" spans="9:11" x14ac:dyDescent="0.25">
      <c r="I207" s="8">
        <v>50655</v>
      </c>
      <c r="J207" s="9" t="s">
        <v>6</v>
      </c>
      <c r="K207" s="10" t="s">
        <v>15</v>
      </c>
    </row>
    <row r="208" spans="9:11" x14ac:dyDescent="0.25">
      <c r="I208" s="8">
        <v>50690</v>
      </c>
      <c r="J208" s="9" t="s">
        <v>6</v>
      </c>
      <c r="K208" s="10" t="s">
        <v>19</v>
      </c>
    </row>
    <row r="209" spans="9:11" x14ac:dyDescent="0.25">
      <c r="I209" s="8">
        <v>50711</v>
      </c>
      <c r="J209" s="9" t="s">
        <v>6</v>
      </c>
      <c r="K209" s="10" t="s">
        <v>16</v>
      </c>
    </row>
    <row r="210" spans="9:11" x14ac:dyDescent="0.25">
      <c r="I210" s="8">
        <v>50724</v>
      </c>
      <c r="J210" s="9" t="s">
        <v>4</v>
      </c>
      <c r="K210" s="10" t="s">
        <v>18</v>
      </c>
    </row>
    <row r="211" spans="9:11" x14ac:dyDescent="0.25">
      <c r="I211" s="8">
        <v>50822</v>
      </c>
      <c r="J211" s="9" t="s">
        <v>4</v>
      </c>
      <c r="K211" s="10" t="s">
        <v>7</v>
      </c>
    </row>
    <row r="212" spans="9:11" x14ac:dyDescent="0.25">
      <c r="I212" s="8">
        <v>50823</v>
      </c>
      <c r="J212" s="9" t="s">
        <v>6</v>
      </c>
      <c r="K212" s="10" t="s">
        <v>7</v>
      </c>
    </row>
    <row r="213" spans="9:11" x14ac:dyDescent="0.25">
      <c r="I213" s="8">
        <v>50868</v>
      </c>
      <c r="J213" s="9" t="s">
        <v>8</v>
      </c>
      <c r="K213" s="10" t="s">
        <v>9</v>
      </c>
    </row>
    <row r="214" spans="9:11" x14ac:dyDescent="0.25">
      <c r="I214" s="8">
        <v>50881</v>
      </c>
      <c r="J214" s="9" t="s">
        <v>1</v>
      </c>
      <c r="K214" s="10" t="s">
        <v>11</v>
      </c>
    </row>
    <row r="215" spans="9:11" x14ac:dyDescent="0.25">
      <c r="I215" s="8">
        <v>50930</v>
      </c>
      <c r="J215" s="9" t="s">
        <v>1</v>
      </c>
      <c r="K215" s="10" t="s">
        <v>14</v>
      </c>
    </row>
    <row r="216" spans="9:11" x14ac:dyDescent="0.25">
      <c r="I216" s="8">
        <v>51020</v>
      </c>
      <c r="J216" s="9" t="s">
        <v>17</v>
      </c>
      <c r="K216" s="10" t="s">
        <v>15</v>
      </c>
    </row>
    <row r="217" spans="9:11" x14ac:dyDescent="0.25">
      <c r="I217" s="8">
        <v>51055</v>
      </c>
      <c r="J217" s="9" t="s">
        <v>17</v>
      </c>
      <c r="K217" s="10" t="s">
        <v>19</v>
      </c>
    </row>
    <row r="218" spans="9:11" x14ac:dyDescent="0.25">
      <c r="I218" s="8">
        <v>51076</v>
      </c>
      <c r="J218" s="9" t="s">
        <v>17</v>
      </c>
      <c r="K218" s="10" t="s">
        <v>16</v>
      </c>
    </row>
    <row r="219" spans="9:11" x14ac:dyDescent="0.25">
      <c r="I219" s="8">
        <v>51089</v>
      </c>
      <c r="J219" s="9" t="s">
        <v>6</v>
      </c>
      <c r="K219" s="10" t="s">
        <v>18</v>
      </c>
    </row>
    <row r="220" spans="9:11" x14ac:dyDescent="0.25">
      <c r="I220" s="8">
        <v>51179</v>
      </c>
      <c r="J220" s="9" t="s">
        <v>4</v>
      </c>
      <c r="K220" s="10" t="s">
        <v>7</v>
      </c>
    </row>
    <row r="221" spans="9:11" x14ac:dyDescent="0.25">
      <c r="I221" s="8">
        <v>51180</v>
      </c>
      <c r="J221" s="9" t="s">
        <v>6</v>
      </c>
      <c r="K221" s="10" t="s">
        <v>7</v>
      </c>
    </row>
    <row r="222" spans="9:11" x14ac:dyDescent="0.25">
      <c r="I222" s="8">
        <v>51225</v>
      </c>
      <c r="J222" s="9" t="s">
        <v>8</v>
      </c>
      <c r="K222" s="10" t="s">
        <v>9</v>
      </c>
    </row>
    <row r="223" spans="9:11" x14ac:dyDescent="0.25">
      <c r="I223" s="8">
        <v>51257</v>
      </c>
      <c r="J223" s="9" t="s">
        <v>6</v>
      </c>
      <c r="K223" s="10" t="s">
        <v>13</v>
      </c>
    </row>
    <row r="224" spans="9:11" x14ac:dyDescent="0.25">
      <c r="I224" s="8">
        <v>51287</v>
      </c>
      <c r="J224" s="9" t="s">
        <v>1</v>
      </c>
      <c r="K224" s="10" t="s">
        <v>14</v>
      </c>
    </row>
    <row r="225" spans="9:11" x14ac:dyDescent="0.25">
      <c r="I225" s="8">
        <v>51386</v>
      </c>
      <c r="J225" s="9" t="s">
        <v>8</v>
      </c>
      <c r="K225" s="10" t="s">
        <v>15</v>
      </c>
    </row>
    <row r="226" spans="9:11" x14ac:dyDescent="0.25">
      <c r="I226" s="8">
        <v>51421</v>
      </c>
      <c r="J226" s="9" t="s">
        <v>8</v>
      </c>
      <c r="K226" s="10" t="s">
        <v>19</v>
      </c>
    </row>
    <row r="227" spans="9:11" x14ac:dyDescent="0.25">
      <c r="I227" s="8">
        <v>51442</v>
      </c>
      <c r="J227" s="9" t="s">
        <v>8</v>
      </c>
      <c r="K227" s="10" t="s">
        <v>16</v>
      </c>
    </row>
    <row r="228" spans="9:11" x14ac:dyDescent="0.25">
      <c r="I228" s="8">
        <v>51455</v>
      </c>
      <c r="J228" s="9" t="s">
        <v>1</v>
      </c>
      <c r="K228" s="10" t="s">
        <v>18</v>
      </c>
    </row>
    <row r="229" spans="9:11" x14ac:dyDescent="0.25">
      <c r="I229" s="8">
        <v>51495</v>
      </c>
      <c r="J229" s="9" t="s">
        <v>6</v>
      </c>
      <c r="K229" s="10" t="s">
        <v>2</v>
      </c>
    </row>
    <row r="230" spans="9:11" x14ac:dyDescent="0.25">
      <c r="I230" s="8">
        <v>51502</v>
      </c>
      <c r="J230" s="9" t="s">
        <v>6</v>
      </c>
      <c r="K230" s="10" t="s">
        <v>3</v>
      </c>
    </row>
    <row r="231" spans="9:11" x14ac:dyDescent="0.25">
      <c r="I231" s="8">
        <v>51564</v>
      </c>
      <c r="J231" s="9" t="s">
        <v>4</v>
      </c>
      <c r="K231" s="10" t="s">
        <v>7</v>
      </c>
    </row>
    <row r="232" spans="9:11" x14ac:dyDescent="0.25">
      <c r="I232" s="8">
        <v>51565</v>
      </c>
      <c r="J232" s="9" t="s">
        <v>6</v>
      </c>
      <c r="K232" s="10" t="s">
        <v>7</v>
      </c>
    </row>
    <row r="233" spans="9:11" x14ac:dyDescent="0.25">
      <c r="I233" s="8">
        <v>51610</v>
      </c>
      <c r="J233" s="9" t="s">
        <v>8</v>
      </c>
      <c r="K233" s="10" t="s">
        <v>9</v>
      </c>
    </row>
    <row r="234" spans="9:11" x14ac:dyDescent="0.25">
      <c r="I234" s="8">
        <v>51622</v>
      </c>
      <c r="J234" s="9" t="s">
        <v>17</v>
      </c>
      <c r="K234" s="10" t="s">
        <v>13</v>
      </c>
    </row>
    <row r="235" spans="9:11" x14ac:dyDescent="0.25">
      <c r="I235" s="8">
        <v>51672</v>
      </c>
      <c r="J235" s="9" t="s">
        <v>1</v>
      </c>
      <c r="K235" s="10" t="s">
        <v>14</v>
      </c>
    </row>
    <row r="236" spans="9:11" x14ac:dyDescent="0.25">
      <c r="I236" s="8">
        <v>51820</v>
      </c>
      <c r="J236" s="9" t="s">
        <v>8</v>
      </c>
      <c r="K236" s="10" t="s">
        <v>18</v>
      </c>
    </row>
    <row r="237" spans="9:11" x14ac:dyDescent="0.25">
      <c r="I237" s="8">
        <v>51860</v>
      </c>
      <c r="J237" s="9" t="s">
        <v>17</v>
      </c>
      <c r="K237" s="10" t="s">
        <v>2</v>
      </c>
    </row>
    <row r="238" spans="9:11" x14ac:dyDescent="0.25">
      <c r="I238" s="8">
        <v>51867</v>
      </c>
      <c r="J238" s="9" t="s">
        <v>17</v>
      </c>
      <c r="K238" s="10" t="s">
        <v>3</v>
      </c>
    </row>
    <row r="239" spans="9:11" x14ac:dyDescent="0.25">
      <c r="I239" s="8">
        <v>51914</v>
      </c>
      <c r="J239" s="9" t="s">
        <v>4</v>
      </c>
      <c r="K239" s="10" t="s">
        <v>7</v>
      </c>
    </row>
    <row r="240" spans="9:11" x14ac:dyDescent="0.25">
      <c r="I240" s="8">
        <v>51915</v>
      </c>
      <c r="J240" s="9" t="s">
        <v>6</v>
      </c>
      <c r="K240" s="10" t="s">
        <v>7</v>
      </c>
    </row>
    <row r="241" spans="9:11" x14ac:dyDescent="0.25">
      <c r="I241" s="8">
        <v>51960</v>
      </c>
      <c r="J241" s="9" t="s">
        <v>8</v>
      </c>
      <c r="K241" s="10" t="s">
        <v>9</v>
      </c>
    </row>
    <row r="242" spans="9:11" x14ac:dyDescent="0.25">
      <c r="I242" s="8">
        <v>51977</v>
      </c>
      <c r="J242" s="9" t="s">
        <v>4</v>
      </c>
      <c r="K242" s="10" t="s">
        <v>11</v>
      </c>
    </row>
    <row r="243" spans="9:11" x14ac:dyDescent="0.25">
      <c r="I243" s="8">
        <v>51987</v>
      </c>
      <c r="J243" s="9" t="s">
        <v>1</v>
      </c>
      <c r="K243" s="10" t="s">
        <v>13</v>
      </c>
    </row>
    <row r="244" spans="9:11" x14ac:dyDescent="0.25">
      <c r="I244" s="8">
        <v>52022</v>
      </c>
      <c r="J244" s="9" t="s">
        <v>1</v>
      </c>
      <c r="K244" s="10" t="s">
        <v>14</v>
      </c>
    </row>
    <row r="245" spans="9:11" x14ac:dyDescent="0.25">
      <c r="I245" s="8">
        <v>52225</v>
      </c>
      <c r="J245" s="9" t="s">
        <v>1</v>
      </c>
      <c r="K245" s="10" t="s">
        <v>2</v>
      </c>
    </row>
    <row r="246" spans="9:11" x14ac:dyDescent="0.25">
      <c r="I246" s="8">
        <v>52232</v>
      </c>
      <c r="J246" s="9" t="s">
        <v>1</v>
      </c>
      <c r="K246" s="10" t="s">
        <v>3</v>
      </c>
    </row>
    <row r="247" spans="9:11" x14ac:dyDescent="0.25">
      <c r="I247" s="8">
        <v>52271</v>
      </c>
      <c r="J247" s="9" t="s">
        <v>4</v>
      </c>
      <c r="K247" s="10" t="s">
        <v>7</v>
      </c>
    </row>
    <row r="248" spans="9:11" x14ac:dyDescent="0.25">
      <c r="I248" s="8">
        <v>52272</v>
      </c>
      <c r="J248" s="9" t="s">
        <v>6</v>
      </c>
      <c r="K248" s="10" t="s">
        <v>7</v>
      </c>
    </row>
    <row r="249" spans="9:11" x14ac:dyDescent="0.25">
      <c r="I249" s="8">
        <v>52317</v>
      </c>
      <c r="J249" s="9" t="s">
        <v>8</v>
      </c>
      <c r="K249" s="10" t="s">
        <v>9</v>
      </c>
    </row>
    <row r="250" spans="9:11" x14ac:dyDescent="0.25">
      <c r="I250" s="8">
        <v>52342</v>
      </c>
      <c r="J250" s="9" t="s">
        <v>6</v>
      </c>
      <c r="K250" s="10" t="s">
        <v>11</v>
      </c>
    </row>
    <row r="251" spans="9:11" x14ac:dyDescent="0.25">
      <c r="I251" s="8">
        <v>52352</v>
      </c>
      <c r="J251" s="9" t="s">
        <v>8</v>
      </c>
      <c r="K251" s="10" t="s">
        <v>13</v>
      </c>
    </row>
    <row r="252" spans="9:11" x14ac:dyDescent="0.25">
      <c r="I252" s="8">
        <v>52379</v>
      </c>
      <c r="J252" s="9" t="s">
        <v>1</v>
      </c>
      <c r="K252" s="10" t="s">
        <v>14</v>
      </c>
    </row>
    <row r="253" spans="9:11" x14ac:dyDescent="0.25">
      <c r="I253" s="8">
        <v>52481</v>
      </c>
      <c r="J253" s="9" t="s">
        <v>4</v>
      </c>
      <c r="K253" s="10" t="s">
        <v>15</v>
      </c>
    </row>
    <row r="254" spans="9:11" x14ac:dyDescent="0.25">
      <c r="I254" s="8">
        <v>52516</v>
      </c>
      <c r="J254" s="9" t="s">
        <v>4</v>
      </c>
      <c r="K254" s="10" t="s">
        <v>19</v>
      </c>
    </row>
    <row r="255" spans="9:11" x14ac:dyDescent="0.25">
      <c r="I255" s="8">
        <v>52537</v>
      </c>
      <c r="J255" s="9" t="s">
        <v>4</v>
      </c>
      <c r="K255" s="10" t="s">
        <v>16</v>
      </c>
    </row>
    <row r="256" spans="9:11" x14ac:dyDescent="0.25">
      <c r="I256" s="8">
        <v>52590</v>
      </c>
      <c r="J256" s="9" t="s">
        <v>8</v>
      </c>
      <c r="K256" s="10" t="s">
        <v>2</v>
      </c>
    </row>
    <row r="257" spans="9:11" x14ac:dyDescent="0.25">
      <c r="I257" s="8">
        <v>52597</v>
      </c>
      <c r="J257" s="9" t="s">
        <v>8</v>
      </c>
      <c r="K257" s="10" t="s">
        <v>3</v>
      </c>
    </row>
    <row r="258" spans="9:11" x14ac:dyDescent="0.25">
      <c r="I258" s="8">
        <v>52656</v>
      </c>
      <c r="J258" s="9" t="s">
        <v>4</v>
      </c>
      <c r="K258" s="10" t="s">
        <v>7</v>
      </c>
    </row>
    <row r="259" spans="9:11" x14ac:dyDescent="0.25">
      <c r="I259" s="8">
        <v>52657</v>
      </c>
      <c r="J259" s="9" t="s">
        <v>6</v>
      </c>
      <c r="K259" s="10" t="s">
        <v>7</v>
      </c>
    </row>
    <row r="260" spans="9:11" x14ac:dyDescent="0.25">
      <c r="I260" s="8">
        <v>52702</v>
      </c>
      <c r="J260" s="9" t="s">
        <v>8</v>
      </c>
      <c r="K260" s="10" t="s">
        <v>9</v>
      </c>
    </row>
    <row r="261" spans="9:11" x14ac:dyDescent="0.25">
      <c r="I261" s="8">
        <v>52708</v>
      </c>
      <c r="J261" s="9" t="s">
        <v>1</v>
      </c>
      <c r="K261" s="10" t="s">
        <v>11</v>
      </c>
    </row>
    <row r="262" spans="9:11" x14ac:dyDescent="0.25">
      <c r="I262" s="8">
        <v>52764</v>
      </c>
      <c r="J262" s="9" t="s">
        <v>1</v>
      </c>
      <c r="K262" s="10" t="s">
        <v>14</v>
      </c>
    </row>
    <row r="263" spans="9:11" x14ac:dyDescent="0.25">
      <c r="I263" s="8">
        <v>52847</v>
      </c>
      <c r="J263" s="9" t="s">
        <v>17</v>
      </c>
      <c r="K263" s="10" t="s">
        <v>15</v>
      </c>
    </row>
    <row r="264" spans="9:11" x14ac:dyDescent="0.25">
      <c r="I264" s="8">
        <v>52882</v>
      </c>
      <c r="J264" s="9" t="s">
        <v>17</v>
      </c>
      <c r="K264" s="10" t="s">
        <v>19</v>
      </c>
    </row>
    <row r="265" spans="9:11" x14ac:dyDescent="0.25">
      <c r="I265" s="8">
        <v>52903</v>
      </c>
      <c r="J265" s="9" t="s">
        <v>17</v>
      </c>
      <c r="K265" s="10" t="s">
        <v>16</v>
      </c>
    </row>
    <row r="266" spans="9:11" x14ac:dyDescent="0.25">
      <c r="I266" s="8">
        <v>52916</v>
      </c>
      <c r="J266" s="9" t="s">
        <v>6</v>
      </c>
      <c r="K266" s="10" t="s">
        <v>2</v>
      </c>
    </row>
    <row r="267" spans="9:11" x14ac:dyDescent="0.25">
      <c r="I267" s="8">
        <v>53013</v>
      </c>
      <c r="J267" s="9" t="s">
        <v>4</v>
      </c>
      <c r="K267" s="10" t="s">
        <v>7</v>
      </c>
    </row>
    <row r="268" spans="9:11" x14ac:dyDescent="0.25">
      <c r="I268" s="8">
        <v>53014</v>
      </c>
      <c r="J268" s="9" t="s">
        <v>6</v>
      </c>
      <c r="K268" s="10" t="s">
        <v>7</v>
      </c>
    </row>
    <row r="269" spans="9:11" x14ac:dyDescent="0.25">
      <c r="I269" s="8">
        <v>53059</v>
      </c>
      <c r="J269" s="9" t="s">
        <v>8</v>
      </c>
      <c r="K269" s="10" t="s">
        <v>9</v>
      </c>
    </row>
    <row r="270" spans="9:11" x14ac:dyDescent="0.25">
      <c r="I270" s="8">
        <v>53073</v>
      </c>
      <c r="J270" s="9" t="s">
        <v>8</v>
      </c>
      <c r="K270" s="10" t="s">
        <v>11</v>
      </c>
    </row>
    <row r="271" spans="9:11" x14ac:dyDescent="0.25">
      <c r="I271" s="8">
        <v>53083</v>
      </c>
      <c r="J271" s="9" t="s">
        <v>4</v>
      </c>
      <c r="K271" s="10" t="s">
        <v>13</v>
      </c>
    </row>
    <row r="272" spans="9:11" x14ac:dyDescent="0.25">
      <c r="I272" s="8">
        <v>53121</v>
      </c>
      <c r="J272" s="9" t="s">
        <v>1</v>
      </c>
      <c r="K272" s="10" t="s">
        <v>14</v>
      </c>
    </row>
    <row r="273" spans="9:11" x14ac:dyDescent="0.25">
      <c r="I273" s="8">
        <v>53212</v>
      </c>
      <c r="J273" s="9" t="s">
        <v>1</v>
      </c>
      <c r="K273" s="10" t="s">
        <v>15</v>
      </c>
    </row>
    <row r="274" spans="9:11" x14ac:dyDescent="0.25">
      <c r="I274" s="8">
        <v>53247</v>
      </c>
      <c r="J274" s="9" t="s">
        <v>1</v>
      </c>
      <c r="K274" s="10" t="s">
        <v>19</v>
      </c>
    </row>
    <row r="275" spans="9:11" x14ac:dyDescent="0.25">
      <c r="I275" s="8">
        <v>53268</v>
      </c>
      <c r="J275" s="9" t="s">
        <v>1</v>
      </c>
      <c r="K275" s="10" t="s">
        <v>16</v>
      </c>
    </row>
    <row r="276" spans="9:11" x14ac:dyDescent="0.25">
      <c r="I276" s="8">
        <v>53281</v>
      </c>
      <c r="J276" s="9" t="s">
        <v>17</v>
      </c>
      <c r="K276" s="10" t="s">
        <v>18</v>
      </c>
    </row>
    <row r="277" spans="9:11" x14ac:dyDescent="0.25">
      <c r="I277" s="8">
        <v>53321</v>
      </c>
      <c r="J277" s="9" t="s">
        <v>4</v>
      </c>
      <c r="K277" s="10" t="s">
        <v>2</v>
      </c>
    </row>
    <row r="278" spans="9:11" x14ac:dyDescent="0.25">
      <c r="I278" s="8">
        <v>53328</v>
      </c>
      <c r="J278" s="9" t="s">
        <v>4</v>
      </c>
      <c r="K278" s="10" t="s">
        <v>3</v>
      </c>
    </row>
    <row r="279" spans="9:11" x14ac:dyDescent="0.25">
      <c r="I279" s="8">
        <v>53363</v>
      </c>
      <c r="J279" s="9" t="s">
        <v>4</v>
      </c>
      <c r="K279" s="10" t="s">
        <v>7</v>
      </c>
    </row>
    <row r="280" spans="9:11" x14ac:dyDescent="0.25">
      <c r="I280" s="8">
        <v>53364</v>
      </c>
      <c r="J280" s="9" t="s">
        <v>6</v>
      </c>
      <c r="K280" s="10" t="s">
        <v>7</v>
      </c>
    </row>
    <row r="281" spans="9:11" x14ac:dyDescent="0.25">
      <c r="I281" s="8">
        <v>53409</v>
      </c>
      <c r="J281" s="9" t="s">
        <v>8</v>
      </c>
      <c r="K281" s="10" t="s">
        <v>9</v>
      </c>
    </row>
    <row r="282" spans="9:11" x14ac:dyDescent="0.25">
      <c r="I282" s="8">
        <v>53448</v>
      </c>
      <c r="J282" s="9" t="s">
        <v>6</v>
      </c>
      <c r="K282" s="10" t="s">
        <v>13</v>
      </c>
    </row>
    <row r="283" spans="9:11" x14ac:dyDescent="0.25">
      <c r="I283" s="8">
        <v>53471</v>
      </c>
      <c r="J283" s="9" t="s">
        <v>1</v>
      </c>
      <c r="K283" s="10" t="s">
        <v>14</v>
      </c>
    </row>
    <row r="284" spans="9:11" x14ac:dyDescent="0.25">
      <c r="I284" s="8">
        <v>53577</v>
      </c>
      <c r="J284" s="9" t="s">
        <v>8</v>
      </c>
      <c r="K284" s="10" t="s">
        <v>15</v>
      </c>
    </row>
    <row r="285" spans="9:11" x14ac:dyDescent="0.25">
      <c r="I285" s="8">
        <v>53612</v>
      </c>
      <c r="J285" s="9" t="s">
        <v>8</v>
      </c>
      <c r="K285" s="10" t="s">
        <v>19</v>
      </c>
    </row>
    <row r="286" spans="9:11" x14ac:dyDescent="0.25">
      <c r="I286" s="8">
        <v>53633</v>
      </c>
      <c r="J286" s="9" t="s">
        <v>8</v>
      </c>
      <c r="K286" s="10" t="s">
        <v>16</v>
      </c>
    </row>
    <row r="287" spans="9:11" x14ac:dyDescent="0.25">
      <c r="I287" s="8">
        <v>53646</v>
      </c>
      <c r="J287" s="9" t="s">
        <v>1</v>
      </c>
      <c r="K287" s="10" t="s">
        <v>18</v>
      </c>
    </row>
    <row r="288" spans="9:11" x14ac:dyDescent="0.25">
      <c r="I288" s="8">
        <v>53686</v>
      </c>
      <c r="J288" s="9" t="s">
        <v>6</v>
      </c>
      <c r="K288" s="10" t="s">
        <v>2</v>
      </c>
    </row>
    <row r="289" spans="9:11" x14ac:dyDescent="0.25">
      <c r="I289" s="8">
        <v>53693</v>
      </c>
      <c r="J289" s="9" t="s">
        <v>6</v>
      </c>
      <c r="K289" s="10" t="s">
        <v>3</v>
      </c>
    </row>
    <row r="290" spans="9:11" x14ac:dyDescent="0.25">
      <c r="I290" s="8">
        <v>53748</v>
      </c>
      <c r="J290" s="9" t="s">
        <v>4</v>
      </c>
      <c r="K290" s="10" t="s">
        <v>7</v>
      </c>
    </row>
    <row r="291" spans="9:11" x14ac:dyDescent="0.25">
      <c r="I291" s="8">
        <v>53749</v>
      </c>
      <c r="J291" s="9" t="s">
        <v>6</v>
      </c>
      <c r="K291" s="10" t="s">
        <v>7</v>
      </c>
    </row>
    <row r="292" spans="9:11" x14ac:dyDescent="0.25">
      <c r="I292" s="8">
        <v>53794</v>
      </c>
      <c r="J292" s="9" t="s">
        <v>8</v>
      </c>
      <c r="K292" s="10" t="s">
        <v>9</v>
      </c>
    </row>
    <row r="293" spans="9:11" x14ac:dyDescent="0.25">
      <c r="I293" s="8">
        <v>53813</v>
      </c>
      <c r="J293" s="9" t="s">
        <v>17</v>
      </c>
      <c r="K293" s="10" t="s">
        <v>13</v>
      </c>
    </row>
    <row r="294" spans="9:11" x14ac:dyDescent="0.25">
      <c r="I294" s="8">
        <v>53856</v>
      </c>
      <c r="J294" s="9" t="s">
        <v>1</v>
      </c>
      <c r="K294" s="10" t="s">
        <v>14</v>
      </c>
    </row>
    <row r="295" spans="9:11" x14ac:dyDescent="0.25">
      <c r="I295" s="8">
        <v>54011</v>
      </c>
      <c r="J295" s="9" t="s">
        <v>8</v>
      </c>
      <c r="K295" s="10" t="s">
        <v>18</v>
      </c>
    </row>
    <row r="296" spans="9:11" x14ac:dyDescent="0.25">
      <c r="I296" s="8">
        <v>54051</v>
      </c>
      <c r="J296" s="9" t="s">
        <v>17</v>
      </c>
      <c r="K296" s="10" t="s">
        <v>2</v>
      </c>
    </row>
    <row r="297" spans="9:11" x14ac:dyDescent="0.25">
      <c r="I297" s="8">
        <v>54058</v>
      </c>
      <c r="J297" s="9" t="s">
        <v>17</v>
      </c>
      <c r="K297" s="10" t="s">
        <v>3</v>
      </c>
    </row>
    <row r="298" spans="9:11" x14ac:dyDescent="0.25">
      <c r="I298" s="8">
        <v>54105</v>
      </c>
      <c r="J298" s="9" t="s">
        <v>4</v>
      </c>
      <c r="K298" s="10" t="s">
        <v>7</v>
      </c>
    </row>
    <row r="299" spans="9:11" x14ac:dyDescent="0.25">
      <c r="I299" s="8">
        <v>54106</v>
      </c>
      <c r="J299" s="9" t="s">
        <v>6</v>
      </c>
      <c r="K299" s="10" t="s">
        <v>7</v>
      </c>
    </row>
    <row r="300" spans="9:11" x14ac:dyDescent="0.25">
      <c r="I300" s="8">
        <v>54151</v>
      </c>
      <c r="J300" s="9" t="s">
        <v>8</v>
      </c>
      <c r="K300" s="10" t="s">
        <v>9</v>
      </c>
    </row>
    <row r="301" spans="9:11" x14ac:dyDescent="0.25">
      <c r="I301" s="8">
        <v>54169</v>
      </c>
      <c r="J301" s="9" t="s">
        <v>6</v>
      </c>
      <c r="K301" s="10" t="s">
        <v>11</v>
      </c>
    </row>
    <row r="302" spans="9:11" x14ac:dyDescent="0.25">
      <c r="I302" s="8">
        <v>54179</v>
      </c>
      <c r="J302" s="9" t="s">
        <v>8</v>
      </c>
      <c r="K302" s="10" t="s">
        <v>13</v>
      </c>
    </row>
    <row r="303" spans="9:11" x14ac:dyDescent="0.25">
      <c r="I303" s="8">
        <v>54213</v>
      </c>
      <c r="J303" s="9" t="s">
        <v>1</v>
      </c>
      <c r="K303" s="10" t="s">
        <v>14</v>
      </c>
    </row>
    <row r="304" spans="9:11" x14ac:dyDescent="0.25">
      <c r="I304" s="8">
        <v>54308</v>
      </c>
      <c r="J304" s="9" t="s">
        <v>4</v>
      </c>
      <c r="K304" s="10" t="s">
        <v>15</v>
      </c>
    </row>
    <row r="305" spans="9:11" x14ac:dyDescent="0.25">
      <c r="I305" s="8">
        <v>54343</v>
      </c>
      <c r="J305" s="9" t="s">
        <v>4</v>
      </c>
      <c r="K305" s="10" t="s">
        <v>19</v>
      </c>
    </row>
    <row r="306" spans="9:11" x14ac:dyDescent="0.25">
      <c r="I306" s="8">
        <v>54364</v>
      </c>
      <c r="J306" s="9" t="s">
        <v>4</v>
      </c>
      <c r="K306" s="10" t="s">
        <v>16</v>
      </c>
    </row>
    <row r="307" spans="9:11" x14ac:dyDescent="0.25">
      <c r="I307" s="8">
        <v>54417</v>
      </c>
      <c r="J307" s="9" t="s">
        <v>8</v>
      </c>
      <c r="K307" s="10" t="s">
        <v>2</v>
      </c>
    </row>
    <row r="308" spans="9:11" x14ac:dyDescent="0.25">
      <c r="I308" s="8">
        <v>54424</v>
      </c>
      <c r="J308" s="9" t="s">
        <v>8</v>
      </c>
      <c r="K308" s="10" t="s">
        <v>3</v>
      </c>
    </row>
    <row r="309" spans="9:11" x14ac:dyDescent="0.25">
      <c r="I309" s="8">
        <v>54483</v>
      </c>
      <c r="J309" s="9" t="s">
        <v>4</v>
      </c>
      <c r="K309" s="10" t="s">
        <v>7</v>
      </c>
    </row>
    <row r="310" spans="9:11" x14ac:dyDescent="0.25">
      <c r="I310" s="8">
        <v>54484</v>
      </c>
      <c r="J310" s="9" t="s">
        <v>6</v>
      </c>
      <c r="K310" s="10" t="s">
        <v>7</v>
      </c>
    </row>
    <row r="311" spans="9:11" x14ac:dyDescent="0.25">
      <c r="I311" s="8">
        <v>54529</v>
      </c>
      <c r="J311" s="9" t="s">
        <v>8</v>
      </c>
      <c r="K311" s="10" t="s">
        <v>9</v>
      </c>
    </row>
    <row r="312" spans="9:11" x14ac:dyDescent="0.25">
      <c r="I312" s="8">
        <v>54534</v>
      </c>
      <c r="J312" s="9" t="s">
        <v>17</v>
      </c>
      <c r="K312" s="10" t="s">
        <v>11</v>
      </c>
    </row>
    <row r="313" spans="9:11" x14ac:dyDescent="0.25">
      <c r="I313" s="8">
        <v>54591</v>
      </c>
      <c r="J313" s="9" t="s">
        <v>1</v>
      </c>
      <c r="K313" s="10" t="s">
        <v>14</v>
      </c>
    </row>
    <row r="314" spans="9:11" x14ac:dyDescent="0.25">
      <c r="I314" s="8">
        <v>54673</v>
      </c>
      <c r="J314" s="9" t="s">
        <v>6</v>
      </c>
      <c r="K314" s="10" t="s">
        <v>15</v>
      </c>
    </row>
    <row r="315" spans="9:11" x14ac:dyDescent="0.25">
      <c r="I315" s="8">
        <v>54708</v>
      </c>
      <c r="J315" s="9" t="s">
        <v>6</v>
      </c>
      <c r="K315" s="10" t="s">
        <v>19</v>
      </c>
    </row>
    <row r="316" spans="9:11" x14ac:dyDescent="0.25">
      <c r="I316" s="8">
        <v>54729</v>
      </c>
      <c r="J316" s="9" t="s">
        <v>6</v>
      </c>
      <c r="K316" s="10" t="s">
        <v>16</v>
      </c>
    </row>
    <row r="317" spans="9:11" x14ac:dyDescent="0.25">
      <c r="I317" s="8">
        <v>54742</v>
      </c>
      <c r="J317" s="9" t="s">
        <v>4</v>
      </c>
      <c r="K317" s="10" t="s">
        <v>18</v>
      </c>
    </row>
    <row r="318" spans="9:11" x14ac:dyDescent="0.25">
      <c r="I318" s="8">
        <v>54840</v>
      </c>
      <c r="J318" s="9" t="s">
        <v>4</v>
      </c>
      <c r="K318" s="10" t="s">
        <v>7</v>
      </c>
    </row>
    <row r="319" spans="9:11" x14ac:dyDescent="0.25">
      <c r="I319" s="8">
        <v>54841</v>
      </c>
      <c r="J319" s="9" t="s">
        <v>6</v>
      </c>
      <c r="K319" s="10" t="s">
        <v>7</v>
      </c>
    </row>
    <row r="320" spans="9:11" x14ac:dyDescent="0.25">
      <c r="I320" s="8">
        <v>54886</v>
      </c>
      <c r="J320" s="9" t="s">
        <v>8</v>
      </c>
      <c r="K320" s="10" t="s">
        <v>9</v>
      </c>
    </row>
    <row r="321" spans="9:11" x14ac:dyDescent="0.25">
      <c r="I321" s="8">
        <v>54899</v>
      </c>
      <c r="J321" s="9" t="s">
        <v>1</v>
      </c>
      <c r="K321" s="10" t="s">
        <v>11</v>
      </c>
    </row>
    <row r="322" spans="9:11" x14ac:dyDescent="0.25">
      <c r="I322" s="8">
        <v>54948</v>
      </c>
      <c r="J322" s="9" t="s">
        <v>1</v>
      </c>
      <c r="K322" s="10" t="s">
        <v>14</v>
      </c>
    </row>
    <row r="323" spans="9:11" x14ac:dyDescent="0.25">
      <c r="I323" s="8">
        <v>55038</v>
      </c>
      <c r="J323" s="9" t="s">
        <v>17</v>
      </c>
      <c r="K323" s="10" t="s">
        <v>15</v>
      </c>
    </row>
    <row r="324" spans="9:11" x14ac:dyDescent="0.25">
      <c r="I324" s="8">
        <v>55073</v>
      </c>
      <c r="J324" s="9" t="s">
        <v>17</v>
      </c>
      <c r="K324" s="10" t="s">
        <v>19</v>
      </c>
    </row>
    <row r="325" spans="9:11" x14ac:dyDescent="0.25">
      <c r="I325" s="8">
        <v>55094</v>
      </c>
      <c r="J325" s="9" t="s">
        <v>17</v>
      </c>
      <c r="K325" s="10" t="s">
        <v>16</v>
      </c>
    </row>
    <row r="326" spans="9:11" x14ac:dyDescent="0.25">
      <c r="I326" s="8">
        <v>55107</v>
      </c>
      <c r="J326" s="9" t="s">
        <v>6</v>
      </c>
      <c r="K326" s="10" t="s">
        <v>18</v>
      </c>
    </row>
    <row r="327" spans="9:11" x14ac:dyDescent="0.25">
      <c r="I327" s="8">
        <v>55197</v>
      </c>
      <c r="J327" s="9" t="s">
        <v>4</v>
      </c>
      <c r="K327" s="10" t="s">
        <v>7</v>
      </c>
    </row>
    <row r="328" spans="9:11" x14ac:dyDescent="0.25">
      <c r="I328" s="8">
        <v>55198</v>
      </c>
      <c r="J328" s="9" t="s">
        <v>6</v>
      </c>
      <c r="K328" s="10" t="s">
        <v>7</v>
      </c>
    </row>
    <row r="329" spans="9:11" x14ac:dyDescent="0.25">
      <c r="I329" s="8">
        <v>55243</v>
      </c>
      <c r="J329" s="9" t="s">
        <v>8</v>
      </c>
      <c r="K329" s="10" t="s">
        <v>9</v>
      </c>
    </row>
    <row r="330" spans="9:11" x14ac:dyDescent="0.25">
      <c r="I330" s="8">
        <v>55264</v>
      </c>
      <c r="J330" s="9" t="s">
        <v>8</v>
      </c>
      <c r="K330" s="10" t="s">
        <v>11</v>
      </c>
    </row>
    <row r="331" spans="9:11" x14ac:dyDescent="0.25">
      <c r="I331" s="8">
        <v>55274</v>
      </c>
      <c r="J331" s="9" t="s">
        <v>4</v>
      </c>
      <c r="K331" s="10" t="s">
        <v>13</v>
      </c>
    </row>
    <row r="332" spans="9:11" x14ac:dyDescent="0.25">
      <c r="I332" s="8">
        <v>55305</v>
      </c>
      <c r="J332" s="9" t="s">
        <v>1</v>
      </c>
      <c r="K332" s="10" t="s">
        <v>14</v>
      </c>
    </row>
    <row r="333" spans="9:11" x14ac:dyDescent="0.25">
      <c r="I333" s="8">
        <v>55403</v>
      </c>
      <c r="J333" s="9" t="s">
        <v>1</v>
      </c>
      <c r="K333" s="10" t="s">
        <v>15</v>
      </c>
    </row>
    <row r="334" spans="9:11" x14ac:dyDescent="0.25">
      <c r="I334" s="8">
        <v>55438</v>
      </c>
      <c r="J334" s="9" t="s">
        <v>1</v>
      </c>
      <c r="K334" s="10" t="s">
        <v>19</v>
      </c>
    </row>
    <row r="335" spans="9:11" x14ac:dyDescent="0.25">
      <c r="I335" s="8">
        <v>55459</v>
      </c>
      <c r="J335" s="9" t="s">
        <v>1</v>
      </c>
      <c r="K335" s="10" t="s">
        <v>16</v>
      </c>
    </row>
    <row r="336" spans="9:11" x14ac:dyDescent="0.25">
      <c r="I336" s="8">
        <v>55472</v>
      </c>
      <c r="J336" s="9" t="s">
        <v>17</v>
      </c>
      <c r="K336" s="10" t="s">
        <v>18</v>
      </c>
    </row>
    <row r="337" spans="9:11" x14ac:dyDescent="0.25">
      <c r="I337" s="8">
        <v>55512</v>
      </c>
      <c r="J337" s="9" t="s">
        <v>4</v>
      </c>
      <c r="K337" s="10" t="s">
        <v>2</v>
      </c>
    </row>
    <row r="338" spans="9:11" x14ac:dyDescent="0.25">
      <c r="I338" s="8">
        <v>55519</v>
      </c>
      <c r="J338" s="9" t="s">
        <v>4</v>
      </c>
      <c r="K338" s="10" t="s">
        <v>3</v>
      </c>
    </row>
    <row r="339" spans="9:11" x14ac:dyDescent="0.25">
      <c r="I339" s="8">
        <v>55582</v>
      </c>
      <c r="J339" s="9" t="s">
        <v>4</v>
      </c>
      <c r="K339" s="10" t="s">
        <v>7</v>
      </c>
    </row>
    <row r="340" spans="9:11" x14ac:dyDescent="0.25">
      <c r="I340" s="8">
        <v>55583</v>
      </c>
      <c r="J340" s="9" t="s">
        <v>6</v>
      </c>
      <c r="K340" s="10" t="s">
        <v>7</v>
      </c>
    </row>
    <row r="341" spans="9:11" x14ac:dyDescent="0.25">
      <c r="I341" s="8">
        <v>55628</v>
      </c>
      <c r="J341" s="9" t="s">
        <v>8</v>
      </c>
      <c r="K341" s="10" t="s">
        <v>9</v>
      </c>
    </row>
    <row r="342" spans="9:11" x14ac:dyDescent="0.25">
      <c r="I342" s="8">
        <v>55640</v>
      </c>
      <c r="J342" s="9" t="s">
        <v>17</v>
      </c>
      <c r="K342" s="10" t="s">
        <v>13</v>
      </c>
    </row>
    <row r="343" spans="9:11" x14ac:dyDescent="0.25">
      <c r="I343" s="8">
        <v>55690</v>
      </c>
      <c r="J343" s="9" t="s">
        <v>1</v>
      </c>
      <c r="K343" s="10" t="s">
        <v>14</v>
      </c>
    </row>
    <row r="344" spans="9:11" x14ac:dyDescent="0.25">
      <c r="I344" s="8">
        <v>55838</v>
      </c>
      <c r="J344" s="9" t="s">
        <v>8</v>
      </c>
      <c r="K344" s="10" t="s">
        <v>18</v>
      </c>
    </row>
    <row r="345" spans="9:11" x14ac:dyDescent="0.25">
      <c r="I345" s="8">
        <v>55878</v>
      </c>
      <c r="J345" s="9" t="s">
        <v>17</v>
      </c>
      <c r="K345" s="10" t="s">
        <v>2</v>
      </c>
    </row>
    <row r="346" spans="9:11" x14ac:dyDescent="0.25">
      <c r="I346" s="8">
        <v>55885</v>
      </c>
      <c r="J346" s="9" t="s">
        <v>17</v>
      </c>
      <c r="K346" s="10" t="s">
        <v>3</v>
      </c>
    </row>
    <row r="347" spans="9:11" x14ac:dyDescent="0.25">
      <c r="I347" s="8">
        <v>55932</v>
      </c>
      <c r="J347" s="9" t="s">
        <v>4</v>
      </c>
      <c r="K347" s="10" t="s">
        <v>7</v>
      </c>
    </row>
    <row r="348" spans="9:11" x14ac:dyDescent="0.25">
      <c r="I348" s="8">
        <v>55933</v>
      </c>
      <c r="J348" s="9" t="s">
        <v>6</v>
      </c>
      <c r="K348" s="10" t="s">
        <v>7</v>
      </c>
    </row>
    <row r="349" spans="9:11" x14ac:dyDescent="0.25">
      <c r="I349" s="8">
        <v>55978</v>
      </c>
      <c r="J349" s="9" t="s">
        <v>8</v>
      </c>
      <c r="K349" s="10" t="s">
        <v>9</v>
      </c>
    </row>
    <row r="350" spans="9:11" x14ac:dyDescent="0.25">
      <c r="I350" s="8">
        <v>55995</v>
      </c>
      <c r="J350" s="9" t="s">
        <v>4</v>
      </c>
      <c r="K350" s="10" t="s">
        <v>11</v>
      </c>
    </row>
    <row r="351" spans="9:11" x14ac:dyDescent="0.25">
      <c r="I351" s="8">
        <v>56005</v>
      </c>
      <c r="J351" s="9" t="s">
        <v>1</v>
      </c>
      <c r="K351" s="10" t="s">
        <v>13</v>
      </c>
    </row>
    <row r="352" spans="9:11" x14ac:dyDescent="0.25">
      <c r="I352" s="8">
        <v>56040</v>
      </c>
      <c r="J352" s="9" t="s">
        <v>1</v>
      </c>
      <c r="K352" s="10" t="s">
        <v>14</v>
      </c>
    </row>
    <row r="353" spans="9:11" x14ac:dyDescent="0.25">
      <c r="I353" s="8">
        <v>56243</v>
      </c>
      <c r="J353" s="9" t="s">
        <v>1</v>
      </c>
      <c r="K353" s="10" t="s">
        <v>2</v>
      </c>
    </row>
    <row r="354" spans="9:11" x14ac:dyDescent="0.25">
      <c r="I354" s="8">
        <v>56250</v>
      </c>
      <c r="J354" s="9" t="s">
        <v>1</v>
      </c>
      <c r="K354" s="10" t="s">
        <v>3</v>
      </c>
    </row>
    <row r="355" spans="9:11" x14ac:dyDescent="0.25">
      <c r="I355" s="8">
        <v>56289</v>
      </c>
      <c r="J355" s="9" t="s">
        <v>4</v>
      </c>
      <c r="K355" s="10" t="s">
        <v>7</v>
      </c>
    </row>
    <row r="356" spans="9:11" x14ac:dyDescent="0.25">
      <c r="I356" s="8">
        <v>56290</v>
      </c>
      <c r="J356" s="9" t="s">
        <v>6</v>
      </c>
      <c r="K356" s="10" t="s">
        <v>7</v>
      </c>
    </row>
    <row r="357" spans="9:11" x14ac:dyDescent="0.25">
      <c r="I357" s="8">
        <v>56335</v>
      </c>
      <c r="J357" s="9" t="s">
        <v>8</v>
      </c>
      <c r="K357" s="10" t="s">
        <v>9</v>
      </c>
    </row>
    <row r="358" spans="9:11" x14ac:dyDescent="0.25">
      <c r="I358" s="8">
        <v>56360</v>
      </c>
      <c r="J358" s="9" t="s">
        <v>6</v>
      </c>
      <c r="K358" s="10" t="s">
        <v>11</v>
      </c>
    </row>
    <row r="359" spans="9:11" x14ac:dyDescent="0.25">
      <c r="I359" s="8">
        <v>56370</v>
      </c>
      <c r="J359" s="9" t="s">
        <v>8</v>
      </c>
      <c r="K359" s="10" t="s">
        <v>13</v>
      </c>
    </row>
    <row r="360" spans="9:11" x14ac:dyDescent="0.25">
      <c r="I360" s="8">
        <v>56397</v>
      </c>
      <c r="J360" s="9" t="s">
        <v>1</v>
      </c>
      <c r="K360" s="10" t="s">
        <v>14</v>
      </c>
    </row>
    <row r="361" spans="9:11" x14ac:dyDescent="0.25">
      <c r="I361" s="8">
        <v>56499</v>
      </c>
      <c r="J361" s="9" t="s">
        <v>4</v>
      </c>
      <c r="K361" s="10" t="s">
        <v>15</v>
      </c>
    </row>
    <row r="362" spans="9:11" x14ac:dyDescent="0.25">
      <c r="I362" s="8">
        <v>56534</v>
      </c>
      <c r="J362" s="9" t="s">
        <v>4</v>
      </c>
      <c r="K362" s="10" t="s">
        <v>19</v>
      </c>
    </row>
    <row r="363" spans="9:11" x14ac:dyDescent="0.25">
      <c r="I363" s="8">
        <v>56555</v>
      </c>
      <c r="J363" s="9" t="s">
        <v>4</v>
      </c>
      <c r="K363" s="10" t="s">
        <v>16</v>
      </c>
    </row>
    <row r="364" spans="9:11" x14ac:dyDescent="0.25">
      <c r="I364" s="8">
        <v>56608</v>
      </c>
      <c r="J364" s="9" t="s">
        <v>8</v>
      </c>
      <c r="K364" s="10" t="s">
        <v>2</v>
      </c>
    </row>
    <row r="365" spans="9:11" x14ac:dyDescent="0.25">
      <c r="I365" s="8">
        <v>56615</v>
      </c>
      <c r="J365" s="9" t="s">
        <v>8</v>
      </c>
      <c r="K365" s="10" t="s">
        <v>3</v>
      </c>
    </row>
    <row r="366" spans="9:11" x14ac:dyDescent="0.25">
      <c r="I366" s="8">
        <v>56674</v>
      </c>
      <c r="J366" s="9" t="s">
        <v>4</v>
      </c>
      <c r="K366" s="10" t="s">
        <v>7</v>
      </c>
    </row>
    <row r="367" spans="9:11" x14ac:dyDescent="0.25">
      <c r="I367" s="8">
        <v>56675</v>
      </c>
      <c r="J367" s="9" t="s">
        <v>6</v>
      </c>
      <c r="K367" s="10" t="s">
        <v>7</v>
      </c>
    </row>
    <row r="368" spans="9:11" x14ac:dyDescent="0.25">
      <c r="I368" s="8">
        <v>56720</v>
      </c>
      <c r="J368" s="9" t="s">
        <v>8</v>
      </c>
      <c r="K368" s="10" t="s">
        <v>9</v>
      </c>
    </row>
    <row r="369" spans="9:11" x14ac:dyDescent="0.25">
      <c r="I369" s="8">
        <v>56725</v>
      </c>
      <c r="J369" s="9" t="s">
        <v>17</v>
      </c>
      <c r="K369" s="10" t="s">
        <v>11</v>
      </c>
    </row>
    <row r="370" spans="9:11" x14ac:dyDescent="0.25">
      <c r="I370" s="8">
        <v>56782</v>
      </c>
      <c r="J370" s="9" t="s">
        <v>1</v>
      </c>
      <c r="K370" s="10" t="s">
        <v>14</v>
      </c>
    </row>
    <row r="371" spans="9:11" x14ac:dyDescent="0.25">
      <c r="I371" s="8">
        <v>56864</v>
      </c>
      <c r="J371" s="9" t="s">
        <v>6</v>
      </c>
      <c r="K371" s="10" t="s">
        <v>15</v>
      </c>
    </row>
    <row r="372" spans="9:11" x14ac:dyDescent="0.25">
      <c r="I372" s="8">
        <v>56899</v>
      </c>
      <c r="J372" s="9" t="s">
        <v>6</v>
      </c>
      <c r="K372" s="10" t="s">
        <v>19</v>
      </c>
    </row>
    <row r="373" spans="9:11" x14ac:dyDescent="0.25">
      <c r="I373" s="8">
        <v>56920</v>
      </c>
      <c r="J373" s="9" t="s">
        <v>6</v>
      </c>
      <c r="K373" s="10" t="s">
        <v>16</v>
      </c>
    </row>
    <row r="374" spans="9:11" x14ac:dyDescent="0.25">
      <c r="I374" s="8">
        <v>56933</v>
      </c>
      <c r="J374" s="9" t="s">
        <v>4</v>
      </c>
      <c r="K374" s="10" t="s">
        <v>18</v>
      </c>
    </row>
    <row r="375" spans="9:11" x14ac:dyDescent="0.25">
      <c r="I375" s="8">
        <v>57024</v>
      </c>
      <c r="J375" s="9" t="s">
        <v>4</v>
      </c>
      <c r="K375" s="10" t="s">
        <v>7</v>
      </c>
    </row>
    <row r="376" spans="9:11" x14ac:dyDescent="0.25">
      <c r="I376" s="8">
        <v>57025</v>
      </c>
      <c r="J376" s="9" t="s">
        <v>6</v>
      </c>
      <c r="K376" s="10" t="s">
        <v>7</v>
      </c>
    </row>
    <row r="377" spans="9:11" x14ac:dyDescent="0.25">
      <c r="I377" s="8">
        <v>57070</v>
      </c>
      <c r="J377" s="9" t="s">
        <v>8</v>
      </c>
      <c r="K377" s="10" t="s">
        <v>9</v>
      </c>
    </row>
    <row r="378" spans="9:11" x14ac:dyDescent="0.25">
      <c r="I378" s="8">
        <v>57091</v>
      </c>
      <c r="J378" s="9" t="s">
        <v>8</v>
      </c>
      <c r="K378" s="10" t="s">
        <v>11</v>
      </c>
    </row>
    <row r="379" spans="9:11" x14ac:dyDescent="0.25">
      <c r="I379" s="8">
        <v>57101</v>
      </c>
      <c r="J379" s="9" t="s">
        <v>4</v>
      </c>
      <c r="K379" s="10" t="s">
        <v>13</v>
      </c>
    </row>
    <row r="380" spans="9:11" x14ac:dyDescent="0.25">
      <c r="I380" s="8">
        <v>57132</v>
      </c>
      <c r="J380" s="9" t="s">
        <v>1</v>
      </c>
      <c r="K380" s="10" t="s">
        <v>14</v>
      </c>
    </row>
    <row r="381" spans="9:11" x14ac:dyDescent="0.25">
      <c r="I381" s="8">
        <v>57230</v>
      </c>
      <c r="J381" s="9" t="s">
        <v>1</v>
      </c>
      <c r="K381" s="10" t="s">
        <v>15</v>
      </c>
    </row>
    <row r="382" spans="9:11" x14ac:dyDescent="0.25">
      <c r="I382" s="8">
        <v>57265</v>
      </c>
      <c r="J382" s="9" t="s">
        <v>1</v>
      </c>
      <c r="K382" s="10" t="s">
        <v>19</v>
      </c>
    </row>
    <row r="383" spans="9:11" x14ac:dyDescent="0.25">
      <c r="I383" s="8">
        <v>57286</v>
      </c>
      <c r="J383" s="9" t="s">
        <v>1</v>
      </c>
      <c r="K383" s="10" t="s">
        <v>16</v>
      </c>
    </row>
    <row r="384" spans="9:11" x14ac:dyDescent="0.25">
      <c r="I384" s="8">
        <v>57299</v>
      </c>
      <c r="J384" s="9" t="s">
        <v>17</v>
      </c>
      <c r="K384" s="10" t="s">
        <v>18</v>
      </c>
    </row>
    <row r="385" spans="9:11" x14ac:dyDescent="0.25">
      <c r="I385" s="8">
        <v>57339</v>
      </c>
      <c r="J385" s="9" t="s">
        <v>4</v>
      </c>
      <c r="K385" s="10" t="s">
        <v>2</v>
      </c>
    </row>
    <row r="386" spans="9:11" x14ac:dyDescent="0.25">
      <c r="I386" s="8">
        <v>57346</v>
      </c>
      <c r="J386" s="9" t="s">
        <v>4</v>
      </c>
      <c r="K386" s="10" t="s">
        <v>3</v>
      </c>
    </row>
    <row r="387" spans="9:11" x14ac:dyDescent="0.25">
      <c r="I387" s="8">
        <v>57409</v>
      </c>
      <c r="J387" s="9" t="s">
        <v>4</v>
      </c>
      <c r="K387" s="10" t="s">
        <v>7</v>
      </c>
    </row>
    <row r="388" spans="9:11" x14ac:dyDescent="0.25">
      <c r="I388" s="8">
        <v>57410</v>
      </c>
      <c r="J388" s="9" t="s">
        <v>6</v>
      </c>
      <c r="K388" s="10" t="s">
        <v>7</v>
      </c>
    </row>
    <row r="389" spans="9:11" x14ac:dyDescent="0.25">
      <c r="I389" s="8">
        <v>57455</v>
      </c>
      <c r="J389" s="9" t="s">
        <v>8</v>
      </c>
      <c r="K389" s="10" t="s">
        <v>9</v>
      </c>
    </row>
    <row r="390" spans="9:11" x14ac:dyDescent="0.25">
      <c r="I390" s="8">
        <v>57466</v>
      </c>
      <c r="J390" s="9" t="s">
        <v>6</v>
      </c>
      <c r="K390" s="10" t="s">
        <v>13</v>
      </c>
    </row>
    <row r="391" spans="9:11" x14ac:dyDescent="0.25">
      <c r="I391" s="8">
        <v>57517</v>
      </c>
      <c r="J391" s="9" t="s">
        <v>1</v>
      </c>
      <c r="K391" s="10" t="s">
        <v>14</v>
      </c>
    </row>
    <row r="392" spans="9:11" x14ac:dyDescent="0.25">
      <c r="I392" s="8">
        <v>57595</v>
      </c>
      <c r="J392" s="9" t="s">
        <v>8</v>
      </c>
      <c r="K392" s="10" t="s">
        <v>15</v>
      </c>
    </row>
    <row r="393" spans="9:11" x14ac:dyDescent="0.25">
      <c r="I393" s="8">
        <v>57630</v>
      </c>
      <c r="J393" s="9" t="s">
        <v>8</v>
      </c>
      <c r="K393" s="10" t="s">
        <v>19</v>
      </c>
    </row>
    <row r="394" spans="9:11" x14ac:dyDescent="0.25">
      <c r="I394" s="8">
        <v>57651</v>
      </c>
      <c r="J394" s="9" t="s">
        <v>8</v>
      </c>
      <c r="K394" s="10" t="s">
        <v>16</v>
      </c>
    </row>
    <row r="395" spans="9:11" x14ac:dyDescent="0.25">
      <c r="I395" s="8">
        <v>57664</v>
      </c>
      <c r="J395" s="9" t="s">
        <v>1</v>
      </c>
      <c r="K395" s="10" t="s">
        <v>18</v>
      </c>
    </row>
    <row r="396" spans="9:11" x14ac:dyDescent="0.25">
      <c r="I396" s="8">
        <v>57704</v>
      </c>
      <c r="J396" s="9" t="s">
        <v>6</v>
      </c>
      <c r="K396" s="10" t="s">
        <v>2</v>
      </c>
    </row>
    <row r="397" spans="9:11" x14ac:dyDescent="0.25">
      <c r="I397" s="8">
        <v>57711</v>
      </c>
      <c r="J397" s="9" t="s">
        <v>6</v>
      </c>
      <c r="K397" s="10" t="s">
        <v>3</v>
      </c>
    </row>
    <row r="398" spans="9:11" x14ac:dyDescent="0.25">
      <c r="I398" s="8">
        <v>57766</v>
      </c>
      <c r="J398" s="9" t="s">
        <v>4</v>
      </c>
      <c r="K398" s="10" t="s">
        <v>7</v>
      </c>
    </row>
    <row r="399" spans="9:11" x14ac:dyDescent="0.25">
      <c r="I399" s="8">
        <v>57767</v>
      </c>
      <c r="J399" s="9" t="s">
        <v>6</v>
      </c>
      <c r="K399" s="10" t="s">
        <v>7</v>
      </c>
    </row>
    <row r="400" spans="9:11" x14ac:dyDescent="0.25">
      <c r="I400" s="8">
        <v>57812</v>
      </c>
      <c r="J400" s="9" t="s">
        <v>8</v>
      </c>
      <c r="K400" s="10" t="s">
        <v>9</v>
      </c>
    </row>
    <row r="401" spans="9:11" x14ac:dyDescent="0.25">
      <c r="I401" s="8">
        <v>57831</v>
      </c>
      <c r="J401" s="9" t="s">
        <v>17</v>
      </c>
      <c r="K401" s="10" t="s">
        <v>13</v>
      </c>
    </row>
    <row r="402" spans="9:11" x14ac:dyDescent="0.25">
      <c r="I402" s="8">
        <v>57874</v>
      </c>
      <c r="J402" s="9" t="s">
        <v>1</v>
      </c>
      <c r="K402" s="10" t="s">
        <v>14</v>
      </c>
    </row>
    <row r="403" spans="9:11" x14ac:dyDescent="0.25">
      <c r="I403" s="8">
        <v>58029</v>
      </c>
      <c r="J403" s="9" t="s">
        <v>8</v>
      </c>
      <c r="K403" s="10" t="s">
        <v>18</v>
      </c>
    </row>
    <row r="404" spans="9:11" x14ac:dyDescent="0.25">
      <c r="I404" s="8">
        <v>58069</v>
      </c>
      <c r="J404" s="9" t="s">
        <v>17</v>
      </c>
      <c r="K404" s="10" t="s">
        <v>2</v>
      </c>
    </row>
    <row r="405" spans="9:11" x14ac:dyDescent="0.25">
      <c r="I405" s="8">
        <v>58076</v>
      </c>
      <c r="J405" s="9" t="s">
        <v>17</v>
      </c>
      <c r="K405" s="10" t="s">
        <v>3</v>
      </c>
    </row>
    <row r="406" spans="9:11" x14ac:dyDescent="0.25">
      <c r="I406" s="8">
        <v>58116</v>
      </c>
      <c r="J406" s="9" t="s">
        <v>4</v>
      </c>
      <c r="K406" s="10" t="s">
        <v>7</v>
      </c>
    </row>
    <row r="407" spans="9:11" x14ac:dyDescent="0.25">
      <c r="I407" s="8">
        <v>58117</v>
      </c>
      <c r="J407" s="9" t="s">
        <v>6</v>
      </c>
      <c r="K407" s="10" t="s">
        <v>7</v>
      </c>
    </row>
    <row r="408" spans="9:11" x14ac:dyDescent="0.25">
      <c r="I408" s="8">
        <v>58162</v>
      </c>
      <c r="J408" s="9" t="s">
        <v>8</v>
      </c>
      <c r="K408" s="10" t="s">
        <v>9</v>
      </c>
    </row>
    <row r="409" spans="9:11" x14ac:dyDescent="0.25">
      <c r="I409" s="8">
        <v>58186</v>
      </c>
      <c r="J409" s="9" t="s">
        <v>4</v>
      </c>
      <c r="K409" s="10" t="s">
        <v>11</v>
      </c>
    </row>
    <row r="410" spans="9:11" x14ac:dyDescent="0.25">
      <c r="I410" s="8">
        <v>58196</v>
      </c>
      <c r="J410" s="9" t="s">
        <v>1</v>
      </c>
      <c r="K410" s="10" t="s">
        <v>13</v>
      </c>
    </row>
    <row r="411" spans="9:11" x14ac:dyDescent="0.25">
      <c r="I411" s="8">
        <v>58224</v>
      </c>
      <c r="J411" s="9" t="s">
        <v>1</v>
      </c>
      <c r="K411" s="10" t="s">
        <v>14</v>
      </c>
    </row>
    <row r="412" spans="9:11" x14ac:dyDescent="0.25">
      <c r="I412" s="8">
        <v>58434</v>
      </c>
      <c r="J412" s="9" t="s">
        <v>1</v>
      </c>
      <c r="K412" s="10" t="s">
        <v>2</v>
      </c>
    </row>
    <row r="413" spans="9:11" x14ac:dyDescent="0.25">
      <c r="I413" s="8">
        <v>58441</v>
      </c>
      <c r="J413" s="9" t="s">
        <v>1</v>
      </c>
      <c r="K413" s="10" t="s">
        <v>3</v>
      </c>
    </row>
    <row r="414" spans="9:11" x14ac:dyDescent="0.25">
      <c r="I414" s="8">
        <v>58501</v>
      </c>
      <c r="J414" s="9" t="s">
        <v>4</v>
      </c>
      <c r="K414" s="10" t="s">
        <v>7</v>
      </c>
    </row>
    <row r="415" spans="9:11" x14ac:dyDescent="0.25">
      <c r="I415" s="8">
        <v>58502</v>
      </c>
      <c r="J415" s="9" t="s">
        <v>6</v>
      </c>
      <c r="K415" s="10" t="s">
        <v>7</v>
      </c>
    </row>
    <row r="416" spans="9:11" x14ac:dyDescent="0.25">
      <c r="I416" s="8">
        <v>58547</v>
      </c>
      <c r="J416" s="9" t="s">
        <v>8</v>
      </c>
      <c r="K416" s="10" t="s">
        <v>9</v>
      </c>
    </row>
    <row r="417" spans="9:11" x14ac:dyDescent="0.25">
      <c r="I417" s="8">
        <v>58552</v>
      </c>
      <c r="J417" s="9" t="s">
        <v>17</v>
      </c>
      <c r="K417" s="10" t="s">
        <v>11</v>
      </c>
    </row>
    <row r="418" spans="9:11" x14ac:dyDescent="0.25">
      <c r="I418" s="8">
        <v>58609</v>
      </c>
      <c r="J418" s="9" t="s">
        <v>1</v>
      </c>
      <c r="K418" s="10" t="s">
        <v>14</v>
      </c>
    </row>
    <row r="419" spans="9:11" x14ac:dyDescent="0.25">
      <c r="I419" s="8">
        <v>58691</v>
      </c>
      <c r="J419" s="9" t="s">
        <v>6</v>
      </c>
      <c r="K419" s="10" t="s">
        <v>15</v>
      </c>
    </row>
    <row r="420" spans="9:11" x14ac:dyDescent="0.25">
      <c r="I420" s="8">
        <v>58726</v>
      </c>
      <c r="J420" s="9" t="s">
        <v>6</v>
      </c>
      <c r="K420" s="10" t="s">
        <v>19</v>
      </c>
    </row>
    <row r="421" spans="9:11" x14ac:dyDescent="0.25">
      <c r="I421" s="8">
        <v>58747</v>
      </c>
      <c r="J421" s="9" t="s">
        <v>6</v>
      </c>
      <c r="K421" s="10" t="s">
        <v>16</v>
      </c>
    </row>
    <row r="422" spans="9:11" x14ac:dyDescent="0.25">
      <c r="I422" s="8">
        <v>58760</v>
      </c>
      <c r="J422" s="9" t="s">
        <v>4</v>
      </c>
      <c r="K422" s="10" t="s">
        <v>18</v>
      </c>
    </row>
    <row r="423" spans="9:11" x14ac:dyDescent="0.25">
      <c r="I423" s="8">
        <v>58858</v>
      </c>
      <c r="J423" s="9" t="s">
        <v>4</v>
      </c>
      <c r="K423" s="10" t="s">
        <v>7</v>
      </c>
    </row>
    <row r="424" spans="9:11" x14ac:dyDescent="0.25">
      <c r="I424" s="8">
        <v>58859</v>
      </c>
      <c r="J424" s="9" t="s">
        <v>6</v>
      </c>
      <c r="K424" s="10" t="s">
        <v>7</v>
      </c>
    </row>
    <row r="425" spans="9:11" x14ac:dyDescent="0.25">
      <c r="I425" s="8">
        <v>58904</v>
      </c>
      <c r="J425" s="9" t="s">
        <v>8</v>
      </c>
      <c r="K425" s="10" t="s">
        <v>9</v>
      </c>
    </row>
    <row r="426" spans="9:11" x14ac:dyDescent="0.25">
      <c r="I426" s="8">
        <v>58917</v>
      </c>
      <c r="J426" s="9" t="s">
        <v>1</v>
      </c>
      <c r="K426" s="10" t="s">
        <v>11</v>
      </c>
    </row>
    <row r="427" spans="9:11" x14ac:dyDescent="0.25">
      <c r="I427" s="8">
        <v>58966</v>
      </c>
      <c r="J427" s="9" t="s">
        <v>1</v>
      </c>
      <c r="K427" s="10" t="s">
        <v>14</v>
      </c>
    </row>
    <row r="428" spans="9:11" x14ac:dyDescent="0.25">
      <c r="I428" s="8">
        <v>59056</v>
      </c>
      <c r="J428" s="9" t="s">
        <v>17</v>
      </c>
      <c r="K428" s="10" t="s">
        <v>15</v>
      </c>
    </row>
    <row r="429" spans="9:11" x14ac:dyDescent="0.25">
      <c r="I429" s="8">
        <v>59091</v>
      </c>
      <c r="J429" s="9" t="s">
        <v>17</v>
      </c>
      <c r="K429" s="10" t="s">
        <v>19</v>
      </c>
    </row>
    <row r="430" spans="9:11" x14ac:dyDescent="0.25">
      <c r="I430" s="8">
        <v>59112</v>
      </c>
      <c r="J430" s="9" t="s">
        <v>17</v>
      </c>
      <c r="K430" s="10" t="s">
        <v>16</v>
      </c>
    </row>
    <row r="431" spans="9:11" x14ac:dyDescent="0.25">
      <c r="I431" s="8">
        <v>59125</v>
      </c>
      <c r="J431" s="9" t="s">
        <v>6</v>
      </c>
      <c r="K431" s="10" t="s">
        <v>18</v>
      </c>
    </row>
    <row r="432" spans="9:11" x14ac:dyDescent="0.25">
      <c r="I432" s="8">
        <v>59208</v>
      </c>
      <c r="J432" s="9" t="s">
        <v>4</v>
      </c>
      <c r="K432" s="10" t="s">
        <v>7</v>
      </c>
    </row>
    <row r="433" spans="9:11" x14ac:dyDescent="0.25">
      <c r="I433" s="8">
        <v>59209</v>
      </c>
      <c r="J433" s="9" t="s">
        <v>6</v>
      </c>
      <c r="K433" s="10" t="s">
        <v>7</v>
      </c>
    </row>
    <row r="434" spans="9:11" x14ac:dyDescent="0.25">
      <c r="I434" s="8">
        <v>59254</v>
      </c>
      <c r="J434" s="9" t="s">
        <v>8</v>
      </c>
      <c r="K434" s="10" t="s">
        <v>9</v>
      </c>
    </row>
    <row r="435" spans="9:11" x14ac:dyDescent="0.25">
      <c r="I435" s="8">
        <v>59282</v>
      </c>
      <c r="J435" s="9" t="s">
        <v>8</v>
      </c>
      <c r="K435" s="10" t="s">
        <v>11</v>
      </c>
    </row>
    <row r="436" spans="9:11" x14ac:dyDescent="0.25">
      <c r="I436" s="8">
        <v>59292</v>
      </c>
      <c r="J436" s="9" t="s">
        <v>4</v>
      </c>
      <c r="K436" s="10" t="s">
        <v>13</v>
      </c>
    </row>
    <row r="437" spans="9:11" x14ac:dyDescent="0.25">
      <c r="I437" s="8">
        <v>59316</v>
      </c>
      <c r="J437" s="9" t="s">
        <v>1</v>
      </c>
      <c r="K437" s="10" t="s">
        <v>14</v>
      </c>
    </row>
    <row r="438" spans="9:11" x14ac:dyDescent="0.25">
      <c r="I438" s="8">
        <v>59421</v>
      </c>
      <c r="J438" s="9" t="s">
        <v>1</v>
      </c>
      <c r="K438" s="10" t="s">
        <v>15</v>
      </c>
    </row>
    <row r="439" spans="9:11" x14ac:dyDescent="0.25">
      <c r="I439" s="8">
        <v>59456</v>
      </c>
      <c r="J439" s="9" t="s">
        <v>1</v>
      </c>
      <c r="K439" s="10" t="s">
        <v>19</v>
      </c>
    </row>
    <row r="440" spans="9:11" x14ac:dyDescent="0.25">
      <c r="I440" s="8">
        <v>59477</v>
      </c>
      <c r="J440" s="9" t="s">
        <v>1</v>
      </c>
      <c r="K440" s="10" t="s">
        <v>16</v>
      </c>
    </row>
    <row r="441" spans="9:11" x14ac:dyDescent="0.25">
      <c r="I441" s="8">
        <v>59490</v>
      </c>
      <c r="J441" s="9" t="s">
        <v>17</v>
      </c>
      <c r="K441" s="10" t="s">
        <v>18</v>
      </c>
    </row>
    <row r="442" spans="9:11" x14ac:dyDescent="0.25">
      <c r="I442" s="8">
        <v>59530</v>
      </c>
      <c r="J442" s="9" t="s">
        <v>4</v>
      </c>
      <c r="K442" s="10" t="s">
        <v>2</v>
      </c>
    </row>
    <row r="443" spans="9:11" x14ac:dyDescent="0.25">
      <c r="I443" s="8">
        <v>59537</v>
      </c>
      <c r="J443" s="9" t="s">
        <v>4</v>
      </c>
      <c r="K443" s="10" t="s">
        <v>3</v>
      </c>
    </row>
    <row r="444" spans="9:11" x14ac:dyDescent="0.25">
      <c r="I444" s="8">
        <v>59593</v>
      </c>
      <c r="J444" s="9" t="s">
        <v>4</v>
      </c>
      <c r="K444" s="10" t="s">
        <v>7</v>
      </c>
    </row>
    <row r="445" spans="9:11" x14ac:dyDescent="0.25">
      <c r="I445" s="8">
        <v>59594</v>
      </c>
      <c r="J445" s="9" t="s">
        <v>6</v>
      </c>
      <c r="K445" s="10" t="s">
        <v>7</v>
      </c>
    </row>
    <row r="446" spans="9:11" x14ac:dyDescent="0.25">
      <c r="I446" s="8">
        <v>59639</v>
      </c>
      <c r="J446" s="9" t="s">
        <v>8</v>
      </c>
      <c r="K446" s="10" t="s">
        <v>9</v>
      </c>
    </row>
    <row r="447" spans="9:11" x14ac:dyDescent="0.25">
      <c r="I447" s="8">
        <v>59657</v>
      </c>
      <c r="J447" s="9" t="s">
        <v>6</v>
      </c>
      <c r="K447" s="10" t="s">
        <v>13</v>
      </c>
    </row>
    <row r="448" spans="9:11" x14ac:dyDescent="0.25">
      <c r="I448" s="8">
        <v>59701</v>
      </c>
      <c r="J448" s="9" t="s">
        <v>1</v>
      </c>
      <c r="K448" s="10" t="s">
        <v>14</v>
      </c>
    </row>
    <row r="449" spans="9:11" x14ac:dyDescent="0.25">
      <c r="I449" s="8">
        <v>59786</v>
      </c>
      <c r="J449" s="9" t="s">
        <v>8</v>
      </c>
      <c r="K449" s="10" t="s">
        <v>15</v>
      </c>
    </row>
    <row r="450" spans="9:11" x14ac:dyDescent="0.25">
      <c r="I450" s="8">
        <v>59821</v>
      </c>
      <c r="J450" s="9" t="s">
        <v>8</v>
      </c>
      <c r="K450" s="10" t="s">
        <v>19</v>
      </c>
    </row>
    <row r="451" spans="9:11" x14ac:dyDescent="0.25">
      <c r="I451" s="8">
        <v>59842</v>
      </c>
      <c r="J451" s="9" t="s">
        <v>8</v>
      </c>
      <c r="K451" s="10" t="s">
        <v>16</v>
      </c>
    </row>
    <row r="452" spans="9:11" x14ac:dyDescent="0.25">
      <c r="I452" s="8">
        <v>59855</v>
      </c>
      <c r="J452" s="9" t="s">
        <v>1</v>
      </c>
      <c r="K452" s="10" t="s">
        <v>18</v>
      </c>
    </row>
    <row r="453" spans="9:11" x14ac:dyDescent="0.25">
      <c r="I453" s="8">
        <v>59895</v>
      </c>
      <c r="J453" s="9" t="s">
        <v>6</v>
      </c>
      <c r="K453" s="10" t="s">
        <v>2</v>
      </c>
    </row>
    <row r="454" spans="9:11" x14ac:dyDescent="0.25">
      <c r="I454" s="8">
        <v>59902</v>
      </c>
      <c r="J454" s="9" t="s">
        <v>6</v>
      </c>
      <c r="K454" s="10" t="s">
        <v>3</v>
      </c>
    </row>
    <row r="455" spans="9:11" x14ac:dyDescent="0.25">
      <c r="I455" s="8">
        <v>59950</v>
      </c>
      <c r="J455" s="9" t="s">
        <v>4</v>
      </c>
      <c r="K455" s="10" t="s">
        <v>7</v>
      </c>
    </row>
    <row r="456" spans="9:11" x14ac:dyDescent="0.25">
      <c r="I456" s="8">
        <v>59951</v>
      </c>
      <c r="J456" s="9" t="s">
        <v>6</v>
      </c>
      <c r="K456" s="10" t="s">
        <v>7</v>
      </c>
    </row>
    <row r="457" spans="9:11" x14ac:dyDescent="0.25">
      <c r="I457" s="8">
        <v>59996</v>
      </c>
      <c r="J457" s="9" t="s">
        <v>8</v>
      </c>
      <c r="K457" s="10" t="s">
        <v>9</v>
      </c>
    </row>
    <row r="458" spans="9:11" x14ac:dyDescent="0.25">
      <c r="I458" s="8">
        <v>60013</v>
      </c>
      <c r="J458" s="9" t="s">
        <v>4</v>
      </c>
      <c r="K458" s="10" t="s">
        <v>11</v>
      </c>
    </row>
    <row r="459" spans="9:11" x14ac:dyDescent="0.25">
      <c r="I459" s="8">
        <v>60023</v>
      </c>
      <c r="J459" s="9" t="s">
        <v>1</v>
      </c>
      <c r="K459" s="10" t="s">
        <v>13</v>
      </c>
    </row>
    <row r="460" spans="9:11" x14ac:dyDescent="0.25">
      <c r="I460" s="8">
        <v>60058</v>
      </c>
      <c r="J460" s="9" t="s">
        <v>1</v>
      </c>
      <c r="K460" s="10" t="s">
        <v>14</v>
      </c>
    </row>
    <row r="461" spans="9:11" x14ac:dyDescent="0.25">
      <c r="I461" s="8">
        <v>60261</v>
      </c>
      <c r="J461" s="9" t="s">
        <v>1</v>
      </c>
      <c r="K461" s="10" t="s">
        <v>2</v>
      </c>
    </row>
    <row r="462" spans="9:11" x14ac:dyDescent="0.25">
      <c r="I462" s="8">
        <v>60268</v>
      </c>
      <c r="J462" s="9" t="s">
        <v>1</v>
      </c>
      <c r="K462" s="10" t="s">
        <v>3</v>
      </c>
    </row>
    <row r="463" spans="9:11" x14ac:dyDescent="0.25">
      <c r="I463" s="8">
        <v>60307</v>
      </c>
      <c r="J463" s="9" t="s">
        <v>4</v>
      </c>
      <c r="K463" s="10" t="s">
        <v>7</v>
      </c>
    </row>
    <row r="464" spans="9:11" x14ac:dyDescent="0.25">
      <c r="I464" s="8">
        <v>60308</v>
      </c>
      <c r="J464" s="9" t="s">
        <v>6</v>
      </c>
      <c r="K464" s="10" t="s">
        <v>7</v>
      </c>
    </row>
    <row r="465" spans="9:11" x14ac:dyDescent="0.25">
      <c r="I465" s="8">
        <v>60353</v>
      </c>
      <c r="J465" s="9" t="s">
        <v>8</v>
      </c>
      <c r="K465" s="10" t="s">
        <v>9</v>
      </c>
    </row>
    <row r="466" spans="9:11" x14ac:dyDescent="0.25">
      <c r="I466" s="8">
        <v>60378</v>
      </c>
      <c r="J466" s="9" t="s">
        <v>6</v>
      </c>
      <c r="K466" s="10" t="s">
        <v>11</v>
      </c>
    </row>
    <row r="467" spans="9:11" x14ac:dyDescent="0.25">
      <c r="I467" s="8">
        <v>60388</v>
      </c>
      <c r="J467" s="9" t="s">
        <v>8</v>
      </c>
      <c r="K467" s="10" t="s">
        <v>13</v>
      </c>
    </row>
    <row r="468" spans="9:11" x14ac:dyDescent="0.25">
      <c r="I468" s="8">
        <v>60415</v>
      </c>
      <c r="J468" s="9" t="s">
        <v>1</v>
      </c>
      <c r="K468" s="10" t="s">
        <v>14</v>
      </c>
    </row>
    <row r="469" spans="9:11" x14ac:dyDescent="0.25">
      <c r="I469" s="8">
        <v>60517</v>
      </c>
      <c r="J469" s="9" t="s">
        <v>4</v>
      </c>
      <c r="K469" s="10" t="s">
        <v>15</v>
      </c>
    </row>
    <row r="470" spans="9:11" x14ac:dyDescent="0.25">
      <c r="I470" s="8">
        <v>60552</v>
      </c>
      <c r="J470" s="9" t="s">
        <v>4</v>
      </c>
      <c r="K470" s="10" t="s">
        <v>19</v>
      </c>
    </row>
    <row r="471" spans="9:11" x14ac:dyDescent="0.25">
      <c r="I471" s="8">
        <v>60573</v>
      </c>
      <c r="J471" s="9" t="s">
        <v>4</v>
      </c>
      <c r="K471" s="10" t="s">
        <v>16</v>
      </c>
    </row>
    <row r="472" spans="9:11" x14ac:dyDescent="0.25">
      <c r="I472" s="8">
        <v>60626</v>
      </c>
      <c r="J472" s="9" t="s">
        <v>8</v>
      </c>
      <c r="K472" s="10" t="s">
        <v>2</v>
      </c>
    </row>
    <row r="473" spans="9:11" x14ac:dyDescent="0.25">
      <c r="I473" s="8">
        <v>60633</v>
      </c>
      <c r="J473" s="9" t="s">
        <v>8</v>
      </c>
      <c r="K473" s="10" t="s">
        <v>3</v>
      </c>
    </row>
    <row r="474" spans="9:11" x14ac:dyDescent="0.25">
      <c r="I474" s="8">
        <v>60685</v>
      </c>
      <c r="J474" s="9" t="s">
        <v>4</v>
      </c>
      <c r="K474" s="10" t="s">
        <v>7</v>
      </c>
    </row>
    <row r="475" spans="9:11" x14ac:dyDescent="0.25">
      <c r="I475" s="8">
        <v>60686</v>
      </c>
      <c r="J475" s="9" t="s">
        <v>6</v>
      </c>
      <c r="K475" s="10" t="s">
        <v>7</v>
      </c>
    </row>
    <row r="476" spans="9:11" x14ac:dyDescent="0.25">
      <c r="I476" s="8">
        <v>60731</v>
      </c>
      <c r="J476" s="9" t="s">
        <v>8</v>
      </c>
      <c r="K476" s="10" t="s">
        <v>9</v>
      </c>
    </row>
    <row r="477" spans="9:11" x14ac:dyDescent="0.25">
      <c r="I477" s="8">
        <v>60743</v>
      </c>
      <c r="J477" s="9" t="s">
        <v>17</v>
      </c>
      <c r="K477" s="10" t="s">
        <v>11</v>
      </c>
    </row>
    <row r="478" spans="9:11" x14ac:dyDescent="0.25">
      <c r="I478" s="8">
        <v>60793</v>
      </c>
      <c r="J478" s="9" t="s">
        <v>1</v>
      </c>
      <c r="K478" s="10" t="s">
        <v>14</v>
      </c>
    </row>
    <row r="479" spans="9:11" x14ac:dyDescent="0.25">
      <c r="I479" s="8">
        <v>60882</v>
      </c>
      <c r="J479" s="9" t="s">
        <v>6</v>
      </c>
      <c r="K479" s="10" t="s">
        <v>15</v>
      </c>
    </row>
    <row r="480" spans="9:11" x14ac:dyDescent="0.25">
      <c r="I480" s="8">
        <v>60917</v>
      </c>
      <c r="J480" s="9" t="s">
        <v>6</v>
      </c>
      <c r="K480" s="10" t="s">
        <v>19</v>
      </c>
    </row>
    <row r="481" spans="9:11" x14ac:dyDescent="0.25">
      <c r="I481" s="8">
        <v>60938</v>
      </c>
      <c r="J481" s="9" t="s">
        <v>6</v>
      </c>
      <c r="K481" s="10" t="s">
        <v>16</v>
      </c>
    </row>
    <row r="482" spans="9:11" x14ac:dyDescent="0.25">
      <c r="I482" s="8">
        <v>60951</v>
      </c>
      <c r="J482" s="9" t="s">
        <v>4</v>
      </c>
      <c r="K482" s="10" t="s">
        <v>18</v>
      </c>
    </row>
    <row r="483" spans="9:11" x14ac:dyDescent="0.25">
      <c r="I483" s="8">
        <v>61042</v>
      </c>
      <c r="J483" s="9" t="s">
        <v>4</v>
      </c>
      <c r="K483" s="10" t="s">
        <v>7</v>
      </c>
    </row>
    <row r="484" spans="9:11" x14ac:dyDescent="0.25">
      <c r="I484" s="8">
        <v>61043</v>
      </c>
      <c r="J484" s="9" t="s">
        <v>6</v>
      </c>
      <c r="K484" s="10" t="s">
        <v>7</v>
      </c>
    </row>
    <row r="485" spans="9:11" x14ac:dyDescent="0.25">
      <c r="I485" s="8">
        <v>61088</v>
      </c>
      <c r="J485" s="9" t="s">
        <v>8</v>
      </c>
      <c r="K485" s="10" t="s">
        <v>9</v>
      </c>
    </row>
    <row r="486" spans="9:11" x14ac:dyDescent="0.25">
      <c r="I486" s="8">
        <v>61108</v>
      </c>
      <c r="J486" s="9" t="s">
        <v>1</v>
      </c>
      <c r="K486" s="10" t="s">
        <v>11</v>
      </c>
    </row>
    <row r="487" spans="9:11" x14ac:dyDescent="0.25">
      <c r="I487" s="8">
        <v>61150</v>
      </c>
      <c r="J487" s="9" t="s">
        <v>1</v>
      </c>
      <c r="K487" s="10" t="s">
        <v>14</v>
      </c>
    </row>
    <row r="488" spans="9:11" x14ac:dyDescent="0.25">
      <c r="I488" s="8">
        <v>61247</v>
      </c>
      <c r="J488" s="9" t="s">
        <v>17</v>
      </c>
      <c r="K488" s="10" t="s">
        <v>15</v>
      </c>
    </row>
    <row r="489" spans="9:11" x14ac:dyDescent="0.25">
      <c r="I489" s="8">
        <v>61282</v>
      </c>
      <c r="J489" s="9" t="s">
        <v>17</v>
      </c>
      <c r="K489" s="10" t="s">
        <v>19</v>
      </c>
    </row>
    <row r="490" spans="9:11" x14ac:dyDescent="0.25">
      <c r="I490" s="8">
        <v>61303</v>
      </c>
      <c r="J490" s="9" t="s">
        <v>17</v>
      </c>
      <c r="K490" s="10" t="s">
        <v>16</v>
      </c>
    </row>
    <row r="491" spans="9:11" x14ac:dyDescent="0.25">
      <c r="I491" s="8">
        <v>61316</v>
      </c>
      <c r="J491" s="9" t="s">
        <v>6</v>
      </c>
      <c r="K491" s="10" t="s">
        <v>18</v>
      </c>
    </row>
    <row r="492" spans="9:11" x14ac:dyDescent="0.25">
      <c r="I492" s="8">
        <v>61427</v>
      </c>
      <c r="J492" s="9" t="s">
        <v>4</v>
      </c>
      <c r="K492" s="10" t="s">
        <v>7</v>
      </c>
    </row>
    <row r="493" spans="9:11" x14ac:dyDescent="0.25">
      <c r="I493" s="8">
        <v>61428</v>
      </c>
      <c r="J493" s="9" t="s">
        <v>6</v>
      </c>
      <c r="K493" s="10" t="s">
        <v>7</v>
      </c>
    </row>
    <row r="494" spans="9:11" x14ac:dyDescent="0.25">
      <c r="I494" s="8">
        <v>61473</v>
      </c>
      <c r="J494" s="9" t="s">
        <v>8</v>
      </c>
      <c r="K494" s="10" t="s">
        <v>9</v>
      </c>
    </row>
    <row r="495" spans="9:11" x14ac:dyDescent="0.25">
      <c r="I495" s="8">
        <v>61484</v>
      </c>
      <c r="J495" s="9" t="s">
        <v>6</v>
      </c>
      <c r="K495" s="10" t="s">
        <v>13</v>
      </c>
    </row>
    <row r="496" spans="9:11" x14ac:dyDescent="0.25">
      <c r="I496" s="8">
        <v>61535</v>
      </c>
      <c r="J496" s="9" t="s">
        <v>1</v>
      </c>
      <c r="K496" s="10" t="s">
        <v>14</v>
      </c>
    </row>
    <row r="497" spans="9:11" x14ac:dyDescent="0.25">
      <c r="I497" s="8">
        <v>61613</v>
      </c>
      <c r="J497" s="9" t="s">
        <v>8</v>
      </c>
      <c r="K497" s="10" t="s">
        <v>15</v>
      </c>
    </row>
    <row r="498" spans="9:11" x14ac:dyDescent="0.25">
      <c r="I498" s="8">
        <v>61648</v>
      </c>
      <c r="J498" s="9" t="s">
        <v>8</v>
      </c>
      <c r="K498" s="10" t="s">
        <v>19</v>
      </c>
    </row>
    <row r="499" spans="9:11" x14ac:dyDescent="0.25">
      <c r="I499" s="8">
        <v>61669</v>
      </c>
      <c r="J499" s="9" t="s">
        <v>8</v>
      </c>
      <c r="K499" s="10" t="s">
        <v>16</v>
      </c>
    </row>
    <row r="500" spans="9:11" x14ac:dyDescent="0.25">
      <c r="I500" s="8">
        <v>61682</v>
      </c>
      <c r="J500" s="9" t="s">
        <v>1</v>
      </c>
      <c r="K500" s="10" t="s">
        <v>18</v>
      </c>
    </row>
    <row r="501" spans="9:11" x14ac:dyDescent="0.25">
      <c r="I501" s="8">
        <v>61722</v>
      </c>
      <c r="J501" s="9" t="s">
        <v>6</v>
      </c>
      <c r="K501" s="10" t="s">
        <v>2</v>
      </c>
    </row>
    <row r="502" spans="9:11" x14ac:dyDescent="0.25">
      <c r="I502" s="8">
        <v>61729</v>
      </c>
      <c r="J502" s="9" t="s">
        <v>6</v>
      </c>
      <c r="K502" s="10" t="s">
        <v>3</v>
      </c>
    </row>
    <row r="503" spans="9:11" x14ac:dyDescent="0.25">
      <c r="I503" s="8">
        <v>61784</v>
      </c>
      <c r="J503" s="9" t="s">
        <v>4</v>
      </c>
      <c r="K503" s="10" t="s">
        <v>7</v>
      </c>
    </row>
    <row r="504" spans="9:11" x14ac:dyDescent="0.25">
      <c r="I504" s="8">
        <v>61785</v>
      </c>
      <c r="J504" s="9" t="s">
        <v>6</v>
      </c>
      <c r="K504" s="10" t="s">
        <v>7</v>
      </c>
    </row>
    <row r="505" spans="9:11" x14ac:dyDescent="0.25">
      <c r="I505" s="8">
        <v>61830</v>
      </c>
      <c r="J505" s="9" t="s">
        <v>8</v>
      </c>
      <c r="K505" s="10" t="s">
        <v>9</v>
      </c>
    </row>
    <row r="506" spans="9:11" x14ac:dyDescent="0.25">
      <c r="I506" s="8">
        <v>61849</v>
      </c>
      <c r="J506" s="9" t="s">
        <v>17</v>
      </c>
      <c r="K506" s="10" t="s">
        <v>13</v>
      </c>
    </row>
    <row r="507" spans="9:11" x14ac:dyDescent="0.25">
      <c r="I507" s="8">
        <v>61892</v>
      </c>
      <c r="J507" s="9" t="s">
        <v>1</v>
      </c>
      <c r="K507" s="10" t="s">
        <v>14</v>
      </c>
    </row>
    <row r="508" spans="9:11" x14ac:dyDescent="0.25">
      <c r="I508" s="8">
        <v>62047</v>
      </c>
      <c r="J508" s="9" t="s">
        <v>8</v>
      </c>
      <c r="K508" s="10" t="s">
        <v>18</v>
      </c>
    </row>
    <row r="509" spans="9:11" x14ac:dyDescent="0.25">
      <c r="I509" s="8">
        <v>62087</v>
      </c>
      <c r="J509" s="9" t="s">
        <v>17</v>
      </c>
      <c r="K509" s="10" t="s">
        <v>2</v>
      </c>
    </row>
    <row r="510" spans="9:11" x14ac:dyDescent="0.25">
      <c r="I510" s="8">
        <v>62094</v>
      </c>
      <c r="J510" s="9" t="s">
        <v>17</v>
      </c>
      <c r="K510" s="10" t="s">
        <v>3</v>
      </c>
    </row>
    <row r="511" spans="9:11" x14ac:dyDescent="0.25">
      <c r="I511" s="8">
        <v>62134</v>
      </c>
      <c r="J511" s="9" t="s">
        <v>4</v>
      </c>
      <c r="K511" s="10" t="s">
        <v>7</v>
      </c>
    </row>
    <row r="512" spans="9:11" x14ac:dyDescent="0.25">
      <c r="I512" s="8">
        <v>62135</v>
      </c>
      <c r="J512" s="9" t="s">
        <v>6</v>
      </c>
      <c r="K512" s="10" t="s">
        <v>7</v>
      </c>
    </row>
    <row r="513" spans="9:11" x14ac:dyDescent="0.25">
      <c r="I513" s="8">
        <v>62180</v>
      </c>
      <c r="J513" s="9" t="s">
        <v>8</v>
      </c>
      <c r="K513" s="10" t="s">
        <v>9</v>
      </c>
    </row>
    <row r="514" spans="9:11" x14ac:dyDescent="0.25">
      <c r="I514" s="8">
        <v>62204</v>
      </c>
      <c r="J514" s="9" t="s">
        <v>4</v>
      </c>
      <c r="K514" s="10" t="s">
        <v>11</v>
      </c>
    </row>
    <row r="515" spans="9:11" x14ac:dyDescent="0.25">
      <c r="I515" s="8">
        <v>62214</v>
      </c>
      <c r="J515" s="9" t="s">
        <v>1</v>
      </c>
      <c r="K515" s="10" t="s">
        <v>13</v>
      </c>
    </row>
    <row r="516" spans="9:11" x14ac:dyDescent="0.25">
      <c r="I516" s="8">
        <v>62242</v>
      </c>
      <c r="J516" s="9" t="s">
        <v>1</v>
      </c>
      <c r="K516" s="10" t="s">
        <v>14</v>
      </c>
    </row>
    <row r="517" spans="9:11" x14ac:dyDescent="0.25">
      <c r="I517" s="8">
        <v>62452</v>
      </c>
      <c r="J517" s="9" t="s">
        <v>1</v>
      </c>
      <c r="K517" s="10" t="s">
        <v>2</v>
      </c>
    </row>
    <row r="518" spans="9:11" x14ac:dyDescent="0.25">
      <c r="I518" s="8">
        <v>62459</v>
      </c>
      <c r="J518" s="9" t="s">
        <v>1</v>
      </c>
      <c r="K518" s="10" t="s">
        <v>3</v>
      </c>
    </row>
    <row r="519" spans="9:11" x14ac:dyDescent="0.25">
      <c r="I519" s="8">
        <v>62519</v>
      </c>
      <c r="J519" s="9" t="s">
        <v>4</v>
      </c>
      <c r="K519" s="10" t="s">
        <v>7</v>
      </c>
    </row>
    <row r="520" spans="9:11" x14ac:dyDescent="0.25">
      <c r="I520" s="8">
        <v>62520</v>
      </c>
      <c r="J520" s="9" t="s">
        <v>6</v>
      </c>
      <c r="K520" s="10" t="s">
        <v>7</v>
      </c>
    </row>
    <row r="521" spans="9:11" x14ac:dyDescent="0.25">
      <c r="I521" s="8">
        <v>62565</v>
      </c>
      <c r="J521" s="9" t="s">
        <v>8</v>
      </c>
      <c r="K521" s="10" t="s">
        <v>9</v>
      </c>
    </row>
    <row r="522" spans="9:11" x14ac:dyDescent="0.25">
      <c r="I522" s="8">
        <v>62569</v>
      </c>
      <c r="J522" s="9" t="s">
        <v>6</v>
      </c>
      <c r="K522" s="10" t="s">
        <v>11</v>
      </c>
    </row>
    <row r="523" spans="9:11" x14ac:dyDescent="0.25">
      <c r="I523" s="8">
        <v>62579</v>
      </c>
      <c r="J523" s="9" t="s">
        <v>8</v>
      </c>
      <c r="K523" s="10" t="s">
        <v>13</v>
      </c>
    </row>
    <row r="524" spans="9:11" x14ac:dyDescent="0.25">
      <c r="I524" s="8">
        <v>62627</v>
      </c>
      <c r="J524" s="9" t="s">
        <v>1</v>
      </c>
      <c r="K524" s="10" t="s">
        <v>14</v>
      </c>
    </row>
    <row r="525" spans="9:11" x14ac:dyDescent="0.25">
      <c r="I525" s="8">
        <v>62708</v>
      </c>
      <c r="J525" s="9" t="s">
        <v>4</v>
      </c>
      <c r="K525" s="10" t="s">
        <v>15</v>
      </c>
    </row>
    <row r="526" spans="9:11" x14ac:dyDescent="0.25">
      <c r="I526" s="8">
        <v>62743</v>
      </c>
      <c r="J526" s="9" t="s">
        <v>4</v>
      </c>
      <c r="K526" s="10" t="s">
        <v>19</v>
      </c>
    </row>
    <row r="527" spans="9:11" x14ac:dyDescent="0.25">
      <c r="I527" s="8">
        <v>62764</v>
      </c>
      <c r="J527" s="9" t="s">
        <v>4</v>
      </c>
      <c r="K527" s="10" t="s">
        <v>16</v>
      </c>
    </row>
    <row r="528" spans="9:11" x14ac:dyDescent="0.25">
      <c r="I528" s="8">
        <v>62817</v>
      </c>
      <c r="J528" s="9" t="s">
        <v>8</v>
      </c>
      <c r="K528" s="10" t="s">
        <v>2</v>
      </c>
    </row>
    <row r="529" spans="9:11" x14ac:dyDescent="0.25">
      <c r="I529" s="8">
        <v>62824</v>
      </c>
      <c r="J529" s="9" t="s">
        <v>8</v>
      </c>
      <c r="K529" s="10" t="s">
        <v>3</v>
      </c>
    </row>
    <row r="530" spans="9:11" x14ac:dyDescent="0.25">
      <c r="I530" s="8">
        <v>62876</v>
      </c>
      <c r="J530" s="9" t="s">
        <v>4</v>
      </c>
      <c r="K530" s="10" t="s">
        <v>7</v>
      </c>
    </row>
    <row r="531" spans="9:11" x14ac:dyDescent="0.25">
      <c r="I531" s="8">
        <v>62877</v>
      </c>
      <c r="J531" s="9" t="s">
        <v>6</v>
      </c>
      <c r="K531" s="10" t="s">
        <v>7</v>
      </c>
    </row>
    <row r="532" spans="9:11" x14ac:dyDescent="0.25">
      <c r="I532" s="8">
        <v>62922</v>
      </c>
      <c r="J532" s="9" t="s">
        <v>8</v>
      </c>
      <c r="K532" s="10" t="s">
        <v>9</v>
      </c>
    </row>
    <row r="533" spans="9:11" x14ac:dyDescent="0.25">
      <c r="I533" s="8">
        <v>62935</v>
      </c>
      <c r="J533" s="9" t="s">
        <v>1</v>
      </c>
      <c r="K533" s="10" t="s">
        <v>11</v>
      </c>
    </row>
    <row r="534" spans="9:11" x14ac:dyDescent="0.25">
      <c r="I534" s="8">
        <v>62984</v>
      </c>
      <c r="J534" s="9" t="s">
        <v>1</v>
      </c>
      <c r="K534" s="10" t="s">
        <v>14</v>
      </c>
    </row>
    <row r="535" spans="9:11" x14ac:dyDescent="0.25">
      <c r="I535" s="8">
        <v>63074</v>
      </c>
      <c r="J535" s="9" t="s">
        <v>17</v>
      </c>
      <c r="K535" s="10" t="s">
        <v>15</v>
      </c>
    </row>
    <row r="536" spans="9:11" x14ac:dyDescent="0.25">
      <c r="I536" s="8">
        <v>63109</v>
      </c>
      <c r="J536" s="9" t="s">
        <v>17</v>
      </c>
      <c r="K536" s="10" t="s">
        <v>19</v>
      </c>
    </row>
    <row r="537" spans="9:11" x14ac:dyDescent="0.25">
      <c r="I537" s="8">
        <v>63130</v>
      </c>
      <c r="J537" s="9" t="s">
        <v>17</v>
      </c>
      <c r="K537" s="10" t="s">
        <v>16</v>
      </c>
    </row>
    <row r="538" spans="9:11" x14ac:dyDescent="0.25">
      <c r="I538" s="8">
        <v>63143</v>
      </c>
      <c r="J538" s="9" t="s">
        <v>6</v>
      </c>
      <c r="K538" s="10" t="s">
        <v>18</v>
      </c>
    </row>
    <row r="539" spans="9:11" x14ac:dyDescent="0.25">
      <c r="I539" s="8">
        <v>63226</v>
      </c>
      <c r="J539" s="9" t="s">
        <v>4</v>
      </c>
      <c r="K539" s="10" t="s">
        <v>7</v>
      </c>
    </row>
    <row r="540" spans="9:11" x14ac:dyDescent="0.25">
      <c r="I540" s="8">
        <v>63227</v>
      </c>
      <c r="J540" s="9" t="s">
        <v>6</v>
      </c>
      <c r="K540" s="10" t="s">
        <v>7</v>
      </c>
    </row>
    <row r="541" spans="9:11" x14ac:dyDescent="0.25">
      <c r="I541" s="8">
        <v>63272</v>
      </c>
      <c r="J541" s="9" t="s">
        <v>8</v>
      </c>
      <c r="K541" s="10" t="s">
        <v>9</v>
      </c>
    </row>
    <row r="542" spans="9:11" x14ac:dyDescent="0.25">
      <c r="I542" s="8">
        <v>63300</v>
      </c>
      <c r="J542" s="9" t="s">
        <v>8</v>
      </c>
      <c r="K542" s="10" t="s">
        <v>11</v>
      </c>
    </row>
    <row r="543" spans="9:11" x14ac:dyDescent="0.25">
      <c r="I543" s="8">
        <v>63310</v>
      </c>
      <c r="J543" s="9" t="s">
        <v>4</v>
      </c>
      <c r="K543" s="10" t="s">
        <v>13</v>
      </c>
    </row>
    <row r="544" spans="9:11" x14ac:dyDescent="0.25">
      <c r="I544" s="8">
        <v>63334</v>
      </c>
      <c r="J544" s="9" t="s">
        <v>1</v>
      </c>
      <c r="K544" s="10" t="s">
        <v>14</v>
      </c>
    </row>
    <row r="545" spans="9:11" x14ac:dyDescent="0.25">
      <c r="I545" s="8">
        <v>63439</v>
      </c>
      <c r="J545" s="9" t="s">
        <v>1</v>
      </c>
      <c r="K545" s="10" t="s">
        <v>15</v>
      </c>
    </row>
    <row r="546" spans="9:11" x14ac:dyDescent="0.25">
      <c r="I546" s="8">
        <v>63474</v>
      </c>
      <c r="J546" s="9" t="s">
        <v>1</v>
      </c>
      <c r="K546" s="10" t="s">
        <v>19</v>
      </c>
    </row>
    <row r="547" spans="9:11" x14ac:dyDescent="0.25">
      <c r="I547" s="8">
        <v>63495</v>
      </c>
      <c r="J547" s="9" t="s">
        <v>1</v>
      </c>
      <c r="K547" s="10" t="s">
        <v>16</v>
      </c>
    </row>
    <row r="548" spans="9:11" x14ac:dyDescent="0.25">
      <c r="I548" s="8">
        <v>63508</v>
      </c>
      <c r="J548" s="9" t="s">
        <v>17</v>
      </c>
      <c r="K548" s="10" t="s">
        <v>18</v>
      </c>
    </row>
    <row r="549" spans="9:11" x14ac:dyDescent="0.25">
      <c r="I549" s="8">
        <v>63548</v>
      </c>
      <c r="J549" s="9" t="s">
        <v>4</v>
      </c>
      <c r="K549" s="10" t="s">
        <v>2</v>
      </c>
    </row>
    <row r="550" spans="9:11" x14ac:dyDescent="0.25">
      <c r="I550" s="8">
        <v>63555</v>
      </c>
      <c r="J550" s="9" t="s">
        <v>4</v>
      </c>
      <c r="K550" s="10" t="s">
        <v>3</v>
      </c>
    </row>
    <row r="551" spans="9:11" x14ac:dyDescent="0.25">
      <c r="I551" s="8">
        <v>63611</v>
      </c>
      <c r="J551" s="9" t="s">
        <v>4</v>
      </c>
      <c r="K551" s="10" t="s">
        <v>7</v>
      </c>
    </row>
    <row r="552" spans="9:11" x14ac:dyDescent="0.25">
      <c r="I552" s="8">
        <v>63612</v>
      </c>
      <c r="J552" s="9" t="s">
        <v>6</v>
      </c>
      <c r="K552" s="10" t="s">
        <v>7</v>
      </c>
    </row>
    <row r="553" spans="9:11" x14ac:dyDescent="0.25">
      <c r="I553" s="8">
        <v>63657</v>
      </c>
      <c r="J553" s="9" t="s">
        <v>8</v>
      </c>
      <c r="K553" s="10" t="s">
        <v>9</v>
      </c>
    </row>
    <row r="554" spans="9:11" x14ac:dyDescent="0.25">
      <c r="I554" s="8">
        <v>63675</v>
      </c>
      <c r="J554" s="9" t="s">
        <v>6</v>
      </c>
      <c r="K554" s="10" t="s">
        <v>13</v>
      </c>
    </row>
    <row r="555" spans="9:11" x14ac:dyDescent="0.25">
      <c r="I555" s="8">
        <v>63719</v>
      </c>
      <c r="J555" s="9" t="s">
        <v>1</v>
      </c>
      <c r="K555" s="10" t="s">
        <v>14</v>
      </c>
    </row>
    <row r="556" spans="9:11" x14ac:dyDescent="0.25">
      <c r="I556" s="8">
        <v>63804</v>
      </c>
      <c r="J556" s="9" t="s">
        <v>8</v>
      </c>
      <c r="K556" s="10" t="s">
        <v>15</v>
      </c>
    </row>
    <row r="557" spans="9:11" x14ac:dyDescent="0.25">
      <c r="I557" s="8">
        <v>63839</v>
      </c>
      <c r="J557" s="9" t="s">
        <v>8</v>
      </c>
      <c r="K557" s="10" t="s">
        <v>19</v>
      </c>
    </row>
    <row r="558" spans="9:11" x14ac:dyDescent="0.25">
      <c r="I558" s="8">
        <v>63860</v>
      </c>
      <c r="J558" s="9" t="s">
        <v>8</v>
      </c>
      <c r="K558" s="10" t="s">
        <v>16</v>
      </c>
    </row>
    <row r="559" spans="9:11" x14ac:dyDescent="0.25">
      <c r="I559" s="8">
        <v>63873</v>
      </c>
      <c r="J559" s="9" t="s">
        <v>1</v>
      </c>
      <c r="K559" s="10" t="s">
        <v>18</v>
      </c>
    </row>
    <row r="560" spans="9:11" x14ac:dyDescent="0.25">
      <c r="I560" s="8">
        <v>63913</v>
      </c>
      <c r="J560" s="9" t="s">
        <v>6</v>
      </c>
      <c r="K560" s="10" t="s">
        <v>2</v>
      </c>
    </row>
    <row r="561" spans="9:11" x14ac:dyDescent="0.25">
      <c r="I561" s="8">
        <v>63920</v>
      </c>
      <c r="J561" s="9" t="s">
        <v>6</v>
      </c>
      <c r="K561" s="10" t="s">
        <v>3</v>
      </c>
    </row>
    <row r="562" spans="9:11" x14ac:dyDescent="0.25">
      <c r="I562" s="8">
        <v>63968</v>
      </c>
      <c r="J562" s="9" t="s">
        <v>4</v>
      </c>
      <c r="K562" s="10" t="s">
        <v>7</v>
      </c>
    </row>
    <row r="563" spans="9:11" x14ac:dyDescent="0.25">
      <c r="I563" s="8">
        <v>63969</v>
      </c>
      <c r="J563" s="9" t="s">
        <v>6</v>
      </c>
      <c r="K563" s="10" t="s">
        <v>7</v>
      </c>
    </row>
    <row r="564" spans="9:11" x14ac:dyDescent="0.25">
      <c r="I564" s="8">
        <v>64014</v>
      </c>
      <c r="J564" s="9" t="s">
        <v>8</v>
      </c>
      <c r="K564" s="10" t="s">
        <v>9</v>
      </c>
    </row>
    <row r="565" spans="9:11" x14ac:dyDescent="0.25">
      <c r="I565" s="8">
        <v>64040</v>
      </c>
      <c r="J565" s="9" t="s">
        <v>17</v>
      </c>
      <c r="K565" s="10" t="s">
        <v>13</v>
      </c>
    </row>
    <row r="566" spans="9:11" x14ac:dyDescent="0.25">
      <c r="I566" s="8">
        <v>64076</v>
      </c>
      <c r="J566" s="9" t="s">
        <v>1</v>
      </c>
      <c r="K566" s="10" t="s">
        <v>14</v>
      </c>
    </row>
    <row r="567" spans="9:11" x14ac:dyDescent="0.25">
      <c r="I567" s="8">
        <v>64238</v>
      </c>
      <c r="J567" s="9" t="s">
        <v>8</v>
      </c>
      <c r="K567" s="10" t="s">
        <v>18</v>
      </c>
    </row>
    <row r="568" spans="9:11" x14ac:dyDescent="0.25">
      <c r="I568" s="8">
        <v>64278</v>
      </c>
      <c r="J568" s="9" t="s">
        <v>17</v>
      </c>
      <c r="K568" s="10" t="s">
        <v>2</v>
      </c>
    </row>
    <row r="569" spans="9:11" x14ac:dyDescent="0.25">
      <c r="I569" s="8">
        <v>64285</v>
      </c>
      <c r="J569" s="9" t="s">
        <v>17</v>
      </c>
      <c r="K569" s="10" t="s">
        <v>3</v>
      </c>
    </row>
    <row r="570" spans="9:11" x14ac:dyDescent="0.25">
      <c r="I570" s="8">
        <v>64346</v>
      </c>
      <c r="J570" s="9" t="s">
        <v>4</v>
      </c>
      <c r="K570" s="10" t="s">
        <v>7</v>
      </c>
    </row>
    <row r="571" spans="9:11" x14ac:dyDescent="0.25">
      <c r="I571" s="8">
        <v>64347</v>
      </c>
      <c r="J571" s="9" t="s">
        <v>6</v>
      </c>
      <c r="K571" s="10" t="s">
        <v>7</v>
      </c>
    </row>
    <row r="572" spans="9:11" x14ac:dyDescent="0.25">
      <c r="I572" s="8">
        <v>64392</v>
      </c>
      <c r="J572" s="9" t="s">
        <v>8</v>
      </c>
      <c r="K572" s="10" t="s">
        <v>9</v>
      </c>
    </row>
    <row r="573" spans="9:11" x14ac:dyDescent="0.25">
      <c r="I573" s="8">
        <v>64396</v>
      </c>
      <c r="J573" s="9" t="s">
        <v>6</v>
      </c>
      <c r="K573" s="10" t="s">
        <v>11</v>
      </c>
    </row>
    <row r="574" spans="9:11" x14ac:dyDescent="0.25">
      <c r="I574" s="8">
        <v>64406</v>
      </c>
      <c r="J574" s="9" t="s">
        <v>8</v>
      </c>
      <c r="K574" s="10" t="s">
        <v>13</v>
      </c>
    </row>
    <row r="575" spans="9:11" x14ac:dyDescent="0.25">
      <c r="I575" s="8">
        <v>64454</v>
      </c>
      <c r="J575" s="9" t="s">
        <v>1</v>
      </c>
      <c r="K575" s="10" t="s">
        <v>14</v>
      </c>
    </row>
    <row r="576" spans="9:11" x14ac:dyDescent="0.25">
      <c r="I576" s="8">
        <v>64535</v>
      </c>
      <c r="J576" s="9" t="s">
        <v>4</v>
      </c>
      <c r="K576" s="10" t="s">
        <v>15</v>
      </c>
    </row>
    <row r="577" spans="9:11" x14ac:dyDescent="0.25">
      <c r="I577" s="8">
        <v>64570</v>
      </c>
      <c r="J577" s="9" t="s">
        <v>4</v>
      </c>
      <c r="K577" s="10" t="s">
        <v>19</v>
      </c>
    </row>
    <row r="578" spans="9:11" x14ac:dyDescent="0.25">
      <c r="I578" s="8">
        <v>64591</v>
      </c>
      <c r="J578" s="9" t="s">
        <v>4</v>
      </c>
      <c r="K578" s="10" t="s">
        <v>16</v>
      </c>
    </row>
    <row r="579" spans="9:11" x14ac:dyDescent="0.25">
      <c r="I579" s="8">
        <v>64644</v>
      </c>
      <c r="J579" s="9" t="s">
        <v>8</v>
      </c>
      <c r="K579" s="10" t="s">
        <v>2</v>
      </c>
    </row>
    <row r="580" spans="9:11" x14ac:dyDescent="0.25">
      <c r="I580" s="8">
        <v>64651</v>
      </c>
      <c r="J580" s="9" t="s">
        <v>8</v>
      </c>
      <c r="K580" s="10" t="s">
        <v>3</v>
      </c>
    </row>
    <row r="581" spans="9:11" x14ac:dyDescent="0.25">
      <c r="I581" s="8">
        <v>64703</v>
      </c>
      <c r="J581" s="9" t="s">
        <v>4</v>
      </c>
      <c r="K581" s="10" t="s">
        <v>7</v>
      </c>
    </row>
    <row r="582" spans="9:11" x14ac:dyDescent="0.25">
      <c r="I582" s="8">
        <v>64704</v>
      </c>
      <c r="J582" s="9" t="s">
        <v>6</v>
      </c>
      <c r="K582" s="10" t="s">
        <v>7</v>
      </c>
    </row>
    <row r="583" spans="9:11" x14ac:dyDescent="0.25">
      <c r="I583" s="8">
        <v>64749</v>
      </c>
      <c r="J583" s="9" t="s">
        <v>8</v>
      </c>
      <c r="K583" s="10" t="s">
        <v>9</v>
      </c>
    </row>
    <row r="584" spans="9:11" x14ac:dyDescent="0.25">
      <c r="I584" s="8">
        <v>64761</v>
      </c>
      <c r="J584" s="9" t="s">
        <v>17</v>
      </c>
      <c r="K584" s="10" t="s">
        <v>11</v>
      </c>
    </row>
    <row r="585" spans="9:11" x14ac:dyDescent="0.25">
      <c r="I585" s="8">
        <v>64811</v>
      </c>
      <c r="J585" s="9" t="s">
        <v>1</v>
      </c>
      <c r="K585" s="10" t="s">
        <v>14</v>
      </c>
    </row>
    <row r="586" spans="9:11" x14ac:dyDescent="0.25">
      <c r="I586" s="8">
        <v>64900</v>
      </c>
      <c r="J586" s="9" t="s">
        <v>6</v>
      </c>
      <c r="K586" s="10" t="s">
        <v>15</v>
      </c>
    </row>
    <row r="587" spans="9:11" x14ac:dyDescent="0.25">
      <c r="I587" s="8">
        <v>64935</v>
      </c>
      <c r="J587" s="9" t="s">
        <v>6</v>
      </c>
      <c r="K587" s="10" t="s">
        <v>19</v>
      </c>
    </row>
    <row r="588" spans="9:11" x14ac:dyDescent="0.25">
      <c r="I588" s="8">
        <v>64956</v>
      </c>
      <c r="J588" s="9" t="s">
        <v>6</v>
      </c>
      <c r="K588" s="10" t="s">
        <v>16</v>
      </c>
    </row>
    <row r="589" spans="9:11" x14ac:dyDescent="0.25">
      <c r="I589" s="8">
        <v>64969</v>
      </c>
      <c r="J589" s="9" t="s">
        <v>4</v>
      </c>
      <c r="K589" s="10" t="s">
        <v>18</v>
      </c>
    </row>
    <row r="590" spans="9:11" x14ac:dyDescent="0.25">
      <c r="I590" s="8">
        <v>65060</v>
      </c>
      <c r="J590" s="9" t="s">
        <v>4</v>
      </c>
      <c r="K590" s="10" t="s">
        <v>7</v>
      </c>
    </row>
    <row r="591" spans="9:11" x14ac:dyDescent="0.25">
      <c r="I591" s="8">
        <v>65061</v>
      </c>
      <c r="J591" s="9" t="s">
        <v>6</v>
      </c>
      <c r="K591" s="10" t="s">
        <v>7</v>
      </c>
    </row>
    <row r="592" spans="9:11" x14ac:dyDescent="0.25">
      <c r="I592" s="8">
        <v>65106</v>
      </c>
      <c r="J592" s="9" t="s">
        <v>8</v>
      </c>
      <c r="K592" s="10" t="s">
        <v>9</v>
      </c>
    </row>
    <row r="593" spans="9:11" x14ac:dyDescent="0.25">
      <c r="I593" s="8">
        <v>65126</v>
      </c>
      <c r="J593" s="9" t="s">
        <v>1</v>
      </c>
      <c r="K593" s="10" t="s">
        <v>11</v>
      </c>
    </row>
    <row r="594" spans="9:11" x14ac:dyDescent="0.25">
      <c r="I594" s="8">
        <v>65168</v>
      </c>
      <c r="J594" s="9" t="s">
        <v>1</v>
      </c>
      <c r="K594" s="10" t="s">
        <v>14</v>
      </c>
    </row>
    <row r="595" spans="9:11" x14ac:dyDescent="0.25">
      <c r="I595" s="8">
        <v>65265</v>
      </c>
      <c r="J595" s="9" t="s">
        <v>17</v>
      </c>
      <c r="K595" s="10" t="s">
        <v>15</v>
      </c>
    </row>
    <row r="596" spans="9:11" x14ac:dyDescent="0.25">
      <c r="I596" s="8">
        <v>65300</v>
      </c>
      <c r="J596" s="9" t="s">
        <v>17</v>
      </c>
      <c r="K596" s="10" t="s">
        <v>19</v>
      </c>
    </row>
    <row r="597" spans="9:11" x14ac:dyDescent="0.25">
      <c r="I597" s="8">
        <v>65321</v>
      </c>
      <c r="J597" s="9" t="s">
        <v>17</v>
      </c>
      <c r="K597" s="10" t="s">
        <v>16</v>
      </c>
    </row>
    <row r="598" spans="9:11" x14ac:dyDescent="0.25">
      <c r="I598" s="8">
        <v>65334</v>
      </c>
      <c r="J598" s="9" t="s">
        <v>6</v>
      </c>
      <c r="K598" s="10" t="s">
        <v>18</v>
      </c>
    </row>
    <row r="599" spans="9:11" x14ac:dyDescent="0.25">
      <c r="I599" s="9"/>
      <c r="J599" s="9"/>
      <c r="K599" s="9"/>
    </row>
    <row r="600" spans="9:11" x14ac:dyDescent="0.25">
      <c r="I600" s="21"/>
    </row>
  </sheetData>
  <mergeCells count="1">
    <mergeCell ref="I1:K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="160" zoomScaleNormal="160" workbookViewId="0">
      <selection activeCell="C16" sqref="C16"/>
    </sheetView>
  </sheetViews>
  <sheetFormatPr defaultRowHeight="15" x14ac:dyDescent="0.25"/>
  <cols>
    <col min="1" max="1" width="9.42578125" style="82" bestFit="1" customWidth="1"/>
    <col min="2" max="2" width="8.7109375" style="26" bestFit="1" customWidth="1"/>
    <col min="3" max="3" width="11.28515625" style="26" bestFit="1" customWidth="1"/>
    <col min="4" max="4" width="7.5703125" style="26" bestFit="1" customWidth="1"/>
    <col min="5" max="5" width="10.5703125" style="26" bestFit="1" customWidth="1"/>
    <col min="6" max="6" width="11.140625" style="26" bestFit="1" customWidth="1"/>
    <col min="7" max="7" width="13.140625" style="26" bestFit="1" customWidth="1"/>
    <col min="8" max="8" width="6.5703125" style="26" bestFit="1" customWidth="1"/>
    <col min="9" max="9" width="4.5703125" style="26" bestFit="1" customWidth="1"/>
    <col min="10" max="16384" width="9.140625" style="26"/>
  </cols>
  <sheetData>
    <row r="1" spans="1:9" x14ac:dyDescent="0.25">
      <c r="A1" s="79" t="s">
        <v>83</v>
      </c>
      <c r="B1" s="85" t="s">
        <v>85</v>
      </c>
      <c r="C1" s="86" t="s">
        <v>86</v>
      </c>
      <c r="D1" s="85" t="s">
        <v>87</v>
      </c>
      <c r="E1" s="95" t="s">
        <v>88</v>
      </c>
      <c r="F1" s="86" t="s">
        <v>89</v>
      </c>
      <c r="G1" s="85" t="s">
        <v>90</v>
      </c>
      <c r="H1" s="86" t="s">
        <v>34</v>
      </c>
    </row>
    <row r="2" spans="1:9" x14ac:dyDescent="0.25">
      <c r="A2" s="75">
        <v>8.32</v>
      </c>
      <c r="B2" s="91">
        <v>1000</v>
      </c>
      <c r="C2" s="92">
        <f>B2*A5</f>
        <v>10000000</v>
      </c>
      <c r="D2" s="87">
        <v>10</v>
      </c>
      <c r="E2" s="82">
        <f t="shared" ref="E2:E3" si="0">$A$9*(1+D2/100)^($A$8/252)</f>
        <v>102193.97088198146</v>
      </c>
      <c r="F2" s="88">
        <f t="shared" ref="F2:F3" si="1">(E2-100000)*$A$10</f>
        <v>219397.0881981455</v>
      </c>
      <c r="G2" s="87">
        <f>C2+F2</f>
        <v>10219397.088198146</v>
      </c>
      <c r="H2" s="88">
        <f>((G2/$G$11)^(252/$A$3)-1)*100</f>
        <v>10.05587042251841</v>
      </c>
      <c r="I2" s="26">
        <f>H2-D2</f>
        <v>5.5870422518410123E-2</v>
      </c>
    </row>
    <row r="3" spans="1:9" x14ac:dyDescent="0.25">
      <c r="A3" s="83">
        <v>344</v>
      </c>
      <c r="B3" s="91">
        <f>B2</f>
        <v>1000</v>
      </c>
      <c r="C3" s="92">
        <f>C2</f>
        <v>10000000</v>
      </c>
      <c r="D3" s="87">
        <v>9.5</v>
      </c>
      <c r="E3" s="82">
        <f t="shared" si="0"/>
        <v>101558.55746060926</v>
      </c>
      <c r="F3" s="88">
        <f t="shared" si="1"/>
        <v>155855.74606092559</v>
      </c>
      <c r="G3" s="87">
        <f t="shared" ref="G3:G10" si="2">C3+F3</f>
        <v>10155855.746060926</v>
      </c>
      <c r="H3" s="88">
        <f t="shared" ref="H3:H10" si="3">((G3/$G$11)^(252/$A$3)-1)*100</f>
        <v>9.5541655591220298</v>
      </c>
      <c r="I3" s="26">
        <f t="shared" ref="I3:I10" si="4">H3-D3</f>
        <v>5.4165559122029805E-2</v>
      </c>
    </row>
    <row r="4" spans="1:9" x14ac:dyDescent="0.25">
      <c r="A4" s="75">
        <f>1000/(1+A2/100)^(A3/252)</f>
        <v>896.64377200316983</v>
      </c>
      <c r="B4" s="91">
        <f t="shared" ref="B4:B10" si="5">B3</f>
        <v>1000</v>
      </c>
      <c r="C4" s="92">
        <f t="shared" ref="C4:C10" si="6">C3</f>
        <v>10000000</v>
      </c>
      <c r="D4" s="87">
        <v>9</v>
      </c>
      <c r="E4" s="82">
        <f>$A$9*(1+D4/100)^($A$8/252)</f>
        <v>100924.21390682951</v>
      </c>
      <c r="F4" s="88">
        <f>(E4-100000)*$A$10</f>
        <v>92421.390682950732</v>
      </c>
      <c r="G4" s="87">
        <f t="shared" si="2"/>
        <v>10092421.390682951</v>
      </c>
      <c r="H4" s="88">
        <f t="shared" si="3"/>
        <v>9.0524673552678792</v>
      </c>
      <c r="I4" s="26">
        <f t="shared" si="4"/>
        <v>5.2467355267879157E-2</v>
      </c>
    </row>
    <row r="5" spans="1:9" x14ac:dyDescent="0.25">
      <c r="A5" s="84">
        <v>10000</v>
      </c>
      <c r="B5" s="91">
        <f t="shared" si="5"/>
        <v>1000</v>
      </c>
      <c r="C5" s="92">
        <f t="shared" si="6"/>
        <v>10000000</v>
      </c>
      <c r="D5" s="87">
        <v>8.5</v>
      </c>
      <c r="E5" s="82">
        <f>$A$9*(1+D5/100)^($A$8/252)</f>
        <v>100290.94331453746</v>
      </c>
      <c r="F5" s="88">
        <f>(E5-100000)*$A$10</f>
        <v>29094.331453746418</v>
      </c>
      <c r="G5" s="87">
        <f t="shared" si="2"/>
        <v>10029094.331453746</v>
      </c>
      <c r="H5" s="88">
        <f t="shared" si="3"/>
        <v>8.5507758414155468</v>
      </c>
      <c r="I5" s="26">
        <f t="shared" si="4"/>
        <v>5.0775841415546807E-2</v>
      </c>
    </row>
    <row r="6" spans="1:9" x14ac:dyDescent="0.25">
      <c r="A6" s="79" t="s">
        <v>84</v>
      </c>
      <c r="B6" s="91">
        <f t="shared" si="5"/>
        <v>1000</v>
      </c>
      <c r="C6" s="92">
        <f t="shared" si="6"/>
        <v>10000000</v>
      </c>
      <c r="D6" s="87">
        <v>8.27</v>
      </c>
      <c r="E6" s="82">
        <f>$A$9*(1+D6/100)^($A$8/252)</f>
        <v>100000</v>
      </c>
      <c r="F6" s="88">
        <f>(E6-100000)*$A$10</f>
        <v>0</v>
      </c>
      <c r="G6" s="87">
        <f t="shared" si="2"/>
        <v>10000000</v>
      </c>
      <c r="H6" s="88">
        <f t="shared" si="3"/>
        <v>8.3199999999999932</v>
      </c>
      <c r="I6" s="26">
        <f t="shared" si="4"/>
        <v>4.9999999999993605E-2</v>
      </c>
    </row>
    <row r="7" spans="1:9" x14ac:dyDescent="0.25">
      <c r="A7" s="75">
        <v>8.27</v>
      </c>
      <c r="B7" s="91">
        <f t="shared" si="5"/>
        <v>1000</v>
      </c>
      <c r="C7" s="92">
        <f t="shared" si="6"/>
        <v>10000000</v>
      </c>
      <c r="D7" s="87">
        <v>8</v>
      </c>
      <c r="E7" s="82">
        <f>$A$9*(1+D7/100)^($A$8/252)</f>
        <v>99658.748800862348</v>
      </c>
      <c r="F7" s="88">
        <f>(E7-100000)*$A$10</f>
        <v>-34125.119913765229</v>
      </c>
      <c r="G7" s="87">
        <f t="shared" si="2"/>
        <v>9965874.8800862357</v>
      </c>
      <c r="H7" s="88">
        <f t="shared" si="3"/>
        <v>8.049091048304934</v>
      </c>
      <c r="I7" s="26">
        <f t="shared" si="4"/>
        <v>4.9091048304934048E-2</v>
      </c>
    </row>
    <row r="8" spans="1:9" x14ac:dyDescent="0.25">
      <c r="A8" s="83">
        <v>345</v>
      </c>
      <c r="B8" s="91">
        <f t="shared" si="5"/>
        <v>1000</v>
      </c>
      <c r="C8" s="92">
        <f t="shared" si="6"/>
        <v>10000000</v>
      </c>
      <c r="D8" s="87">
        <v>7.5</v>
      </c>
      <c r="E8" s="82">
        <f>$A$9*(1+D8/100)^($A$8/252)</f>
        <v>99027.633506450016</v>
      </c>
      <c r="F8" s="88">
        <f>(E8-100000)*$A$10</f>
        <v>-97236.649354998372</v>
      </c>
      <c r="G8" s="87">
        <f t="shared" si="2"/>
        <v>9902763.350645002</v>
      </c>
      <c r="H8" s="88">
        <f t="shared" si="3"/>
        <v>7.5474130069601353</v>
      </c>
      <c r="I8" s="26">
        <f t="shared" si="4"/>
        <v>4.7413006960135284E-2</v>
      </c>
    </row>
    <row r="9" spans="1:9" x14ac:dyDescent="0.25">
      <c r="A9" s="75">
        <f>100000/(1+A7/100)^(A8/252)</f>
        <v>89692.621483316732</v>
      </c>
      <c r="B9" s="91">
        <f t="shared" si="5"/>
        <v>1000</v>
      </c>
      <c r="C9" s="92">
        <f t="shared" si="6"/>
        <v>10000000</v>
      </c>
      <c r="D9" s="87">
        <v>7</v>
      </c>
      <c r="E9" s="82">
        <f t="shared" ref="E9:E10" si="7">$A$9*(1+D9/100)^($A$8/252)</f>
        <v>98397.600595750599</v>
      </c>
      <c r="F9" s="88">
        <f t="shared" ref="F9:F10" si="8">(E9-100000)*$A$10</f>
        <v>-160239.94042494014</v>
      </c>
      <c r="G9" s="87">
        <f t="shared" si="2"/>
        <v>9839760.0595750604</v>
      </c>
      <c r="H9" s="88">
        <f t="shared" si="3"/>
        <v>7.0457417486934126</v>
      </c>
      <c r="I9" s="26">
        <f t="shared" si="4"/>
        <v>4.5741748693412632E-2</v>
      </c>
    </row>
    <row r="10" spans="1:9" ht="15.75" thickBot="1" x14ac:dyDescent="0.3">
      <c r="A10" s="84">
        <v>100</v>
      </c>
      <c r="B10" s="93">
        <f t="shared" si="5"/>
        <v>1000</v>
      </c>
      <c r="C10" s="94">
        <f t="shared" si="6"/>
        <v>10000000</v>
      </c>
      <c r="D10" s="89">
        <v>6.5</v>
      </c>
      <c r="E10" s="96">
        <f t="shared" si="7"/>
        <v>97768.653257310856</v>
      </c>
      <c r="F10" s="90">
        <f t="shared" si="8"/>
        <v>-223134.67426891439</v>
      </c>
      <c r="G10" s="89">
        <f t="shared" si="2"/>
        <v>9776865.3257310856</v>
      </c>
      <c r="H10" s="90">
        <f t="shared" si="3"/>
        <v>6.544077305109286</v>
      </c>
      <c r="I10" s="26">
        <f t="shared" si="4"/>
        <v>4.407730510928598E-2</v>
      </c>
    </row>
    <row r="11" spans="1:9" x14ac:dyDescent="0.25">
      <c r="F11" s="26" t="s">
        <v>91</v>
      </c>
      <c r="G11" s="26">
        <f>A4*A5</f>
        <v>8966437.7200316992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zoomScale="160" zoomScaleNormal="160" workbookViewId="0">
      <selection activeCell="F8" sqref="F8"/>
    </sheetView>
  </sheetViews>
  <sheetFormatPr defaultRowHeight="15" x14ac:dyDescent="0.25"/>
  <cols>
    <col min="1" max="1" width="9.42578125" style="82" bestFit="1" customWidth="1"/>
    <col min="2" max="2" width="8.7109375" style="26" bestFit="1" customWidth="1"/>
    <col min="3" max="3" width="11.28515625" style="26" bestFit="1" customWidth="1"/>
    <col min="4" max="4" width="7.5703125" style="26" bestFit="1" customWidth="1"/>
    <col min="5" max="5" width="10.5703125" style="26" bestFit="1" customWidth="1"/>
    <col min="6" max="6" width="12.7109375" style="26" bestFit="1" customWidth="1"/>
    <col min="7" max="7" width="13.140625" style="26" bestFit="1" customWidth="1"/>
    <col min="8" max="8" width="6.5703125" style="26" bestFit="1" customWidth="1"/>
    <col min="9" max="9" width="5.28515625" style="26" bestFit="1" customWidth="1"/>
    <col min="10" max="16384" width="9.140625" style="26"/>
  </cols>
  <sheetData>
    <row r="1" spans="1:9" x14ac:dyDescent="0.25">
      <c r="A1" s="79" t="s">
        <v>83</v>
      </c>
      <c r="B1" s="85" t="s">
        <v>85</v>
      </c>
      <c r="C1" s="86" t="s">
        <v>86</v>
      </c>
      <c r="D1" s="85" t="s">
        <v>87</v>
      </c>
      <c r="E1" s="95" t="s">
        <v>88</v>
      </c>
      <c r="F1" s="86" t="s">
        <v>89</v>
      </c>
      <c r="G1" s="85" t="s">
        <v>90</v>
      </c>
      <c r="H1" s="86" t="s">
        <v>34</v>
      </c>
    </row>
    <row r="2" spans="1:9" x14ac:dyDescent="0.25">
      <c r="A2" s="75">
        <v>8.41</v>
      </c>
      <c r="B2" s="91">
        <v>1000</v>
      </c>
      <c r="C2" s="92">
        <f>B2*A5</f>
        <v>50000000</v>
      </c>
      <c r="D2" s="87">
        <v>11</v>
      </c>
      <c r="E2" s="82">
        <f t="shared" ref="E2:E5" si="0">$A$9*(1+D2/100)^($A$8/252)</f>
        <v>105611.5780905737</v>
      </c>
      <c r="F2" s="88">
        <f t="shared" ref="F2:F5" si="1">(E2-100000)*$A$10</f>
        <v>2805789.0452868524</v>
      </c>
      <c r="G2" s="87">
        <f>C2+F2</f>
        <v>52805789.045286849</v>
      </c>
      <c r="H2" s="88">
        <f t="shared" ref="H2:H13" si="2">((G2/$G$14)^(252/$A$3)-1)*100</f>
        <v>10.963423004390327</v>
      </c>
      <c r="I2" s="26">
        <f>H2-D2</f>
        <v>-3.6576995609673091E-2</v>
      </c>
    </row>
    <row r="3" spans="1:9" x14ac:dyDescent="0.25">
      <c r="A3" s="83">
        <v>591</v>
      </c>
      <c r="B3" s="91">
        <f t="shared" ref="B3:C5" si="3">B2</f>
        <v>1000</v>
      </c>
      <c r="C3" s="92">
        <f t="shared" si="3"/>
        <v>50000000</v>
      </c>
      <c r="D3" s="87">
        <v>10.5</v>
      </c>
      <c r="E3" s="82">
        <f t="shared" si="0"/>
        <v>104497.38952990291</v>
      </c>
      <c r="F3" s="88">
        <f t="shared" si="1"/>
        <v>2248694.7649514549</v>
      </c>
      <c r="G3" s="87">
        <f t="shared" ref="G3:G4" si="4">C3+F3</f>
        <v>52248694.764951453</v>
      </c>
      <c r="H3" s="88">
        <f t="shared" si="2"/>
        <v>10.462743931647434</v>
      </c>
      <c r="I3" s="26">
        <f t="shared" ref="I3:I4" si="5">H3-D3</f>
        <v>-3.7256068352565563E-2</v>
      </c>
    </row>
    <row r="4" spans="1:9" x14ac:dyDescent="0.25">
      <c r="A4" s="75">
        <f>1000/(1+A2/100)^(A3/252)</f>
        <v>827.47339174594515</v>
      </c>
      <c r="B4" s="91">
        <f t="shared" si="3"/>
        <v>1000</v>
      </c>
      <c r="C4" s="92">
        <f t="shared" si="3"/>
        <v>50000000</v>
      </c>
      <c r="D4" s="87">
        <v>10</v>
      </c>
      <c r="E4" s="82">
        <f t="shared" si="0"/>
        <v>103389.98238337728</v>
      </c>
      <c r="F4" s="88">
        <f t="shared" si="1"/>
        <v>1694991.1916886412</v>
      </c>
      <c r="G4" s="87">
        <f t="shared" si="4"/>
        <v>51694991.191688642</v>
      </c>
      <c r="H4" s="88">
        <f t="shared" si="2"/>
        <v>9.9620686922636601</v>
      </c>
      <c r="I4" s="26">
        <f t="shared" si="5"/>
        <v>-3.7931307736339903E-2</v>
      </c>
    </row>
    <row r="5" spans="1:9" x14ac:dyDescent="0.25">
      <c r="A5" s="84">
        <v>50000</v>
      </c>
      <c r="B5" s="91">
        <f t="shared" si="3"/>
        <v>1000</v>
      </c>
      <c r="C5" s="92">
        <f t="shared" si="3"/>
        <v>50000000</v>
      </c>
      <c r="D5" s="87">
        <v>9.5</v>
      </c>
      <c r="E5" s="82">
        <f t="shared" si="0"/>
        <v>102289.34591971326</v>
      </c>
      <c r="F5" s="88">
        <f t="shared" si="1"/>
        <v>1144672.9598566308</v>
      </c>
      <c r="G5" s="87">
        <f t="shared" ref="G5:G13" si="6">C5+F5</f>
        <v>51144672.959856629</v>
      </c>
      <c r="H5" s="88">
        <f t="shared" si="2"/>
        <v>9.4613973036338663</v>
      </c>
      <c r="I5" s="26">
        <f t="shared" ref="I5:I13" si="7">H5-D5</f>
        <v>-3.8602696366133671E-2</v>
      </c>
    </row>
    <row r="6" spans="1:9" x14ac:dyDescent="0.25">
      <c r="A6" s="79" t="s">
        <v>84</v>
      </c>
      <c r="B6" s="91">
        <f t="shared" ref="B6:B12" si="8">B5</f>
        <v>1000</v>
      </c>
      <c r="C6" s="92">
        <f t="shared" ref="C6:C11" si="9">C5</f>
        <v>50000000</v>
      </c>
      <c r="D6" s="87">
        <v>9</v>
      </c>
      <c r="E6" s="82">
        <f>$A$9*(1+D6/100)^($A$8/252)</f>
        <v>101195.4693758354</v>
      </c>
      <c r="F6" s="88">
        <f>(E6-100000)*$A$10</f>
        <v>597734.68791769841</v>
      </c>
      <c r="G6" s="87">
        <f t="shared" si="6"/>
        <v>50597734.687917702</v>
      </c>
      <c r="H6" s="88">
        <f t="shared" si="2"/>
        <v>8.9607297833117716</v>
      </c>
      <c r="I6" s="26">
        <f t="shared" si="7"/>
        <v>-3.9270216688228388E-2</v>
      </c>
    </row>
    <row r="7" spans="1:9" x14ac:dyDescent="0.25">
      <c r="A7" s="75">
        <f>A2+0.04</f>
        <v>8.4499999999999993</v>
      </c>
      <c r="B7" s="91">
        <f t="shared" si="8"/>
        <v>1000</v>
      </c>
      <c r="C7" s="92">
        <f t="shared" si="9"/>
        <v>50000000</v>
      </c>
      <c r="D7" s="87">
        <v>8.5</v>
      </c>
      <c r="E7" s="82">
        <f>$A$9*(1+D7/100)^($A$8/252)</f>
        <v>100108.34195663595</v>
      </c>
      <c r="F7" s="88">
        <f>(E7-100000)*$A$10</f>
        <v>54170.978317975823</v>
      </c>
      <c r="G7" s="87">
        <f t="shared" si="6"/>
        <v>50054170.978317976</v>
      </c>
      <c r="H7" s="88">
        <f t="shared" si="2"/>
        <v>8.4600661490118902</v>
      </c>
      <c r="I7" s="26">
        <f t="shared" si="7"/>
        <v>-3.9933850988109754E-2</v>
      </c>
    </row>
    <row r="8" spans="1:9" x14ac:dyDescent="0.25">
      <c r="A8" s="83">
        <v>592</v>
      </c>
      <c r="B8" s="97">
        <f t="shared" si="8"/>
        <v>1000</v>
      </c>
      <c r="C8" s="98">
        <f t="shared" si="9"/>
        <v>50000000</v>
      </c>
      <c r="D8" s="99">
        <v>8.4499999999999993</v>
      </c>
      <c r="E8" s="100">
        <f>$A$9*(1+D8/100)^($A$8/252)</f>
        <v>100000</v>
      </c>
      <c r="F8" s="101">
        <f>(E8-100000)*$A$10</f>
        <v>0</v>
      </c>
      <c r="G8" s="99">
        <f t="shared" si="6"/>
        <v>50000000</v>
      </c>
      <c r="H8" s="101">
        <f t="shared" si="2"/>
        <v>8.4100000000000072</v>
      </c>
      <c r="I8" s="36">
        <f t="shared" si="7"/>
        <v>-3.9999999999992042E-2</v>
      </c>
    </row>
    <row r="9" spans="1:9" x14ac:dyDescent="0.25">
      <c r="A9" s="75">
        <f>100000/(1+A7/100)^(A8/252)</f>
        <v>82649.171140467748</v>
      </c>
      <c r="B9" s="91">
        <f t="shared" si="8"/>
        <v>1000</v>
      </c>
      <c r="C9" s="92">
        <f t="shared" si="9"/>
        <v>50000000</v>
      </c>
      <c r="D9" s="87">
        <v>8</v>
      </c>
      <c r="E9" s="82">
        <f>$A$9*(1+D9/100)^($A$8/252)</f>
        <v>99027.952834732292</v>
      </c>
      <c r="F9" s="88">
        <f>(E9-100000)*$A$10</f>
        <v>-486023.58263385395</v>
      </c>
      <c r="G9" s="87">
        <f t="shared" si="6"/>
        <v>49513976.417366147</v>
      </c>
      <c r="H9" s="88">
        <f t="shared" si="2"/>
        <v>7.9594064186119473</v>
      </c>
      <c r="I9" s="26">
        <f t="shared" si="7"/>
        <v>-4.0593581388052691E-2</v>
      </c>
    </row>
    <row r="10" spans="1:9" x14ac:dyDescent="0.25">
      <c r="A10" s="84">
        <v>500</v>
      </c>
      <c r="B10" s="91">
        <f t="shared" si="8"/>
        <v>1000</v>
      </c>
      <c r="C10" s="92">
        <f t="shared" si="9"/>
        <v>50000000</v>
      </c>
      <c r="D10" s="87">
        <v>7.5</v>
      </c>
      <c r="E10" s="82">
        <f>$A$9*(1+D10/100)^($A$8/252)</f>
        <v>97954.291150220713</v>
      </c>
      <c r="F10" s="88">
        <f>(E10-100000)*$A$10</f>
        <v>-1022854.4248896432</v>
      </c>
      <c r="G10" s="87">
        <f t="shared" si="6"/>
        <v>48977145.575110354</v>
      </c>
      <c r="H10" s="88">
        <f t="shared" si="2"/>
        <v>7.4587506101549739</v>
      </c>
      <c r="I10" s="26">
        <f t="shared" si="7"/>
        <v>-4.124938984502613E-2</v>
      </c>
    </row>
    <row r="11" spans="1:9" x14ac:dyDescent="0.25">
      <c r="B11" s="91">
        <f t="shared" si="8"/>
        <v>1000</v>
      </c>
      <c r="C11" s="92">
        <f t="shared" si="9"/>
        <v>50000000</v>
      </c>
      <c r="D11" s="87">
        <v>7</v>
      </c>
      <c r="E11" s="82">
        <f t="shared" ref="E11:E13" si="10">$A$9*(1+D11/100)^($A$8/252)</f>
        <v>96887.346010427806</v>
      </c>
      <c r="F11" s="88">
        <f t="shared" ref="F11:F13" si="11">(E11-100000)*$A$10</f>
        <v>-1556326.9947860972</v>
      </c>
      <c r="G11" s="87">
        <f t="shared" si="6"/>
        <v>48443673.005213901</v>
      </c>
      <c r="H11" s="88">
        <f t="shared" si="2"/>
        <v>6.9580987418518037</v>
      </c>
      <c r="I11" s="26">
        <f t="shared" si="7"/>
        <v>-4.1901258148196341E-2</v>
      </c>
    </row>
    <row r="12" spans="1:9" x14ac:dyDescent="0.25">
      <c r="B12" s="91">
        <f t="shared" si="8"/>
        <v>1000</v>
      </c>
      <c r="C12" s="92">
        <f>C11</f>
        <v>50000000</v>
      </c>
      <c r="D12" s="87">
        <v>6.5</v>
      </c>
      <c r="E12" s="82">
        <f t="shared" si="10"/>
        <v>95827.106489658181</v>
      </c>
      <c r="F12" s="88">
        <f t="shared" si="11"/>
        <v>-2086446.7551709095</v>
      </c>
      <c r="G12" s="87">
        <f t="shared" si="6"/>
        <v>47913553.244829088</v>
      </c>
      <c r="H12" s="88">
        <f t="shared" si="2"/>
        <v>6.4574508320832891</v>
      </c>
      <c r="I12" s="26">
        <f t="shared" si="7"/>
        <v>-4.2549167916710928E-2</v>
      </c>
    </row>
    <row r="13" spans="1:9" ht="15.75" thickBot="1" x14ac:dyDescent="0.3">
      <c r="B13" s="93">
        <f>B11</f>
        <v>1000</v>
      </c>
      <c r="C13" s="94">
        <f>C11</f>
        <v>50000000</v>
      </c>
      <c r="D13" s="89">
        <v>6</v>
      </c>
      <c r="E13" s="96">
        <f t="shared" si="10"/>
        <v>94773.561628939526</v>
      </c>
      <c r="F13" s="90">
        <f t="shared" si="11"/>
        <v>-2613219.1855302369</v>
      </c>
      <c r="G13" s="89">
        <f t="shared" si="6"/>
        <v>47386780.814469762</v>
      </c>
      <c r="H13" s="90">
        <f t="shared" si="2"/>
        <v>5.9568068994026779</v>
      </c>
      <c r="I13" s="26">
        <f t="shared" si="7"/>
        <v>-4.3193100597322065E-2</v>
      </c>
    </row>
    <row r="14" spans="1:9" x14ac:dyDescent="0.25">
      <c r="F14" s="26" t="s">
        <v>91</v>
      </c>
      <c r="G14" s="26">
        <f>A4*A5</f>
        <v>41373669.587297261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zoomScale="355" zoomScaleNormal="355" workbookViewId="0">
      <selection activeCell="D3" sqref="D3"/>
    </sheetView>
  </sheetViews>
  <sheetFormatPr defaultRowHeight="15" x14ac:dyDescent="0.25"/>
  <cols>
    <col min="1" max="1" width="6.7109375" style="26" bestFit="1" customWidth="1"/>
    <col min="2" max="2" width="4.5703125" style="26" bestFit="1" customWidth="1"/>
    <col min="3" max="3" width="4" style="26" bestFit="1" customWidth="1"/>
    <col min="4" max="4" width="8.85546875" style="26" bestFit="1" customWidth="1"/>
    <col min="5" max="16384" width="9.140625" style="26"/>
  </cols>
  <sheetData>
    <row r="1" spans="1:5" x14ac:dyDescent="0.25">
      <c r="A1" s="26">
        <v>841.51777100000004</v>
      </c>
      <c r="B1" s="26">
        <v>8.5</v>
      </c>
      <c r="C1" s="27">
        <v>533</v>
      </c>
      <c r="D1" s="53">
        <f>A1*(1+B1/100)^(C1/252)</f>
        <v>999.9999997580893</v>
      </c>
    </row>
    <row r="3" spans="1:5" x14ac:dyDescent="0.25">
      <c r="A3" s="26">
        <f>A1</f>
        <v>841.51777100000004</v>
      </c>
      <c r="B3" s="36">
        <v>5</v>
      </c>
      <c r="C3" s="27">
        <v>533</v>
      </c>
      <c r="D3" s="36">
        <f>A3*(1+B3/100)^(C3/252)</f>
        <v>932.99720124245448</v>
      </c>
    </row>
    <row r="4" spans="1:5" x14ac:dyDescent="0.25">
      <c r="A4" s="26">
        <f>A1</f>
        <v>841.51777100000004</v>
      </c>
      <c r="B4" s="26">
        <v>8.5</v>
      </c>
      <c r="C4" s="27">
        <v>533</v>
      </c>
      <c r="D4" s="53">
        <f>-A4*(1+B4/100)^(C4/252)</f>
        <v>-999.9999997580893</v>
      </c>
      <c r="E4" s="26">
        <f>D4+D3</f>
        <v>-67.002798515634822</v>
      </c>
    </row>
    <row r="5" spans="1:5" x14ac:dyDescent="0.25">
      <c r="E5" s="36">
        <f>E4+D1</f>
        <v>932.99720124245448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zoomScale="127" zoomScaleNormal="127" workbookViewId="0">
      <selection activeCell="G15" sqref="G15"/>
    </sheetView>
  </sheetViews>
  <sheetFormatPr defaultRowHeight="15" x14ac:dyDescent="0.25"/>
  <cols>
    <col min="1" max="1" width="9.140625" style="26" bestFit="1" customWidth="1"/>
    <col min="2" max="2" width="5.5703125" style="27" bestFit="1" customWidth="1"/>
    <col min="3" max="3" width="6.140625" style="26" bestFit="1" customWidth="1"/>
    <col min="4" max="4" width="7.85546875" style="26" bestFit="1" customWidth="1"/>
    <col min="5" max="5" width="7.28515625" style="26" bestFit="1" customWidth="1"/>
    <col min="6" max="6" width="9.140625" style="26" bestFit="1" customWidth="1"/>
    <col min="7" max="7" width="5.5703125" style="26" bestFit="1" customWidth="1"/>
    <col min="8" max="8" width="6.140625" style="26" bestFit="1" customWidth="1"/>
    <col min="9" max="9" width="5.5703125" style="26" bestFit="1" customWidth="1"/>
    <col min="10" max="10" width="6.7109375" style="26" bestFit="1" customWidth="1"/>
    <col min="11" max="11" width="5.28515625" style="26" bestFit="1" customWidth="1"/>
    <col min="12" max="16384" width="9.140625" style="26"/>
  </cols>
  <sheetData>
    <row r="1" spans="1:6" x14ac:dyDescent="0.25">
      <c r="A1" s="182" t="s">
        <v>23</v>
      </c>
      <c r="B1" s="183"/>
      <c r="C1" s="183"/>
      <c r="D1" s="183"/>
      <c r="E1" s="183"/>
      <c r="F1" s="184"/>
    </row>
    <row r="2" spans="1:6" x14ac:dyDescent="0.25">
      <c r="A2" s="172" t="s">
        <v>24</v>
      </c>
      <c r="B2" s="173" t="s">
        <v>25</v>
      </c>
      <c r="C2" s="174" t="s">
        <v>26</v>
      </c>
      <c r="D2" s="82"/>
      <c r="E2" s="82"/>
      <c r="F2" s="76"/>
    </row>
    <row r="3" spans="1:6" x14ac:dyDescent="0.25">
      <c r="A3" s="75" t="s">
        <v>27</v>
      </c>
      <c r="B3" s="140">
        <v>100</v>
      </c>
      <c r="C3" s="82">
        <v>7.2</v>
      </c>
      <c r="D3" s="82">
        <f>B3*C3</f>
        <v>720</v>
      </c>
      <c r="E3" s="82"/>
      <c r="F3" s="76"/>
    </row>
    <row r="4" spans="1:6" x14ac:dyDescent="0.25">
      <c r="A4" s="75" t="s">
        <v>28</v>
      </c>
      <c r="B4" s="140">
        <v>40</v>
      </c>
      <c r="C4" s="82">
        <v>7.1</v>
      </c>
      <c r="D4" s="82">
        <f>-B4*C4</f>
        <v>-284</v>
      </c>
      <c r="E4" s="82"/>
      <c r="F4" s="76"/>
    </row>
    <row r="5" spans="1:6" x14ac:dyDescent="0.25">
      <c r="A5" s="75" t="s">
        <v>29</v>
      </c>
      <c r="B5" s="140">
        <v>60</v>
      </c>
      <c r="C5" s="82">
        <v>7.3</v>
      </c>
      <c r="D5" s="82">
        <f>-B5*C5</f>
        <v>-438</v>
      </c>
      <c r="E5" s="82">
        <f>D3+D4+D5</f>
        <v>-2</v>
      </c>
      <c r="F5" s="30">
        <f>E5*30</f>
        <v>-60</v>
      </c>
    </row>
    <row r="6" spans="1:6" x14ac:dyDescent="0.25">
      <c r="A6" s="179" t="s">
        <v>30</v>
      </c>
      <c r="B6" s="180"/>
      <c r="C6" s="180"/>
      <c r="D6" s="180"/>
      <c r="E6" s="180"/>
      <c r="F6" s="181"/>
    </row>
    <row r="7" spans="1:6" x14ac:dyDescent="0.25">
      <c r="A7" s="172" t="s">
        <v>24</v>
      </c>
      <c r="B7" s="173" t="s">
        <v>25</v>
      </c>
      <c r="C7" s="174" t="s">
        <v>26</v>
      </c>
      <c r="D7" s="82"/>
      <c r="E7" s="82"/>
      <c r="F7" s="76"/>
    </row>
    <row r="8" spans="1:6" x14ac:dyDescent="0.25">
      <c r="A8" s="75" t="s">
        <v>31</v>
      </c>
      <c r="B8" s="140">
        <v>60</v>
      </c>
      <c r="C8" s="82">
        <v>7.3</v>
      </c>
      <c r="D8" s="82">
        <f>B8*C8</f>
        <v>438</v>
      </c>
      <c r="E8" s="82"/>
      <c r="F8" s="76"/>
    </row>
    <row r="9" spans="1:6" x14ac:dyDescent="0.25">
      <c r="A9" s="75" t="s">
        <v>32</v>
      </c>
      <c r="B9" s="140">
        <v>100</v>
      </c>
      <c r="C9" s="82">
        <v>7</v>
      </c>
      <c r="D9" s="82">
        <f>-B9*C9</f>
        <v>-700</v>
      </c>
      <c r="E9" s="82"/>
      <c r="F9" s="76"/>
    </row>
    <row r="10" spans="1:6" x14ac:dyDescent="0.25">
      <c r="A10" s="75" t="s">
        <v>27</v>
      </c>
      <c r="B10" s="140">
        <v>40</v>
      </c>
      <c r="C10" s="82">
        <v>6.85</v>
      </c>
      <c r="D10" s="82">
        <f>+B10*C10</f>
        <v>274</v>
      </c>
      <c r="E10" s="82">
        <f>D8+D9+D10</f>
        <v>12</v>
      </c>
      <c r="F10" s="30">
        <f>E10*30</f>
        <v>360</v>
      </c>
    </row>
    <row r="11" spans="1:6" x14ac:dyDescent="0.25">
      <c r="A11" s="75"/>
      <c r="B11" s="140"/>
      <c r="C11" s="82"/>
      <c r="D11" s="82"/>
      <c r="E11" s="82"/>
      <c r="F11" s="76"/>
    </row>
    <row r="12" spans="1:6" x14ac:dyDescent="0.25">
      <c r="A12" s="77"/>
      <c r="B12" s="72"/>
      <c r="C12" s="29"/>
      <c r="D12" s="29"/>
      <c r="E12" s="29"/>
      <c r="F12" s="30">
        <f>F10+F5</f>
        <v>300</v>
      </c>
    </row>
  </sheetData>
  <mergeCells count="2">
    <mergeCell ref="A6:F6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zoomScale="190" zoomScaleNormal="190" workbookViewId="0">
      <selection activeCell="D5" sqref="D5"/>
    </sheetView>
  </sheetViews>
  <sheetFormatPr defaultRowHeight="15" x14ac:dyDescent="0.25"/>
  <cols>
    <col min="1" max="1" width="2.7109375" style="26" bestFit="1" customWidth="1"/>
    <col min="2" max="2" width="8.7109375" style="26" bestFit="1" customWidth="1"/>
    <col min="3" max="3" width="7.5703125" style="26" bestFit="1" customWidth="1"/>
    <col min="4" max="4" width="8.140625" style="26" bestFit="1" customWidth="1"/>
    <col min="5" max="5" width="8.85546875" style="26" bestFit="1" customWidth="1"/>
    <col min="6" max="6" width="8.5703125" style="26" bestFit="1" customWidth="1"/>
    <col min="7" max="7" width="8.140625" style="26" bestFit="1" customWidth="1"/>
    <col min="8" max="8" width="5.7109375" style="26" bestFit="1" customWidth="1"/>
    <col min="9" max="16384" width="9.140625" style="26"/>
  </cols>
  <sheetData>
    <row r="1" spans="1:7" ht="15.75" thickBot="1" x14ac:dyDescent="0.3">
      <c r="A1" s="26" t="s">
        <v>92</v>
      </c>
      <c r="B1" s="26" t="s">
        <v>34</v>
      </c>
      <c r="C1" s="26" t="s">
        <v>0</v>
      </c>
      <c r="D1" s="26" t="s">
        <v>45</v>
      </c>
      <c r="E1" s="104" t="s">
        <v>94</v>
      </c>
      <c r="F1" s="105" t="s">
        <v>95</v>
      </c>
      <c r="G1" s="86"/>
    </row>
    <row r="2" spans="1:7" x14ac:dyDescent="0.25">
      <c r="B2" s="26">
        <v>8.41</v>
      </c>
      <c r="C2" s="27">
        <v>592</v>
      </c>
      <c r="D2" s="26">
        <f>1000/(1+B2/100)^(C2/252)</f>
        <v>827.20828104829434</v>
      </c>
      <c r="E2" s="107" t="s">
        <v>98</v>
      </c>
      <c r="F2" s="29"/>
      <c r="G2" s="106" t="s">
        <v>83</v>
      </c>
    </row>
    <row r="3" spans="1:7" ht="15.75" thickBot="1" x14ac:dyDescent="0.3">
      <c r="E3" s="109" t="s">
        <v>99</v>
      </c>
      <c r="F3" s="111" t="str">
        <f>E2</f>
        <v>8,41%aa</v>
      </c>
      <c r="G3" s="90" t="s">
        <v>96</v>
      </c>
    </row>
    <row r="4" spans="1:7" x14ac:dyDescent="0.25">
      <c r="A4" s="26" t="s">
        <v>93</v>
      </c>
      <c r="B4" s="108" t="s">
        <v>85</v>
      </c>
      <c r="C4" s="85" t="s">
        <v>87</v>
      </c>
      <c r="D4" s="110" t="s">
        <v>94</v>
      </c>
      <c r="E4" s="112" t="s">
        <v>95</v>
      </c>
      <c r="F4" s="88" t="s">
        <v>96</v>
      </c>
      <c r="G4" s="102" t="s">
        <v>97</v>
      </c>
    </row>
    <row r="5" spans="1:7" x14ac:dyDescent="0.25">
      <c r="B5" s="102">
        <v>1000</v>
      </c>
      <c r="C5" s="87">
        <v>10</v>
      </c>
      <c r="D5" s="82">
        <f>$D$2*(1+C5/100)^($C$2/252)</f>
        <v>1034.7962166445864</v>
      </c>
      <c r="E5" s="82">
        <f>-B5</f>
        <v>-1000</v>
      </c>
      <c r="F5" s="88">
        <f>D5+E5</f>
        <v>34.796216644586366</v>
      </c>
      <c r="G5" s="102">
        <f>B5+F5</f>
        <v>1034.7962166445864</v>
      </c>
    </row>
    <row r="6" spans="1:7" x14ac:dyDescent="0.25">
      <c r="B6" s="102">
        <f>B5</f>
        <v>1000</v>
      </c>
      <c r="C6" s="87">
        <v>9.5</v>
      </c>
      <c r="D6" s="82">
        <f t="shared" ref="D6:D14" si="0">$D$2*(1+C6/100)^($C$2/252)</f>
        <v>1023.7803094720969</v>
      </c>
      <c r="E6" s="82">
        <f t="shared" ref="E6:E14" si="1">-B6</f>
        <v>-1000</v>
      </c>
      <c r="F6" s="88">
        <f t="shared" ref="F6:F14" si="2">D6+E6</f>
        <v>23.78030947209686</v>
      </c>
      <c r="G6" s="102">
        <f t="shared" ref="G6:G14" si="3">B6+F6</f>
        <v>1023.7803094720969</v>
      </c>
    </row>
    <row r="7" spans="1:7" x14ac:dyDescent="0.25">
      <c r="B7" s="102">
        <f>B6</f>
        <v>1000</v>
      </c>
      <c r="C7" s="87">
        <v>9</v>
      </c>
      <c r="D7" s="82">
        <f t="shared" si="0"/>
        <v>1012.8320601060823</v>
      </c>
      <c r="E7" s="82">
        <f t="shared" si="1"/>
        <v>-1000</v>
      </c>
      <c r="F7" s="88">
        <f t="shared" si="2"/>
        <v>12.832060106082281</v>
      </c>
      <c r="G7" s="102">
        <f t="shared" si="3"/>
        <v>1012.8320601060823</v>
      </c>
    </row>
    <row r="8" spans="1:7" x14ac:dyDescent="0.25">
      <c r="B8" s="102">
        <f>B7</f>
        <v>1000</v>
      </c>
      <c r="C8" s="87">
        <v>8.5</v>
      </c>
      <c r="D8" s="82">
        <f t="shared" si="0"/>
        <v>1001.9513605018715</v>
      </c>
      <c r="E8" s="82">
        <f t="shared" si="1"/>
        <v>-1000</v>
      </c>
      <c r="F8" s="88">
        <f t="shared" si="2"/>
        <v>1.951360501871477</v>
      </c>
      <c r="G8" s="102">
        <f t="shared" si="3"/>
        <v>1001.9513605018715</v>
      </c>
    </row>
    <row r="9" spans="1:7" x14ac:dyDescent="0.25">
      <c r="B9" s="102">
        <f>B8</f>
        <v>1000</v>
      </c>
      <c r="C9" s="87">
        <v>8.41</v>
      </c>
      <c r="D9" s="82">
        <f t="shared" si="0"/>
        <v>1000.0000000000001</v>
      </c>
      <c r="E9" s="82">
        <f t="shared" si="1"/>
        <v>-1000</v>
      </c>
      <c r="F9" s="88">
        <f t="shared" si="2"/>
        <v>0</v>
      </c>
      <c r="G9" s="102">
        <f t="shared" si="3"/>
        <v>1000</v>
      </c>
    </row>
    <row r="10" spans="1:7" x14ac:dyDescent="0.25">
      <c r="B10" s="102">
        <f t="shared" ref="B10:B14" si="4">B9</f>
        <v>1000</v>
      </c>
      <c r="C10" s="87">
        <v>8</v>
      </c>
      <c r="D10" s="82">
        <f t="shared" si="0"/>
        <v>991.13810229176443</v>
      </c>
      <c r="E10" s="82">
        <f t="shared" si="1"/>
        <v>-1000</v>
      </c>
      <c r="F10" s="88">
        <f t="shared" si="2"/>
        <v>-8.8618977082355741</v>
      </c>
      <c r="G10" s="102">
        <f t="shared" si="3"/>
        <v>991.13810229176443</v>
      </c>
    </row>
    <row r="11" spans="1:7" x14ac:dyDescent="0.25">
      <c r="B11" s="102">
        <f t="shared" si="4"/>
        <v>1000</v>
      </c>
      <c r="C11" s="87">
        <v>7.5</v>
      </c>
      <c r="D11" s="82">
        <f t="shared" si="0"/>
        <v>980.39217678256864</v>
      </c>
      <c r="E11" s="82">
        <f t="shared" si="1"/>
        <v>-1000</v>
      </c>
      <c r="F11" s="88">
        <f t="shared" si="2"/>
        <v>-19.60782321743136</v>
      </c>
      <c r="G11" s="102">
        <f t="shared" si="3"/>
        <v>980.39217678256864</v>
      </c>
    </row>
    <row r="12" spans="1:7" x14ac:dyDescent="0.25">
      <c r="B12" s="102">
        <f t="shared" si="4"/>
        <v>1000</v>
      </c>
      <c r="C12" s="87">
        <v>7</v>
      </c>
      <c r="D12" s="82">
        <f t="shared" si="0"/>
        <v>969.71347495311045</v>
      </c>
      <c r="E12" s="82">
        <f t="shared" si="1"/>
        <v>-1000</v>
      </c>
      <c r="F12" s="88">
        <f t="shared" si="2"/>
        <v>-30.286525046889551</v>
      </c>
      <c r="G12" s="102">
        <f t="shared" si="3"/>
        <v>969.71347495311045</v>
      </c>
    </row>
    <row r="13" spans="1:7" x14ac:dyDescent="0.25">
      <c r="B13" s="102">
        <f t="shared" si="4"/>
        <v>1000</v>
      </c>
      <c r="C13" s="87">
        <v>6.5</v>
      </c>
      <c r="D13" s="82">
        <f t="shared" si="0"/>
        <v>959.10188745170967</v>
      </c>
      <c r="E13" s="82">
        <f t="shared" si="1"/>
        <v>-1000</v>
      </c>
      <c r="F13" s="88">
        <f t="shared" si="2"/>
        <v>-40.898112548290328</v>
      </c>
      <c r="G13" s="102">
        <f t="shared" si="3"/>
        <v>959.10188745170967</v>
      </c>
    </row>
    <row r="14" spans="1:7" ht="15.75" thickBot="1" x14ac:dyDescent="0.3">
      <c r="B14" s="103">
        <f t="shared" si="4"/>
        <v>1000</v>
      </c>
      <c r="C14" s="89">
        <v>6</v>
      </c>
      <c r="D14" s="96">
        <f t="shared" si="0"/>
        <v>948.55730459362928</v>
      </c>
      <c r="E14" s="96">
        <f t="shared" si="1"/>
        <v>-1000</v>
      </c>
      <c r="F14" s="90">
        <f t="shared" si="2"/>
        <v>-51.442695406370717</v>
      </c>
      <c r="G14" s="103">
        <f t="shared" si="3"/>
        <v>948.55730459362928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zoomScale="280" zoomScaleNormal="280" workbookViewId="0">
      <selection activeCell="D1" sqref="D1"/>
    </sheetView>
  </sheetViews>
  <sheetFormatPr defaultRowHeight="15" x14ac:dyDescent="0.25"/>
  <cols>
    <col min="1" max="1" width="12.5703125" bestFit="1" customWidth="1"/>
    <col min="2" max="2" width="6.140625" bestFit="1" customWidth="1"/>
    <col min="3" max="3" width="6.28515625" bestFit="1" customWidth="1"/>
  </cols>
  <sheetData>
    <row r="1" spans="1:3" x14ac:dyDescent="0.25">
      <c r="A1" s="116">
        <v>3023.8609139999999</v>
      </c>
      <c r="B1" s="113"/>
      <c r="C1" s="113"/>
    </row>
    <row r="2" spans="1:3" x14ac:dyDescent="0.25">
      <c r="A2" s="114">
        <v>0</v>
      </c>
      <c r="B2" s="113"/>
      <c r="C2" s="113"/>
    </row>
    <row r="3" spans="1:3" x14ac:dyDescent="0.25">
      <c r="A3" s="116">
        <f>A1*(1+A2/100)</f>
        <v>3023.8609139999999</v>
      </c>
      <c r="B3" s="115">
        <f>A3*2.9563%</f>
        <v>89.394400200581998</v>
      </c>
      <c r="C3" s="113">
        <v>88.25</v>
      </c>
    </row>
    <row r="4" spans="1:3" x14ac:dyDescent="0.25">
      <c r="B4" s="117" t="s">
        <v>100</v>
      </c>
      <c r="C4" s="118">
        <f>B3-C3</f>
        <v>1.1444002005819982</v>
      </c>
    </row>
    <row r="5" spans="1:3" x14ac:dyDescent="0.25">
      <c r="B5" s="119" t="s">
        <v>101</v>
      </c>
      <c r="C5" s="120">
        <f>89.39-C3</f>
        <v>1.1400000000000006</v>
      </c>
    </row>
    <row r="6" spans="1:3" x14ac:dyDescent="0.25">
      <c r="B6" s="121" t="s">
        <v>102</v>
      </c>
      <c r="C6" s="122">
        <f>C4-C5</f>
        <v>4.4002005819976375E-3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"/>
  <sheetViews>
    <sheetView showGridLines="0" zoomScale="160" zoomScaleNormal="160" workbookViewId="0">
      <selection activeCell="D1" sqref="D1"/>
    </sheetView>
  </sheetViews>
  <sheetFormatPr defaultColWidth="15.7109375" defaultRowHeight="15" x14ac:dyDescent="0.25"/>
  <cols>
    <col min="1" max="1" width="12.7109375" style="26" bestFit="1" customWidth="1"/>
    <col min="2" max="2" width="1.7109375" style="26" customWidth="1"/>
    <col min="3" max="4" width="9.5703125" style="4" bestFit="1" customWidth="1"/>
    <col min="5" max="7" width="8.42578125" style="4" bestFit="1" customWidth="1"/>
    <col min="8" max="8" width="3.7109375" style="4" customWidth="1"/>
    <col min="9" max="9" width="11" style="22" bestFit="1" customWidth="1"/>
    <col min="10" max="10" width="13.42578125" style="22" bestFit="1" customWidth="1"/>
    <col min="11" max="11" width="38.28515625" style="22" bestFit="1" customWidth="1"/>
    <col min="12" max="16384" width="15.7109375" style="26"/>
  </cols>
  <sheetData>
    <row r="1" spans="1:11" ht="15.75" thickBot="1" x14ac:dyDescent="0.3">
      <c r="A1" s="123" t="s">
        <v>103</v>
      </c>
      <c r="C1" s="1" t="s">
        <v>10</v>
      </c>
      <c r="D1" s="55">
        <v>43340</v>
      </c>
      <c r="E1" s="137" t="s">
        <v>106</v>
      </c>
      <c r="F1" s="138">
        <v>5.37</v>
      </c>
      <c r="I1" s="178" t="s">
        <v>22</v>
      </c>
      <c r="J1" s="178"/>
      <c r="K1" s="178"/>
    </row>
    <row r="2" spans="1:11" ht="17.25" x14ac:dyDescent="0.25">
      <c r="A2" s="124">
        <v>3134.5517829999999</v>
      </c>
      <c r="C2" s="5" t="s">
        <v>12</v>
      </c>
      <c r="D2" s="6" t="s">
        <v>0</v>
      </c>
      <c r="E2" s="135" t="s">
        <v>63</v>
      </c>
      <c r="F2" s="136" t="s">
        <v>64</v>
      </c>
      <c r="G2" s="30">
        <f>SUM(F3:F18)</f>
        <v>3267.4564715639908</v>
      </c>
      <c r="I2" s="8">
        <v>43020</v>
      </c>
      <c r="J2" s="9" t="s">
        <v>1</v>
      </c>
      <c r="K2" s="10" t="s">
        <v>21</v>
      </c>
    </row>
    <row r="3" spans="1:11" x14ac:dyDescent="0.25">
      <c r="A3" s="125" t="s">
        <v>104</v>
      </c>
      <c r="C3" s="14">
        <v>43511</v>
      </c>
      <c r="D3" s="129">
        <f t="shared" ref="D3:D18" si="0">NETWORKDAYS($D$1,WORKDAY(C3-1,0,$I$2:$I$616),$I$2:$I$616)</f>
        <v>117</v>
      </c>
      <c r="E3" s="132">
        <f>A6</f>
        <v>92.666754360829003</v>
      </c>
      <c r="F3" s="132">
        <f>E3/(1+$F$1/100)^(D3/252)</f>
        <v>90.443379727000305</v>
      </c>
      <c r="G3" s="132"/>
      <c r="I3" s="8">
        <v>43041</v>
      </c>
      <c r="J3" s="9" t="s">
        <v>1</v>
      </c>
      <c r="K3" s="10" t="s">
        <v>16</v>
      </c>
    </row>
    <row r="4" spans="1:11" x14ac:dyDescent="0.25">
      <c r="A4" s="126">
        <f>A2</f>
        <v>3134.5517829999999</v>
      </c>
      <c r="C4" s="61">
        <v>43692</v>
      </c>
      <c r="D4" s="130">
        <f t="shared" si="0"/>
        <v>241</v>
      </c>
      <c r="E4" s="133">
        <f>E3</f>
        <v>92.666754360829003</v>
      </c>
      <c r="F4" s="134">
        <f t="shared" ref="F4:F18" si="1">E4/(1+$F$1/100)^(D4/252)</f>
        <v>88.145183526505875</v>
      </c>
      <c r="G4" s="132"/>
      <c r="I4" s="8">
        <v>43054</v>
      </c>
      <c r="J4" s="9" t="s">
        <v>17</v>
      </c>
      <c r="K4" s="10" t="s">
        <v>18</v>
      </c>
    </row>
    <row r="5" spans="1:11" x14ac:dyDescent="0.25">
      <c r="A5" s="125" t="s">
        <v>105</v>
      </c>
      <c r="C5" s="128">
        <v>43876</v>
      </c>
      <c r="D5" s="131">
        <f t="shared" si="0"/>
        <v>370</v>
      </c>
      <c r="E5" s="132">
        <f t="shared" ref="E5:E17" si="2">E4</f>
        <v>92.666754360829003</v>
      </c>
      <c r="F5" s="132">
        <f t="shared" si="1"/>
        <v>85.816274359708757</v>
      </c>
      <c r="G5" s="132"/>
      <c r="I5" s="23">
        <v>43094</v>
      </c>
      <c r="J5" s="24" t="s">
        <v>4</v>
      </c>
      <c r="K5" s="25" t="s">
        <v>2</v>
      </c>
    </row>
    <row r="6" spans="1:11" x14ac:dyDescent="0.25">
      <c r="A6" s="127">
        <f>A4*2.9563%</f>
        <v>92.666754360829003</v>
      </c>
      <c r="C6" s="61">
        <v>44058</v>
      </c>
      <c r="D6" s="130">
        <f t="shared" si="0"/>
        <v>494</v>
      </c>
      <c r="E6" s="133">
        <f t="shared" si="2"/>
        <v>92.666754360829003</v>
      </c>
      <c r="F6" s="134">
        <f t="shared" si="1"/>
        <v>83.635654437395175</v>
      </c>
      <c r="G6" s="132"/>
      <c r="I6" s="8">
        <v>43101</v>
      </c>
      <c r="J6" s="9" t="s">
        <v>4</v>
      </c>
      <c r="K6" s="10" t="s">
        <v>3</v>
      </c>
    </row>
    <row r="7" spans="1:11" x14ac:dyDescent="0.25">
      <c r="C7" s="128">
        <v>44242</v>
      </c>
      <c r="D7" s="131">
        <f t="shared" si="0"/>
        <v>619</v>
      </c>
      <c r="E7" s="132">
        <f t="shared" si="2"/>
        <v>92.666754360829003</v>
      </c>
      <c r="F7" s="132">
        <f t="shared" si="1"/>
        <v>81.493527376380555</v>
      </c>
      <c r="G7" s="132"/>
      <c r="I7" s="8">
        <v>43143</v>
      </c>
      <c r="J7" s="9" t="s">
        <v>4</v>
      </c>
      <c r="K7" s="10" t="s">
        <v>5</v>
      </c>
    </row>
    <row r="8" spans="1:11" x14ac:dyDescent="0.25">
      <c r="C8" s="61">
        <v>44423</v>
      </c>
      <c r="D8" s="130">
        <f t="shared" si="0"/>
        <v>744</v>
      </c>
      <c r="E8" s="133">
        <f t="shared" si="2"/>
        <v>92.666754360829003</v>
      </c>
      <c r="F8" s="134">
        <f t="shared" si="1"/>
        <v>79.406265771688354</v>
      </c>
      <c r="G8" s="132"/>
      <c r="I8" s="8">
        <v>43144</v>
      </c>
      <c r="J8" s="9" t="s">
        <v>6</v>
      </c>
      <c r="K8" s="10" t="s">
        <v>7</v>
      </c>
    </row>
    <row r="9" spans="1:11" x14ac:dyDescent="0.25">
      <c r="C9" s="128">
        <v>44607</v>
      </c>
      <c r="D9" s="131">
        <f t="shared" si="0"/>
        <v>871</v>
      </c>
      <c r="E9" s="132">
        <f t="shared" si="2"/>
        <v>92.666754360829003</v>
      </c>
      <c r="F9" s="132">
        <f t="shared" si="1"/>
        <v>77.340350551751484</v>
      </c>
      <c r="G9" s="132"/>
      <c r="I9" s="8">
        <v>43189</v>
      </c>
      <c r="J9" s="9" t="s">
        <v>8</v>
      </c>
      <c r="K9" s="10" t="s">
        <v>9</v>
      </c>
    </row>
    <row r="10" spans="1:11" x14ac:dyDescent="0.25">
      <c r="C10" s="61">
        <v>44788</v>
      </c>
      <c r="D10" s="130">
        <f t="shared" si="0"/>
        <v>995</v>
      </c>
      <c r="E10" s="133">
        <f t="shared" si="2"/>
        <v>92.666754360829003</v>
      </c>
      <c r="F10" s="134">
        <f t="shared" si="1"/>
        <v>75.375106657511211</v>
      </c>
      <c r="G10" s="132"/>
      <c r="I10" s="8">
        <v>43221</v>
      </c>
      <c r="J10" s="9" t="s">
        <v>6</v>
      </c>
      <c r="K10" s="10" t="s">
        <v>13</v>
      </c>
    </row>
    <row r="11" spans="1:11" x14ac:dyDescent="0.25">
      <c r="C11" s="128">
        <v>44972</v>
      </c>
      <c r="D11" s="131">
        <f t="shared" si="0"/>
        <v>1123</v>
      </c>
      <c r="E11" s="132">
        <f t="shared" si="2"/>
        <v>92.666754360829003</v>
      </c>
      <c r="F11" s="132">
        <f t="shared" si="1"/>
        <v>73.398833208457333</v>
      </c>
      <c r="G11" s="132"/>
      <c r="I11" s="8">
        <v>43251</v>
      </c>
      <c r="J11" s="9" t="s">
        <v>1</v>
      </c>
      <c r="K11" s="10" t="s">
        <v>14</v>
      </c>
    </row>
    <row r="12" spans="1:11" x14ac:dyDescent="0.25">
      <c r="C12" s="61">
        <v>45153</v>
      </c>
      <c r="D12" s="130">
        <f t="shared" si="0"/>
        <v>1246</v>
      </c>
      <c r="E12" s="133">
        <f t="shared" si="2"/>
        <v>92.666754360829003</v>
      </c>
      <c r="F12" s="134">
        <f t="shared" si="1"/>
        <v>71.54859441402985</v>
      </c>
      <c r="G12" s="132"/>
      <c r="I12" s="8">
        <v>43350</v>
      </c>
      <c r="J12" s="9" t="s">
        <v>8</v>
      </c>
      <c r="K12" s="10" t="s">
        <v>15</v>
      </c>
    </row>
    <row r="13" spans="1:11" ht="17.25" x14ac:dyDescent="0.25">
      <c r="C13" s="128">
        <v>45337</v>
      </c>
      <c r="D13" s="131">
        <f t="shared" si="0"/>
        <v>1370</v>
      </c>
      <c r="E13" s="132">
        <f t="shared" si="2"/>
        <v>92.666754360829003</v>
      </c>
      <c r="F13" s="132">
        <f t="shared" si="1"/>
        <v>69.730520959351637</v>
      </c>
      <c r="G13" s="132"/>
      <c r="I13" s="8">
        <v>43385</v>
      </c>
      <c r="J13" s="9" t="s">
        <v>8</v>
      </c>
      <c r="K13" s="10" t="s">
        <v>21</v>
      </c>
    </row>
    <row r="14" spans="1:11" x14ac:dyDescent="0.25">
      <c r="C14" s="61">
        <v>45519</v>
      </c>
      <c r="D14" s="130">
        <f t="shared" si="0"/>
        <v>1497</v>
      </c>
      <c r="E14" s="133">
        <f t="shared" si="2"/>
        <v>92.666754360829003</v>
      </c>
      <c r="F14" s="134">
        <f t="shared" si="1"/>
        <v>67.916339885048899</v>
      </c>
      <c r="G14" s="132"/>
      <c r="I14" s="8">
        <v>43406</v>
      </c>
      <c r="J14" s="9" t="s">
        <v>8</v>
      </c>
      <c r="K14" s="10" t="s">
        <v>16</v>
      </c>
    </row>
    <row r="15" spans="1:11" x14ac:dyDescent="0.25">
      <c r="C15" s="128">
        <v>45703</v>
      </c>
      <c r="D15" s="131">
        <f t="shared" si="0"/>
        <v>1626</v>
      </c>
      <c r="E15" s="132">
        <f t="shared" si="2"/>
        <v>92.666754360829003</v>
      </c>
      <c r="F15" s="132">
        <f t="shared" si="1"/>
        <v>66.121902796083788</v>
      </c>
      <c r="G15" s="132"/>
      <c r="I15" s="8">
        <v>43419</v>
      </c>
      <c r="J15" s="9" t="s">
        <v>1</v>
      </c>
      <c r="K15" s="10" t="s">
        <v>18</v>
      </c>
    </row>
    <row r="16" spans="1:11" x14ac:dyDescent="0.25">
      <c r="C16" s="61">
        <v>45884</v>
      </c>
      <c r="D16" s="130">
        <f t="shared" si="0"/>
        <v>1749</v>
      </c>
      <c r="E16" s="133">
        <f t="shared" si="2"/>
        <v>92.666754360829003</v>
      </c>
      <c r="F16" s="134">
        <f t="shared" si="1"/>
        <v>64.455100963318671</v>
      </c>
      <c r="G16" s="132"/>
      <c r="I16" s="23">
        <v>43459</v>
      </c>
      <c r="J16" s="24" t="s">
        <v>6</v>
      </c>
      <c r="K16" s="25" t="s">
        <v>2</v>
      </c>
    </row>
    <row r="17" spans="3:11" x14ac:dyDescent="0.25">
      <c r="C17" s="128">
        <v>46068</v>
      </c>
      <c r="D17" s="131">
        <f t="shared" si="0"/>
        <v>1878</v>
      </c>
      <c r="E17" s="132">
        <f t="shared" si="2"/>
        <v>92.666754360829003</v>
      </c>
      <c r="F17" s="132">
        <f t="shared" si="1"/>
        <v>62.752114260305383</v>
      </c>
      <c r="G17" s="132"/>
      <c r="I17" s="8">
        <v>43466</v>
      </c>
      <c r="J17" s="9" t="s">
        <v>6</v>
      </c>
      <c r="K17" s="10" t="s">
        <v>3</v>
      </c>
    </row>
    <row r="18" spans="3:11" x14ac:dyDescent="0.25">
      <c r="C18" s="61">
        <v>46249</v>
      </c>
      <c r="D18" s="130">
        <f t="shared" si="0"/>
        <v>2002</v>
      </c>
      <c r="E18" s="133">
        <f>E17+A4</f>
        <v>3227.218537360829</v>
      </c>
      <c r="F18" s="134">
        <f t="shared" si="1"/>
        <v>2129.8773226694534</v>
      </c>
      <c r="G18" s="132"/>
      <c r="I18" s="8">
        <v>43528</v>
      </c>
      <c r="J18" s="9" t="s">
        <v>4</v>
      </c>
      <c r="K18" s="10" t="s">
        <v>5</v>
      </c>
    </row>
    <row r="19" spans="3:11" x14ac:dyDescent="0.25">
      <c r="I19" s="8">
        <v>43529</v>
      </c>
      <c r="J19" s="9" t="s">
        <v>6</v>
      </c>
      <c r="K19" s="10" t="s">
        <v>7</v>
      </c>
    </row>
    <row r="20" spans="3:11" x14ac:dyDescent="0.25">
      <c r="C20" s="18"/>
      <c r="D20" s="19"/>
      <c r="I20" s="8">
        <v>43574</v>
      </c>
      <c r="J20" s="9" t="s">
        <v>8</v>
      </c>
      <c r="K20" s="10" t="s">
        <v>9</v>
      </c>
    </row>
    <row r="21" spans="3:11" x14ac:dyDescent="0.25">
      <c r="C21" s="18"/>
      <c r="D21" s="19"/>
      <c r="I21" s="8">
        <v>43586</v>
      </c>
      <c r="J21" s="9" t="s">
        <v>17</v>
      </c>
      <c r="K21" s="10" t="s">
        <v>13</v>
      </c>
    </row>
    <row r="22" spans="3:11" x14ac:dyDescent="0.25">
      <c r="C22" s="18"/>
      <c r="D22" s="19"/>
      <c r="I22" s="8">
        <v>43636</v>
      </c>
      <c r="J22" s="9" t="s">
        <v>1</v>
      </c>
      <c r="K22" s="10" t="s">
        <v>14</v>
      </c>
    </row>
    <row r="23" spans="3:11" x14ac:dyDescent="0.25">
      <c r="C23" s="18"/>
      <c r="D23" s="19"/>
      <c r="I23" s="8">
        <v>43784</v>
      </c>
      <c r="J23" s="9" t="s">
        <v>8</v>
      </c>
      <c r="K23" s="10" t="s">
        <v>18</v>
      </c>
    </row>
    <row r="24" spans="3:11" x14ac:dyDescent="0.25">
      <c r="C24" s="18"/>
      <c r="D24" s="19"/>
      <c r="I24" s="8">
        <v>43824</v>
      </c>
      <c r="J24" s="9" t="s">
        <v>17</v>
      </c>
      <c r="K24" s="10" t="s">
        <v>2</v>
      </c>
    </row>
    <row r="25" spans="3:11" x14ac:dyDescent="0.25">
      <c r="C25" s="18"/>
      <c r="D25" s="19"/>
      <c r="I25" s="8">
        <v>43831</v>
      </c>
      <c r="J25" s="9" t="s">
        <v>17</v>
      </c>
      <c r="K25" s="10" t="s">
        <v>3</v>
      </c>
    </row>
    <row r="26" spans="3:11" x14ac:dyDescent="0.25">
      <c r="C26" s="18"/>
      <c r="D26" s="19"/>
      <c r="I26" s="8">
        <v>43885</v>
      </c>
      <c r="J26" s="9" t="s">
        <v>4</v>
      </c>
      <c r="K26" s="10" t="s">
        <v>5</v>
      </c>
    </row>
    <row r="27" spans="3:11" x14ac:dyDescent="0.25">
      <c r="C27" s="18"/>
      <c r="D27" s="19"/>
      <c r="I27" s="8">
        <v>43886</v>
      </c>
      <c r="J27" s="9" t="s">
        <v>6</v>
      </c>
      <c r="K27" s="10" t="s">
        <v>7</v>
      </c>
    </row>
    <row r="28" spans="3:11" x14ac:dyDescent="0.25">
      <c r="C28" s="18"/>
      <c r="I28" s="8">
        <v>43931</v>
      </c>
      <c r="J28" s="9" t="s">
        <v>8</v>
      </c>
      <c r="K28" s="10" t="s">
        <v>9</v>
      </c>
    </row>
    <row r="29" spans="3:11" x14ac:dyDescent="0.25">
      <c r="C29" s="18"/>
      <c r="D29" s="20"/>
      <c r="I29" s="8">
        <v>43942</v>
      </c>
      <c r="J29" s="9" t="s">
        <v>6</v>
      </c>
      <c r="K29" s="10" t="s">
        <v>11</v>
      </c>
    </row>
    <row r="30" spans="3:11" x14ac:dyDescent="0.25">
      <c r="C30" s="18"/>
      <c r="D30" s="20"/>
      <c r="I30" s="8">
        <v>43952</v>
      </c>
      <c r="J30" s="9" t="s">
        <v>8</v>
      </c>
      <c r="K30" s="10" t="s">
        <v>13</v>
      </c>
    </row>
    <row r="31" spans="3:11" x14ac:dyDescent="0.25">
      <c r="C31" s="18"/>
      <c r="D31" s="20"/>
      <c r="I31" s="8">
        <v>43993</v>
      </c>
      <c r="J31" s="9" t="s">
        <v>1</v>
      </c>
      <c r="K31" s="10" t="s">
        <v>14</v>
      </c>
    </row>
    <row r="32" spans="3:11" x14ac:dyDescent="0.25">
      <c r="C32" s="18"/>
      <c r="D32" s="20"/>
      <c r="I32" s="8">
        <v>44081</v>
      </c>
      <c r="J32" s="9" t="s">
        <v>4</v>
      </c>
      <c r="K32" s="10" t="s">
        <v>15</v>
      </c>
    </row>
    <row r="33" spans="3:11" ht="17.25" x14ac:dyDescent="0.25">
      <c r="C33" s="18"/>
      <c r="I33" s="8">
        <v>44116</v>
      </c>
      <c r="J33" s="9" t="s">
        <v>4</v>
      </c>
      <c r="K33" s="10" t="s">
        <v>21</v>
      </c>
    </row>
    <row r="34" spans="3:11" x14ac:dyDescent="0.25">
      <c r="C34" s="18"/>
      <c r="I34" s="8">
        <v>44137</v>
      </c>
      <c r="J34" s="9" t="s">
        <v>4</v>
      </c>
      <c r="K34" s="10" t="s">
        <v>16</v>
      </c>
    </row>
    <row r="35" spans="3:11" x14ac:dyDescent="0.25">
      <c r="I35" s="8">
        <v>44190</v>
      </c>
      <c r="J35" s="9" t="s">
        <v>8</v>
      </c>
      <c r="K35" s="10" t="s">
        <v>2</v>
      </c>
    </row>
    <row r="36" spans="3:11" x14ac:dyDescent="0.25">
      <c r="I36" s="8">
        <v>44197</v>
      </c>
      <c r="J36" s="9" t="s">
        <v>8</v>
      </c>
      <c r="K36" s="10" t="s">
        <v>3</v>
      </c>
    </row>
    <row r="37" spans="3:11" x14ac:dyDescent="0.25">
      <c r="I37" s="8">
        <v>44242</v>
      </c>
      <c r="J37" s="9" t="s">
        <v>4</v>
      </c>
      <c r="K37" s="10" t="s">
        <v>5</v>
      </c>
    </row>
    <row r="38" spans="3:11" x14ac:dyDescent="0.25">
      <c r="I38" s="8">
        <v>44243</v>
      </c>
      <c r="J38" s="9" t="s">
        <v>6</v>
      </c>
      <c r="K38" s="10" t="s">
        <v>7</v>
      </c>
    </row>
    <row r="39" spans="3:11" x14ac:dyDescent="0.25">
      <c r="I39" s="8">
        <v>44288</v>
      </c>
      <c r="J39" s="9" t="s">
        <v>8</v>
      </c>
      <c r="K39" s="10" t="s">
        <v>9</v>
      </c>
    </row>
    <row r="40" spans="3:11" x14ac:dyDescent="0.25">
      <c r="I40" s="8">
        <v>44307</v>
      </c>
      <c r="J40" s="9" t="s">
        <v>17</v>
      </c>
      <c r="K40" s="10" t="s">
        <v>11</v>
      </c>
    </row>
    <row r="41" spans="3:11" x14ac:dyDescent="0.25">
      <c r="I41" s="8">
        <v>44350</v>
      </c>
      <c r="J41" s="9" t="s">
        <v>1</v>
      </c>
      <c r="K41" s="10" t="s">
        <v>14</v>
      </c>
    </row>
    <row r="42" spans="3:11" x14ac:dyDescent="0.25">
      <c r="I42" s="8">
        <v>44446</v>
      </c>
      <c r="J42" s="9" t="s">
        <v>6</v>
      </c>
      <c r="K42" s="10" t="s">
        <v>15</v>
      </c>
    </row>
    <row r="43" spans="3:11" ht="17.25" x14ac:dyDescent="0.25">
      <c r="I43" s="8">
        <v>44481</v>
      </c>
      <c r="J43" s="9" t="s">
        <v>6</v>
      </c>
      <c r="K43" s="10" t="s">
        <v>21</v>
      </c>
    </row>
    <row r="44" spans="3:11" x14ac:dyDescent="0.25">
      <c r="I44" s="8">
        <v>44502</v>
      </c>
      <c r="J44" s="9" t="s">
        <v>6</v>
      </c>
      <c r="K44" s="10" t="s">
        <v>16</v>
      </c>
    </row>
    <row r="45" spans="3:11" x14ac:dyDescent="0.25">
      <c r="I45" s="8">
        <v>44515</v>
      </c>
      <c r="J45" s="9" t="s">
        <v>4</v>
      </c>
      <c r="K45" s="10" t="s">
        <v>18</v>
      </c>
    </row>
    <row r="46" spans="3:11" x14ac:dyDescent="0.25">
      <c r="I46" s="8">
        <v>44620</v>
      </c>
      <c r="J46" s="9" t="s">
        <v>4</v>
      </c>
      <c r="K46" s="10" t="s">
        <v>5</v>
      </c>
    </row>
    <row r="47" spans="3:11" x14ac:dyDescent="0.25">
      <c r="I47" s="8">
        <v>44621</v>
      </c>
      <c r="J47" s="9" t="s">
        <v>6</v>
      </c>
      <c r="K47" s="10" t="s">
        <v>7</v>
      </c>
    </row>
    <row r="48" spans="3:11" x14ac:dyDescent="0.25">
      <c r="I48" s="8">
        <v>44666</v>
      </c>
      <c r="J48" s="9" t="s">
        <v>8</v>
      </c>
      <c r="K48" s="10" t="s">
        <v>9</v>
      </c>
    </row>
    <row r="49" spans="9:11" x14ac:dyDescent="0.25">
      <c r="I49" s="8">
        <v>44672</v>
      </c>
      <c r="J49" s="9" t="s">
        <v>1</v>
      </c>
      <c r="K49" s="10" t="s">
        <v>11</v>
      </c>
    </row>
    <row r="50" spans="9:11" x14ac:dyDescent="0.25">
      <c r="I50" s="8">
        <v>44728</v>
      </c>
      <c r="J50" s="9" t="s">
        <v>1</v>
      </c>
      <c r="K50" s="10" t="s">
        <v>14</v>
      </c>
    </row>
    <row r="51" spans="9:11" x14ac:dyDescent="0.25">
      <c r="I51" s="8">
        <v>44811</v>
      </c>
      <c r="J51" s="9" t="s">
        <v>17</v>
      </c>
      <c r="K51" s="10" t="s">
        <v>15</v>
      </c>
    </row>
    <row r="52" spans="9:11" ht="17.25" x14ac:dyDescent="0.25">
      <c r="I52" s="8">
        <v>44846</v>
      </c>
      <c r="J52" s="9" t="s">
        <v>17</v>
      </c>
      <c r="K52" s="10" t="s">
        <v>21</v>
      </c>
    </row>
    <row r="53" spans="9:11" x14ac:dyDescent="0.25">
      <c r="I53" s="8">
        <v>44867</v>
      </c>
      <c r="J53" s="9" t="s">
        <v>17</v>
      </c>
      <c r="K53" s="10" t="s">
        <v>16</v>
      </c>
    </row>
    <row r="54" spans="9:11" x14ac:dyDescent="0.25">
      <c r="I54" s="8">
        <v>44880</v>
      </c>
      <c r="J54" s="9" t="s">
        <v>6</v>
      </c>
      <c r="K54" s="10" t="s">
        <v>18</v>
      </c>
    </row>
    <row r="55" spans="9:11" x14ac:dyDescent="0.25">
      <c r="I55" s="8">
        <v>44977</v>
      </c>
      <c r="J55" s="9" t="s">
        <v>4</v>
      </c>
      <c r="K55" s="10" t="s">
        <v>5</v>
      </c>
    </row>
    <row r="56" spans="9:11" x14ac:dyDescent="0.25">
      <c r="I56" s="8">
        <v>44978</v>
      </c>
      <c r="J56" s="9" t="s">
        <v>6</v>
      </c>
      <c r="K56" s="10" t="s">
        <v>7</v>
      </c>
    </row>
    <row r="57" spans="9:11" x14ac:dyDescent="0.25">
      <c r="I57" s="8">
        <v>45023</v>
      </c>
      <c r="J57" s="9" t="s">
        <v>8</v>
      </c>
      <c r="K57" s="10" t="s">
        <v>9</v>
      </c>
    </row>
    <row r="58" spans="9:11" x14ac:dyDescent="0.25">
      <c r="I58" s="8">
        <v>45037</v>
      </c>
      <c r="J58" s="9" t="s">
        <v>8</v>
      </c>
      <c r="K58" s="10" t="s">
        <v>11</v>
      </c>
    </row>
    <row r="59" spans="9:11" x14ac:dyDescent="0.25">
      <c r="I59" s="8">
        <v>45047</v>
      </c>
      <c r="J59" s="9" t="s">
        <v>4</v>
      </c>
      <c r="K59" s="10" t="s">
        <v>13</v>
      </c>
    </row>
    <row r="60" spans="9:11" x14ac:dyDescent="0.25">
      <c r="I60" s="8">
        <v>45085</v>
      </c>
      <c r="J60" s="9" t="s">
        <v>1</v>
      </c>
      <c r="K60" s="10" t="s">
        <v>14</v>
      </c>
    </row>
    <row r="61" spans="9:11" x14ac:dyDescent="0.25">
      <c r="I61" s="8">
        <v>45176</v>
      </c>
      <c r="J61" s="9" t="s">
        <v>1</v>
      </c>
      <c r="K61" s="10" t="s">
        <v>15</v>
      </c>
    </row>
    <row r="62" spans="9:11" ht="17.25" x14ac:dyDescent="0.25">
      <c r="I62" s="8">
        <v>45211</v>
      </c>
      <c r="J62" s="9" t="s">
        <v>1</v>
      </c>
      <c r="K62" s="10" t="s">
        <v>21</v>
      </c>
    </row>
    <row r="63" spans="9:11" x14ac:dyDescent="0.25">
      <c r="I63" s="8">
        <v>45232</v>
      </c>
      <c r="J63" s="9" t="s">
        <v>1</v>
      </c>
      <c r="K63" s="10" t="s">
        <v>16</v>
      </c>
    </row>
    <row r="64" spans="9:11" x14ac:dyDescent="0.25">
      <c r="I64" s="8">
        <v>45245</v>
      </c>
      <c r="J64" s="9" t="s">
        <v>17</v>
      </c>
      <c r="K64" s="10" t="s">
        <v>18</v>
      </c>
    </row>
    <row r="65" spans="9:11" x14ac:dyDescent="0.25">
      <c r="I65" s="8">
        <v>45285</v>
      </c>
      <c r="J65" s="9" t="s">
        <v>4</v>
      </c>
      <c r="K65" s="10" t="s">
        <v>2</v>
      </c>
    </row>
    <row r="66" spans="9:11" x14ac:dyDescent="0.25">
      <c r="I66" s="8">
        <v>45292</v>
      </c>
      <c r="J66" s="9" t="s">
        <v>4</v>
      </c>
      <c r="K66" s="10" t="s">
        <v>3</v>
      </c>
    </row>
    <row r="67" spans="9:11" x14ac:dyDescent="0.25">
      <c r="I67" s="8">
        <v>45334</v>
      </c>
      <c r="J67" s="9" t="s">
        <v>4</v>
      </c>
      <c r="K67" s="10" t="s">
        <v>5</v>
      </c>
    </row>
    <row r="68" spans="9:11" x14ac:dyDescent="0.25">
      <c r="I68" s="8">
        <v>45335</v>
      </c>
      <c r="J68" s="9" t="s">
        <v>6</v>
      </c>
      <c r="K68" s="10" t="s">
        <v>7</v>
      </c>
    </row>
    <row r="69" spans="9:11" x14ac:dyDescent="0.25">
      <c r="I69" s="8">
        <v>45380</v>
      </c>
      <c r="J69" s="9" t="s">
        <v>8</v>
      </c>
      <c r="K69" s="10" t="s">
        <v>9</v>
      </c>
    </row>
    <row r="70" spans="9:11" x14ac:dyDescent="0.25">
      <c r="I70" s="8">
        <v>45413</v>
      </c>
      <c r="J70" s="9" t="s">
        <v>17</v>
      </c>
      <c r="K70" s="10" t="s">
        <v>13</v>
      </c>
    </row>
    <row r="71" spans="9:11" x14ac:dyDescent="0.25">
      <c r="I71" s="8">
        <v>45442</v>
      </c>
      <c r="J71" s="9" t="s">
        <v>1</v>
      </c>
      <c r="K71" s="10" t="s">
        <v>14</v>
      </c>
    </row>
    <row r="72" spans="9:11" x14ac:dyDescent="0.25">
      <c r="I72" s="8">
        <v>45611</v>
      </c>
      <c r="J72" s="9" t="s">
        <v>8</v>
      </c>
      <c r="K72" s="10" t="s">
        <v>18</v>
      </c>
    </row>
    <row r="73" spans="9:11" x14ac:dyDescent="0.25">
      <c r="I73" s="8">
        <v>45651</v>
      </c>
      <c r="J73" s="9" t="s">
        <v>17</v>
      </c>
      <c r="K73" s="10" t="s">
        <v>2</v>
      </c>
    </row>
    <row r="74" spans="9:11" x14ac:dyDescent="0.25">
      <c r="I74" s="8">
        <v>45658</v>
      </c>
      <c r="J74" s="9" t="s">
        <v>17</v>
      </c>
      <c r="K74" s="10" t="s">
        <v>3</v>
      </c>
    </row>
    <row r="75" spans="9:11" x14ac:dyDescent="0.25">
      <c r="I75" s="8">
        <v>45719</v>
      </c>
      <c r="J75" s="9" t="s">
        <v>4</v>
      </c>
      <c r="K75" s="10" t="s">
        <v>5</v>
      </c>
    </row>
    <row r="76" spans="9:11" x14ac:dyDescent="0.25">
      <c r="I76" s="8">
        <v>45720</v>
      </c>
      <c r="J76" s="9" t="s">
        <v>6</v>
      </c>
      <c r="K76" s="10" t="s">
        <v>7</v>
      </c>
    </row>
    <row r="77" spans="9:11" x14ac:dyDescent="0.25">
      <c r="I77" s="8">
        <v>45765</v>
      </c>
      <c r="J77" s="9" t="s">
        <v>8</v>
      </c>
      <c r="K77" s="10" t="s">
        <v>9</v>
      </c>
    </row>
    <row r="78" spans="9:11" x14ac:dyDescent="0.25">
      <c r="I78" s="8">
        <v>45768</v>
      </c>
      <c r="J78" s="9" t="s">
        <v>4</v>
      </c>
      <c r="K78" s="10" t="s">
        <v>11</v>
      </c>
    </row>
    <row r="79" spans="9:11" x14ac:dyDescent="0.25">
      <c r="I79" s="8">
        <v>45778</v>
      </c>
      <c r="J79" s="9" t="s">
        <v>1</v>
      </c>
      <c r="K79" s="10" t="s">
        <v>13</v>
      </c>
    </row>
    <row r="80" spans="9:11" x14ac:dyDescent="0.25">
      <c r="I80" s="8">
        <v>45827</v>
      </c>
      <c r="J80" s="9" t="s">
        <v>1</v>
      </c>
      <c r="K80" s="10" t="s">
        <v>14</v>
      </c>
    </row>
    <row r="81" spans="9:11" x14ac:dyDescent="0.25">
      <c r="I81" s="8">
        <v>46016</v>
      </c>
      <c r="J81" s="9" t="s">
        <v>1</v>
      </c>
      <c r="K81" s="10" t="s">
        <v>2</v>
      </c>
    </row>
    <row r="82" spans="9:11" x14ac:dyDescent="0.25">
      <c r="I82" s="8">
        <v>46023</v>
      </c>
      <c r="J82" s="9" t="s">
        <v>1</v>
      </c>
      <c r="K82" s="10" t="s">
        <v>3</v>
      </c>
    </row>
    <row r="83" spans="9:11" x14ac:dyDescent="0.25">
      <c r="I83" s="8">
        <v>46069</v>
      </c>
      <c r="J83" s="9" t="s">
        <v>4</v>
      </c>
      <c r="K83" s="10" t="s">
        <v>5</v>
      </c>
    </row>
    <row r="84" spans="9:11" x14ac:dyDescent="0.25">
      <c r="I84" s="8">
        <v>46070</v>
      </c>
      <c r="J84" s="9" t="s">
        <v>6</v>
      </c>
      <c r="K84" s="10" t="s">
        <v>7</v>
      </c>
    </row>
    <row r="85" spans="9:11" x14ac:dyDescent="0.25">
      <c r="I85" s="8">
        <v>46115</v>
      </c>
      <c r="J85" s="9" t="s">
        <v>8</v>
      </c>
      <c r="K85" s="10" t="s">
        <v>9</v>
      </c>
    </row>
    <row r="86" spans="9:11" x14ac:dyDescent="0.25">
      <c r="I86" s="8">
        <v>46133</v>
      </c>
      <c r="J86" s="9" t="s">
        <v>6</v>
      </c>
      <c r="K86" s="10" t="s">
        <v>11</v>
      </c>
    </row>
    <row r="87" spans="9:11" x14ac:dyDescent="0.25">
      <c r="I87" s="8">
        <v>46143</v>
      </c>
      <c r="J87" s="9" t="s">
        <v>8</v>
      </c>
      <c r="K87" s="10" t="s">
        <v>13</v>
      </c>
    </row>
    <row r="88" spans="9:11" x14ac:dyDescent="0.25">
      <c r="I88" s="8">
        <v>46177</v>
      </c>
      <c r="J88" s="9" t="s">
        <v>1</v>
      </c>
      <c r="K88" s="10" t="s">
        <v>14</v>
      </c>
    </row>
    <row r="89" spans="9:11" x14ac:dyDescent="0.25">
      <c r="I89" s="8">
        <v>46272</v>
      </c>
      <c r="J89" s="9" t="s">
        <v>4</v>
      </c>
      <c r="K89" s="10" t="s">
        <v>15</v>
      </c>
    </row>
    <row r="90" spans="9:11" ht="17.25" x14ac:dyDescent="0.25">
      <c r="I90" s="8">
        <v>46307</v>
      </c>
      <c r="J90" s="9" t="s">
        <v>4</v>
      </c>
      <c r="K90" s="10" t="s">
        <v>21</v>
      </c>
    </row>
    <row r="91" spans="9:11" x14ac:dyDescent="0.25">
      <c r="I91" s="8">
        <v>46328</v>
      </c>
      <c r="J91" s="9" t="s">
        <v>4</v>
      </c>
      <c r="K91" s="10" t="s">
        <v>16</v>
      </c>
    </row>
    <row r="92" spans="9:11" x14ac:dyDescent="0.25">
      <c r="I92" s="8">
        <v>46381</v>
      </c>
      <c r="J92" s="9" t="s">
        <v>8</v>
      </c>
      <c r="K92" s="10" t="s">
        <v>2</v>
      </c>
    </row>
    <row r="93" spans="9:11" x14ac:dyDescent="0.25">
      <c r="I93" s="8">
        <v>46388</v>
      </c>
      <c r="J93" s="9" t="s">
        <v>8</v>
      </c>
      <c r="K93" s="10" t="s">
        <v>3</v>
      </c>
    </row>
    <row r="94" spans="9:11" x14ac:dyDescent="0.25">
      <c r="I94" s="8">
        <v>46426</v>
      </c>
      <c r="J94" s="9" t="s">
        <v>4</v>
      </c>
      <c r="K94" s="10" t="s">
        <v>5</v>
      </c>
    </row>
    <row r="95" spans="9:11" x14ac:dyDescent="0.25">
      <c r="I95" s="8">
        <v>46427</v>
      </c>
      <c r="J95" s="9" t="s">
        <v>6</v>
      </c>
      <c r="K95" s="10" t="s">
        <v>7</v>
      </c>
    </row>
    <row r="96" spans="9:11" x14ac:dyDescent="0.25">
      <c r="I96" s="8">
        <v>46472</v>
      </c>
      <c r="J96" s="9" t="s">
        <v>8</v>
      </c>
      <c r="K96" s="10" t="s">
        <v>9</v>
      </c>
    </row>
    <row r="97" spans="9:11" x14ac:dyDescent="0.25">
      <c r="I97" s="8">
        <v>46498</v>
      </c>
      <c r="J97" s="9" t="s">
        <v>17</v>
      </c>
      <c r="K97" s="10" t="s">
        <v>11</v>
      </c>
    </row>
    <row r="98" spans="9:11" x14ac:dyDescent="0.25">
      <c r="I98" s="8">
        <v>46534</v>
      </c>
      <c r="J98" s="9" t="s">
        <v>1</v>
      </c>
      <c r="K98" s="10" t="s">
        <v>14</v>
      </c>
    </row>
    <row r="99" spans="9:11" x14ac:dyDescent="0.25">
      <c r="I99" s="8">
        <v>46637</v>
      </c>
      <c r="J99" s="9" t="s">
        <v>6</v>
      </c>
      <c r="K99" s="10" t="s">
        <v>15</v>
      </c>
    </row>
    <row r="100" spans="9:11" ht="17.25" x14ac:dyDescent="0.25">
      <c r="I100" s="8">
        <v>46672</v>
      </c>
      <c r="J100" s="9" t="s">
        <v>6</v>
      </c>
      <c r="K100" s="10" t="s">
        <v>21</v>
      </c>
    </row>
    <row r="101" spans="9:11" x14ac:dyDescent="0.25">
      <c r="I101" s="8">
        <v>46693</v>
      </c>
      <c r="J101" s="9" t="s">
        <v>6</v>
      </c>
      <c r="K101" s="10" t="s">
        <v>16</v>
      </c>
    </row>
    <row r="102" spans="9:11" x14ac:dyDescent="0.25">
      <c r="I102" s="8">
        <v>46706</v>
      </c>
      <c r="J102" s="9" t="s">
        <v>4</v>
      </c>
      <c r="K102" s="10" t="s">
        <v>18</v>
      </c>
    </row>
    <row r="103" spans="9:11" x14ac:dyDescent="0.25">
      <c r="I103" s="8">
        <v>46811</v>
      </c>
      <c r="J103" s="9" t="s">
        <v>4</v>
      </c>
      <c r="K103" s="10" t="s">
        <v>5</v>
      </c>
    </row>
    <row r="104" spans="9:11" x14ac:dyDescent="0.25">
      <c r="I104" s="8">
        <v>46812</v>
      </c>
      <c r="J104" s="9" t="s">
        <v>6</v>
      </c>
      <c r="K104" s="10" t="s">
        <v>7</v>
      </c>
    </row>
    <row r="105" spans="9:11" x14ac:dyDescent="0.25">
      <c r="I105" s="8">
        <v>46857</v>
      </c>
      <c r="J105" s="9" t="s">
        <v>8</v>
      </c>
      <c r="K105" s="10" t="s">
        <v>9</v>
      </c>
    </row>
    <row r="106" spans="9:11" x14ac:dyDescent="0.25">
      <c r="I106" s="8">
        <v>46864</v>
      </c>
      <c r="J106" s="9" t="s">
        <v>8</v>
      </c>
      <c r="K106" s="10" t="s">
        <v>11</v>
      </c>
    </row>
    <row r="107" spans="9:11" x14ac:dyDescent="0.25">
      <c r="I107" s="8">
        <v>46874</v>
      </c>
      <c r="J107" s="9" t="s">
        <v>4</v>
      </c>
      <c r="K107" s="10" t="s">
        <v>13</v>
      </c>
    </row>
    <row r="108" spans="9:11" x14ac:dyDescent="0.25">
      <c r="I108" s="8">
        <v>46919</v>
      </c>
      <c r="J108" s="9" t="s">
        <v>1</v>
      </c>
      <c r="K108" s="10" t="s">
        <v>14</v>
      </c>
    </row>
    <row r="109" spans="9:11" x14ac:dyDescent="0.25">
      <c r="I109" s="8">
        <v>47003</v>
      </c>
      <c r="J109" s="9" t="s">
        <v>1</v>
      </c>
      <c r="K109" s="10" t="s">
        <v>15</v>
      </c>
    </row>
    <row r="110" spans="9:11" ht="17.25" x14ac:dyDescent="0.25">
      <c r="I110" s="8">
        <v>47038</v>
      </c>
      <c r="J110" s="9" t="s">
        <v>1</v>
      </c>
      <c r="K110" s="10" t="s">
        <v>21</v>
      </c>
    </row>
    <row r="111" spans="9:11" x14ac:dyDescent="0.25">
      <c r="I111" s="8">
        <v>47059</v>
      </c>
      <c r="J111" s="9" t="s">
        <v>1</v>
      </c>
      <c r="K111" s="10" t="s">
        <v>16</v>
      </c>
    </row>
    <row r="112" spans="9:11" x14ac:dyDescent="0.25">
      <c r="I112" s="8">
        <v>47072</v>
      </c>
      <c r="J112" s="9" t="s">
        <v>17</v>
      </c>
      <c r="K112" s="10" t="s">
        <v>18</v>
      </c>
    </row>
    <row r="113" spans="9:11" x14ac:dyDescent="0.25">
      <c r="I113" s="8">
        <v>47112</v>
      </c>
      <c r="J113" s="9" t="s">
        <v>4</v>
      </c>
      <c r="K113" s="10" t="s">
        <v>2</v>
      </c>
    </row>
    <row r="114" spans="9:11" x14ac:dyDescent="0.25">
      <c r="I114" s="8">
        <v>47119</v>
      </c>
      <c r="J114" s="9" t="s">
        <v>4</v>
      </c>
      <c r="K114" s="10" t="s">
        <v>3</v>
      </c>
    </row>
    <row r="115" spans="9:11" x14ac:dyDescent="0.25">
      <c r="I115" s="8">
        <v>47161</v>
      </c>
      <c r="J115" s="9" t="s">
        <v>4</v>
      </c>
      <c r="K115" s="10" t="s">
        <v>5</v>
      </c>
    </row>
    <row r="116" spans="9:11" x14ac:dyDescent="0.25">
      <c r="I116" s="8">
        <v>47162</v>
      </c>
      <c r="J116" s="9" t="s">
        <v>6</v>
      </c>
      <c r="K116" s="10" t="s">
        <v>7</v>
      </c>
    </row>
    <row r="117" spans="9:11" x14ac:dyDescent="0.25">
      <c r="I117" s="8">
        <v>47207</v>
      </c>
      <c r="J117" s="9" t="s">
        <v>8</v>
      </c>
      <c r="K117" s="10" t="s">
        <v>9</v>
      </c>
    </row>
    <row r="118" spans="9:11" x14ac:dyDescent="0.25">
      <c r="I118" s="8">
        <v>47239</v>
      </c>
      <c r="J118" s="9" t="s">
        <v>6</v>
      </c>
      <c r="K118" s="10" t="s">
        <v>13</v>
      </c>
    </row>
    <row r="119" spans="9:11" x14ac:dyDescent="0.25">
      <c r="I119" s="8">
        <v>47269</v>
      </c>
      <c r="J119" s="9" t="s">
        <v>1</v>
      </c>
      <c r="K119" s="10" t="s">
        <v>14</v>
      </c>
    </row>
    <row r="120" spans="9:11" x14ac:dyDescent="0.25">
      <c r="I120" s="8">
        <v>47368</v>
      </c>
      <c r="J120" s="9" t="s">
        <v>8</v>
      </c>
      <c r="K120" s="10" t="s">
        <v>15</v>
      </c>
    </row>
    <row r="121" spans="9:11" ht="17.25" x14ac:dyDescent="0.25">
      <c r="I121" s="8">
        <v>47403</v>
      </c>
      <c r="J121" s="9" t="s">
        <v>8</v>
      </c>
      <c r="K121" s="10" t="s">
        <v>21</v>
      </c>
    </row>
    <row r="122" spans="9:11" x14ac:dyDescent="0.25">
      <c r="I122" s="8">
        <v>47424</v>
      </c>
      <c r="J122" s="9" t="s">
        <v>8</v>
      </c>
      <c r="K122" s="10" t="s">
        <v>16</v>
      </c>
    </row>
    <row r="123" spans="9:11" x14ac:dyDescent="0.25">
      <c r="I123" s="8">
        <v>47437</v>
      </c>
      <c r="J123" s="9" t="s">
        <v>1</v>
      </c>
      <c r="K123" s="10" t="s">
        <v>18</v>
      </c>
    </row>
    <row r="124" spans="9:11" x14ac:dyDescent="0.25">
      <c r="I124" s="8">
        <v>47477</v>
      </c>
      <c r="J124" s="9" t="s">
        <v>6</v>
      </c>
      <c r="K124" s="10" t="s">
        <v>2</v>
      </c>
    </row>
    <row r="125" spans="9:11" x14ac:dyDescent="0.25">
      <c r="I125" s="8">
        <v>47484</v>
      </c>
      <c r="J125" s="9" t="s">
        <v>6</v>
      </c>
      <c r="K125" s="10" t="s">
        <v>3</v>
      </c>
    </row>
    <row r="126" spans="9:11" x14ac:dyDescent="0.25">
      <c r="I126" s="8">
        <v>47546</v>
      </c>
      <c r="J126" s="9" t="s">
        <v>4</v>
      </c>
      <c r="K126" s="10" t="s">
        <v>5</v>
      </c>
    </row>
    <row r="127" spans="9:11" x14ac:dyDescent="0.25">
      <c r="I127" s="8">
        <v>47547</v>
      </c>
      <c r="J127" s="9" t="s">
        <v>6</v>
      </c>
      <c r="K127" s="10" t="s">
        <v>7</v>
      </c>
    </row>
    <row r="128" spans="9:11" x14ac:dyDescent="0.25">
      <c r="I128" s="8">
        <v>47592</v>
      </c>
      <c r="J128" s="9" t="s">
        <v>8</v>
      </c>
      <c r="K128" s="10" t="s">
        <v>9</v>
      </c>
    </row>
    <row r="129" spans="9:11" x14ac:dyDescent="0.25">
      <c r="I129" s="8">
        <v>47604</v>
      </c>
      <c r="J129" s="9" t="s">
        <v>17</v>
      </c>
      <c r="K129" s="10" t="s">
        <v>13</v>
      </c>
    </row>
    <row r="130" spans="9:11" x14ac:dyDescent="0.25">
      <c r="I130" s="8">
        <v>47654</v>
      </c>
      <c r="J130" s="9" t="s">
        <v>1</v>
      </c>
      <c r="K130" s="10" t="s">
        <v>14</v>
      </c>
    </row>
    <row r="131" spans="9:11" x14ac:dyDescent="0.25">
      <c r="I131" s="8">
        <v>47802</v>
      </c>
      <c r="J131" s="9" t="s">
        <v>8</v>
      </c>
      <c r="K131" s="10" t="s">
        <v>18</v>
      </c>
    </row>
    <row r="132" spans="9:11" x14ac:dyDescent="0.25">
      <c r="I132" s="8">
        <v>47842</v>
      </c>
      <c r="J132" s="9" t="s">
        <v>17</v>
      </c>
      <c r="K132" s="10" t="s">
        <v>2</v>
      </c>
    </row>
    <row r="133" spans="9:11" x14ac:dyDescent="0.25">
      <c r="I133" s="8">
        <v>47849</v>
      </c>
      <c r="J133" s="9" t="s">
        <v>17</v>
      </c>
      <c r="K133" s="10" t="s">
        <v>3</v>
      </c>
    </row>
    <row r="134" spans="9:11" x14ac:dyDescent="0.25">
      <c r="I134" s="8">
        <v>47903</v>
      </c>
      <c r="J134" s="9" t="s">
        <v>4</v>
      </c>
      <c r="K134" s="10" t="s">
        <v>5</v>
      </c>
    </row>
    <row r="135" spans="9:11" x14ac:dyDescent="0.25">
      <c r="I135" s="8">
        <v>47904</v>
      </c>
      <c r="J135" s="9" t="s">
        <v>6</v>
      </c>
      <c r="K135" s="10" t="s">
        <v>7</v>
      </c>
    </row>
    <row r="136" spans="9:11" x14ac:dyDescent="0.25">
      <c r="I136" s="8">
        <v>47949</v>
      </c>
      <c r="J136" s="9" t="s">
        <v>8</v>
      </c>
      <c r="K136" s="10" t="s">
        <v>9</v>
      </c>
    </row>
    <row r="137" spans="9:11" x14ac:dyDescent="0.25">
      <c r="I137" s="8">
        <v>47959</v>
      </c>
      <c r="J137" s="9" t="s">
        <v>4</v>
      </c>
      <c r="K137" s="10" t="s">
        <v>11</v>
      </c>
    </row>
    <row r="138" spans="9:11" x14ac:dyDescent="0.25">
      <c r="I138" s="8">
        <v>47969</v>
      </c>
      <c r="J138" s="9" t="s">
        <v>1</v>
      </c>
      <c r="K138" s="10" t="s">
        <v>13</v>
      </c>
    </row>
    <row r="139" spans="9:11" x14ac:dyDescent="0.25">
      <c r="I139" s="8">
        <v>48011</v>
      </c>
      <c r="J139" s="9" t="s">
        <v>1</v>
      </c>
      <c r="K139" s="10" t="s">
        <v>14</v>
      </c>
    </row>
    <row r="140" spans="9:11" x14ac:dyDescent="0.25">
      <c r="I140" s="8">
        <v>48207</v>
      </c>
      <c r="J140" s="9" t="s">
        <v>1</v>
      </c>
      <c r="K140" s="10" t="s">
        <v>2</v>
      </c>
    </row>
    <row r="141" spans="9:11" x14ac:dyDescent="0.25">
      <c r="I141" s="8">
        <v>48214</v>
      </c>
      <c r="J141" s="9" t="s">
        <v>1</v>
      </c>
      <c r="K141" s="10" t="s">
        <v>3</v>
      </c>
    </row>
    <row r="142" spans="9:11" x14ac:dyDescent="0.25">
      <c r="I142" s="8">
        <v>48253</v>
      </c>
      <c r="J142" s="9" t="s">
        <v>4</v>
      </c>
      <c r="K142" s="10" t="s">
        <v>7</v>
      </c>
    </row>
    <row r="143" spans="9:11" x14ac:dyDescent="0.25">
      <c r="I143" s="8">
        <v>48254</v>
      </c>
      <c r="J143" s="9" t="s">
        <v>6</v>
      </c>
      <c r="K143" s="10" t="s">
        <v>7</v>
      </c>
    </row>
    <row r="144" spans="9:11" x14ac:dyDescent="0.25">
      <c r="I144" s="8">
        <v>48299</v>
      </c>
      <c r="J144" s="9" t="s">
        <v>8</v>
      </c>
      <c r="K144" s="10" t="s">
        <v>9</v>
      </c>
    </row>
    <row r="145" spans="9:11" x14ac:dyDescent="0.25">
      <c r="I145" s="8">
        <v>48325</v>
      </c>
      <c r="J145" s="9" t="s">
        <v>17</v>
      </c>
      <c r="K145" s="10" t="s">
        <v>11</v>
      </c>
    </row>
    <row r="146" spans="9:11" x14ac:dyDescent="0.25">
      <c r="I146" s="8">
        <v>48361</v>
      </c>
      <c r="J146" s="9" t="s">
        <v>1</v>
      </c>
      <c r="K146" s="10" t="s">
        <v>14</v>
      </c>
    </row>
    <row r="147" spans="9:11" x14ac:dyDescent="0.25">
      <c r="I147" s="8">
        <v>48464</v>
      </c>
      <c r="J147" s="9" t="s">
        <v>6</v>
      </c>
      <c r="K147" s="10" t="s">
        <v>15</v>
      </c>
    </row>
    <row r="148" spans="9:11" x14ac:dyDescent="0.25">
      <c r="I148" s="8">
        <v>48499</v>
      </c>
      <c r="J148" s="9" t="s">
        <v>6</v>
      </c>
      <c r="K148" s="10" t="s">
        <v>19</v>
      </c>
    </row>
    <row r="149" spans="9:11" x14ac:dyDescent="0.25">
      <c r="I149" s="8">
        <v>48520</v>
      </c>
      <c r="J149" s="9" t="s">
        <v>6</v>
      </c>
      <c r="K149" s="10" t="s">
        <v>16</v>
      </c>
    </row>
    <row r="150" spans="9:11" x14ac:dyDescent="0.25">
      <c r="I150" s="8">
        <v>48533</v>
      </c>
      <c r="J150" s="9" t="s">
        <v>4</v>
      </c>
      <c r="K150" s="10" t="s">
        <v>18</v>
      </c>
    </row>
    <row r="151" spans="9:11" x14ac:dyDescent="0.25">
      <c r="I151" s="8">
        <v>48638</v>
      </c>
      <c r="J151" s="9" t="s">
        <v>4</v>
      </c>
      <c r="K151" s="10" t="s">
        <v>7</v>
      </c>
    </row>
    <row r="152" spans="9:11" x14ac:dyDescent="0.25">
      <c r="I152" s="8">
        <v>48639</v>
      </c>
      <c r="J152" s="9" t="s">
        <v>6</v>
      </c>
      <c r="K152" s="10" t="s">
        <v>7</v>
      </c>
    </row>
    <row r="153" spans="9:11" x14ac:dyDescent="0.25">
      <c r="I153" s="8">
        <v>48684</v>
      </c>
      <c r="J153" s="9" t="s">
        <v>8</v>
      </c>
      <c r="K153" s="10" t="s">
        <v>9</v>
      </c>
    </row>
    <row r="154" spans="9:11" x14ac:dyDescent="0.25">
      <c r="I154" s="8">
        <v>48690</v>
      </c>
      <c r="J154" s="9" t="s">
        <v>1</v>
      </c>
      <c r="K154" s="10" t="s">
        <v>11</v>
      </c>
    </row>
    <row r="155" spans="9:11" x14ac:dyDescent="0.25">
      <c r="I155" s="8">
        <v>48746</v>
      </c>
      <c r="J155" s="9" t="s">
        <v>1</v>
      </c>
      <c r="K155" s="10" t="s">
        <v>14</v>
      </c>
    </row>
    <row r="156" spans="9:11" x14ac:dyDescent="0.25">
      <c r="I156" s="8">
        <v>48829</v>
      </c>
      <c r="J156" s="9" t="s">
        <v>17</v>
      </c>
      <c r="K156" s="10" t="s">
        <v>15</v>
      </c>
    </row>
    <row r="157" spans="9:11" x14ac:dyDescent="0.25">
      <c r="I157" s="8">
        <v>48864</v>
      </c>
      <c r="J157" s="9" t="s">
        <v>17</v>
      </c>
      <c r="K157" s="10" t="s">
        <v>19</v>
      </c>
    </row>
    <row r="158" spans="9:11" x14ac:dyDescent="0.25">
      <c r="I158" s="8">
        <v>48885</v>
      </c>
      <c r="J158" s="9" t="s">
        <v>17</v>
      </c>
      <c r="K158" s="10" t="s">
        <v>16</v>
      </c>
    </row>
    <row r="159" spans="9:11" x14ac:dyDescent="0.25">
      <c r="I159" s="8">
        <v>48898</v>
      </c>
      <c r="J159" s="9" t="s">
        <v>6</v>
      </c>
      <c r="K159" s="10" t="s">
        <v>18</v>
      </c>
    </row>
    <row r="160" spans="9:11" x14ac:dyDescent="0.25">
      <c r="I160" s="8">
        <v>48995</v>
      </c>
      <c r="J160" s="9" t="s">
        <v>4</v>
      </c>
      <c r="K160" s="10" t="s">
        <v>7</v>
      </c>
    </row>
    <row r="161" spans="9:11" x14ac:dyDescent="0.25">
      <c r="I161" s="8">
        <v>48996</v>
      </c>
      <c r="J161" s="9" t="s">
        <v>6</v>
      </c>
      <c r="K161" s="10" t="s">
        <v>7</v>
      </c>
    </row>
    <row r="162" spans="9:11" x14ac:dyDescent="0.25">
      <c r="I162" s="8">
        <v>49041</v>
      </c>
      <c r="J162" s="9" t="s">
        <v>8</v>
      </c>
      <c r="K162" s="10" t="s">
        <v>9</v>
      </c>
    </row>
    <row r="163" spans="9:11" x14ac:dyDescent="0.25">
      <c r="I163" s="8">
        <v>49055</v>
      </c>
      <c r="J163" s="9" t="s">
        <v>8</v>
      </c>
      <c r="K163" s="10" t="s">
        <v>11</v>
      </c>
    </row>
    <row r="164" spans="9:11" x14ac:dyDescent="0.25">
      <c r="I164" s="8">
        <v>49065</v>
      </c>
      <c r="J164" s="9" t="s">
        <v>4</v>
      </c>
      <c r="K164" s="10" t="s">
        <v>13</v>
      </c>
    </row>
    <row r="165" spans="9:11" x14ac:dyDescent="0.25">
      <c r="I165" s="8">
        <v>49103</v>
      </c>
      <c r="J165" s="9" t="s">
        <v>1</v>
      </c>
      <c r="K165" s="10" t="s">
        <v>14</v>
      </c>
    </row>
    <row r="166" spans="9:11" x14ac:dyDescent="0.25">
      <c r="I166" s="8">
        <v>49194</v>
      </c>
      <c r="J166" s="9" t="s">
        <v>1</v>
      </c>
      <c r="K166" s="10" t="s">
        <v>15</v>
      </c>
    </row>
    <row r="167" spans="9:11" x14ac:dyDescent="0.25">
      <c r="I167" s="8">
        <v>49229</v>
      </c>
      <c r="J167" s="9" t="s">
        <v>1</v>
      </c>
      <c r="K167" s="10" t="s">
        <v>19</v>
      </c>
    </row>
    <row r="168" spans="9:11" x14ac:dyDescent="0.25">
      <c r="I168" s="8">
        <v>49250</v>
      </c>
      <c r="J168" s="9" t="s">
        <v>1</v>
      </c>
      <c r="K168" s="10" t="s">
        <v>16</v>
      </c>
    </row>
    <row r="169" spans="9:11" x14ac:dyDescent="0.25">
      <c r="I169" s="8">
        <v>49263</v>
      </c>
      <c r="J169" s="9" t="s">
        <v>17</v>
      </c>
      <c r="K169" s="10" t="s">
        <v>18</v>
      </c>
    </row>
    <row r="170" spans="9:11" x14ac:dyDescent="0.25">
      <c r="I170" s="8">
        <v>49303</v>
      </c>
      <c r="J170" s="9" t="s">
        <v>4</v>
      </c>
      <c r="K170" s="10" t="s">
        <v>2</v>
      </c>
    </row>
    <row r="171" spans="9:11" x14ac:dyDescent="0.25">
      <c r="I171" s="8">
        <v>49310</v>
      </c>
      <c r="J171" s="9" t="s">
        <v>4</v>
      </c>
      <c r="K171" s="10" t="s">
        <v>3</v>
      </c>
    </row>
    <row r="172" spans="9:11" x14ac:dyDescent="0.25">
      <c r="I172" s="8">
        <v>49345</v>
      </c>
      <c r="J172" s="9" t="s">
        <v>4</v>
      </c>
      <c r="K172" s="10" t="s">
        <v>7</v>
      </c>
    </row>
    <row r="173" spans="9:11" x14ac:dyDescent="0.25">
      <c r="I173" s="8">
        <v>49346</v>
      </c>
      <c r="J173" s="9" t="s">
        <v>6</v>
      </c>
      <c r="K173" s="10" t="s">
        <v>7</v>
      </c>
    </row>
    <row r="174" spans="9:11" x14ac:dyDescent="0.25">
      <c r="I174" s="8">
        <v>49391</v>
      </c>
      <c r="J174" s="9" t="s">
        <v>8</v>
      </c>
      <c r="K174" s="10" t="s">
        <v>9</v>
      </c>
    </row>
    <row r="175" spans="9:11" x14ac:dyDescent="0.25">
      <c r="I175" s="8">
        <v>49430</v>
      </c>
      <c r="J175" s="9" t="s">
        <v>6</v>
      </c>
      <c r="K175" s="10" t="s">
        <v>13</v>
      </c>
    </row>
    <row r="176" spans="9:11" x14ac:dyDescent="0.25">
      <c r="I176" s="8">
        <v>49453</v>
      </c>
      <c r="J176" s="9" t="s">
        <v>1</v>
      </c>
      <c r="K176" s="10" t="s">
        <v>14</v>
      </c>
    </row>
    <row r="177" spans="9:11" x14ac:dyDescent="0.25">
      <c r="I177" s="8">
        <v>49559</v>
      </c>
      <c r="J177" s="9" t="s">
        <v>8</v>
      </c>
      <c r="K177" s="10" t="s">
        <v>15</v>
      </c>
    </row>
    <row r="178" spans="9:11" x14ac:dyDescent="0.25">
      <c r="I178" s="8">
        <v>49594</v>
      </c>
      <c r="J178" s="9" t="s">
        <v>8</v>
      </c>
      <c r="K178" s="10" t="s">
        <v>19</v>
      </c>
    </row>
    <row r="179" spans="9:11" x14ac:dyDescent="0.25">
      <c r="I179" s="8">
        <v>49615</v>
      </c>
      <c r="J179" s="9" t="s">
        <v>8</v>
      </c>
      <c r="K179" s="10" t="s">
        <v>16</v>
      </c>
    </row>
    <row r="180" spans="9:11" x14ac:dyDescent="0.25">
      <c r="I180" s="8">
        <v>49628</v>
      </c>
      <c r="J180" s="9" t="s">
        <v>1</v>
      </c>
      <c r="K180" s="10" t="s">
        <v>18</v>
      </c>
    </row>
    <row r="181" spans="9:11" x14ac:dyDescent="0.25">
      <c r="I181" s="8">
        <v>49668</v>
      </c>
      <c r="J181" s="9" t="s">
        <v>6</v>
      </c>
      <c r="K181" s="10" t="s">
        <v>2</v>
      </c>
    </row>
    <row r="182" spans="9:11" x14ac:dyDescent="0.25">
      <c r="I182" s="8">
        <v>49675</v>
      </c>
      <c r="J182" s="9" t="s">
        <v>6</v>
      </c>
      <c r="K182" s="10" t="s">
        <v>3</v>
      </c>
    </row>
    <row r="183" spans="9:11" x14ac:dyDescent="0.25">
      <c r="I183" s="8">
        <v>49730</v>
      </c>
      <c r="J183" s="9" t="s">
        <v>4</v>
      </c>
      <c r="K183" s="10" t="s">
        <v>7</v>
      </c>
    </row>
    <row r="184" spans="9:11" x14ac:dyDescent="0.25">
      <c r="I184" s="8">
        <v>49731</v>
      </c>
      <c r="J184" s="9" t="s">
        <v>6</v>
      </c>
      <c r="K184" s="10" t="s">
        <v>7</v>
      </c>
    </row>
    <row r="185" spans="9:11" x14ac:dyDescent="0.25">
      <c r="I185" s="8">
        <v>49776</v>
      </c>
      <c r="J185" s="9" t="s">
        <v>8</v>
      </c>
      <c r="K185" s="10" t="s">
        <v>9</v>
      </c>
    </row>
    <row r="186" spans="9:11" x14ac:dyDescent="0.25">
      <c r="I186" s="8">
        <v>49786</v>
      </c>
      <c r="J186" s="9" t="s">
        <v>4</v>
      </c>
      <c r="K186" s="10" t="s">
        <v>11</v>
      </c>
    </row>
    <row r="187" spans="9:11" x14ac:dyDescent="0.25">
      <c r="I187" s="8">
        <v>49796</v>
      </c>
      <c r="J187" s="9" t="s">
        <v>1</v>
      </c>
      <c r="K187" s="10" t="s">
        <v>13</v>
      </c>
    </row>
    <row r="188" spans="9:11" x14ac:dyDescent="0.25">
      <c r="I188" s="8">
        <v>49838</v>
      </c>
      <c r="J188" s="9" t="s">
        <v>1</v>
      </c>
      <c r="K188" s="10" t="s">
        <v>14</v>
      </c>
    </row>
    <row r="189" spans="9:11" x14ac:dyDescent="0.25">
      <c r="I189" s="8">
        <v>50034</v>
      </c>
      <c r="J189" s="9" t="s">
        <v>1</v>
      </c>
      <c r="K189" s="10" t="s">
        <v>2</v>
      </c>
    </row>
    <row r="190" spans="9:11" x14ac:dyDescent="0.25">
      <c r="I190" s="8">
        <v>50041</v>
      </c>
      <c r="J190" s="9" t="s">
        <v>1</v>
      </c>
      <c r="K190" s="10" t="s">
        <v>3</v>
      </c>
    </row>
    <row r="191" spans="9:11" x14ac:dyDescent="0.25">
      <c r="I191" s="8">
        <v>50087</v>
      </c>
      <c r="J191" s="9" t="s">
        <v>4</v>
      </c>
      <c r="K191" s="10" t="s">
        <v>7</v>
      </c>
    </row>
    <row r="192" spans="9:11" x14ac:dyDescent="0.25">
      <c r="I192" s="8">
        <v>50088</v>
      </c>
      <c r="J192" s="9" t="s">
        <v>6</v>
      </c>
      <c r="K192" s="10" t="s">
        <v>7</v>
      </c>
    </row>
    <row r="193" spans="9:11" x14ac:dyDescent="0.25">
      <c r="I193" s="8">
        <v>50133</v>
      </c>
      <c r="J193" s="9" t="s">
        <v>8</v>
      </c>
      <c r="K193" s="10" t="s">
        <v>9</v>
      </c>
    </row>
    <row r="194" spans="9:11" x14ac:dyDescent="0.25">
      <c r="I194" s="8">
        <v>50151</v>
      </c>
      <c r="J194" s="9" t="s">
        <v>6</v>
      </c>
      <c r="K194" s="10" t="s">
        <v>11</v>
      </c>
    </row>
    <row r="195" spans="9:11" x14ac:dyDescent="0.25">
      <c r="I195" s="8">
        <v>50161</v>
      </c>
      <c r="J195" s="9" t="s">
        <v>8</v>
      </c>
      <c r="K195" s="10" t="s">
        <v>13</v>
      </c>
    </row>
    <row r="196" spans="9:11" x14ac:dyDescent="0.25">
      <c r="I196" s="8">
        <v>50195</v>
      </c>
      <c r="J196" s="9" t="s">
        <v>1</v>
      </c>
      <c r="K196" s="10" t="s">
        <v>14</v>
      </c>
    </row>
    <row r="197" spans="9:11" x14ac:dyDescent="0.25">
      <c r="I197" s="8">
        <v>50290</v>
      </c>
      <c r="J197" s="9" t="s">
        <v>4</v>
      </c>
      <c r="K197" s="10" t="s">
        <v>15</v>
      </c>
    </row>
    <row r="198" spans="9:11" x14ac:dyDescent="0.25">
      <c r="I198" s="8">
        <v>50325</v>
      </c>
      <c r="J198" s="9" t="s">
        <v>4</v>
      </c>
      <c r="K198" s="10" t="s">
        <v>19</v>
      </c>
    </row>
    <row r="199" spans="9:11" x14ac:dyDescent="0.25">
      <c r="I199" s="8">
        <v>50346</v>
      </c>
      <c r="J199" s="9" t="s">
        <v>4</v>
      </c>
      <c r="K199" s="10" t="s">
        <v>16</v>
      </c>
    </row>
    <row r="200" spans="9:11" x14ac:dyDescent="0.25">
      <c r="I200" s="8">
        <v>50399</v>
      </c>
      <c r="J200" s="9" t="s">
        <v>8</v>
      </c>
      <c r="K200" s="10" t="s">
        <v>2</v>
      </c>
    </row>
    <row r="201" spans="9:11" x14ac:dyDescent="0.25">
      <c r="I201" s="8">
        <v>50406</v>
      </c>
      <c r="J201" s="9" t="s">
        <v>8</v>
      </c>
      <c r="K201" s="10" t="s">
        <v>3</v>
      </c>
    </row>
    <row r="202" spans="9:11" x14ac:dyDescent="0.25">
      <c r="I202" s="8">
        <v>50472</v>
      </c>
      <c r="J202" s="9" t="s">
        <v>4</v>
      </c>
      <c r="K202" s="10" t="s">
        <v>7</v>
      </c>
    </row>
    <row r="203" spans="9:11" x14ac:dyDescent="0.25">
      <c r="I203" s="8">
        <v>50473</v>
      </c>
      <c r="J203" s="9" t="s">
        <v>6</v>
      </c>
      <c r="K203" s="10" t="s">
        <v>7</v>
      </c>
    </row>
    <row r="204" spans="9:11" x14ac:dyDescent="0.25">
      <c r="I204" s="8">
        <v>50516</v>
      </c>
      <c r="J204" s="9" t="s">
        <v>17</v>
      </c>
      <c r="K204" s="10" t="s">
        <v>11</v>
      </c>
    </row>
    <row r="205" spans="9:11" x14ac:dyDescent="0.25">
      <c r="I205" s="8">
        <v>50518</v>
      </c>
      <c r="J205" s="9" t="s">
        <v>8</v>
      </c>
      <c r="K205" s="10" t="s">
        <v>9</v>
      </c>
    </row>
    <row r="206" spans="9:11" x14ac:dyDescent="0.25">
      <c r="I206" s="8">
        <v>50580</v>
      </c>
      <c r="J206" s="9" t="s">
        <v>1</v>
      </c>
      <c r="K206" s="10" t="s">
        <v>14</v>
      </c>
    </row>
    <row r="207" spans="9:11" x14ac:dyDescent="0.25">
      <c r="I207" s="8">
        <v>50655</v>
      </c>
      <c r="J207" s="9" t="s">
        <v>6</v>
      </c>
      <c r="K207" s="10" t="s">
        <v>15</v>
      </c>
    </row>
    <row r="208" spans="9:11" x14ac:dyDescent="0.25">
      <c r="I208" s="8">
        <v>50690</v>
      </c>
      <c r="J208" s="9" t="s">
        <v>6</v>
      </c>
      <c r="K208" s="10" t="s">
        <v>19</v>
      </c>
    </row>
    <row r="209" spans="9:11" x14ac:dyDescent="0.25">
      <c r="I209" s="8">
        <v>50711</v>
      </c>
      <c r="J209" s="9" t="s">
        <v>6</v>
      </c>
      <c r="K209" s="10" t="s">
        <v>16</v>
      </c>
    </row>
    <row r="210" spans="9:11" x14ac:dyDescent="0.25">
      <c r="I210" s="8">
        <v>50724</v>
      </c>
      <c r="J210" s="9" t="s">
        <v>4</v>
      </c>
      <c r="K210" s="10" t="s">
        <v>18</v>
      </c>
    </row>
    <row r="211" spans="9:11" x14ac:dyDescent="0.25">
      <c r="I211" s="8">
        <v>50822</v>
      </c>
      <c r="J211" s="9" t="s">
        <v>4</v>
      </c>
      <c r="K211" s="10" t="s">
        <v>7</v>
      </c>
    </row>
    <row r="212" spans="9:11" x14ac:dyDescent="0.25">
      <c r="I212" s="8">
        <v>50823</v>
      </c>
      <c r="J212" s="9" t="s">
        <v>6</v>
      </c>
      <c r="K212" s="10" t="s">
        <v>7</v>
      </c>
    </row>
    <row r="213" spans="9:11" x14ac:dyDescent="0.25">
      <c r="I213" s="8">
        <v>50868</v>
      </c>
      <c r="J213" s="9" t="s">
        <v>8</v>
      </c>
      <c r="K213" s="10" t="s">
        <v>9</v>
      </c>
    </row>
    <row r="214" spans="9:11" x14ac:dyDescent="0.25">
      <c r="I214" s="8">
        <v>50881</v>
      </c>
      <c r="J214" s="9" t="s">
        <v>1</v>
      </c>
      <c r="K214" s="10" t="s">
        <v>11</v>
      </c>
    </row>
    <row r="215" spans="9:11" x14ac:dyDescent="0.25">
      <c r="I215" s="8">
        <v>50930</v>
      </c>
      <c r="J215" s="9" t="s">
        <v>1</v>
      </c>
      <c r="K215" s="10" t="s">
        <v>14</v>
      </c>
    </row>
    <row r="216" spans="9:11" x14ac:dyDescent="0.25">
      <c r="I216" s="8">
        <v>51020</v>
      </c>
      <c r="J216" s="9" t="s">
        <v>17</v>
      </c>
      <c r="K216" s="10" t="s">
        <v>15</v>
      </c>
    </row>
    <row r="217" spans="9:11" x14ac:dyDescent="0.25">
      <c r="I217" s="8">
        <v>51055</v>
      </c>
      <c r="J217" s="9" t="s">
        <v>17</v>
      </c>
      <c r="K217" s="10" t="s">
        <v>19</v>
      </c>
    </row>
    <row r="218" spans="9:11" x14ac:dyDescent="0.25">
      <c r="I218" s="8">
        <v>51076</v>
      </c>
      <c r="J218" s="9" t="s">
        <v>17</v>
      </c>
      <c r="K218" s="10" t="s">
        <v>16</v>
      </c>
    </row>
    <row r="219" spans="9:11" x14ac:dyDescent="0.25">
      <c r="I219" s="8">
        <v>51089</v>
      </c>
      <c r="J219" s="9" t="s">
        <v>6</v>
      </c>
      <c r="K219" s="10" t="s">
        <v>18</v>
      </c>
    </row>
    <row r="220" spans="9:11" x14ac:dyDescent="0.25">
      <c r="I220" s="8">
        <v>51179</v>
      </c>
      <c r="J220" s="9" t="s">
        <v>4</v>
      </c>
      <c r="K220" s="10" t="s">
        <v>7</v>
      </c>
    </row>
    <row r="221" spans="9:11" x14ac:dyDescent="0.25">
      <c r="I221" s="8">
        <v>51180</v>
      </c>
      <c r="J221" s="9" t="s">
        <v>6</v>
      </c>
      <c r="K221" s="10" t="s">
        <v>7</v>
      </c>
    </row>
    <row r="222" spans="9:11" x14ac:dyDescent="0.25">
      <c r="I222" s="8">
        <v>51225</v>
      </c>
      <c r="J222" s="9" t="s">
        <v>8</v>
      </c>
      <c r="K222" s="10" t="s">
        <v>9</v>
      </c>
    </row>
    <row r="223" spans="9:11" x14ac:dyDescent="0.25">
      <c r="I223" s="8">
        <v>51257</v>
      </c>
      <c r="J223" s="9" t="s">
        <v>6</v>
      </c>
      <c r="K223" s="10" t="s">
        <v>13</v>
      </c>
    </row>
    <row r="224" spans="9:11" x14ac:dyDescent="0.25">
      <c r="I224" s="8">
        <v>51287</v>
      </c>
      <c r="J224" s="9" t="s">
        <v>1</v>
      </c>
      <c r="K224" s="10" t="s">
        <v>14</v>
      </c>
    </row>
    <row r="225" spans="9:11" x14ac:dyDescent="0.25">
      <c r="I225" s="8">
        <v>51386</v>
      </c>
      <c r="J225" s="9" t="s">
        <v>8</v>
      </c>
      <c r="K225" s="10" t="s">
        <v>15</v>
      </c>
    </row>
    <row r="226" spans="9:11" x14ac:dyDescent="0.25">
      <c r="I226" s="8">
        <v>51421</v>
      </c>
      <c r="J226" s="9" t="s">
        <v>8</v>
      </c>
      <c r="K226" s="10" t="s">
        <v>19</v>
      </c>
    </row>
    <row r="227" spans="9:11" x14ac:dyDescent="0.25">
      <c r="I227" s="8">
        <v>51442</v>
      </c>
      <c r="J227" s="9" t="s">
        <v>8</v>
      </c>
      <c r="K227" s="10" t="s">
        <v>16</v>
      </c>
    </row>
    <row r="228" spans="9:11" x14ac:dyDescent="0.25">
      <c r="I228" s="8">
        <v>51455</v>
      </c>
      <c r="J228" s="9" t="s">
        <v>1</v>
      </c>
      <c r="K228" s="10" t="s">
        <v>18</v>
      </c>
    </row>
    <row r="229" spans="9:11" x14ac:dyDescent="0.25">
      <c r="I229" s="8">
        <v>51495</v>
      </c>
      <c r="J229" s="9" t="s">
        <v>6</v>
      </c>
      <c r="K229" s="10" t="s">
        <v>2</v>
      </c>
    </row>
    <row r="230" spans="9:11" x14ac:dyDescent="0.25">
      <c r="I230" s="8">
        <v>51502</v>
      </c>
      <c r="J230" s="9" t="s">
        <v>6</v>
      </c>
      <c r="K230" s="10" t="s">
        <v>3</v>
      </c>
    </row>
    <row r="231" spans="9:11" x14ac:dyDescent="0.25">
      <c r="I231" s="8">
        <v>51564</v>
      </c>
      <c r="J231" s="9" t="s">
        <v>4</v>
      </c>
      <c r="K231" s="10" t="s">
        <v>7</v>
      </c>
    </row>
    <row r="232" spans="9:11" x14ac:dyDescent="0.25">
      <c r="I232" s="8">
        <v>51565</v>
      </c>
      <c r="J232" s="9" t="s">
        <v>6</v>
      </c>
      <c r="K232" s="10" t="s">
        <v>7</v>
      </c>
    </row>
    <row r="233" spans="9:11" x14ac:dyDescent="0.25">
      <c r="I233" s="8">
        <v>51610</v>
      </c>
      <c r="J233" s="9" t="s">
        <v>8</v>
      </c>
      <c r="K233" s="10" t="s">
        <v>9</v>
      </c>
    </row>
    <row r="234" spans="9:11" x14ac:dyDescent="0.25">
      <c r="I234" s="8">
        <v>51622</v>
      </c>
      <c r="J234" s="9" t="s">
        <v>17</v>
      </c>
      <c r="K234" s="10" t="s">
        <v>13</v>
      </c>
    </row>
    <row r="235" spans="9:11" x14ac:dyDescent="0.25">
      <c r="I235" s="8">
        <v>51672</v>
      </c>
      <c r="J235" s="9" t="s">
        <v>1</v>
      </c>
      <c r="K235" s="10" t="s">
        <v>14</v>
      </c>
    </row>
    <row r="236" spans="9:11" x14ac:dyDescent="0.25">
      <c r="I236" s="8">
        <v>51820</v>
      </c>
      <c r="J236" s="9" t="s">
        <v>8</v>
      </c>
      <c r="K236" s="10" t="s">
        <v>18</v>
      </c>
    </row>
    <row r="237" spans="9:11" x14ac:dyDescent="0.25">
      <c r="I237" s="8">
        <v>51860</v>
      </c>
      <c r="J237" s="9" t="s">
        <v>17</v>
      </c>
      <c r="K237" s="10" t="s">
        <v>2</v>
      </c>
    </row>
    <row r="238" spans="9:11" x14ac:dyDescent="0.25">
      <c r="I238" s="8">
        <v>51867</v>
      </c>
      <c r="J238" s="9" t="s">
        <v>17</v>
      </c>
      <c r="K238" s="10" t="s">
        <v>3</v>
      </c>
    </row>
    <row r="239" spans="9:11" x14ac:dyDescent="0.25">
      <c r="I239" s="8">
        <v>51914</v>
      </c>
      <c r="J239" s="9" t="s">
        <v>4</v>
      </c>
      <c r="K239" s="10" t="s">
        <v>7</v>
      </c>
    </row>
    <row r="240" spans="9:11" x14ac:dyDescent="0.25">
      <c r="I240" s="8">
        <v>51915</v>
      </c>
      <c r="J240" s="9" t="s">
        <v>6</v>
      </c>
      <c r="K240" s="10" t="s">
        <v>7</v>
      </c>
    </row>
    <row r="241" spans="9:11" x14ac:dyDescent="0.25">
      <c r="I241" s="8">
        <v>51960</v>
      </c>
      <c r="J241" s="9" t="s">
        <v>8</v>
      </c>
      <c r="K241" s="10" t="s">
        <v>9</v>
      </c>
    </row>
    <row r="242" spans="9:11" x14ac:dyDescent="0.25">
      <c r="I242" s="8">
        <v>51977</v>
      </c>
      <c r="J242" s="9" t="s">
        <v>4</v>
      </c>
      <c r="K242" s="10" t="s">
        <v>11</v>
      </c>
    </row>
    <row r="243" spans="9:11" x14ac:dyDescent="0.25">
      <c r="I243" s="8">
        <v>51987</v>
      </c>
      <c r="J243" s="9" t="s">
        <v>1</v>
      </c>
      <c r="K243" s="10" t="s">
        <v>13</v>
      </c>
    </row>
    <row r="244" spans="9:11" x14ac:dyDescent="0.25">
      <c r="I244" s="8">
        <v>52022</v>
      </c>
      <c r="J244" s="9" t="s">
        <v>1</v>
      </c>
      <c r="K244" s="10" t="s">
        <v>14</v>
      </c>
    </row>
    <row r="245" spans="9:11" x14ac:dyDescent="0.25">
      <c r="I245" s="8">
        <v>52225</v>
      </c>
      <c r="J245" s="9" t="s">
        <v>1</v>
      </c>
      <c r="K245" s="10" t="s">
        <v>2</v>
      </c>
    </row>
    <row r="246" spans="9:11" x14ac:dyDescent="0.25">
      <c r="I246" s="8">
        <v>52232</v>
      </c>
      <c r="J246" s="9" t="s">
        <v>1</v>
      </c>
      <c r="K246" s="10" t="s">
        <v>3</v>
      </c>
    </row>
    <row r="247" spans="9:11" x14ac:dyDescent="0.25">
      <c r="I247" s="8">
        <v>52271</v>
      </c>
      <c r="J247" s="9" t="s">
        <v>4</v>
      </c>
      <c r="K247" s="10" t="s">
        <v>7</v>
      </c>
    </row>
    <row r="248" spans="9:11" x14ac:dyDescent="0.25">
      <c r="I248" s="8">
        <v>52272</v>
      </c>
      <c r="J248" s="9" t="s">
        <v>6</v>
      </c>
      <c r="K248" s="10" t="s">
        <v>7</v>
      </c>
    </row>
    <row r="249" spans="9:11" x14ac:dyDescent="0.25">
      <c r="I249" s="8">
        <v>52317</v>
      </c>
      <c r="J249" s="9" t="s">
        <v>8</v>
      </c>
      <c r="K249" s="10" t="s">
        <v>9</v>
      </c>
    </row>
    <row r="250" spans="9:11" x14ac:dyDescent="0.25">
      <c r="I250" s="8">
        <v>52342</v>
      </c>
      <c r="J250" s="9" t="s">
        <v>6</v>
      </c>
      <c r="K250" s="10" t="s">
        <v>11</v>
      </c>
    </row>
    <row r="251" spans="9:11" x14ac:dyDescent="0.25">
      <c r="I251" s="8">
        <v>52352</v>
      </c>
      <c r="J251" s="9" t="s">
        <v>8</v>
      </c>
      <c r="K251" s="10" t="s">
        <v>13</v>
      </c>
    </row>
    <row r="252" spans="9:11" x14ac:dyDescent="0.25">
      <c r="I252" s="8">
        <v>52379</v>
      </c>
      <c r="J252" s="9" t="s">
        <v>1</v>
      </c>
      <c r="K252" s="10" t="s">
        <v>14</v>
      </c>
    </row>
    <row r="253" spans="9:11" x14ac:dyDescent="0.25">
      <c r="I253" s="8">
        <v>52481</v>
      </c>
      <c r="J253" s="9" t="s">
        <v>4</v>
      </c>
      <c r="K253" s="10" t="s">
        <v>15</v>
      </c>
    </row>
    <row r="254" spans="9:11" x14ac:dyDescent="0.25">
      <c r="I254" s="8">
        <v>52516</v>
      </c>
      <c r="J254" s="9" t="s">
        <v>4</v>
      </c>
      <c r="K254" s="10" t="s">
        <v>19</v>
      </c>
    </row>
    <row r="255" spans="9:11" x14ac:dyDescent="0.25">
      <c r="I255" s="8">
        <v>52537</v>
      </c>
      <c r="J255" s="9" t="s">
        <v>4</v>
      </c>
      <c r="K255" s="10" t="s">
        <v>16</v>
      </c>
    </row>
    <row r="256" spans="9:11" x14ac:dyDescent="0.25">
      <c r="I256" s="8">
        <v>52590</v>
      </c>
      <c r="J256" s="9" t="s">
        <v>8</v>
      </c>
      <c r="K256" s="10" t="s">
        <v>2</v>
      </c>
    </row>
    <row r="257" spans="9:11" x14ac:dyDescent="0.25">
      <c r="I257" s="8">
        <v>52597</v>
      </c>
      <c r="J257" s="9" t="s">
        <v>8</v>
      </c>
      <c r="K257" s="10" t="s">
        <v>3</v>
      </c>
    </row>
    <row r="258" spans="9:11" x14ac:dyDescent="0.25">
      <c r="I258" s="8">
        <v>52656</v>
      </c>
      <c r="J258" s="9" t="s">
        <v>4</v>
      </c>
      <c r="K258" s="10" t="s">
        <v>7</v>
      </c>
    </row>
    <row r="259" spans="9:11" x14ac:dyDescent="0.25">
      <c r="I259" s="8">
        <v>52657</v>
      </c>
      <c r="J259" s="9" t="s">
        <v>6</v>
      </c>
      <c r="K259" s="10" t="s">
        <v>7</v>
      </c>
    </row>
    <row r="260" spans="9:11" x14ac:dyDescent="0.25">
      <c r="I260" s="8">
        <v>52702</v>
      </c>
      <c r="J260" s="9" t="s">
        <v>8</v>
      </c>
      <c r="K260" s="10" t="s">
        <v>9</v>
      </c>
    </row>
    <row r="261" spans="9:11" x14ac:dyDescent="0.25">
      <c r="I261" s="8">
        <v>52708</v>
      </c>
      <c r="J261" s="9" t="s">
        <v>1</v>
      </c>
      <c r="K261" s="10" t="s">
        <v>11</v>
      </c>
    </row>
    <row r="262" spans="9:11" x14ac:dyDescent="0.25">
      <c r="I262" s="8">
        <v>52764</v>
      </c>
      <c r="J262" s="9" t="s">
        <v>1</v>
      </c>
      <c r="K262" s="10" t="s">
        <v>14</v>
      </c>
    </row>
    <row r="263" spans="9:11" x14ac:dyDescent="0.25">
      <c r="I263" s="8">
        <v>52847</v>
      </c>
      <c r="J263" s="9" t="s">
        <v>17</v>
      </c>
      <c r="K263" s="10" t="s">
        <v>15</v>
      </c>
    </row>
    <row r="264" spans="9:11" x14ac:dyDescent="0.25">
      <c r="I264" s="8">
        <v>52882</v>
      </c>
      <c r="J264" s="9" t="s">
        <v>17</v>
      </c>
      <c r="K264" s="10" t="s">
        <v>19</v>
      </c>
    </row>
    <row r="265" spans="9:11" x14ac:dyDescent="0.25">
      <c r="I265" s="8">
        <v>52903</v>
      </c>
      <c r="J265" s="9" t="s">
        <v>17</v>
      </c>
      <c r="K265" s="10" t="s">
        <v>16</v>
      </c>
    </row>
    <row r="266" spans="9:11" x14ac:dyDescent="0.25">
      <c r="I266" s="8">
        <v>52916</v>
      </c>
      <c r="J266" s="9" t="s">
        <v>6</v>
      </c>
      <c r="K266" s="10" t="s">
        <v>2</v>
      </c>
    </row>
    <row r="267" spans="9:11" x14ac:dyDescent="0.25">
      <c r="I267" s="8">
        <v>53013</v>
      </c>
      <c r="J267" s="9" t="s">
        <v>4</v>
      </c>
      <c r="K267" s="10" t="s">
        <v>7</v>
      </c>
    </row>
    <row r="268" spans="9:11" x14ac:dyDescent="0.25">
      <c r="I268" s="8">
        <v>53014</v>
      </c>
      <c r="J268" s="9" t="s">
        <v>6</v>
      </c>
      <c r="K268" s="10" t="s">
        <v>7</v>
      </c>
    </row>
    <row r="269" spans="9:11" x14ac:dyDescent="0.25">
      <c r="I269" s="8">
        <v>53059</v>
      </c>
      <c r="J269" s="9" t="s">
        <v>8</v>
      </c>
      <c r="K269" s="10" t="s">
        <v>9</v>
      </c>
    </row>
    <row r="270" spans="9:11" x14ac:dyDescent="0.25">
      <c r="I270" s="8">
        <v>53073</v>
      </c>
      <c r="J270" s="9" t="s">
        <v>8</v>
      </c>
      <c r="K270" s="10" t="s">
        <v>11</v>
      </c>
    </row>
    <row r="271" spans="9:11" x14ac:dyDescent="0.25">
      <c r="I271" s="8">
        <v>53083</v>
      </c>
      <c r="J271" s="9" t="s">
        <v>4</v>
      </c>
      <c r="K271" s="10" t="s">
        <v>13</v>
      </c>
    </row>
    <row r="272" spans="9:11" x14ac:dyDescent="0.25">
      <c r="I272" s="8">
        <v>53121</v>
      </c>
      <c r="J272" s="9" t="s">
        <v>1</v>
      </c>
      <c r="K272" s="10" t="s">
        <v>14</v>
      </c>
    </row>
    <row r="273" spans="9:11" x14ac:dyDescent="0.25">
      <c r="I273" s="8">
        <v>53212</v>
      </c>
      <c r="J273" s="9" t="s">
        <v>1</v>
      </c>
      <c r="K273" s="10" t="s">
        <v>15</v>
      </c>
    </row>
    <row r="274" spans="9:11" x14ac:dyDescent="0.25">
      <c r="I274" s="8">
        <v>53247</v>
      </c>
      <c r="J274" s="9" t="s">
        <v>1</v>
      </c>
      <c r="K274" s="10" t="s">
        <v>19</v>
      </c>
    </row>
    <row r="275" spans="9:11" x14ac:dyDescent="0.25">
      <c r="I275" s="8">
        <v>53268</v>
      </c>
      <c r="J275" s="9" t="s">
        <v>1</v>
      </c>
      <c r="K275" s="10" t="s">
        <v>16</v>
      </c>
    </row>
    <row r="276" spans="9:11" x14ac:dyDescent="0.25">
      <c r="I276" s="8">
        <v>53281</v>
      </c>
      <c r="J276" s="9" t="s">
        <v>17</v>
      </c>
      <c r="K276" s="10" t="s">
        <v>18</v>
      </c>
    </row>
    <row r="277" spans="9:11" x14ac:dyDescent="0.25">
      <c r="I277" s="8">
        <v>53321</v>
      </c>
      <c r="J277" s="9" t="s">
        <v>4</v>
      </c>
      <c r="K277" s="10" t="s">
        <v>2</v>
      </c>
    </row>
    <row r="278" spans="9:11" x14ac:dyDescent="0.25">
      <c r="I278" s="8">
        <v>53328</v>
      </c>
      <c r="J278" s="9" t="s">
        <v>4</v>
      </c>
      <c r="K278" s="10" t="s">
        <v>3</v>
      </c>
    </row>
    <row r="279" spans="9:11" x14ac:dyDescent="0.25">
      <c r="I279" s="8">
        <v>53363</v>
      </c>
      <c r="J279" s="9" t="s">
        <v>4</v>
      </c>
      <c r="K279" s="10" t="s">
        <v>7</v>
      </c>
    </row>
    <row r="280" spans="9:11" x14ac:dyDescent="0.25">
      <c r="I280" s="8">
        <v>53364</v>
      </c>
      <c r="J280" s="9" t="s">
        <v>6</v>
      </c>
      <c r="K280" s="10" t="s">
        <v>7</v>
      </c>
    </row>
    <row r="281" spans="9:11" x14ac:dyDescent="0.25">
      <c r="I281" s="8">
        <v>53409</v>
      </c>
      <c r="J281" s="9" t="s">
        <v>8</v>
      </c>
      <c r="K281" s="10" t="s">
        <v>9</v>
      </c>
    </row>
    <row r="282" spans="9:11" x14ac:dyDescent="0.25">
      <c r="I282" s="8">
        <v>53448</v>
      </c>
      <c r="J282" s="9" t="s">
        <v>6</v>
      </c>
      <c r="K282" s="10" t="s">
        <v>13</v>
      </c>
    </row>
    <row r="283" spans="9:11" x14ac:dyDescent="0.25">
      <c r="I283" s="8">
        <v>53471</v>
      </c>
      <c r="J283" s="9" t="s">
        <v>1</v>
      </c>
      <c r="K283" s="10" t="s">
        <v>14</v>
      </c>
    </row>
    <row r="284" spans="9:11" x14ac:dyDescent="0.25">
      <c r="I284" s="8">
        <v>53577</v>
      </c>
      <c r="J284" s="9" t="s">
        <v>8</v>
      </c>
      <c r="K284" s="10" t="s">
        <v>15</v>
      </c>
    </row>
    <row r="285" spans="9:11" x14ac:dyDescent="0.25">
      <c r="I285" s="8">
        <v>53612</v>
      </c>
      <c r="J285" s="9" t="s">
        <v>8</v>
      </c>
      <c r="K285" s="10" t="s">
        <v>19</v>
      </c>
    </row>
    <row r="286" spans="9:11" x14ac:dyDescent="0.25">
      <c r="I286" s="8">
        <v>53633</v>
      </c>
      <c r="J286" s="9" t="s">
        <v>8</v>
      </c>
      <c r="K286" s="10" t="s">
        <v>16</v>
      </c>
    </row>
    <row r="287" spans="9:11" x14ac:dyDescent="0.25">
      <c r="I287" s="8">
        <v>53646</v>
      </c>
      <c r="J287" s="9" t="s">
        <v>1</v>
      </c>
      <c r="K287" s="10" t="s">
        <v>18</v>
      </c>
    </row>
    <row r="288" spans="9:11" x14ac:dyDescent="0.25">
      <c r="I288" s="8">
        <v>53686</v>
      </c>
      <c r="J288" s="9" t="s">
        <v>6</v>
      </c>
      <c r="K288" s="10" t="s">
        <v>2</v>
      </c>
    </row>
    <row r="289" spans="9:11" x14ac:dyDescent="0.25">
      <c r="I289" s="8">
        <v>53693</v>
      </c>
      <c r="J289" s="9" t="s">
        <v>6</v>
      </c>
      <c r="K289" s="10" t="s">
        <v>3</v>
      </c>
    </row>
    <row r="290" spans="9:11" x14ac:dyDescent="0.25">
      <c r="I290" s="8">
        <v>53748</v>
      </c>
      <c r="J290" s="9" t="s">
        <v>4</v>
      </c>
      <c r="K290" s="10" t="s">
        <v>7</v>
      </c>
    </row>
    <row r="291" spans="9:11" x14ac:dyDescent="0.25">
      <c r="I291" s="8">
        <v>53749</v>
      </c>
      <c r="J291" s="9" t="s">
        <v>6</v>
      </c>
      <c r="K291" s="10" t="s">
        <v>7</v>
      </c>
    </row>
    <row r="292" spans="9:11" x14ac:dyDescent="0.25">
      <c r="I292" s="8">
        <v>53794</v>
      </c>
      <c r="J292" s="9" t="s">
        <v>8</v>
      </c>
      <c r="K292" s="10" t="s">
        <v>9</v>
      </c>
    </row>
    <row r="293" spans="9:11" x14ac:dyDescent="0.25">
      <c r="I293" s="8">
        <v>53813</v>
      </c>
      <c r="J293" s="9" t="s">
        <v>17</v>
      </c>
      <c r="K293" s="10" t="s">
        <v>13</v>
      </c>
    </row>
    <row r="294" spans="9:11" x14ac:dyDescent="0.25">
      <c r="I294" s="8">
        <v>53856</v>
      </c>
      <c r="J294" s="9" t="s">
        <v>1</v>
      </c>
      <c r="K294" s="10" t="s">
        <v>14</v>
      </c>
    </row>
    <row r="295" spans="9:11" x14ac:dyDescent="0.25">
      <c r="I295" s="8">
        <v>54011</v>
      </c>
      <c r="J295" s="9" t="s">
        <v>8</v>
      </c>
      <c r="K295" s="10" t="s">
        <v>18</v>
      </c>
    </row>
    <row r="296" spans="9:11" x14ac:dyDescent="0.25">
      <c r="I296" s="8">
        <v>54051</v>
      </c>
      <c r="J296" s="9" t="s">
        <v>17</v>
      </c>
      <c r="K296" s="10" t="s">
        <v>2</v>
      </c>
    </row>
    <row r="297" spans="9:11" x14ac:dyDescent="0.25">
      <c r="I297" s="8">
        <v>54058</v>
      </c>
      <c r="J297" s="9" t="s">
        <v>17</v>
      </c>
      <c r="K297" s="10" t="s">
        <v>3</v>
      </c>
    </row>
    <row r="298" spans="9:11" x14ac:dyDescent="0.25">
      <c r="I298" s="8">
        <v>54105</v>
      </c>
      <c r="J298" s="9" t="s">
        <v>4</v>
      </c>
      <c r="K298" s="10" t="s">
        <v>7</v>
      </c>
    </row>
    <row r="299" spans="9:11" x14ac:dyDescent="0.25">
      <c r="I299" s="8">
        <v>54106</v>
      </c>
      <c r="J299" s="9" t="s">
        <v>6</v>
      </c>
      <c r="K299" s="10" t="s">
        <v>7</v>
      </c>
    </row>
    <row r="300" spans="9:11" x14ac:dyDescent="0.25">
      <c r="I300" s="8">
        <v>54151</v>
      </c>
      <c r="J300" s="9" t="s">
        <v>8</v>
      </c>
      <c r="K300" s="10" t="s">
        <v>9</v>
      </c>
    </row>
    <row r="301" spans="9:11" x14ac:dyDescent="0.25">
      <c r="I301" s="8">
        <v>54169</v>
      </c>
      <c r="J301" s="9" t="s">
        <v>6</v>
      </c>
      <c r="K301" s="10" t="s">
        <v>11</v>
      </c>
    </row>
    <row r="302" spans="9:11" x14ac:dyDescent="0.25">
      <c r="I302" s="8">
        <v>54179</v>
      </c>
      <c r="J302" s="9" t="s">
        <v>8</v>
      </c>
      <c r="K302" s="10" t="s">
        <v>13</v>
      </c>
    </row>
    <row r="303" spans="9:11" x14ac:dyDescent="0.25">
      <c r="I303" s="8">
        <v>54213</v>
      </c>
      <c r="J303" s="9" t="s">
        <v>1</v>
      </c>
      <c r="K303" s="10" t="s">
        <v>14</v>
      </c>
    </row>
    <row r="304" spans="9:11" x14ac:dyDescent="0.25">
      <c r="I304" s="8">
        <v>54308</v>
      </c>
      <c r="J304" s="9" t="s">
        <v>4</v>
      </c>
      <c r="K304" s="10" t="s">
        <v>15</v>
      </c>
    </row>
    <row r="305" spans="9:11" x14ac:dyDescent="0.25">
      <c r="I305" s="8">
        <v>54343</v>
      </c>
      <c r="J305" s="9" t="s">
        <v>4</v>
      </c>
      <c r="K305" s="10" t="s">
        <v>19</v>
      </c>
    </row>
    <row r="306" spans="9:11" x14ac:dyDescent="0.25">
      <c r="I306" s="8">
        <v>54364</v>
      </c>
      <c r="J306" s="9" t="s">
        <v>4</v>
      </c>
      <c r="K306" s="10" t="s">
        <v>16</v>
      </c>
    </row>
    <row r="307" spans="9:11" x14ac:dyDescent="0.25">
      <c r="I307" s="8">
        <v>54417</v>
      </c>
      <c r="J307" s="9" t="s">
        <v>8</v>
      </c>
      <c r="K307" s="10" t="s">
        <v>2</v>
      </c>
    </row>
    <row r="308" spans="9:11" x14ac:dyDescent="0.25">
      <c r="I308" s="8">
        <v>54424</v>
      </c>
      <c r="J308" s="9" t="s">
        <v>8</v>
      </c>
      <c r="K308" s="10" t="s">
        <v>3</v>
      </c>
    </row>
    <row r="309" spans="9:11" x14ac:dyDescent="0.25">
      <c r="I309" s="8">
        <v>54483</v>
      </c>
      <c r="J309" s="9" t="s">
        <v>4</v>
      </c>
      <c r="K309" s="10" t="s">
        <v>7</v>
      </c>
    </row>
    <row r="310" spans="9:11" x14ac:dyDescent="0.25">
      <c r="I310" s="8">
        <v>54484</v>
      </c>
      <c r="J310" s="9" t="s">
        <v>6</v>
      </c>
      <c r="K310" s="10" t="s">
        <v>7</v>
      </c>
    </row>
    <row r="311" spans="9:11" x14ac:dyDescent="0.25">
      <c r="I311" s="8">
        <v>54529</v>
      </c>
      <c r="J311" s="9" t="s">
        <v>8</v>
      </c>
      <c r="K311" s="10" t="s">
        <v>9</v>
      </c>
    </row>
    <row r="312" spans="9:11" x14ac:dyDescent="0.25">
      <c r="I312" s="8">
        <v>54534</v>
      </c>
      <c r="J312" s="9" t="s">
        <v>17</v>
      </c>
      <c r="K312" s="10" t="s">
        <v>11</v>
      </c>
    </row>
    <row r="313" spans="9:11" x14ac:dyDescent="0.25">
      <c r="I313" s="8">
        <v>54591</v>
      </c>
      <c r="J313" s="9" t="s">
        <v>1</v>
      </c>
      <c r="K313" s="10" t="s">
        <v>14</v>
      </c>
    </row>
    <row r="314" spans="9:11" x14ac:dyDescent="0.25">
      <c r="I314" s="8">
        <v>54673</v>
      </c>
      <c r="J314" s="9" t="s">
        <v>6</v>
      </c>
      <c r="K314" s="10" t="s">
        <v>15</v>
      </c>
    </row>
    <row r="315" spans="9:11" x14ac:dyDescent="0.25">
      <c r="I315" s="8">
        <v>54708</v>
      </c>
      <c r="J315" s="9" t="s">
        <v>6</v>
      </c>
      <c r="K315" s="10" t="s">
        <v>19</v>
      </c>
    </row>
    <row r="316" spans="9:11" x14ac:dyDescent="0.25">
      <c r="I316" s="8">
        <v>54729</v>
      </c>
      <c r="J316" s="9" t="s">
        <v>6</v>
      </c>
      <c r="K316" s="10" t="s">
        <v>16</v>
      </c>
    </row>
    <row r="317" spans="9:11" x14ac:dyDescent="0.25">
      <c r="I317" s="8">
        <v>54742</v>
      </c>
      <c r="J317" s="9" t="s">
        <v>4</v>
      </c>
      <c r="K317" s="10" t="s">
        <v>18</v>
      </c>
    </row>
    <row r="318" spans="9:11" x14ac:dyDescent="0.25">
      <c r="I318" s="8">
        <v>54840</v>
      </c>
      <c r="J318" s="9" t="s">
        <v>4</v>
      </c>
      <c r="K318" s="10" t="s">
        <v>7</v>
      </c>
    </row>
    <row r="319" spans="9:11" x14ac:dyDescent="0.25">
      <c r="I319" s="8">
        <v>54841</v>
      </c>
      <c r="J319" s="9" t="s">
        <v>6</v>
      </c>
      <c r="K319" s="10" t="s">
        <v>7</v>
      </c>
    </row>
    <row r="320" spans="9:11" x14ac:dyDescent="0.25">
      <c r="I320" s="8">
        <v>54886</v>
      </c>
      <c r="J320" s="9" t="s">
        <v>8</v>
      </c>
      <c r="K320" s="10" t="s">
        <v>9</v>
      </c>
    </row>
    <row r="321" spans="9:11" x14ac:dyDescent="0.25">
      <c r="I321" s="8">
        <v>54899</v>
      </c>
      <c r="J321" s="9" t="s">
        <v>1</v>
      </c>
      <c r="K321" s="10" t="s">
        <v>11</v>
      </c>
    </row>
    <row r="322" spans="9:11" x14ac:dyDescent="0.25">
      <c r="I322" s="8">
        <v>54948</v>
      </c>
      <c r="J322" s="9" t="s">
        <v>1</v>
      </c>
      <c r="K322" s="10" t="s">
        <v>14</v>
      </c>
    </row>
    <row r="323" spans="9:11" x14ac:dyDescent="0.25">
      <c r="I323" s="8">
        <v>55038</v>
      </c>
      <c r="J323" s="9" t="s">
        <v>17</v>
      </c>
      <c r="K323" s="10" t="s">
        <v>15</v>
      </c>
    </row>
    <row r="324" spans="9:11" x14ac:dyDescent="0.25">
      <c r="I324" s="8">
        <v>55073</v>
      </c>
      <c r="J324" s="9" t="s">
        <v>17</v>
      </c>
      <c r="K324" s="10" t="s">
        <v>19</v>
      </c>
    </row>
    <row r="325" spans="9:11" x14ac:dyDescent="0.25">
      <c r="I325" s="8">
        <v>55094</v>
      </c>
      <c r="J325" s="9" t="s">
        <v>17</v>
      </c>
      <c r="K325" s="10" t="s">
        <v>16</v>
      </c>
    </row>
    <row r="326" spans="9:11" x14ac:dyDescent="0.25">
      <c r="I326" s="8">
        <v>55107</v>
      </c>
      <c r="J326" s="9" t="s">
        <v>6</v>
      </c>
      <c r="K326" s="10" t="s">
        <v>18</v>
      </c>
    </row>
    <row r="327" spans="9:11" x14ac:dyDescent="0.25">
      <c r="I327" s="8">
        <v>55197</v>
      </c>
      <c r="J327" s="9" t="s">
        <v>4</v>
      </c>
      <c r="K327" s="10" t="s">
        <v>7</v>
      </c>
    </row>
    <row r="328" spans="9:11" x14ac:dyDescent="0.25">
      <c r="I328" s="8">
        <v>55198</v>
      </c>
      <c r="J328" s="9" t="s">
        <v>6</v>
      </c>
      <c r="K328" s="10" t="s">
        <v>7</v>
      </c>
    </row>
    <row r="329" spans="9:11" x14ac:dyDescent="0.25">
      <c r="I329" s="8">
        <v>55243</v>
      </c>
      <c r="J329" s="9" t="s">
        <v>8</v>
      </c>
      <c r="K329" s="10" t="s">
        <v>9</v>
      </c>
    </row>
    <row r="330" spans="9:11" x14ac:dyDescent="0.25">
      <c r="I330" s="8">
        <v>55264</v>
      </c>
      <c r="J330" s="9" t="s">
        <v>8</v>
      </c>
      <c r="K330" s="10" t="s">
        <v>11</v>
      </c>
    </row>
    <row r="331" spans="9:11" x14ac:dyDescent="0.25">
      <c r="I331" s="8">
        <v>55274</v>
      </c>
      <c r="J331" s="9" t="s">
        <v>4</v>
      </c>
      <c r="K331" s="10" t="s">
        <v>13</v>
      </c>
    </row>
    <row r="332" spans="9:11" x14ac:dyDescent="0.25">
      <c r="I332" s="8">
        <v>55305</v>
      </c>
      <c r="J332" s="9" t="s">
        <v>1</v>
      </c>
      <c r="K332" s="10" t="s">
        <v>14</v>
      </c>
    </row>
    <row r="333" spans="9:11" x14ac:dyDescent="0.25">
      <c r="I333" s="8">
        <v>55403</v>
      </c>
      <c r="J333" s="9" t="s">
        <v>1</v>
      </c>
      <c r="K333" s="10" t="s">
        <v>15</v>
      </c>
    </row>
    <row r="334" spans="9:11" x14ac:dyDescent="0.25">
      <c r="I334" s="8">
        <v>55438</v>
      </c>
      <c r="J334" s="9" t="s">
        <v>1</v>
      </c>
      <c r="K334" s="10" t="s">
        <v>19</v>
      </c>
    </row>
    <row r="335" spans="9:11" x14ac:dyDescent="0.25">
      <c r="I335" s="8">
        <v>55459</v>
      </c>
      <c r="J335" s="9" t="s">
        <v>1</v>
      </c>
      <c r="K335" s="10" t="s">
        <v>16</v>
      </c>
    </row>
    <row r="336" spans="9:11" x14ac:dyDescent="0.25">
      <c r="I336" s="8">
        <v>55472</v>
      </c>
      <c r="J336" s="9" t="s">
        <v>17</v>
      </c>
      <c r="K336" s="10" t="s">
        <v>18</v>
      </c>
    </row>
    <row r="337" spans="9:11" x14ac:dyDescent="0.25">
      <c r="I337" s="8">
        <v>55512</v>
      </c>
      <c r="J337" s="9" t="s">
        <v>4</v>
      </c>
      <c r="K337" s="10" t="s">
        <v>2</v>
      </c>
    </row>
    <row r="338" spans="9:11" x14ac:dyDescent="0.25">
      <c r="I338" s="8">
        <v>55519</v>
      </c>
      <c r="J338" s="9" t="s">
        <v>4</v>
      </c>
      <c r="K338" s="10" t="s">
        <v>3</v>
      </c>
    </row>
    <row r="339" spans="9:11" x14ac:dyDescent="0.25">
      <c r="I339" s="8">
        <v>55582</v>
      </c>
      <c r="J339" s="9" t="s">
        <v>4</v>
      </c>
      <c r="K339" s="10" t="s">
        <v>7</v>
      </c>
    </row>
    <row r="340" spans="9:11" x14ac:dyDescent="0.25">
      <c r="I340" s="8">
        <v>55583</v>
      </c>
      <c r="J340" s="9" t="s">
        <v>6</v>
      </c>
      <c r="K340" s="10" t="s">
        <v>7</v>
      </c>
    </row>
    <row r="341" spans="9:11" x14ac:dyDescent="0.25">
      <c r="I341" s="8">
        <v>55628</v>
      </c>
      <c r="J341" s="9" t="s">
        <v>8</v>
      </c>
      <c r="K341" s="10" t="s">
        <v>9</v>
      </c>
    </row>
    <row r="342" spans="9:11" x14ac:dyDescent="0.25">
      <c r="I342" s="8">
        <v>55640</v>
      </c>
      <c r="J342" s="9" t="s">
        <v>17</v>
      </c>
      <c r="K342" s="10" t="s">
        <v>13</v>
      </c>
    </row>
    <row r="343" spans="9:11" x14ac:dyDescent="0.25">
      <c r="I343" s="8">
        <v>55690</v>
      </c>
      <c r="J343" s="9" t="s">
        <v>1</v>
      </c>
      <c r="K343" s="10" t="s">
        <v>14</v>
      </c>
    </row>
    <row r="344" spans="9:11" x14ac:dyDescent="0.25">
      <c r="I344" s="8">
        <v>55838</v>
      </c>
      <c r="J344" s="9" t="s">
        <v>8</v>
      </c>
      <c r="K344" s="10" t="s">
        <v>18</v>
      </c>
    </row>
    <row r="345" spans="9:11" x14ac:dyDescent="0.25">
      <c r="I345" s="8">
        <v>55878</v>
      </c>
      <c r="J345" s="9" t="s">
        <v>17</v>
      </c>
      <c r="K345" s="10" t="s">
        <v>2</v>
      </c>
    </row>
    <row r="346" spans="9:11" x14ac:dyDescent="0.25">
      <c r="I346" s="8">
        <v>55885</v>
      </c>
      <c r="J346" s="9" t="s">
        <v>17</v>
      </c>
      <c r="K346" s="10" t="s">
        <v>3</v>
      </c>
    </row>
    <row r="347" spans="9:11" x14ac:dyDescent="0.25">
      <c r="I347" s="8">
        <v>55932</v>
      </c>
      <c r="J347" s="9" t="s">
        <v>4</v>
      </c>
      <c r="K347" s="10" t="s">
        <v>7</v>
      </c>
    </row>
    <row r="348" spans="9:11" x14ac:dyDescent="0.25">
      <c r="I348" s="8">
        <v>55933</v>
      </c>
      <c r="J348" s="9" t="s">
        <v>6</v>
      </c>
      <c r="K348" s="10" t="s">
        <v>7</v>
      </c>
    </row>
    <row r="349" spans="9:11" x14ac:dyDescent="0.25">
      <c r="I349" s="8">
        <v>55978</v>
      </c>
      <c r="J349" s="9" t="s">
        <v>8</v>
      </c>
      <c r="K349" s="10" t="s">
        <v>9</v>
      </c>
    </row>
    <row r="350" spans="9:11" x14ac:dyDescent="0.25">
      <c r="I350" s="8">
        <v>55995</v>
      </c>
      <c r="J350" s="9" t="s">
        <v>4</v>
      </c>
      <c r="K350" s="10" t="s">
        <v>11</v>
      </c>
    </row>
    <row r="351" spans="9:11" x14ac:dyDescent="0.25">
      <c r="I351" s="8">
        <v>56005</v>
      </c>
      <c r="J351" s="9" t="s">
        <v>1</v>
      </c>
      <c r="K351" s="10" t="s">
        <v>13</v>
      </c>
    </row>
    <row r="352" spans="9:11" x14ac:dyDescent="0.25">
      <c r="I352" s="8">
        <v>56040</v>
      </c>
      <c r="J352" s="9" t="s">
        <v>1</v>
      </c>
      <c r="K352" s="10" t="s">
        <v>14</v>
      </c>
    </row>
    <row r="353" spans="9:11" x14ac:dyDescent="0.25">
      <c r="I353" s="8">
        <v>56243</v>
      </c>
      <c r="J353" s="9" t="s">
        <v>1</v>
      </c>
      <c r="K353" s="10" t="s">
        <v>2</v>
      </c>
    </row>
    <row r="354" spans="9:11" x14ac:dyDescent="0.25">
      <c r="I354" s="8">
        <v>56250</v>
      </c>
      <c r="J354" s="9" t="s">
        <v>1</v>
      </c>
      <c r="K354" s="10" t="s">
        <v>3</v>
      </c>
    </row>
    <row r="355" spans="9:11" x14ac:dyDescent="0.25">
      <c r="I355" s="8">
        <v>56289</v>
      </c>
      <c r="J355" s="9" t="s">
        <v>4</v>
      </c>
      <c r="K355" s="10" t="s">
        <v>7</v>
      </c>
    </row>
    <row r="356" spans="9:11" x14ac:dyDescent="0.25">
      <c r="I356" s="8">
        <v>56290</v>
      </c>
      <c r="J356" s="9" t="s">
        <v>6</v>
      </c>
      <c r="K356" s="10" t="s">
        <v>7</v>
      </c>
    </row>
    <row r="357" spans="9:11" x14ac:dyDescent="0.25">
      <c r="I357" s="8">
        <v>56335</v>
      </c>
      <c r="J357" s="9" t="s">
        <v>8</v>
      </c>
      <c r="K357" s="10" t="s">
        <v>9</v>
      </c>
    </row>
    <row r="358" spans="9:11" x14ac:dyDescent="0.25">
      <c r="I358" s="8">
        <v>56360</v>
      </c>
      <c r="J358" s="9" t="s">
        <v>6</v>
      </c>
      <c r="K358" s="10" t="s">
        <v>11</v>
      </c>
    </row>
    <row r="359" spans="9:11" x14ac:dyDescent="0.25">
      <c r="I359" s="8">
        <v>56370</v>
      </c>
      <c r="J359" s="9" t="s">
        <v>8</v>
      </c>
      <c r="K359" s="10" t="s">
        <v>13</v>
      </c>
    </row>
    <row r="360" spans="9:11" x14ac:dyDescent="0.25">
      <c r="I360" s="8">
        <v>56397</v>
      </c>
      <c r="J360" s="9" t="s">
        <v>1</v>
      </c>
      <c r="K360" s="10" t="s">
        <v>14</v>
      </c>
    </row>
    <row r="361" spans="9:11" x14ac:dyDescent="0.25">
      <c r="I361" s="8">
        <v>56499</v>
      </c>
      <c r="J361" s="9" t="s">
        <v>4</v>
      </c>
      <c r="K361" s="10" t="s">
        <v>15</v>
      </c>
    </row>
    <row r="362" spans="9:11" x14ac:dyDescent="0.25">
      <c r="I362" s="8">
        <v>56534</v>
      </c>
      <c r="J362" s="9" t="s">
        <v>4</v>
      </c>
      <c r="K362" s="10" t="s">
        <v>19</v>
      </c>
    </row>
    <row r="363" spans="9:11" x14ac:dyDescent="0.25">
      <c r="I363" s="8">
        <v>56555</v>
      </c>
      <c r="J363" s="9" t="s">
        <v>4</v>
      </c>
      <c r="K363" s="10" t="s">
        <v>16</v>
      </c>
    </row>
    <row r="364" spans="9:11" x14ac:dyDescent="0.25">
      <c r="I364" s="8">
        <v>56608</v>
      </c>
      <c r="J364" s="9" t="s">
        <v>8</v>
      </c>
      <c r="K364" s="10" t="s">
        <v>2</v>
      </c>
    </row>
    <row r="365" spans="9:11" x14ac:dyDescent="0.25">
      <c r="I365" s="8">
        <v>56615</v>
      </c>
      <c r="J365" s="9" t="s">
        <v>8</v>
      </c>
      <c r="K365" s="10" t="s">
        <v>3</v>
      </c>
    </row>
    <row r="366" spans="9:11" x14ac:dyDescent="0.25">
      <c r="I366" s="8">
        <v>56674</v>
      </c>
      <c r="J366" s="9" t="s">
        <v>4</v>
      </c>
      <c r="K366" s="10" t="s">
        <v>7</v>
      </c>
    </row>
    <row r="367" spans="9:11" x14ac:dyDescent="0.25">
      <c r="I367" s="8">
        <v>56675</v>
      </c>
      <c r="J367" s="9" t="s">
        <v>6</v>
      </c>
      <c r="K367" s="10" t="s">
        <v>7</v>
      </c>
    </row>
    <row r="368" spans="9:11" x14ac:dyDescent="0.25">
      <c r="I368" s="8">
        <v>56720</v>
      </c>
      <c r="J368" s="9" t="s">
        <v>8</v>
      </c>
      <c r="K368" s="10" t="s">
        <v>9</v>
      </c>
    </row>
    <row r="369" spans="9:11" x14ac:dyDescent="0.25">
      <c r="I369" s="8">
        <v>56725</v>
      </c>
      <c r="J369" s="9" t="s">
        <v>17</v>
      </c>
      <c r="K369" s="10" t="s">
        <v>11</v>
      </c>
    </row>
    <row r="370" spans="9:11" x14ac:dyDescent="0.25">
      <c r="I370" s="8">
        <v>56782</v>
      </c>
      <c r="J370" s="9" t="s">
        <v>1</v>
      </c>
      <c r="K370" s="10" t="s">
        <v>14</v>
      </c>
    </row>
    <row r="371" spans="9:11" x14ac:dyDescent="0.25">
      <c r="I371" s="8">
        <v>56864</v>
      </c>
      <c r="J371" s="9" t="s">
        <v>6</v>
      </c>
      <c r="K371" s="10" t="s">
        <v>15</v>
      </c>
    </row>
    <row r="372" spans="9:11" x14ac:dyDescent="0.25">
      <c r="I372" s="8">
        <v>56899</v>
      </c>
      <c r="J372" s="9" t="s">
        <v>6</v>
      </c>
      <c r="K372" s="10" t="s">
        <v>19</v>
      </c>
    </row>
    <row r="373" spans="9:11" x14ac:dyDescent="0.25">
      <c r="I373" s="8">
        <v>56920</v>
      </c>
      <c r="J373" s="9" t="s">
        <v>6</v>
      </c>
      <c r="K373" s="10" t="s">
        <v>16</v>
      </c>
    </row>
    <row r="374" spans="9:11" x14ac:dyDescent="0.25">
      <c r="I374" s="8">
        <v>56933</v>
      </c>
      <c r="J374" s="9" t="s">
        <v>4</v>
      </c>
      <c r="K374" s="10" t="s">
        <v>18</v>
      </c>
    </row>
    <row r="375" spans="9:11" x14ac:dyDescent="0.25">
      <c r="I375" s="8">
        <v>57024</v>
      </c>
      <c r="J375" s="9" t="s">
        <v>4</v>
      </c>
      <c r="K375" s="10" t="s">
        <v>7</v>
      </c>
    </row>
    <row r="376" spans="9:11" x14ac:dyDescent="0.25">
      <c r="I376" s="8">
        <v>57025</v>
      </c>
      <c r="J376" s="9" t="s">
        <v>6</v>
      </c>
      <c r="K376" s="10" t="s">
        <v>7</v>
      </c>
    </row>
    <row r="377" spans="9:11" x14ac:dyDescent="0.25">
      <c r="I377" s="8">
        <v>57070</v>
      </c>
      <c r="J377" s="9" t="s">
        <v>8</v>
      </c>
      <c r="K377" s="10" t="s">
        <v>9</v>
      </c>
    </row>
    <row r="378" spans="9:11" x14ac:dyDescent="0.25">
      <c r="I378" s="8">
        <v>57091</v>
      </c>
      <c r="J378" s="9" t="s">
        <v>8</v>
      </c>
      <c r="K378" s="10" t="s">
        <v>11</v>
      </c>
    </row>
    <row r="379" spans="9:11" x14ac:dyDescent="0.25">
      <c r="I379" s="8">
        <v>57101</v>
      </c>
      <c r="J379" s="9" t="s">
        <v>4</v>
      </c>
      <c r="K379" s="10" t="s">
        <v>13</v>
      </c>
    </row>
    <row r="380" spans="9:11" x14ac:dyDescent="0.25">
      <c r="I380" s="8">
        <v>57132</v>
      </c>
      <c r="J380" s="9" t="s">
        <v>1</v>
      </c>
      <c r="K380" s="10" t="s">
        <v>14</v>
      </c>
    </row>
    <row r="381" spans="9:11" x14ac:dyDescent="0.25">
      <c r="I381" s="8">
        <v>57230</v>
      </c>
      <c r="J381" s="9" t="s">
        <v>1</v>
      </c>
      <c r="K381" s="10" t="s">
        <v>15</v>
      </c>
    </row>
    <row r="382" spans="9:11" x14ac:dyDescent="0.25">
      <c r="I382" s="8">
        <v>57265</v>
      </c>
      <c r="J382" s="9" t="s">
        <v>1</v>
      </c>
      <c r="K382" s="10" t="s">
        <v>19</v>
      </c>
    </row>
    <row r="383" spans="9:11" x14ac:dyDescent="0.25">
      <c r="I383" s="8">
        <v>57286</v>
      </c>
      <c r="J383" s="9" t="s">
        <v>1</v>
      </c>
      <c r="K383" s="10" t="s">
        <v>16</v>
      </c>
    </row>
    <row r="384" spans="9:11" x14ac:dyDescent="0.25">
      <c r="I384" s="8">
        <v>57299</v>
      </c>
      <c r="J384" s="9" t="s">
        <v>17</v>
      </c>
      <c r="K384" s="10" t="s">
        <v>18</v>
      </c>
    </row>
    <row r="385" spans="9:11" x14ac:dyDescent="0.25">
      <c r="I385" s="8">
        <v>57339</v>
      </c>
      <c r="J385" s="9" t="s">
        <v>4</v>
      </c>
      <c r="K385" s="10" t="s">
        <v>2</v>
      </c>
    </row>
    <row r="386" spans="9:11" x14ac:dyDescent="0.25">
      <c r="I386" s="8">
        <v>57346</v>
      </c>
      <c r="J386" s="9" t="s">
        <v>4</v>
      </c>
      <c r="K386" s="10" t="s">
        <v>3</v>
      </c>
    </row>
    <row r="387" spans="9:11" x14ac:dyDescent="0.25">
      <c r="I387" s="8">
        <v>57409</v>
      </c>
      <c r="J387" s="9" t="s">
        <v>4</v>
      </c>
      <c r="K387" s="10" t="s">
        <v>7</v>
      </c>
    </row>
    <row r="388" spans="9:11" x14ac:dyDescent="0.25">
      <c r="I388" s="8">
        <v>57410</v>
      </c>
      <c r="J388" s="9" t="s">
        <v>6</v>
      </c>
      <c r="K388" s="10" t="s">
        <v>7</v>
      </c>
    </row>
    <row r="389" spans="9:11" x14ac:dyDescent="0.25">
      <c r="I389" s="8">
        <v>57455</v>
      </c>
      <c r="J389" s="9" t="s">
        <v>8</v>
      </c>
      <c r="K389" s="10" t="s">
        <v>9</v>
      </c>
    </row>
    <row r="390" spans="9:11" x14ac:dyDescent="0.25">
      <c r="I390" s="8">
        <v>57466</v>
      </c>
      <c r="J390" s="9" t="s">
        <v>6</v>
      </c>
      <c r="K390" s="10" t="s">
        <v>13</v>
      </c>
    </row>
    <row r="391" spans="9:11" x14ac:dyDescent="0.25">
      <c r="I391" s="8">
        <v>57517</v>
      </c>
      <c r="J391" s="9" t="s">
        <v>1</v>
      </c>
      <c r="K391" s="10" t="s">
        <v>14</v>
      </c>
    </row>
    <row r="392" spans="9:11" x14ac:dyDescent="0.25">
      <c r="I392" s="8">
        <v>57595</v>
      </c>
      <c r="J392" s="9" t="s">
        <v>8</v>
      </c>
      <c r="K392" s="10" t="s">
        <v>15</v>
      </c>
    </row>
    <row r="393" spans="9:11" x14ac:dyDescent="0.25">
      <c r="I393" s="8">
        <v>57630</v>
      </c>
      <c r="J393" s="9" t="s">
        <v>8</v>
      </c>
      <c r="K393" s="10" t="s">
        <v>19</v>
      </c>
    </row>
    <row r="394" spans="9:11" x14ac:dyDescent="0.25">
      <c r="I394" s="8">
        <v>57651</v>
      </c>
      <c r="J394" s="9" t="s">
        <v>8</v>
      </c>
      <c r="K394" s="10" t="s">
        <v>16</v>
      </c>
    </row>
    <row r="395" spans="9:11" x14ac:dyDescent="0.25">
      <c r="I395" s="8">
        <v>57664</v>
      </c>
      <c r="J395" s="9" t="s">
        <v>1</v>
      </c>
      <c r="K395" s="10" t="s">
        <v>18</v>
      </c>
    </row>
    <row r="396" spans="9:11" x14ac:dyDescent="0.25">
      <c r="I396" s="8">
        <v>57704</v>
      </c>
      <c r="J396" s="9" t="s">
        <v>6</v>
      </c>
      <c r="K396" s="10" t="s">
        <v>2</v>
      </c>
    </row>
    <row r="397" spans="9:11" x14ac:dyDescent="0.25">
      <c r="I397" s="8">
        <v>57711</v>
      </c>
      <c r="J397" s="9" t="s">
        <v>6</v>
      </c>
      <c r="K397" s="10" t="s">
        <v>3</v>
      </c>
    </row>
    <row r="398" spans="9:11" x14ac:dyDescent="0.25">
      <c r="I398" s="8">
        <v>57766</v>
      </c>
      <c r="J398" s="9" t="s">
        <v>4</v>
      </c>
      <c r="K398" s="10" t="s">
        <v>7</v>
      </c>
    </row>
    <row r="399" spans="9:11" x14ac:dyDescent="0.25">
      <c r="I399" s="8">
        <v>57767</v>
      </c>
      <c r="J399" s="9" t="s">
        <v>6</v>
      </c>
      <c r="K399" s="10" t="s">
        <v>7</v>
      </c>
    </row>
    <row r="400" spans="9:11" x14ac:dyDescent="0.25">
      <c r="I400" s="8">
        <v>57812</v>
      </c>
      <c r="J400" s="9" t="s">
        <v>8</v>
      </c>
      <c r="K400" s="10" t="s">
        <v>9</v>
      </c>
    </row>
    <row r="401" spans="9:11" x14ac:dyDescent="0.25">
      <c r="I401" s="8">
        <v>57831</v>
      </c>
      <c r="J401" s="9" t="s">
        <v>17</v>
      </c>
      <c r="K401" s="10" t="s">
        <v>13</v>
      </c>
    </row>
    <row r="402" spans="9:11" x14ac:dyDescent="0.25">
      <c r="I402" s="8">
        <v>57874</v>
      </c>
      <c r="J402" s="9" t="s">
        <v>1</v>
      </c>
      <c r="K402" s="10" t="s">
        <v>14</v>
      </c>
    </row>
    <row r="403" spans="9:11" x14ac:dyDescent="0.25">
      <c r="I403" s="8">
        <v>58029</v>
      </c>
      <c r="J403" s="9" t="s">
        <v>8</v>
      </c>
      <c r="K403" s="10" t="s">
        <v>18</v>
      </c>
    </row>
    <row r="404" spans="9:11" x14ac:dyDescent="0.25">
      <c r="I404" s="8">
        <v>58069</v>
      </c>
      <c r="J404" s="9" t="s">
        <v>17</v>
      </c>
      <c r="K404" s="10" t="s">
        <v>2</v>
      </c>
    </row>
    <row r="405" spans="9:11" x14ac:dyDescent="0.25">
      <c r="I405" s="8">
        <v>58076</v>
      </c>
      <c r="J405" s="9" t="s">
        <v>17</v>
      </c>
      <c r="K405" s="10" t="s">
        <v>3</v>
      </c>
    </row>
    <row r="406" spans="9:11" x14ac:dyDescent="0.25">
      <c r="I406" s="8">
        <v>58116</v>
      </c>
      <c r="J406" s="9" t="s">
        <v>4</v>
      </c>
      <c r="K406" s="10" t="s">
        <v>7</v>
      </c>
    </row>
    <row r="407" spans="9:11" x14ac:dyDescent="0.25">
      <c r="I407" s="8">
        <v>58117</v>
      </c>
      <c r="J407" s="9" t="s">
        <v>6</v>
      </c>
      <c r="K407" s="10" t="s">
        <v>7</v>
      </c>
    </row>
    <row r="408" spans="9:11" x14ac:dyDescent="0.25">
      <c r="I408" s="8">
        <v>58162</v>
      </c>
      <c r="J408" s="9" t="s">
        <v>8</v>
      </c>
      <c r="K408" s="10" t="s">
        <v>9</v>
      </c>
    </row>
    <row r="409" spans="9:11" x14ac:dyDescent="0.25">
      <c r="I409" s="8">
        <v>58186</v>
      </c>
      <c r="J409" s="9" t="s">
        <v>4</v>
      </c>
      <c r="K409" s="10" t="s">
        <v>11</v>
      </c>
    </row>
    <row r="410" spans="9:11" x14ac:dyDescent="0.25">
      <c r="I410" s="8">
        <v>58196</v>
      </c>
      <c r="J410" s="9" t="s">
        <v>1</v>
      </c>
      <c r="K410" s="10" t="s">
        <v>13</v>
      </c>
    </row>
    <row r="411" spans="9:11" x14ac:dyDescent="0.25">
      <c r="I411" s="8">
        <v>58224</v>
      </c>
      <c r="J411" s="9" t="s">
        <v>1</v>
      </c>
      <c r="K411" s="10" t="s">
        <v>14</v>
      </c>
    </row>
    <row r="412" spans="9:11" x14ac:dyDescent="0.25">
      <c r="I412" s="8">
        <v>58434</v>
      </c>
      <c r="J412" s="9" t="s">
        <v>1</v>
      </c>
      <c r="K412" s="10" t="s">
        <v>2</v>
      </c>
    </row>
    <row r="413" spans="9:11" x14ac:dyDescent="0.25">
      <c r="I413" s="8">
        <v>58441</v>
      </c>
      <c r="J413" s="9" t="s">
        <v>1</v>
      </c>
      <c r="K413" s="10" t="s">
        <v>3</v>
      </c>
    </row>
    <row r="414" spans="9:11" x14ac:dyDescent="0.25">
      <c r="I414" s="8">
        <v>58501</v>
      </c>
      <c r="J414" s="9" t="s">
        <v>4</v>
      </c>
      <c r="K414" s="10" t="s">
        <v>7</v>
      </c>
    </row>
    <row r="415" spans="9:11" x14ac:dyDescent="0.25">
      <c r="I415" s="8">
        <v>58502</v>
      </c>
      <c r="J415" s="9" t="s">
        <v>6</v>
      </c>
      <c r="K415" s="10" t="s">
        <v>7</v>
      </c>
    </row>
    <row r="416" spans="9:11" x14ac:dyDescent="0.25">
      <c r="I416" s="8">
        <v>58547</v>
      </c>
      <c r="J416" s="9" t="s">
        <v>8</v>
      </c>
      <c r="K416" s="10" t="s">
        <v>9</v>
      </c>
    </row>
    <row r="417" spans="9:11" x14ac:dyDescent="0.25">
      <c r="I417" s="8">
        <v>58552</v>
      </c>
      <c r="J417" s="9" t="s">
        <v>17</v>
      </c>
      <c r="K417" s="10" t="s">
        <v>11</v>
      </c>
    </row>
    <row r="418" spans="9:11" x14ac:dyDescent="0.25">
      <c r="I418" s="8">
        <v>58609</v>
      </c>
      <c r="J418" s="9" t="s">
        <v>1</v>
      </c>
      <c r="K418" s="10" t="s">
        <v>14</v>
      </c>
    </row>
    <row r="419" spans="9:11" x14ac:dyDescent="0.25">
      <c r="I419" s="8">
        <v>58691</v>
      </c>
      <c r="J419" s="9" t="s">
        <v>6</v>
      </c>
      <c r="K419" s="10" t="s">
        <v>15</v>
      </c>
    </row>
    <row r="420" spans="9:11" x14ac:dyDescent="0.25">
      <c r="I420" s="8">
        <v>58726</v>
      </c>
      <c r="J420" s="9" t="s">
        <v>6</v>
      </c>
      <c r="K420" s="10" t="s">
        <v>19</v>
      </c>
    </row>
    <row r="421" spans="9:11" x14ac:dyDescent="0.25">
      <c r="I421" s="8">
        <v>58747</v>
      </c>
      <c r="J421" s="9" t="s">
        <v>6</v>
      </c>
      <c r="K421" s="10" t="s">
        <v>16</v>
      </c>
    </row>
    <row r="422" spans="9:11" x14ac:dyDescent="0.25">
      <c r="I422" s="8">
        <v>58760</v>
      </c>
      <c r="J422" s="9" t="s">
        <v>4</v>
      </c>
      <c r="K422" s="10" t="s">
        <v>18</v>
      </c>
    </row>
    <row r="423" spans="9:11" x14ac:dyDescent="0.25">
      <c r="I423" s="8">
        <v>58858</v>
      </c>
      <c r="J423" s="9" t="s">
        <v>4</v>
      </c>
      <c r="K423" s="10" t="s">
        <v>7</v>
      </c>
    </row>
    <row r="424" spans="9:11" x14ac:dyDescent="0.25">
      <c r="I424" s="8">
        <v>58859</v>
      </c>
      <c r="J424" s="9" t="s">
        <v>6</v>
      </c>
      <c r="K424" s="10" t="s">
        <v>7</v>
      </c>
    </row>
    <row r="425" spans="9:11" x14ac:dyDescent="0.25">
      <c r="I425" s="8">
        <v>58904</v>
      </c>
      <c r="J425" s="9" t="s">
        <v>8</v>
      </c>
      <c r="K425" s="10" t="s">
        <v>9</v>
      </c>
    </row>
    <row r="426" spans="9:11" x14ac:dyDescent="0.25">
      <c r="I426" s="8">
        <v>58917</v>
      </c>
      <c r="J426" s="9" t="s">
        <v>1</v>
      </c>
      <c r="K426" s="10" t="s">
        <v>11</v>
      </c>
    </row>
    <row r="427" spans="9:11" x14ac:dyDescent="0.25">
      <c r="I427" s="8">
        <v>58966</v>
      </c>
      <c r="J427" s="9" t="s">
        <v>1</v>
      </c>
      <c r="K427" s="10" t="s">
        <v>14</v>
      </c>
    </row>
    <row r="428" spans="9:11" x14ac:dyDescent="0.25">
      <c r="I428" s="8">
        <v>59056</v>
      </c>
      <c r="J428" s="9" t="s">
        <v>17</v>
      </c>
      <c r="K428" s="10" t="s">
        <v>15</v>
      </c>
    </row>
    <row r="429" spans="9:11" x14ac:dyDescent="0.25">
      <c r="I429" s="8">
        <v>59091</v>
      </c>
      <c r="J429" s="9" t="s">
        <v>17</v>
      </c>
      <c r="K429" s="10" t="s">
        <v>19</v>
      </c>
    </row>
    <row r="430" spans="9:11" x14ac:dyDescent="0.25">
      <c r="I430" s="8">
        <v>59112</v>
      </c>
      <c r="J430" s="9" t="s">
        <v>17</v>
      </c>
      <c r="K430" s="10" t="s">
        <v>16</v>
      </c>
    </row>
    <row r="431" spans="9:11" x14ac:dyDescent="0.25">
      <c r="I431" s="8">
        <v>59125</v>
      </c>
      <c r="J431" s="9" t="s">
        <v>6</v>
      </c>
      <c r="K431" s="10" t="s">
        <v>18</v>
      </c>
    </row>
    <row r="432" spans="9:11" x14ac:dyDescent="0.25">
      <c r="I432" s="8">
        <v>59208</v>
      </c>
      <c r="J432" s="9" t="s">
        <v>4</v>
      </c>
      <c r="K432" s="10" t="s">
        <v>7</v>
      </c>
    </row>
    <row r="433" spans="9:11" x14ac:dyDescent="0.25">
      <c r="I433" s="8">
        <v>59209</v>
      </c>
      <c r="J433" s="9" t="s">
        <v>6</v>
      </c>
      <c r="K433" s="10" t="s">
        <v>7</v>
      </c>
    </row>
    <row r="434" spans="9:11" x14ac:dyDescent="0.25">
      <c r="I434" s="8">
        <v>59254</v>
      </c>
      <c r="J434" s="9" t="s">
        <v>8</v>
      </c>
      <c r="K434" s="10" t="s">
        <v>9</v>
      </c>
    </row>
    <row r="435" spans="9:11" x14ac:dyDescent="0.25">
      <c r="I435" s="8">
        <v>59282</v>
      </c>
      <c r="J435" s="9" t="s">
        <v>8</v>
      </c>
      <c r="K435" s="10" t="s">
        <v>11</v>
      </c>
    </row>
    <row r="436" spans="9:11" x14ac:dyDescent="0.25">
      <c r="I436" s="8">
        <v>59292</v>
      </c>
      <c r="J436" s="9" t="s">
        <v>4</v>
      </c>
      <c r="K436" s="10" t="s">
        <v>13</v>
      </c>
    </row>
    <row r="437" spans="9:11" x14ac:dyDescent="0.25">
      <c r="I437" s="8">
        <v>59316</v>
      </c>
      <c r="J437" s="9" t="s">
        <v>1</v>
      </c>
      <c r="K437" s="10" t="s">
        <v>14</v>
      </c>
    </row>
    <row r="438" spans="9:11" x14ac:dyDescent="0.25">
      <c r="I438" s="8">
        <v>59421</v>
      </c>
      <c r="J438" s="9" t="s">
        <v>1</v>
      </c>
      <c r="K438" s="10" t="s">
        <v>15</v>
      </c>
    </row>
    <row r="439" spans="9:11" x14ac:dyDescent="0.25">
      <c r="I439" s="8">
        <v>59456</v>
      </c>
      <c r="J439" s="9" t="s">
        <v>1</v>
      </c>
      <c r="K439" s="10" t="s">
        <v>19</v>
      </c>
    </row>
    <row r="440" spans="9:11" x14ac:dyDescent="0.25">
      <c r="I440" s="8">
        <v>59477</v>
      </c>
      <c r="J440" s="9" t="s">
        <v>1</v>
      </c>
      <c r="K440" s="10" t="s">
        <v>16</v>
      </c>
    </row>
    <row r="441" spans="9:11" x14ac:dyDescent="0.25">
      <c r="I441" s="8">
        <v>59490</v>
      </c>
      <c r="J441" s="9" t="s">
        <v>17</v>
      </c>
      <c r="K441" s="10" t="s">
        <v>18</v>
      </c>
    </row>
    <row r="442" spans="9:11" x14ac:dyDescent="0.25">
      <c r="I442" s="8">
        <v>59530</v>
      </c>
      <c r="J442" s="9" t="s">
        <v>4</v>
      </c>
      <c r="K442" s="10" t="s">
        <v>2</v>
      </c>
    </row>
    <row r="443" spans="9:11" x14ac:dyDescent="0.25">
      <c r="I443" s="8">
        <v>59537</v>
      </c>
      <c r="J443" s="9" t="s">
        <v>4</v>
      </c>
      <c r="K443" s="10" t="s">
        <v>3</v>
      </c>
    </row>
    <row r="444" spans="9:11" x14ac:dyDescent="0.25">
      <c r="I444" s="8">
        <v>59593</v>
      </c>
      <c r="J444" s="9" t="s">
        <v>4</v>
      </c>
      <c r="K444" s="10" t="s">
        <v>7</v>
      </c>
    </row>
    <row r="445" spans="9:11" x14ac:dyDescent="0.25">
      <c r="I445" s="8">
        <v>59594</v>
      </c>
      <c r="J445" s="9" t="s">
        <v>6</v>
      </c>
      <c r="K445" s="10" t="s">
        <v>7</v>
      </c>
    </row>
    <row r="446" spans="9:11" x14ac:dyDescent="0.25">
      <c r="I446" s="8">
        <v>59639</v>
      </c>
      <c r="J446" s="9" t="s">
        <v>8</v>
      </c>
      <c r="K446" s="10" t="s">
        <v>9</v>
      </c>
    </row>
    <row r="447" spans="9:11" x14ac:dyDescent="0.25">
      <c r="I447" s="8">
        <v>59657</v>
      </c>
      <c r="J447" s="9" t="s">
        <v>6</v>
      </c>
      <c r="K447" s="10" t="s">
        <v>13</v>
      </c>
    </row>
    <row r="448" spans="9:11" x14ac:dyDescent="0.25">
      <c r="I448" s="8">
        <v>59701</v>
      </c>
      <c r="J448" s="9" t="s">
        <v>1</v>
      </c>
      <c r="K448" s="10" t="s">
        <v>14</v>
      </c>
    </row>
    <row r="449" spans="9:11" x14ac:dyDescent="0.25">
      <c r="I449" s="8">
        <v>59786</v>
      </c>
      <c r="J449" s="9" t="s">
        <v>8</v>
      </c>
      <c r="K449" s="10" t="s">
        <v>15</v>
      </c>
    </row>
    <row r="450" spans="9:11" x14ac:dyDescent="0.25">
      <c r="I450" s="8">
        <v>59821</v>
      </c>
      <c r="J450" s="9" t="s">
        <v>8</v>
      </c>
      <c r="K450" s="10" t="s">
        <v>19</v>
      </c>
    </row>
    <row r="451" spans="9:11" x14ac:dyDescent="0.25">
      <c r="I451" s="8">
        <v>59842</v>
      </c>
      <c r="J451" s="9" t="s">
        <v>8</v>
      </c>
      <c r="K451" s="10" t="s">
        <v>16</v>
      </c>
    </row>
    <row r="452" spans="9:11" x14ac:dyDescent="0.25">
      <c r="I452" s="8">
        <v>59855</v>
      </c>
      <c r="J452" s="9" t="s">
        <v>1</v>
      </c>
      <c r="K452" s="10" t="s">
        <v>18</v>
      </c>
    </row>
    <row r="453" spans="9:11" x14ac:dyDescent="0.25">
      <c r="I453" s="8">
        <v>59895</v>
      </c>
      <c r="J453" s="9" t="s">
        <v>6</v>
      </c>
      <c r="K453" s="10" t="s">
        <v>2</v>
      </c>
    </row>
    <row r="454" spans="9:11" x14ac:dyDescent="0.25">
      <c r="I454" s="8">
        <v>59902</v>
      </c>
      <c r="J454" s="9" t="s">
        <v>6</v>
      </c>
      <c r="K454" s="10" t="s">
        <v>3</v>
      </c>
    </row>
    <row r="455" spans="9:11" x14ac:dyDescent="0.25">
      <c r="I455" s="8">
        <v>59950</v>
      </c>
      <c r="J455" s="9" t="s">
        <v>4</v>
      </c>
      <c r="K455" s="10" t="s">
        <v>7</v>
      </c>
    </row>
    <row r="456" spans="9:11" x14ac:dyDescent="0.25">
      <c r="I456" s="8">
        <v>59951</v>
      </c>
      <c r="J456" s="9" t="s">
        <v>6</v>
      </c>
      <c r="K456" s="10" t="s">
        <v>7</v>
      </c>
    </row>
    <row r="457" spans="9:11" x14ac:dyDescent="0.25">
      <c r="I457" s="8">
        <v>59996</v>
      </c>
      <c r="J457" s="9" t="s">
        <v>8</v>
      </c>
      <c r="K457" s="10" t="s">
        <v>9</v>
      </c>
    </row>
    <row r="458" spans="9:11" x14ac:dyDescent="0.25">
      <c r="I458" s="8">
        <v>60013</v>
      </c>
      <c r="J458" s="9" t="s">
        <v>4</v>
      </c>
      <c r="K458" s="10" t="s">
        <v>11</v>
      </c>
    </row>
    <row r="459" spans="9:11" x14ac:dyDescent="0.25">
      <c r="I459" s="8">
        <v>60023</v>
      </c>
      <c r="J459" s="9" t="s">
        <v>1</v>
      </c>
      <c r="K459" s="10" t="s">
        <v>13</v>
      </c>
    </row>
    <row r="460" spans="9:11" x14ac:dyDescent="0.25">
      <c r="I460" s="8">
        <v>60058</v>
      </c>
      <c r="J460" s="9" t="s">
        <v>1</v>
      </c>
      <c r="K460" s="10" t="s">
        <v>14</v>
      </c>
    </row>
    <row r="461" spans="9:11" x14ac:dyDescent="0.25">
      <c r="I461" s="8">
        <v>60261</v>
      </c>
      <c r="J461" s="9" t="s">
        <v>1</v>
      </c>
      <c r="K461" s="10" t="s">
        <v>2</v>
      </c>
    </row>
    <row r="462" spans="9:11" x14ac:dyDescent="0.25">
      <c r="I462" s="8">
        <v>60268</v>
      </c>
      <c r="J462" s="9" t="s">
        <v>1</v>
      </c>
      <c r="K462" s="10" t="s">
        <v>3</v>
      </c>
    </row>
    <row r="463" spans="9:11" x14ac:dyDescent="0.25">
      <c r="I463" s="8">
        <v>60307</v>
      </c>
      <c r="J463" s="9" t="s">
        <v>4</v>
      </c>
      <c r="K463" s="10" t="s">
        <v>7</v>
      </c>
    </row>
    <row r="464" spans="9:11" x14ac:dyDescent="0.25">
      <c r="I464" s="8">
        <v>60308</v>
      </c>
      <c r="J464" s="9" t="s">
        <v>6</v>
      </c>
      <c r="K464" s="10" t="s">
        <v>7</v>
      </c>
    </row>
    <row r="465" spans="9:11" x14ac:dyDescent="0.25">
      <c r="I465" s="8">
        <v>60353</v>
      </c>
      <c r="J465" s="9" t="s">
        <v>8</v>
      </c>
      <c r="K465" s="10" t="s">
        <v>9</v>
      </c>
    </row>
    <row r="466" spans="9:11" x14ac:dyDescent="0.25">
      <c r="I466" s="8">
        <v>60378</v>
      </c>
      <c r="J466" s="9" t="s">
        <v>6</v>
      </c>
      <c r="K466" s="10" t="s">
        <v>11</v>
      </c>
    </row>
    <row r="467" spans="9:11" x14ac:dyDescent="0.25">
      <c r="I467" s="8">
        <v>60388</v>
      </c>
      <c r="J467" s="9" t="s">
        <v>8</v>
      </c>
      <c r="K467" s="10" t="s">
        <v>13</v>
      </c>
    </row>
    <row r="468" spans="9:11" x14ac:dyDescent="0.25">
      <c r="I468" s="8">
        <v>60415</v>
      </c>
      <c r="J468" s="9" t="s">
        <v>1</v>
      </c>
      <c r="K468" s="10" t="s">
        <v>14</v>
      </c>
    </row>
    <row r="469" spans="9:11" x14ac:dyDescent="0.25">
      <c r="I469" s="8">
        <v>60517</v>
      </c>
      <c r="J469" s="9" t="s">
        <v>4</v>
      </c>
      <c r="K469" s="10" t="s">
        <v>15</v>
      </c>
    </row>
    <row r="470" spans="9:11" x14ac:dyDescent="0.25">
      <c r="I470" s="8">
        <v>60552</v>
      </c>
      <c r="J470" s="9" t="s">
        <v>4</v>
      </c>
      <c r="K470" s="10" t="s">
        <v>19</v>
      </c>
    </row>
    <row r="471" spans="9:11" x14ac:dyDescent="0.25">
      <c r="I471" s="8">
        <v>60573</v>
      </c>
      <c r="J471" s="9" t="s">
        <v>4</v>
      </c>
      <c r="K471" s="10" t="s">
        <v>16</v>
      </c>
    </row>
    <row r="472" spans="9:11" x14ac:dyDescent="0.25">
      <c r="I472" s="8">
        <v>60626</v>
      </c>
      <c r="J472" s="9" t="s">
        <v>8</v>
      </c>
      <c r="K472" s="10" t="s">
        <v>2</v>
      </c>
    </row>
    <row r="473" spans="9:11" x14ac:dyDescent="0.25">
      <c r="I473" s="8">
        <v>60633</v>
      </c>
      <c r="J473" s="9" t="s">
        <v>8</v>
      </c>
      <c r="K473" s="10" t="s">
        <v>3</v>
      </c>
    </row>
    <row r="474" spans="9:11" x14ac:dyDescent="0.25">
      <c r="I474" s="8">
        <v>60685</v>
      </c>
      <c r="J474" s="9" t="s">
        <v>4</v>
      </c>
      <c r="K474" s="10" t="s">
        <v>7</v>
      </c>
    </row>
    <row r="475" spans="9:11" x14ac:dyDescent="0.25">
      <c r="I475" s="8">
        <v>60686</v>
      </c>
      <c r="J475" s="9" t="s">
        <v>6</v>
      </c>
      <c r="K475" s="10" t="s">
        <v>7</v>
      </c>
    </row>
    <row r="476" spans="9:11" x14ac:dyDescent="0.25">
      <c r="I476" s="8">
        <v>60731</v>
      </c>
      <c r="J476" s="9" t="s">
        <v>8</v>
      </c>
      <c r="K476" s="10" t="s">
        <v>9</v>
      </c>
    </row>
    <row r="477" spans="9:11" x14ac:dyDescent="0.25">
      <c r="I477" s="8">
        <v>60743</v>
      </c>
      <c r="J477" s="9" t="s">
        <v>17</v>
      </c>
      <c r="K477" s="10" t="s">
        <v>11</v>
      </c>
    </row>
    <row r="478" spans="9:11" x14ac:dyDescent="0.25">
      <c r="I478" s="8">
        <v>60793</v>
      </c>
      <c r="J478" s="9" t="s">
        <v>1</v>
      </c>
      <c r="K478" s="10" t="s">
        <v>14</v>
      </c>
    </row>
    <row r="479" spans="9:11" x14ac:dyDescent="0.25">
      <c r="I479" s="8">
        <v>60882</v>
      </c>
      <c r="J479" s="9" t="s">
        <v>6</v>
      </c>
      <c r="K479" s="10" t="s">
        <v>15</v>
      </c>
    </row>
    <row r="480" spans="9:11" x14ac:dyDescent="0.25">
      <c r="I480" s="8">
        <v>60917</v>
      </c>
      <c r="J480" s="9" t="s">
        <v>6</v>
      </c>
      <c r="K480" s="10" t="s">
        <v>19</v>
      </c>
    </row>
    <row r="481" spans="9:11" x14ac:dyDescent="0.25">
      <c r="I481" s="8">
        <v>60938</v>
      </c>
      <c r="J481" s="9" t="s">
        <v>6</v>
      </c>
      <c r="K481" s="10" t="s">
        <v>16</v>
      </c>
    </row>
    <row r="482" spans="9:11" x14ac:dyDescent="0.25">
      <c r="I482" s="8">
        <v>60951</v>
      </c>
      <c r="J482" s="9" t="s">
        <v>4</v>
      </c>
      <c r="K482" s="10" t="s">
        <v>18</v>
      </c>
    </row>
    <row r="483" spans="9:11" x14ac:dyDescent="0.25">
      <c r="I483" s="8">
        <v>61042</v>
      </c>
      <c r="J483" s="9" t="s">
        <v>4</v>
      </c>
      <c r="K483" s="10" t="s">
        <v>7</v>
      </c>
    </row>
    <row r="484" spans="9:11" x14ac:dyDescent="0.25">
      <c r="I484" s="8">
        <v>61043</v>
      </c>
      <c r="J484" s="9" t="s">
        <v>6</v>
      </c>
      <c r="K484" s="10" t="s">
        <v>7</v>
      </c>
    </row>
    <row r="485" spans="9:11" x14ac:dyDescent="0.25">
      <c r="I485" s="8">
        <v>61088</v>
      </c>
      <c r="J485" s="9" t="s">
        <v>8</v>
      </c>
      <c r="K485" s="10" t="s">
        <v>9</v>
      </c>
    </row>
    <row r="486" spans="9:11" x14ac:dyDescent="0.25">
      <c r="I486" s="8">
        <v>61108</v>
      </c>
      <c r="J486" s="9" t="s">
        <v>1</v>
      </c>
      <c r="K486" s="10" t="s">
        <v>11</v>
      </c>
    </row>
    <row r="487" spans="9:11" x14ac:dyDescent="0.25">
      <c r="I487" s="8">
        <v>61150</v>
      </c>
      <c r="J487" s="9" t="s">
        <v>1</v>
      </c>
      <c r="K487" s="10" t="s">
        <v>14</v>
      </c>
    </row>
    <row r="488" spans="9:11" x14ac:dyDescent="0.25">
      <c r="I488" s="8">
        <v>61247</v>
      </c>
      <c r="J488" s="9" t="s">
        <v>17</v>
      </c>
      <c r="K488" s="10" t="s">
        <v>15</v>
      </c>
    </row>
    <row r="489" spans="9:11" x14ac:dyDescent="0.25">
      <c r="I489" s="8">
        <v>61282</v>
      </c>
      <c r="J489" s="9" t="s">
        <v>17</v>
      </c>
      <c r="K489" s="10" t="s">
        <v>19</v>
      </c>
    </row>
    <row r="490" spans="9:11" x14ac:dyDescent="0.25">
      <c r="I490" s="8">
        <v>61303</v>
      </c>
      <c r="J490" s="9" t="s">
        <v>17</v>
      </c>
      <c r="K490" s="10" t="s">
        <v>16</v>
      </c>
    </row>
    <row r="491" spans="9:11" x14ac:dyDescent="0.25">
      <c r="I491" s="8">
        <v>61316</v>
      </c>
      <c r="J491" s="9" t="s">
        <v>6</v>
      </c>
      <c r="K491" s="10" t="s">
        <v>18</v>
      </c>
    </row>
    <row r="492" spans="9:11" x14ac:dyDescent="0.25">
      <c r="I492" s="8">
        <v>61427</v>
      </c>
      <c r="J492" s="9" t="s">
        <v>4</v>
      </c>
      <c r="K492" s="10" t="s">
        <v>7</v>
      </c>
    </row>
    <row r="493" spans="9:11" x14ac:dyDescent="0.25">
      <c r="I493" s="8">
        <v>61428</v>
      </c>
      <c r="J493" s="9" t="s">
        <v>6</v>
      </c>
      <c r="K493" s="10" t="s">
        <v>7</v>
      </c>
    </row>
    <row r="494" spans="9:11" x14ac:dyDescent="0.25">
      <c r="I494" s="8">
        <v>61473</v>
      </c>
      <c r="J494" s="9" t="s">
        <v>8</v>
      </c>
      <c r="K494" s="10" t="s">
        <v>9</v>
      </c>
    </row>
    <row r="495" spans="9:11" x14ac:dyDescent="0.25">
      <c r="I495" s="8">
        <v>61484</v>
      </c>
      <c r="J495" s="9" t="s">
        <v>6</v>
      </c>
      <c r="K495" s="10" t="s">
        <v>13</v>
      </c>
    </row>
    <row r="496" spans="9:11" x14ac:dyDescent="0.25">
      <c r="I496" s="8">
        <v>61535</v>
      </c>
      <c r="J496" s="9" t="s">
        <v>1</v>
      </c>
      <c r="K496" s="10" t="s">
        <v>14</v>
      </c>
    </row>
    <row r="497" spans="9:11" x14ac:dyDescent="0.25">
      <c r="I497" s="8">
        <v>61613</v>
      </c>
      <c r="J497" s="9" t="s">
        <v>8</v>
      </c>
      <c r="K497" s="10" t="s">
        <v>15</v>
      </c>
    </row>
    <row r="498" spans="9:11" x14ac:dyDescent="0.25">
      <c r="I498" s="8">
        <v>61648</v>
      </c>
      <c r="J498" s="9" t="s">
        <v>8</v>
      </c>
      <c r="K498" s="10" t="s">
        <v>19</v>
      </c>
    </row>
    <row r="499" spans="9:11" x14ac:dyDescent="0.25">
      <c r="I499" s="8">
        <v>61669</v>
      </c>
      <c r="J499" s="9" t="s">
        <v>8</v>
      </c>
      <c r="K499" s="10" t="s">
        <v>16</v>
      </c>
    </row>
    <row r="500" spans="9:11" x14ac:dyDescent="0.25">
      <c r="I500" s="8">
        <v>61682</v>
      </c>
      <c r="J500" s="9" t="s">
        <v>1</v>
      </c>
      <c r="K500" s="10" t="s">
        <v>18</v>
      </c>
    </row>
    <row r="501" spans="9:11" x14ac:dyDescent="0.25">
      <c r="I501" s="8">
        <v>61722</v>
      </c>
      <c r="J501" s="9" t="s">
        <v>6</v>
      </c>
      <c r="K501" s="10" t="s">
        <v>2</v>
      </c>
    </row>
    <row r="502" spans="9:11" x14ac:dyDescent="0.25">
      <c r="I502" s="8">
        <v>61729</v>
      </c>
      <c r="J502" s="9" t="s">
        <v>6</v>
      </c>
      <c r="K502" s="10" t="s">
        <v>3</v>
      </c>
    </row>
    <row r="503" spans="9:11" x14ac:dyDescent="0.25">
      <c r="I503" s="8">
        <v>61784</v>
      </c>
      <c r="J503" s="9" t="s">
        <v>4</v>
      </c>
      <c r="K503" s="10" t="s">
        <v>7</v>
      </c>
    </row>
    <row r="504" spans="9:11" x14ac:dyDescent="0.25">
      <c r="I504" s="8">
        <v>61785</v>
      </c>
      <c r="J504" s="9" t="s">
        <v>6</v>
      </c>
      <c r="K504" s="10" t="s">
        <v>7</v>
      </c>
    </row>
    <row r="505" spans="9:11" x14ac:dyDescent="0.25">
      <c r="I505" s="8">
        <v>61830</v>
      </c>
      <c r="J505" s="9" t="s">
        <v>8</v>
      </c>
      <c r="K505" s="10" t="s">
        <v>9</v>
      </c>
    </row>
    <row r="506" spans="9:11" x14ac:dyDescent="0.25">
      <c r="I506" s="8">
        <v>61849</v>
      </c>
      <c r="J506" s="9" t="s">
        <v>17</v>
      </c>
      <c r="K506" s="10" t="s">
        <v>13</v>
      </c>
    </row>
    <row r="507" spans="9:11" x14ac:dyDescent="0.25">
      <c r="I507" s="8">
        <v>61892</v>
      </c>
      <c r="J507" s="9" t="s">
        <v>1</v>
      </c>
      <c r="K507" s="10" t="s">
        <v>14</v>
      </c>
    </row>
    <row r="508" spans="9:11" x14ac:dyDescent="0.25">
      <c r="I508" s="8">
        <v>62047</v>
      </c>
      <c r="J508" s="9" t="s">
        <v>8</v>
      </c>
      <c r="K508" s="10" t="s">
        <v>18</v>
      </c>
    </row>
    <row r="509" spans="9:11" x14ac:dyDescent="0.25">
      <c r="I509" s="8">
        <v>62087</v>
      </c>
      <c r="J509" s="9" t="s">
        <v>17</v>
      </c>
      <c r="K509" s="10" t="s">
        <v>2</v>
      </c>
    </row>
    <row r="510" spans="9:11" x14ac:dyDescent="0.25">
      <c r="I510" s="8">
        <v>62094</v>
      </c>
      <c r="J510" s="9" t="s">
        <v>17</v>
      </c>
      <c r="K510" s="10" t="s">
        <v>3</v>
      </c>
    </row>
    <row r="511" spans="9:11" x14ac:dyDescent="0.25">
      <c r="I511" s="8">
        <v>62134</v>
      </c>
      <c r="J511" s="9" t="s">
        <v>4</v>
      </c>
      <c r="K511" s="10" t="s">
        <v>7</v>
      </c>
    </row>
    <row r="512" spans="9:11" x14ac:dyDescent="0.25">
      <c r="I512" s="8">
        <v>62135</v>
      </c>
      <c r="J512" s="9" t="s">
        <v>6</v>
      </c>
      <c r="K512" s="10" t="s">
        <v>7</v>
      </c>
    </row>
    <row r="513" spans="9:11" x14ac:dyDescent="0.25">
      <c r="I513" s="8">
        <v>62180</v>
      </c>
      <c r="J513" s="9" t="s">
        <v>8</v>
      </c>
      <c r="K513" s="10" t="s">
        <v>9</v>
      </c>
    </row>
    <row r="514" spans="9:11" x14ac:dyDescent="0.25">
      <c r="I514" s="8">
        <v>62204</v>
      </c>
      <c r="J514" s="9" t="s">
        <v>4</v>
      </c>
      <c r="K514" s="10" t="s">
        <v>11</v>
      </c>
    </row>
    <row r="515" spans="9:11" x14ac:dyDescent="0.25">
      <c r="I515" s="8">
        <v>62214</v>
      </c>
      <c r="J515" s="9" t="s">
        <v>1</v>
      </c>
      <c r="K515" s="10" t="s">
        <v>13</v>
      </c>
    </row>
    <row r="516" spans="9:11" x14ac:dyDescent="0.25">
      <c r="I516" s="8">
        <v>62242</v>
      </c>
      <c r="J516" s="9" t="s">
        <v>1</v>
      </c>
      <c r="K516" s="10" t="s">
        <v>14</v>
      </c>
    </row>
    <row r="517" spans="9:11" x14ac:dyDescent="0.25">
      <c r="I517" s="8">
        <v>62452</v>
      </c>
      <c r="J517" s="9" t="s">
        <v>1</v>
      </c>
      <c r="K517" s="10" t="s">
        <v>2</v>
      </c>
    </row>
    <row r="518" spans="9:11" x14ac:dyDescent="0.25">
      <c r="I518" s="8">
        <v>62459</v>
      </c>
      <c r="J518" s="9" t="s">
        <v>1</v>
      </c>
      <c r="K518" s="10" t="s">
        <v>3</v>
      </c>
    </row>
    <row r="519" spans="9:11" x14ac:dyDescent="0.25">
      <c r="I519" s="8">
        <v>62519</v>
      </c>
      <c r="J519" s="9" t="s">
        <v>4</v>
      </c>
      <c r="K519" s="10" t="s">
        <v>7</v>
      </c>
    </row>
    <row r="520" spans="9:11" x14ac:dyDescent="0.25">
      <c r="I520" s="8">
        <v>62520</v>
      </c>
      <c r="J520" s="9" t="s">
        <v>6</v>
      </c>
      <c r="K520" s="10" t="s">
        <v>7</v>
      </c>
    </row>
    <row r="521" spans="9:11" x14ac:dyDescent="0.25">
      <c r="I521" s="8">
        <v>62565</v>
      </c>
      <c r="J521" s="9" t="s">
        <v>8</v>
      </c>
      <c r="K521" s="10" t="s">
        <v>9</v>
      </c>
    </row>
    <row r="522" spans="9:11" x14ac:dyDescent="0.25">
      <c r="I522" s="8">
        <v>62569</v>
      </c>
      <c r="J522" s="9" t="s">
        <v>6</v>
      </c>
      <c r="K522" s="10" t="s">
        <v>11</v>
      </c>
    </row>
    <row r="523" spans="9:11" x14ac:dyDescent="0.25">
      <c r="I523" s="8">
        <v>62579</v>
      </c>
      <c r="J523" s="9" t="s">
        <v>8</v>
      </c>
      <c r="K523" s="10" t="s">
        <v>13</v>
      </c>
    </row>
    <row r="524" spans="9:11" x14ac:dyDescent="0.25">
      <c r="I524" s="8">
        <v>62627</v>
      </c>
      <c r="J524" s="9" t="s">
        <v>1</v>
      </c>
      <c r="K524" s="10" t="s">
        <v>14</v>
      </c>
    </row>
    <row r="525" spans="9:11" x14ac:dyDescent="0.25">
      <c r="I525" s="8">
        <v>62708</v>
      </c>
      <c r="J525" s="9" t="s">
        <v>4</v>
      </c>
      <c r="K525" s="10" t="s">
        <v>15</v>
      </c>
    </row>
    <row r="526" spans="9:11" x14ac:dyDescent="0.25">
      <c r="I526" s="8">
        <v>62743</v>
      </c>
      <c r="J526" s="9" t="s">
        <v>4</v>
      </c>
      <c r="K526" s="10" t="s">
        <v>19</v>
      </c>
    </row>
    <row r="527" spans="9:11" x14ac:dyDescent="0.25">
      <c r="I527" s="8">
        <v>62764</v>
      </c>
      <c r="J527" s="9" t="s">
        <v>4</v>
      </c>
      <c r="K527" s="10" t="s">
        <v>16</v>
      </c>
    </row>
    <row r="528" spans="9:11" x14ac:dyDescent="0.25">
      <c r="I528" s="8">
        <v>62817</v>
      </c>
      <c r="J528" s="9" t="s">
        <v>8</v>
      </c>
      <c r="K528" s="10" t="s">
        <v>2</v>
      </c>
    </row>
    <row r="529" spans="9:11" x14ac:dyDescent="0.25">
      <c r="I529" s="8">
        <v>62824</v>
      </c>
      <c r="J529" s="9" t="s">
        <v>8</v>
      </c>
      <c r="K529" s="10" t="s">
        <v>3</v>
      </c>
    </row>
    <row r="530" spans="9:11" x14ac:dyDescent="0.25">
      <c r="I530" s="8">
        <v>62876</v>
      </c>
      <c r="J530" s="9" t="s">
        <v>4</v>
      </c>
      <c r="K530" s="10" t="s">
        <v>7</v>
      </c>
    </row>
    <row r="531" spans="9:11" x14ac:dyDescent="0.25">
      <c r="I531" s="8">
        <v>62877</v>
      </c>
      <c r="J531" s="9" t="s">
        <v>6</v>
      </c>
      <c r="K531" s="10" t="s">
        <v>7</v>
      </c>
    </row>
    <row r="532" spans="9:11" x14ac:dyDescent="0.25">
      <c r="I532" s="8">
        <v>62922</v>
      </c>
      <c r="J532" s="9" t="s">
        <v>8</v>
      </c>
      <c r="K532" s="10" t="s">
        <v>9</v>
      </c>
    </row>
    <row r="533" spans="9:11" x14ac:dyDescent="0.25">
      <c r="I533" s="8">
        <v>62935</v>
      </c>
      <c r="J533" s="9" t="s">
        <v>1</v>
      </c>
      <c r="K533" s="10" t="s">
        <v>11</v>
      </c>
    </row>
    <row r="534" spans="9:11" x14ac:dyDescent="0.25">
      <c r="I534" s="8">
        <v>62984</v>
      </c>
      <c r="J534" s="9" t="s">
        <v>1</v>
      </c>
      <c r="K534" s="10" t="s">
        <v>14</v>
      </c>
    </row>
    <row r="535" spans="9:11" x14ac:dyDescent="0.25">
      <c r="I535" s="8">
        <v>63074</v>
      </c>
      <c r="J535" s="9" t="s">
        <v>17</v>
      </c>
      <c r="K535" s="10" t="s">
        <v>15</v>
      </c>
    </row>
    <row r="536" spans="9:11" x14ac:dyDescent="0.25">
      <c r="I536" s="8">
        <v>63109</v>
      </c>
      <c r="J536" s="9" t="s">
        <v>17</v>
      </c>
      <c r="K536" s="10" t="s">
        <v>19</v>
      </c>
    </row>
    <row r="537" spans="9:11" x14ac:dyDescent="0.25">
      <c r="I537" s="8">
        <v>63130</v>
      </c>
      <c r="J537" s="9" t="s">
        <v>17</v>
      </c>
      <c r="K537" s="10" t="s">
        <v>16</v>
      </c>
    </row>
    <row r="538" spans="9:11" x14ac:dyDescent="0.25">
      <c r="I538" s="8">
        <v>63143</v>
      </c>
      <c r="J538" s="9" t="s">
        <v>6</v>
      </c>
      <c r="K538" s="10" t="s">
        <v>18</v>
      </c>
    </row>
    <row r="539" spans="9:11" x14ac:dyDescent="0.25">
      <c r="I539" s="8">
        <v>63226</v>
      </c>
      <c r="J539" s="9" t="s">
        <v>4</v>
      </c>
      <c r="K539" s="10" t="s">
        <v>7</v>
      </c>
    </row>
    <row r="540" spans="9:11" x14ac:dyDescent="0.25">
      <c r="I540" s="8">
        <v>63227</v>
      </c>
      <c r="J540" s="9" t="s">
        <v>6</v>
      </c>
      <c r="K540" s="10" t="s">
        <v>7</v>
      </c>
    </row>
    <row r="541" spans="9:11" x14ac:dyDescent="0.25">
      <c r="I541" s="8">
        <v>63272</v>
      </c>
      <c r="J541" s="9" t="s">
        <v>8</v>
      </c>
      <c r="K541" s="10" t="s">
        <v>9</v>
      </c>
    </row>
    <row r="542" spans="9:11" x14ac:dyDescent="0.25">
      <c r="I542" s="8">
        <v>63300</v>
      </c>
      <c r="J542" s="9" t="s">
        <v>8</v>
      </c>
      <c r="K542" s="10" t="s">
        <v>11</v>
      </c>
    </row>
    <row r="543" spans="9:11" x14ac:dyDescent="0.25">
      <c r="I543" s="8">
        <v>63310</v>
      </c>
      <c r="J543" s="9" t="s">
        <v>4</v>
      </c>
      <c r="K543" s="10" t="s">
        <v>13</v>
      </c>
    </row>
    <row r="544" spans="9:11" x14ac:dyDescent="0.25">
      <c r="I544" s="8">
        <v>63334</v>
      </c>
      <c r="J544" s="9" t="s">
        <v>1</v>
      </c>
      <c r="K544" s="10" t="s">
        <v>14</v>
      </c>
    </row>
    <row r="545" spans="9:11" x14ac:dyDescent="0.25">
      <c r="I545" s="8">
        <v>63439</v>
      </c>
      <c r="J545" s="9" t="s">
        <v>1</v>
      </c>
      <c r="K545" s="10" t="s">
        <v>15</v>
      </c>
    </row>
    <row r="546" spans="9:11" x14ac:dyDescent="0.25">
      <c r="I546" s="8">
        <v>63474</v>
      </c>
      <c r="J546" s="9" t="s">
        <v>1</v>
      </c>
      <c r="K546" s="10" t="s">
        <v>19</v>
      </c>
    </row>
    <row r="547" spans="9:11" x14ac:dyDescent="0.25">
      <c r="I547" s="8">
        <v>63495</v>
      </c>
      <c r="J547" s="9" t="s">
        <v>1</v>
      </c>
      <c r="K547" s="10" t="s">
        <v>16</v>
      </c>
    </row>
    <row r="548" spans="9:11" x14ac:dyDescent="0.25">
      <c r="I548" s="8">
        <v>63508</v>
      </c>
      <c r="J548" s="9" t="s">
        <v>17</v>
      </c>
      <c r="K548" s="10" t="s">
        <v>18</v>
      </c>
    </row>
    <row r="549" spans="9:11" x14ac:dyDescent="0.25">
      <c r="I549" s="8">
        <v>63548</v>
      </c>
      <c r="J549" s="9" t="s">
        <v>4</v>
      </c>
      <c r="K549" s="10" t="s">
        <v>2</v>
      </c>
    </row>
    <row r="550" spans="9:11" x14ac:dyDescent="0.25">
      <c r="I550" s="8">
        <v>63555</v>
      </c>
      <c r="J550" s="9" t="s">
        <v>4</v>
      </c>
      <c r="K550" s="10" t="s">
        <v>3</v>
      </c>
    </row>
    <row r="551" spans="9:11" x14ac:dyDescent="0.25">
      <c r="I551" s="8">
        <v>63611</v>
      </c>
      <c r="J551" s="9" t="s">
        <v>4</v>
      </c>
      <c r="K551" s="10" t="s">
        <v>7</v>
      </c>
    </row>
    <row r="552" spans="9:11" x14ac:dyDescent="0.25">
      <c r="I552" s="8">
        <v>63612</v>
      </c>
      <c r="J552" s="9" t="s">
        <v>6</v>
      </c>
      <c r="K552" s="10" t="s">
        <v>7</v>
      </c>
    </row>
    <row r="553" spans="9:11" x14ac:dyDescent="0.25">
      <c r="I553" s="8">
        <v>63657</v>
      </c>
      <c r="J553" s="9" t="s">
        <v>8</v>
      </c>
      <c r="K553" s="10" t="s">
        <v>9</v>
      </c>
    </row>
    <row r="554" spans="9:11" x14ac:dyDescent="0.25">
      <c r="I554" s="8">
        <v>63675</v>
      </c>
      <c r="J554" s="9" t="s">
        <v>6</v>
      </c>
      <c r="K554" s="10" t="s">
        <v>13</v>
      </c>
    </row>
    <row r="555" spans="9:11" x14ac:dyDescent="0.25">
      <c r="I555" s="8">
        <v>63719</v>
      </c>
      <c r="J555" s="9" t="s">
        <v>1</v>
      </c>
      <c r="K555" s="10" t="s">
        <v>14</v>
      </c>
    </row>
    <row r="556" spans="9:11" x14ac:dyDescent="0.25">
      <c r="I556" s="8">
        <v>63804</v>
      </c>
      <c r="J556" s="9" t="s">
        <v>8</v>
      </c>
      <c r="K556" s="10" t="s">
        <v>15</v>
      </c>
    </row>
    <row r="557" spans="9:11" x14ac:dyDescent="0.25">
      <c r="I557" s="8">
        <v>63839</v>
      </c>
      <c r="J557" s="9" t="s">
        <v>8</v>
      </c>
      <c r="K557" s="10" t="s">
        <v>19</v>
      </c>
    </row>
    <row r="558" spans="9:11" x14ac:dyDescent="0.25">
      <c r="I558" s="8">
        <v>63860</v>
      </c>
      <c r="J558" s="9" t="s">
        <v>8</v>
      </c>
      <c r="K558" s="10" t="s">
        <v>16</v>
      </c>
    </row>
    <row r="559" spans="9:11" x14ac:dyDescent="0.25">
      <c r="I559" s="8">
        <v>63873</v>
      </c>
      <c r="J559" s="9" t="s">
        <v>1</v>
      </c>
      <c r="K559" s="10" t="s">
        <v>18</v>
      </c>
    </row>
    <row r="560" spans="9:11" x14ac:dyDescent="0.25">
      <c r="I560" s="8">
        <v>63913</v>
      </c>
      <c r="J560" s="9" t="s">
        <v>6</v>
      </c>
      <c r="K560" s="10" t="s">
        <v>2</v>
      </c>
    </row>
    <row r="561" spans="9:11" x14ac:dyDescent="0.25">
      <c r="I561" s="8">
        <v>63920</v>
      </c>
      <c r="J561" s="9" t="s">
        <v>6</v>
      </c>
      <c r="K561" s="10" t="s">
        <v>3</v>
      </c>
    </row>
    <row r="562" spans="9:11" x14ac:dyDescent="0.25">
      <c r="I562" s="8">
        <v>63968</v>
      </c>
      <c r="J562" s="9" t="s">
        <v>4</v>
      </c>
      <c r="K562" s="10" t="s">
        <v>7</v>
      </c>
    </row>
    <row r="563" spans="9:11" x14ac:dyDescent="0.25">
      <c r="I563" s="8">
        <v>63969</v>
      </c>
      <c r="J563" s="9" t="s">
        <v>6</v>
      </c>
      <c r="K563" s="10" t="s">
        <v>7</v>
      </c>
    </row>
    <row r="564" spans="9:11" x14ac:dyDescent="0.25">
      <c r="I564" s="8">
        <v>64014</v>
      </c>
      <c r="J564" s="9" t="s">
        <v>8</v>
      </c>
      <c r="K564" s="10" t="s">
        <v>9</v>
      </c>
    </row>
    <row r="565" spans="9:11" x14ac:dyDescent="0.25">
      <c r="I565" s="8">
        <v>64040</v>
      </c>
      <c r="J565" s="9" t="s">
        <v>17</v>
      </c>
      <c r="K565" s="10" t="s">
        <v>13</v>
      </c>
    </row>
    <row r="566" spans="9:11" x14ac:dyDescent="0.25">
      <c r="I566" s="8">
        <v>64076</v>
      </c>
      <c r="J566" s="9" t="s">
        <v>1</v>
      </c>
      <c r="K566" s="10" t="s">
        <v>14</v>
      </c>
    </row>
    <row r="567" spans="9:11" x14ac:dyDescent="0.25">
      <c r="I567" s="8">
        <v>64238</v>
      </c>
      <c r="J567" s="9" t="s">
        <v>8</v>
      </c>
      <c r="K567" s="10" t="s">
        <v>18</v>
      </c>
    </row>
    <row r="568" spans="9:11" x14ac:dyDescent="0.25">
      <c r="I568" s="8">
        <v>64278</v>
      </c>
      <c r="J568" s="9" t="s">
        <v>17</v>
      </c>
      <c r="K568" s="10" t="s">
        <v>2</v>
      </c>
    </row>
    <row r="569" spans="9:11" x14ac:dyDescent="0.25">
      <c r="I569" s="8">
        <v>64285</v>
      </c>
      <c r="J569" s="9" t="s">
        <v>17</v>
      </c>
      <c r="K569" s="10" t="s">
        <v>3</v>
      </c>
    </row>
    <row r="570" spans="9:11" x14ac:dyDescent="0.25">
      <c r="I570" s="8">
        <v>64346</v>
      </c>
      <c r="J570" s="9" t="s">
        <v>4</v>
      </c>
      <c r="K570" s="10" t="s">
        <v>7</v>
      </c>
    </row>
    <row r="571" spans="9:11" x14ac:dyDescent="0.25">
      <c r="I571" s="8">
        <v>64347</v>
      </c>
      <c r="J571" s="9" t="s">
        <v>6</v>
      </c>
      <c r="K571" s="10" t="s">
        <v>7</v>
      </c>
    </row>
    <row r="572" spans="9:11" x14ac:dyDescent="0.25">
      <c r="I572" s="8">
        <v>64392</v>
      </c>
      <c r="J572" s="9" t="s">
        <v>8</v>
      </c>
      <c r="K572" s="10" t="s">
        <v>9</v>
      </c>
    </row>
    <row r="573" spans="9:11" x14ac:dyDescent="0.25">
      <c r="I573" s="8">
        <v>64396</v>
      </c>
      <c r="J573" s="9" t="s">
        <v>6</v>
      </c>
      <c r="K573" s="10" t="s">
        <v>11</v>
      </c>
    </row>
    <row r="574" spans="9:11" x14ac:dyDescent="0.25">
      <c r="I574" s="8">
        <v>64406</v>
      </c>
      <c r="J574" s="9" t="s">
        <v>8</v>
      </c>
      <c r="K574" s="10" t="s">
        <v>13</v>
      </c>
    </row>
    <row r="575" spans="9:11" x14ac:dyDescent="0.25">
      <c r="I575" s="8">
        <v>64454</v>
      </c>
      <c r="J575" s="9" t="s">
        <v>1</v>
      </c>
      <c r="K575" s="10" t="s">
        <v>14</v>
      </c>
    </row>
    <row r="576" spans="9:11" x14ac:dyDescent="0.25">
      <c r="I576" s="8">
        <v>64535</v>
      </c>
      <c r="J576" s="9" t="s">
        <v>4</v>
      </c>
      <c r="K576" s="10" t="s">
        <v>15</v>
      </c>
    </row>
    <row r="577" spans="9:11" x14ac:dyDescent="0.25">
      <c r="I577" s="8">
        <v>64570</v>
      </c>
      <c r="J577" s="9" t="s">
        <v>4</v>
      </c>
      <c r="K577" s="10" t="s">
        <v>19</v>
      </c>
    </row>
    <row r="578" spans="9:11" x14ac:dyDescent="0.25">
      <c r="I578" s="8">
        <v>64591</v>
      </c>
      <c r="J578" s="9" t="s">
        <v>4</v>
      </c>
      <c r="K578" s="10" t="s">
        <v>16</v>
      </c>
    </row>
    <row r="579" spans="9:11" x14ac:dyDescent="0.25">
      <c r="I579" s="8">
        <v>64644</v>
      </c>
      <c r="J579" s="9" t="s">
        <v>8</v>
      </c>
      <c r="K579" s="10" t="s">
        <v>2</v>
      </c>
    </row>
    <row r="580" spans="9:11" x14ac:dyDescent="0.25">
      <c r="I580" s="8">
        <v>64651</v>
      </c>
      <c r="J580" s="9" t="s">
        <v>8</v>
      </c>
      <c r="K580" s="10" t="s">
        <v>3</v>
      </c>
    </row>
    <row r="581" spans="9:11" x14ac:dyDescent="0.25">
      <c r="I581" s="8">
        <v>64703</v>
      </c>
      <c r="J581" s="9" t="s">
        <v>4</v>
      </c>
      <c r="K581" s="10" t="s">
        <v>7</v>
      </c>
    </row>
    <row r="582" spans="9:11" x14ac:dyDescent="0.25">
      <c r="I582" s="8">
        <v>64704</v>
      </c>
      <c r="J582" s="9" t="s">
        <v>6</v>
      </c>
      <c r="K582" s="10" t="s">
        <v>7</v>
      </c>
    </row>
    <row r="583" spans="9:11" x14ac:dyDescent="0.25">
      <c r="I583" s="8">
        <v>64749</v>
      </c>
      <c r="J583" s="9" t="s">
        <v>8</v>
      </c>
      <c r="K583" s="10" t="s">
        <v>9</v>
      </c>
    </row>
    <row r="584" spans="9:11" x14ac:dyDescent="0.25">
      <c r="I584" s="8">
        <v>64761</v>
      </c>
      <c r="J584" s="9" t="s">
        <v>17</v>
      </c>
      <c r="K584" s="10" t="s">
        <v>11</v>
      </c>
    </row>
    <row r="585" spans="9:11" x14ac:dyDescent="0.25">
      <c r="I585" s="8">
        <v>64811</v>
      </c>
      <c r="J585" s="9" t="s">
        <v>1</v>
      </c>
      <c r="K585" s="10" t="s">
        <v>14</v>
      </c>
    </row>
    <row r="586" spans="9:11" x14ac:dyDescent="0.25">
      <c r="I586" s="8">
        <v>64900</v>
      </c>
      <c r="J586" s="9" t="s">
        <v>6</v>
      </c>
      <c r="K586" s="10" t="s">
        <v>15</v>
      </c>
    </row>
    <row r="587" spans="9:11" x14ac:dyDescent="0.25">
      <c r="I587" s="8">
        <v>64935</v>
      </c>
      <c r="J587" s="9" t="s">
        <v>6</v>
      </c>
      <c r="K587" s="10" t="s">
        <v>19</v>
      </c>
    </row>
    <row r="588" spans="9:11" x14ac:dyDescent="0.25">
      <c r="I588" s="8">
        <v>64956</v>
      </c>
      <c r="J588" s="9" t="s">
        <v>6</v>
      </c>
      <c r="K588" s="10" t="s">
        <v>16</v>
      </c>
    </row>
    <row r="589" spans="9:11" x14ac:dyDescent="0.25">
      <c r="I589" s="8">
        <v>64969</v>
      </c>
      <c r="J589" s="9" t="s">
        <v>4</v>
      </c>
      <c r="K589" s="10" t="s">
        <v>18</v>
      </c>
    </row>
    <row r="590" spans="9:11" x14ac:dyDescent="0.25">
      <c r="I590" s="8">
        <v>65060</v>
      </c>
      <c r="J590" s="9" t="s">
        <v>4</v>
      </c>
      <c r="K590" s="10" t="s">
        <v>7</v>
      </c>
    </row>
    <row r="591" spans="9:11" x14ac:dyDescent="0.25">
      <c r="I591" s="8">
        <v>65061</v>
      </c>
      <c r="J591" s="9" t="s">
        <v>6</v>
      </c>
      <c r="K591" s="10" t="s">
        <v>7</v>
      </c>
    </row>
    <row r="592" spans="9:11" x14ac:dyDescent="0.25">
      <c r="I592" s="8">
        <v>65106</v>
      </c>
      <c r="J592" s="9" t="s">
        <v>8</v>
      </c>
      <c r="K592" s="10" t="s">
        <v>9</v>
      </c>
    </row>
    <row r="593" spans="9:11" x14ac:dyDescent="0.25">
      <c r="I593" s="8">
        <v>65126</v>
      </c>
      <c r="J593" s="9" t="s">
        <v>1</v>
      </c>
      <c r="K593" s="10" t="s">
        <v>11</v>
      </c>
    </row>
    <row r="594" spans="9:11" x14ac:dyDescent="0.25">
      <c r="I594" s="8">
        <v>65168</v>
      </c>
      <c r="J594" s="9" t="s">
        <v>1</v>
      </c>
      <c r="K594" s="10" t="s">
        <v>14</v>
      </c>
    </row>
    <row r="595" spans="9:11" x14ac:dyDescent="0.25">
      <c r="I595" s="8">
        <v>65265</v>
      </c>
      <c r="J595" s="9" t="s">
        <v>17</v>
      </c>
      <c r="K595" s="10" t="s">
        <v>15</v>
      </c>
    </row>
    <row r="596" spans="9:11" x14ac:dyDescent="0.25">
      <c r="I596" s="8">
        <v>65300</v>
      </c>
      <c r="J596" s="9" t="s">
        <v>17</v>
      </c>
      <c r="K596" s="10" t="s">
        <v>19</v>
      </c>
    </row>
    <row r="597" spans="9:11" x14ac:dyDescent="0.25">
      <c r="I597" s="8">
        <v>65321</v>
      </c>
      <c r="J597" s="9" t="s">
        <v>17</v>
      </c>
      <c r="K597" s="10" t="s">
        <v>16</v>
      </c>
    </row>
    <row r="598" spans="9:11" x14ac:dyDescent="0.25">
      <c r="I598" s="8">
        <v>65334</v>
      </c>
      <c r="J598" s="9" t="s">
        <v>6</v>
      </c>
      <c r="K598" s="10" t="s">
        <v>18</v>
      </c>
    </row>
    <row r="599" spans="9:11" x14ac:dyDescent="0.25">
      <c r="I599" s="9"/>
      <c r="J599" s="9"/>
      <c r="K599" s="9"/>
    </row>
    <row r="600" spans="9:11" x14ac:dyDescent="0.25">
      <c r="I600" s="21"/>
    </row>
  </sheetData>
  <mergeCells count="1">
    <mergeCell ref="I1:K1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zoomScale="265" zoomScaleNormal="265" workbookViewId="0">
      <selection activeCell="D5" sqref="D5"/>
    </sheetView>
  </sheetViews>
  <sheetFormatPr defaultRowHeight="15" x14ac:dyDescent="0.25"/>
  <cols>
    <col min="1" max="1" width="10.42578125" style="26" bestFit="1" customWidth="1"/>
    <col min="2" max="2" width="6.5703125" style="26" bestFit="1" customWidth="1"/>
    <col min="3" max="3" width="5.5703125" style="26" bestFit="1" customWidth="1"/>
    <col min="4" max="4" width="11" style="26" bestFit="1" customWidth="1"/>
    <col min="5" max="16384" width="9.140625" style="26"/>
  </cols>
  <sheetData>
    <row r="1" spans="1:4" x14ac:dyDescent="0.25">
      <c r="A1" s="26" t="s">
        <v>53</v>
      </c>
      <c r="B1" s="26" t="s">
        <v>34</v>
      </c>
      <c r="C1" s="26" t="s">
        <v>0</v>
      </c>
      <c r="D1" s="26" t="s">
        <v>118</v>
      </c>
    </row>
    <row r="2" spans="1:4" x14ac:dyDescent="0.25">
      <c r="A2" s="26">
        <v>100000</v>
      </c>
      <c r="B2" s="26">
        <v>5.65</v>
      </c>
      <c r="C2" s="27">
        <v>4202</v>
      </c>
      <c r="D2" s="26">
        <f>A2/(1+B2/100)^(C2/252)</f>
        <v>39993.143033101151</v>
      </c>
    </row>
    <row r="4" spans="1:4" x14ac:dyDescent="0.25">
      <c r="C4" s="27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zoomScale="280" zoomScaleNormal="280" workbookViewId="0">
      <selection sqref="A1:E6"/>
    </sheetView>
  </sheetViews>
  <sheetFormatPr defaultRowHeight="15" x14ac:dyDescent="0.25"/>
  <cols>
    <col min="1" max="1" width="11.42578125" style="26" bestFit="1" customWidth="1"/>
    <col min="2" max="2" width="6.5703125" style="26" bestFit="1" customWidth="1"/>
    <col min="3" max="3" width="4" style="26" bestFit="1" customWidth="1"/>
    <col min="4" max="4" width="8.5703125" style="26" bestFit="1" customWidth="1"/>
    <col min="5" max="5" width="9.42578125" style="26" bestFit="1" customWidth="1"/>
    <col min="6" max="16384" width="9.140625" style="26"/>
  </cols>
  <sheetData>
    <row r="1" spans="1:5" x14ac:dyDescent="0.25">
      <c r="A1" s="26" t="s">
        <v>107</v>
      </c>
      <c r="B1" s="26" t="s">
        <v>34</v>
      </c>
      <c r="C1" s="26" t="s">
        <v>0</v>
      </c>
      <c r="D1" s="26" t="s">
        <v>35</v>
      </c>
      <c r="E1" s="26" t="s">
        <v>36</v>
      </c>
    </row>
    <row r="2" spans="1:5" x14ac:dyDescent="0.25">
      <c r="A2" s="26" t="s">
        <v>28</v>
      </c>
      <c r="B2" s="26">
        <v>5.03</v>
      </c>
      <c r="C2" s="27">
        <v>285</v>
      </c>
      <c r="D2" s="26" t="s">
        <v>108</v>
      </c>
      <c r="E2" s="26">
        <f>100000/(1+B2/100)^(C2/252)</f>
        <v>94600.971972372776</v>
      </c>
    </row>
    <row r="3" spans="1:5" x14ac:dyDescent="0.25">
      <c r="A3" s="26" t="s">
        <v>27</v>
      </c>
      <c r="B3" s="26">
        <v>5.05</v>
      </c>
      <c r="C3" s="27">
        <v>285</v>
      </c>
      <c r="D3" s="26" t="s">
        <v>38</v>
      </c>
      <c r="E3" s="29">
        <f>100000/(1+B3/100)^(C3/252)</f>
        <v>94580.603031730861</v>
      </c>
    </row>
    <row r="4" spans="1:5" x14ac:dyDescent="0.25">
      <c r="E4" s="26">
        <f>E2-E3</f>
        <v>20.368940641914378</v>
      </c>
    </row>
    <row r="5" spans="1:5" x14ac:dyDescent="0.25">
      <c r="D5" s="26" t="s">
        <v>25</v>
      </c>
      <c r="E5" s="72">
        <v>100</v>
      </c>
    </row>
    <row r="6" spans="1:5" x14ac:dyDescent="0.25">
      <c r="D6" s="26" t="s">
        <v>90</v>
      </c>
      <c r="E6" s="36">
        <f>E4*E5*0.00025*5061.11</f>
        <v>2577.2362293049819</v>
      </c>
    </row>
    <row r="7" spans="1:5" x14ac:dyDescent="0.25">
      <c r="A7" s="53"/>
      <c r="B7" s="53"/>
      <c r="C7" s="53"/>
      <c r="D7" s="53"/>
      <c r="E7" s="139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zoomScale="190" zoomScaleNormal="190" workbookViewId="0"/>
  </sheetViews>
  <sheetFormatPr defaultRowHeight="15" x14ac:dyDescent="0.25"/>
  <cols>
    <col min="1" max="1" width="12.28515625" style="34" bestFit="1" customWidth="1"/>
    <col min="2" max="2" width="9.28515625" style="34" bestFit="1" customWidth="1"/>
    <col min="3" max="3" width="11" style="34" bestFit="1" customWidth="1"/>
    <col min="4" max="4" width="11.5703125" style="34" bestFit="1" customWidth="1"/>
    <col min="5" max="5" width="9.42578125" style="34" bestFit="1" customWidth="1"/>
    <col min="6" max="6" width="5.42578125" style="34" bestFit="1" customWidth="1"/>
    <col min="7" max="7" width="8.7109375" style="34" bestFit="1" customWidth="1"/>
    <col min="8" max="16384" width="9.140625" style="34"/>
  </cols>
  <sheetData>
    <row r="1" spans="1:7" x14ac:dyDescent="0.25">
      <c r="A1" s="149" t="s">
        <v>107</v>
      </c>
      <c r="B1" s="150" t="s">
        <v>34</v>
      </c>
      <c r="C1" s="150" t="s">
        <v>0</v>
      </c>
      <c r="D1" s="150" t="s">
        <v>35</v>
      </c>
      <c r="E1" s="150" t="s">
        <v>36</v>
      </c>
      <c r="F1" s="144"/>
      <c r="G1" s="158">
        <v>43339</v>
      </c>
    </row>
    <row r="2" spans="1:7" x14ac:dyDescent="0.25">
      <c r="A2" s="87" t="s">
        <v>28</v>
      </c>
      <c r="B2" s="82">
        <v>3.3</v>
      </c>
      <c r="C2" s="140">
        <v>95</v>
      </c>
      <c r="D2" s="82" t="s">
        <v>108</v>
      </c>
      <c r="E2" s="82">
        <f>100000/(1+B2/100)^(C2/252)</f>
        <v>98783.498409582447</v>
      </c>
      <c r="F2" s="141"/>
      <c r="G2" s="145"/>
    </row>
    <row r="3" spans="1:7" x14ac:dyDescent="0.25">
      <c r="A3" s="87"/>
      <c r="B3" s="82"/>
      <c r="C3" s="140">
        <v>95</v>
      </c>
      <c r="D3" s="82" t="s">
        <v>111</v>
      </c>
      <c r="E3" s="159">
        <v>98780</v>
      </c>
      <c r="F3" s="82" t="s">
        <v>25</v>
      </c>
      <c r="G3" s="151" t="s">
        <v>90</v>
      </c>
    </row>
    <row r="4" spans="1:7" ht="15.75" thickBot="1" x14ac:dyDescent="0.3">
      <c r="A4" s="89"/>
      <c r="B4" s="96"/>
      <c r="C4" s="96"/>
      <c r="D4" s="96"/>
      <c r="E4" s="96">
        <f>E2-E3</f>
        <v>3.4984095824474934</v>
      </c>
      <c r="F4" s="146">
        <v>100</v>
      </c>
      <c r="G4" s="152">
        <f>E4*F4*0.00025*5061.18</f>
        <v>442.65201526229015</v>
      </c>
    </row>
    <row r="5" spans="1:7" x14ac:dyDescent="0.25">
      <c r="A5" s="157" t="s">
        <v>114</v>
      </c>
      <c r="B5" s="150" t="s">
        <v>77</v>
      </c>
      <c r="C5" s="150" t="s">
        <v>115</v>
      </c>
      <c r="D5" s="150" t="s">
        <v>116</v>
      </c>
      <c r="E5" s="156" t="s">
        <v>117</v>
      </c>
      <c r="F5" s="141"/>
    </row>
    <row r="6" spans="1:7" ht="15.75" thickBot="1" x14ac:dyDescent="0.3">
      <c r="A6" s="160">
        <f>E3</f>
        <v>98780</v>
      </c>
      <c r="B6" s="96">
        <v>6.39</v>
      </c>
      <c r="C6" s="96">
        <v>5061.18</v>
      </c>
      <c r="D6" s="96">
        <v>5061.1099999999997</v>
      </c>
      <c r="E6" s="161">
        <f>A6*(1+B6/100)^(1/252)/(C6/D6)</f>
        <v>98802.91649146819</v>
      </c>
      <c r="F6" s="141"/>
    </row>
    <row r="7" spans="1:7" x14ac:dyDescent="0.25">
      <c r="A7" s="149" t="s">
        <v>107</v>
      </c>
      <c r="B7" s="150" t="s">
        <v>34</v>
      </c>
      <c r="C7" s="150" t="s">
        <v>0</v>
      </c>
      <c r="D7" s="150" t="s">
        <v>35</v>
      </c>
      <c r="E7" s="150" t="s">
        <v>36</v>
      </c>
      <c r="F7" s="144"/>
      <c r="G7" s="155">
        <v>43340</v>
      </c>
    </row>
    <row r="8" spans="1:7" x14ac:dyDescent="0.25">
      <c r="A8" s="87" t="s">
        <v>110</v>
      </c>
      <c r="B8" s="82">
        <f>((100000/E8)^(252/C8)-1)*100</f>
        <v>3.281249327162139</v>
      </c>
      <c r="C8" s="140">
        <v>94</v>
      </c>
      <c r="D8" s="82" t="s">
        <v>108</v>
      </c>
      <c r="E8" s="162">
        <f>E6</f>
        <v>98802.91649146819</v>
      </c>
      <c r="F8" s="141"/>
      <c r="G8" s="145"/>
    </row>
    <row r="9" spans="1:7" x14ac:dyDescent="0.25">
      <c r="A9" s="87" t="s">
        <v>27</v>
      </c>
      <c r="B9" s="82">
        <v>3.35</v>
      </c>
      <c r="C9" s="140">
        <v>94</v>
      </c>
      <c r="D9" s="82" t="s">
        <v>38</v>
      </c>
      <c r="E9" s="29">
        <f>100000/(1+B9/100)^(C9/252)</f>
        <v>98778.394590125405</v>
      </c>
      <c r="F9" s="82" t="s">
        <v>25</v>
      </c>
      <c r="G9" s="151" t="s">
        <v>90</v>
      </c>
    </row>
    <row r="10" spans="1:7" x14ac:dyDescent="0.25">
      <c r="A10" s="87"/>
      <c r="B10" s="82"/>
      <c r="C10" s="82"/>
      <c r="D10" s="82"/>
      <c r="E10" s="82">
        <f>E8-E9</f>
        <v>24.521901342784986</v>
      </c>
      <c r="F10" s="140">
        <v>100</v>
      </c>
      <c r="G10" s="153">
        <f>E10*F10*0.00025*5061.11</f>
        <v>3102.701002624563</v>
      </c>
    </row>
    <row r="11" spans="1:7" ht="15.75" thickBot="1" x14ac:dyDescent="0.3">
      <c r="A11" s="147"/>
      <c r="B11" s="148"/>
      <c r="C11" s="148"/>
      <c r="D11" s="148"/>
      <c r="E11" s="148"/>
      <c r="F11" s="148"/>
      <c r="G11" s="154">
        <f>G10+G4</f>
        <v>3545.3530178868532</v>
      </c>
    </row>
    <row r="12" spans="1:7" ht="9" customHeight="1" x14ac:dyDescent="0.25"/>
    <row r="13" spans="1:7" x14ac:dyDescent="0.25">
      <c r="A13" s="142" t="s">
        <v>112</v>
      </c>
      <c r="B13" s="143">
        <f>D6</f>
        <v>5061.1099999999997</v>
      </c>
    </row>
    <row r="14" spans="1:7" x14ac:dyDescent="0.25">
      <c r="A14" s="142" t="s">
        <v>113</v>
      </c>
      <c r="B14" s="143">
        <v>98780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zoomScale="205" zoomScaleNormal="205" workbookViewId="0">
      <selection activeCell="C8" sqref="C8"/>
    </sheetView>
  </sheetViews>
  <sheetFormatPr defaultRowHeight="15" x14ac:dyDescent="0.25"/>
  <cols>
    <col min="1" max="1" width="9.42578125" style="26" bestFit="1" customWidth="1"/>
    <col min="2" max="2" width="11.5703125" style="26" bestFit="1" customWidth="1"/>
    <col min="3" max="3" width="12" style="26" bestFit="1" customWidth="1"/>
    <col min="4" max="4" width="9.140625" style="26" bestFit="1" customWidth="1"/>
    <col min="5" max="5" width="8.42578125" style="26" bestFit="1" customWidth="1"/>
    <col min="6" max="16384" width="9.140625" style="26"/>
  </cols>
  <sheetData>
    <row r="1" spans="1:5" x14ac:dyDescent="0.25">
      <c r="A1" s="26" t="s">
        <v>91</v>
      </c>
      <c r="B1" s="26" t="s">
        <v>34</v>
      </c>
      <c r="C1" s="26" t="s">
        <v>0</v>
      </c>
      <c r="D1" s="26" t="s">
        <v>120</v>
      </c>
    </row>
    <row r="2" spans="1:5" x14ac:dyDescent="0.25">
      <c r="A2" s="29">
        <v>30000</v>
      </c>
      <c r="B2" s="29">
        <v>7</v>
      </c>
      <c r="C2" s="72">
        <v>255</v>
      </c>
      <c r="D2" s="29">
        <f>A2*(1+B2/100)^(C2/252)</f>
        <v>32125.865684728327</v>
      </c>
    </row>
    <row r="3" spans="1:5" x14ac:dyDescent="0.25">
      <c r="A3" s="26" t="str">
        <f>D1</f>
        <v>V.Bruto</v>
      </c>
      <c r="B3" s="26" t="str">
        <f>A1</f>
        <v>Aplicação</v>
      </c>
      <c r="C3" s="26" t="s">
        <v>121</v>
      </c>
      <c r="D3" s="26" t="s">
        <v>128</v>
      </c>
      <c r="E3" s="164"/>
    </row>
    <row r="4" spans="1:5" x14ac:dyDescent="0.25">
      <c r="A4" s="29">
        <f>D2</f>
        <v>32125.865684728327</v>
      </c>
      <c r="B4" s="29">
        <f>A2</f>
        <v>30000</v>
      </c>
      <c r="C4" s="29">
        <f>A4-B4</f>
        <v>2125.8656847283273</v>
      </c>
      <c r="D4" s="26">
        <f>C4*0.175</f>
        <v>372.02649482745727</v>
      </c>
    </row>
    <row r="5" spans="1:5" x14ac:dyDescent="0.25">
      <c r="A5" s="26" t="str">
        <f>A3</f>
        <v>V.Bruto</v>
      </c>
      <c r="B5" s="26" t="str">
        <f>D3</f>
        <v>17,5% IR</v>
      </c>
      <c r="C5" s="37" t="s">
        <v>123</v>
      </c>
    </row>
    <row r="6" spans="1:5" x14ac:dyDescent="0.25">
      <c r="A6" s="29">
        <f>A4</f>
        <v>32125.865684728327</v>
      </c>
      <c r="B6" s="29">
        <f>D4</f>
        <v>372.02649482745727</v>
      </c>
      <c r="C6" s="163">
        <f>A6-B6</f>
        <v>31753.839189900871</v>
      </c>
    </row>
    <row r="7" spans="1:5" x14ac:dyDescent="0.25">
      <c r="A7" s="26" t="str">
        <f>C5</f>
        <v>V.Líquido</v>
      </c>
      <c r="B7" s="26" t="str">
        <f>A1</f>
        <v>Aplicação</v>
      </c>
      <c r="C7" s="37" t="s">
        <v>34</v>
      </c>
    </row>
    <row r="8" spans="1:5" x14ac:dyDescent="0.25">
      <c r="A8" s="26">
        <f>C6</f>
        <v>31753.839189900871</v>
      </c>
      <c r="B8" s="26">
        <f>A2</f>
        <v>30000</v>
      </c>
      <c r="C8" s="37">
        <f>((A8/B8)^(252/C2)-1)*100</f>
        <v>5.7754039107814181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zoomScale="235" zoomScaleNormal="235" workbookViewId="0"/>
  </sheetViews>
  <sheetFormatPr defaultRowHeight="15" x14ac:dyDescent="0.25"/>
  <cols>
    <col min="1" max="1" width="9.42578125" style="26" bestFit="1" customWidth="1"/>
    <col min="2" max="2" width="11.5703125" style="26" bestFit="1" customWidth="1"/>
    <col min="3" max="3" width="12" style="26" bestFit="1" customWidth="1"/>
    <col min="4" max="4" width="9.140625" style="26" bestFit="1" customWidth="1"/>
    <col min="5" max="5" width="8.42578125" style="26" bestFit="1" customWidth="1"/>
    <col min="6" max="16384" width="9.140625" style="26"/>
  </cols>
  <sheetData>
    <row r="1" spans="1:5" x14ac:dyDescent="0.25">
      <c r="A1" s="26" t="s">
        <v>87</v>
      </c>
      <c r="B1" s="26" t="s">
        <v>119</v>
      </c>
      <c r="C1" s="26" t="s">
        <v>125</v>
      </c>
    </row>
    <row r="2" spans="1:5" x14ac:dyDescent="0.25">
      <c r="A2" s="29">
        <v>6.47</v>
      </c>
      <c r="B2" s="73">
        <f>((1+A2/100)^(1/252)-1)*100</f>
        <v>2.4881296999779146E-2</v>
      </c>
      <c r="C2" s="73">
        <f>B2*1.1</f>
        <v>2.7369426699757064E-2</v>
      </c>
    </row>
    <row r="3" spans="1:5" x14ac:dyDescent="0.25">
      <c r="A3" s="26" t="s">
        <v>91</v>
      </c>
      <c r="B3" s="26" t="str">
        <f>C1</f>
        <v>110% CDI ad</v>
      </c>
      <c r="C3" s="26" t="s">
        <v>0</v>
      </c>
      <c r="D3" s="26" t="s">
        <v>120</v>
      </c>
    </row>
    <row r="4" spans="1:5" x14ac:dyDescent="0.25">
      <c r="A4" s="29">
        <v>20000</v>
      </c>
      <c r="B4" s="73">
        <f>C2</f>
        <v>2.7369426699757064E-2</v>
      </c>
      <c r="C4" s="72">
        <v>523</v>
      </c>
      <c r="D4" s="29">
        <f>A4*(1+B4/100)^C4</f>
        <v>23077.423228179916</v>
      </c>
    </row>
    <row r="5" spans="1:5" x14ac:dyDescent="0.25">
      <c r="A5" s="26" t="str">
        <f>D3</f>
        <v>V.Bruto</v>
      </c>
      <c r="B5" s="26" t="str">
        <f>A3</f>
        <v>Aplicação</v>
      </c>
      <c r="C5" s="26" t="s">
        <v>121</v>
      </c>
      <c r="D5" s="26" t="s">
        <v>122</v>
      </c>
      <c r="E5" s="164" t="s">
        <v>124</v>
      </c>
    </row>
    <row r="6" spans="1:5" x14ac:dyDescent="0.25">
      <c r="A6" s="29">
        <f>D4</f>
        <v>23077.423228179916</v>
      </c>
      <c r="B6" s="29">
        <f>A4</f>
        <v>20000</v>
      </c>
      <c r="C6" s="29">
        <f>A6-B6</f>
        <v>3077.4232281799159</v>
      </c>
      <c r="D6" s="26">
        <f>C6*0.15</f>
        <v>461.61348422698734</v>
      </c>
    </row>
    <row r="7" spans="1:5" x14ac:dyDescent="0.25">
      <c r="A7" s="26" t="str">
        <f>A5</f>
        <v>V.Bruto</v>
      </c>
      <c r="B7" s="26" t="str">
        <f>D5</f>
        <v>15% IR</v>
      </c>
      <c r="C7" s="37" t="s">
        <v>123</v>
      </c>
    </row>
    <row r="8" spans="1:5" x14ac:dyDescent="0.25">
      <c r="A8" s="29">
        <f>A6</f>
        <v>23077.423228179916</v>
      </c>
      <c r="B8" s="29">
        <f>D6</f>
        <v>461.61348422698734</v>
      </c>
      <c r="C8" s="163">
        <f>A8-B8</f>
        <v>22615.80974395293</v>
      </c>
    </row>
    <row r="9" spans="1:5" x14ac:dyDescent="0.25">
      <c r="A9" s="26" t="str">
        <f>C7</f>
        <v>V.Líquido</v>
      </c>
      <c r="B9" s="26" t="str">
        <f>A3</f>
        <v>Aplicação</v>
      </c>
      <c r="C9" s="37" t="s">
        <v>34</v>
      </c>
    </row>
    <row r="10" spans="1:5" x14ac:dyDescent="0.25">
      <c r="A10" s="26">
        <f>C8</f>
        <v>22615.80974395293</v>
      </c>
      <c r="B10" s="26">
        <f>A4</f>
        <v>20000</v>
      </c>
      <c r="C10" s="37">
        <f>((A10/B10)^(252/C4)-1)*100</f>
        <v>6.1014738200505292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zoomScale="160" zoomScaleNormal="160" workbookViewId="0">
      <selection activeCell="H3" sqref="H3"/>
    </sheetView>
  </sheetViews>
  <sheetFormatPr defaultRowHeight="15" x14ac:dyDescent="0.25"/>
  <cols>
    <col min="1" max="1" width="9.5703125" style="26" bestFit="1" customWidth="1"/>
    <col min="2" max="2" width="11.5703125" style="26" bestFit="1" customWidth="1"/>
    <col min="3" max="3" width="12" style="26" bestFit="1" customWidth="1"/>
    <col min="4" max="4" width="9.5703125" style="26" bestFit="1" customWidth="1"/>
    <col min="5" max="5" width="2.85546875" style="26" customWidth="1"/>
    <col min="6" max="6" width="9.5703125" style="26" bestFit="1" customWidth="1"/>
    <col min="7" max="7" width="11.5703125" style="26" bestFit="1" customWidth="1"/>
    <col min="8" max="8" width="12" style="26" bestFit="1" customWidth="1"/>
    <col min="9" max="9" width="9.5703125" style="26" bestFit="1" customWidth="1"/>
    <col min="10" max="16384" width="9.140625" style="26"/>
  </cols>
  <sheetData>
    <row r="1" spans="1:9" x14ac:dyDescent="0.25">
      <c r="A1" s="26" t="s">
        <v>87</v>
      </c>
      <c r="B1" s="26" t="s">
        <v>119</v>
      </c>
      <c r="C1" s="28" t="s">
        <v>125</v>
      </c>
      <c r="F1" s="26" t="s">
        <v>87</v>
      </c>
      <c r="G1" s="26" t="s">
        <v>119</v>
      </c>
      <c r="H1" s="28" t="s">
        <v>126</v>
      </c>
    </row>
    <row r="2" spans="1:9" x14ac:dyDescent="0.25">
      <c r="A2" s="29">
        <v>6.47</v>
      </c>
      <c r="B2" s="73">
        <f>((1+A2/100)^(1/252)-1)*100</f>
        <v>2.4881296999779146E-2</v>
      </c>
      <c r="C2" s="73">
        <f>B2*1.1</f>
        <v>2.7369426699757064E-2</v>
      </c>
      <c r="F2" s="29">
        <v>6.47</v>
      </c>
      <c r="G2" s="73">
        <f>((1+F2/100)^(1/252)-1)*100</f>
        <v>2.4881296999779146E-2</v>
      </c>
      <c r="H2" s="73">
        <f>G2*0.87</f>
        <v>2.1646728389807857E-2</v>
      </c>
    </row>
    <row r="3" spans="1:9" x14ac:dyDescent="0.25">
      <c r="A3" s="26" t="s">
        <v>91</v>
      </c>
      <c r="B3" s="26" t="str">
        <f>C1</f>
        <v>110% CDI ad</v>
      </c>
      <c r="C3" s="26" t="s">
        <v>0</v>
      </c>
      <c r="D3" s="26" t="s">
        <v>120</v>
      </c>
      <c r="F3" s="26" t="s">
        <v>91</v>
      </c>
      <c r="G3" s="26" t="str">
        <f>H1</f>
        <v>95% CDI ad</v>
      </c>
      <c r="H3" s="26" t="s">
        <v>0</v>
      </c>
      <c r="I3" s="26" t="s">
        <v>120</v>
      </c>
    </row>
    <row r="4" spans="1:9" x14ac:dyDescent="0.25">
      <c r="A4" s="29">
        <v>20000</v>
      </c>
      <c r="B4" s="73">
        <f>C2</f>
        <v>2.7369426699757064E-2</v>
      </c>
      <c r="C4" s="72">
        <v>523</v>
      </c>
      <c r="D4" s="29">
        <f>A4*(1+B4/100)^C4</f>
        <v>23077.423228179916</v>
      </c>
      <c r="F4" s="29">
        <v>20000</v>
      </c>
      <c r="G4" s="73">
        <f>H2</f>
        <v>2.1646728389807857E-2</v>
      </c>
      <c r="H4" s="72">
        <v>523</v>
      </c>
      <c r="I4" s="29">
        <f>F4*(1+G4/100)^H4</f>
        <v>22397.120722195858</v>
      </c>
    </row>
    <row r="5" spans="1:9" x14ac:dyDescent="0.25">
      <c r="A5" s="26" t="str">
        <f>D3</f>
        <v>V.Bruto</v>
      </c>
      <c r="B5" s="26" t="str">
        <f>A3</f>
        <v>Aplicação</v>
      </c>
      <c r="C5" s="26" t="s">
        <v>121</v>
      </c>
      <c r="D5" s="26" t="s">
        <v>127</v>
      </c>
      <c r="E5" s="164"/>
      <c r="F5" s="26" t="str">
        <f>I3</f>
        <v>V.Bruto</v>
      </c>
      <c r="G5" s="26" t="str">
        <f>F3</f>
        <v>Aplicação</v>
      </c>
      <c r="H5" s="26" t="s">
        <v>121</v>
      </c>
      <c r="I5" s="26" t="s">
        <v>122</v>
      </c>
    </row>
    <row r="6" spans="1:9" x14ac:dyDescent="0.25">
      <c r="A6" s="29">
        <f>D4</f>
        <v>23077.423228179916</v>
      </c>
      <c r="B6" s="29">
        <f>A4</f>
        <v>20000</v>
      </c>
      <c r="C6" s="29">
        <f>A6-B6</f>
        <v>3077.4232281799159</v>
      </c>
      <c r="D6" s="26">
        <f>C6*0.225</f>
        <v>692.42022634048112</v>
      </c>
      <c r="F6" s="29">
        <f>I4</f>
        <v>22397.120722195858</v>
      </c>
      <c r="G6" s="29">
        <f>F4</f>
        <v>20000</v>
      </c>
      <c r="H6" s="29">
        <f>F6-G6</f>
        <v>2397.1207221958575</v>
      </c>
      <c r="I6" s="26">
        <v>0</v>
      </c>
    </row>
    <row r="7" spans="1:9" x14ac:dyDescent="0.25">
      <c r="A7" s="26" t="str">
        <f>A5</f>
        <v>V.Bruto</v>
      </c>
      <c r="B7" s="26" t="str">
        <f>D5</f>
        <v>22,5% IR</v>
      </c>
      <c r="C7" s="37" t="s">
        <v>123</v>
      </c>
      <c r="F7" s="26" t="str">
        <f>F5</f>
        <v>V.Bruto</v>
      </c>
      <c r="G7" s="26" t="str">
        <f>I5</f>
        <v>15% IR</v>
      </c>
      <c r="H7" s="37" t="s">
        <v>123</v>
      </c>
    </row>
    <row r="8" spans="1:9" x14ac:dyDescent="0.25">
      <c r="A8" s="29">
        <f>A6</f>
        <v>23077.423228179916</v>
      </c>
      <c r="B8" s="29">
        <f>D6</f>
        <v>692.42022634048112</v>
      </c>
      <c r="C8" s="163">
        <f>A8-B8</f>
        <v>22385.003001839435</v>
      </c>
      <c r="F8" s="29">
        <f>F6</f>
        <v>22397.120722195858</v>
      </c>
      <c r="G8" s="29">
        <v>0</v>
      </c>
      <c r="H8" s="163">
        <f>F8-G8</f>
        <v>22397.120722195858</v>
      </c>
    </row>
    <row r="9" spans="1:9" x14ac:dyDescent="0.25">
      <c r="A9" s="26" t="str">
        <f>C7</f>
        <v>V.Líquido</v>
      </c>
      <c r="B9" s="26" t="str">
        <f>A3</f>
        <v>Aplicação</v>
      </c>
      <c r="C9" s="37" t="s">
        <v>34</v>
      </c>
      <c r="F9" s="26" t="str">
        <f>H7</f>
        <v>V.Líquido</v>
      </c>
      <c r="G9" s="26" t="str">
        <f>F3</f>
        <v>Aplicação</v>
      </c>
      <c r="H9" s="37" t="s">
        <v>34</v>
      </c>
    </row>
    <row r="10" spans="1:9" x14ac:dyDescent="0.25">
      <c r="A10" s="26">
        <f>C8</f>
        <v>22385.003001839435</v>
      </c>
      <c r="B10" s="26">
        <f>A4</f>
        <v>20000</v>
      </c>
      <c r="C10" s="37">
        <f>((A10/B10)^(252/C4)-1)*100</f>
        <v>5.5783441375025777</v>
      </c>
      <c r="F10" s="26">
        <f>H8</f>
        <v>22397.120722195858</v>
      </c>
      <c r="G10" s="26">
        <f>F4</f>
        <v>20000</v>
      </c>
      <c r="H10" s="37">
        <f>((F10/G10)^(252/H4)-1)*100</f>
        <v>5.6058785979135495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zoomScale="265" zoomScaleNormal="265" workbookViewId="0">
      <selection activeCell="E4" sqref="E4"/>
    </sheetView>
  </sheetViews>
  <sheetFormatPr defaultRowHeight="15" x14ac:dyDescent="0.25"/>
  <cols>
    <col min="1" max="1" width="9.5703125" style="26" bestFit="1" customWidth="1"/>
    <col min="2" max="2" width="6.5703125" style="26" bestFit="1" customWidth="1"/>
    <col min="3" max="3" width="8.5703125" style="26" bestFit="1" customWidth="1"/>
    <col min="4" max="4" width="9.42578125" style="26" bestFit="1" customWidth="1"/>
    <col min="5" max="5" width="5.7109375" style="26" bestFit="1" customWidth="1"/>
    <col min="6" max="6" width="10.42578125" style="26" bestFit="1" customWidth="1"/>
    <col min="7" max="16384" width="9.140625" style="26"/>
  </cols>
  <sheetData>
    <row r="1" spans="1:6" x14ac:dyDescent="0.25">
      <c r="A1" s="26" t="s">
        <v>33</v>
      </c>
      <c r="B1" s="26" t="s">
        <v>34</v>
      </c>
      <c r="C1" s="26" t="s">
        <v>35</v>
      </c>
      <c r="D1" s="26" t="s">
        <v>36</v>
      </c>
      <c r="E1" s="26" t="s">
        <v>0</v>
      </c>
    </row>
    <row r="2" spans="1:6" x14ac:dyDescent="0.25">
      <c r="A2" s="26" t="s">
        <v>28</v>
      </c>
      <c r="B2" s="26">
        <v>7.15</v>
      </c>
      <c r="C2" s="26" t="s">
        <v>37</v>
      </c>
      <c r="D2" s="26">
        <f>100000/(1+B2/100)^(E2/252)</f>
        <v>91679.396889896962</v>
      </c>
      <c r="E2" s="27">
        <v>317</v>
      </c>
    </row>
    <row r="3" spans="1:6" x14ac:dyDescent="0.25">
      <c r="A3" s="26" t="s">
        <v>27</v>
      </c>
      <c r="B3" s="26">
        <v>7.27</v>
      </c>
      <c r="C3" s="26" t="s">
        <v>38</v>
      </c>
      <c r="D3" s="29">
        <f>100000/(1+B3/100)^(E2/252)</f>
        <v>91550.40251996617</v>
      </c>
      <c r="E3" s="27" t="s">
        <v>25</v>
      </c>
      <c r="F3" s="33" t="s">
        <v>39</v>
      </c>
    </row>
    <row r="4" spans="1:6" x14ac:dyDescent="0.25">
      <c r="D4" s="26">
        <f>D2-D3</f>
        <v>128.99436993079144</v>
      </c>
      <c r="E4" s="27">
        <v>1000</v>
      </c>
      <c r="F4" s="32">
        <f>D4*E4</f>
        <v>128994.36993079144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zoomScale="170" zoomScaleNormal="170" workbookViewId="0">
      <selection activeCell="J10" sqref="J10"/>
    </sheetView>
  </sheetViews>
  <sheetFormatPr defaultRowHeight="15" x14ac:dyDescent="0.25"/>
  <cols>
    <col min="1" max="1" width="8" style="34" bestFit="1" customWidth="1"/>
    <col min="2" max="2" width="10.85546875" style="34" bestFit="1" customWidth="1"/>
    <col min="3" max="3" width="6.5703125" style="34" bestFit="1" customWidth="1"/>
    <col min="4" max="4" width="8.5703125" style="34" bestFit="1" customWidth="1"/>
    <col min="5" max="5" width="9.5703125" style="34" bestFit="1" customWidth="1"/>
    <col min="6" max="6" width="4" style="34" bestFit="1" customWidth="1"/>
    <col min="7" max="7" width="5.85546875" style="34" bestFit="1" customWidth="1"/>
    <col min="8" max="8" width="15.28515625" style="26" bestFit="1" customWidth="1"/>
    <col min="9" max="16384" width="9.140625" style="34"/>
  </cols>
  <sheetData>
    <row r="1" spans="1:8" x14ac:dyDescent="0.25">
      <c r="A1" s="38" t="s">
        <v>23</v>
      </c>
      <c r="B1" s="26" t="s">
        <v>33</v>
      </c>
      <c r="C1" s="26" t="s">
        <v>34</v>
      </c>
      <c r="D1" s="26" t="s">
        <v>35</v>
      </c>
      <c r="E1" s="26" t="s">
        <v>36</v>
      </c>
      <c r="F1" s="26" t="s">
        <v>0</v>
      </c>
      <c r="G1" s="26" t="s">
        <v>25</v>
      </c>
      <c r="H1" s="26" t="s">
        <v>39</v>
      </c>
    </row>
    <row r="2" spans="1:8" x14ac:dyDescent="0.25">
      <c r="B2" s="26" t="s">
        <v>28</v>
      </c>
      <c r="C2" s="26">
        <v>6.6</v>
      </c>
      <c r="D2" s="26" t="s">
        <v>37</v>
      </c>
      <c r="E2" s="26">
        <f>100000/(1+C2/100)^(F2/252)</f>
        <v>94693.083314141259</v>
      </c>
      <c r="F2" s="27">
        <v>215</v>
      </c>
      <c r="G2" s="27">
        <v>1000</v>
      </c>
      <c r="H2" s="26">
        <f>E2*G2</f>
        <v>94693083.314141259</v>
      </c>
    </row>
    <row r="3" spans="1:8" x14ac:dyDescent="0.25">
      <c r="A3" s="40" t="s">
        <v>40</v>
      </c>
      <c r="B3" s="29" t="s">
        <v>27</v>
      </c>
      <c r="C3" s="26">
        <v>6.65</v>
      </c>
      <c r="D3" s="31" t="s">
        <v>38</v>
      </c>
      <c r="E3" s="26">
        <f>100000/(1+C3/100)^(F3/252)</f>
        <v>94655.205904452785</v>
      </c>
      <c r="F3" s="27">
        <v>215</v>
      </c>
      <c r="G3" s="27">
        <v>1500</v>
      </c>
      <c r="H3" s="26">
        <f>-E3*G3</f>
        <v>-141982808.85667917</v>
      </c>
    </row>
    <row r="4" spans="1:8" x14ac:dyDescent="0.25">
      <c r="B4" s="34" t="s">
        <v>41</v>
      </c>
      <c r="D4" s="26" t="s">
        <v>37</v>
      </c>
      <c r="E4" s="26">
        <v>94700</v>
      </c>
      <c r="G4" s="39">
        <v>500</v>
      </c>
      <c r="H4" s="29">
        <f>E4*G4</f>
        <v>47350000</v>
      </c>
    </row>
    <row r="5" spans="1:8" x14ac:dyDescent="0.25">
      <c r="H5" s="37">
        <f>SUM(H2:H4)</f>
        <v>60274.457462087274</v>
      </c>
    </row>
    <row r="6" spans="1:8" x14ac:dyDescent="0.25">
      <c r="B6" s="26">
        <f>E4</f>
        <v>94700</v>
      </c>
      <c r="C6" s="34">
        <v>6.64</v>
      </c>
      <c r="D6" s="34">
        <v>1</v>
      </c>
      <c r="E6" s="31">
        <f>B6*(1+C6/100)^(D6/252)</f>
        <v>94724.162288243431</v>
      </c>
    </row>
    <row r="8" spans="1:8" x14ac:dyDescent="0.25">
      <c r="A8" s="38" t="s">
        <v>30</v>
      </c>
      <c r="B8" s="26" t="s">
        <v>33</v>
      </c>
      <c r="C8" s="26" t="s">
        <v>34</v>
      </c>
      <c r="D8" s="26" t="s">
        <v>35</v>
      </c>
      <c r="E8" s="26" t="s">
        <v>36</v>
      </c>
      <c r="F8" s="26" t="s">
        <v>0</v>
      </c>
      <c r="G8" s="26" t="s">
        <v>25</v>
      </c>
      <c r="H8" s="26" t="s">
        <v>39</v>
      </c>
    </row>
    <row r="9" spans="1:8" x14ac:dyDescent="0.25">
      <c r="B9" s="39" t="s">
        <v>31</v>
      </c>
      <c r="C9" s="34">
        <f>((100000/E9)^(252/F9)-1)*100</f>
        <v>6.590644826698755</v>
      </c>
      <c r="D9" s="31" t="s">
        <v>38</v>
      </c>
      <c r="E9" s="31">
        <f>E6</f>
        <v>94724.162288243431</v>
      </c>
      <c r="F9" s="27">
        <v>214</v>
      </c>
      <c r="G9" s="39">
        <v>500</v>
      </c>
      <c r="H9" s="26">
        <f>-E9*G9</f>
        <v>-47362081.144121714</v>
      </c>
    </row>
    <row r="10" spans="1:8" x14ac:dyDescent="0.25">
      <c r="A10" s="35" t="s">
        <v>42</v>
      </c>
      <c r="B10" s="35" t="s">
        <v>28</v>
      </c>
      <c r="C10" s="26">
        <v>6.7</v>
      </c>
      <c r="D10" s="26" t="s">
        <v>37</v>
      </c>
      <c r="E10" s="26">
        <f t="shared" ref="E10:E11" si="0">100000/(1+C10/100)^(F10/252)</f>
        <v>94641.713839157877</v>
      </c>
      <c r="F10" s="27">
        <f>F9</f>
        <v>214</v>
      </c>
      <c r="G10" s="34">
        <v>400</v>
      </c>
      <c r="H10" s="26">
        <f>E10*G10</f>
        <v>37856685.53566315</v>
      </c>
    </row>
    <row r="11" spans="1:8" x14ac:dyDescent="0.25">
      <c r="B11" s="34" t="s">
        <v>28</v>
      </c>
      <c r="C11" s="34">
        <v>6.72</v>
      </c>
      <c r="D11" s="26" t="s">
        <v>37</v>
      </c>
      <c r="E11" s="26">
        <f t="shared" si="0"/>
        <v>94626.651717719797</v>
      </c>
      <c r="F11" s="27">
        <f>F10</f>
        <v>214</v>
      </c>
      <c r="G11" s="34">
        <v>100</v>
      </c>
      <c r="H11" s="29">
        <f>E11*G11</f>
        <v>9462665.171771979</v>
      </c>
    </row>
    <row r="12" spans="1:8" x14ac:dyDescent="0.25">
      <c r="H12" s="37">
        <f>SUM(H9:H11)</f>
        <v>-42730.436686584726</v>
      </c>
    </row>
    <row r="13" spans="1:8" ht="15.75" thickBot="1" x14ac:dyDescent="0.3">
      <c r="H13" s="41">
        <f>H5+H12</f>
        <v>17544.020775502548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H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zoomScale="280" zoomScaleNormal="280" workbookViewId="0">
      <selection activeCell="C6" sqref="C6"/>
    </sheetView>
  </sheetViews>
  <sheetFormatPr defaultRowHeight="15" x14ac:dyDescent="0.25"/>
  <cols>
    <col min="1" max="1" width="2.5703125" style="26" bestFit="1" customWidth="1"/>
    <col min="2" max="2" width="6.5703125" style="26" bestFit="1" customWidth="1"/>
    <col min="3" max="3" width="5.7109375" style="26" bestFit="1" customWidth="1"/>
    <col min="4" max="4" width="8" style="26" bestFit="1" customWidth="1"/>
    <col min="5" max="16384" width="9.140625" style="26"/>
  </cols>
  <sheetData>
    <row r="1" spans="1:5" x14ac:dyDescent="0.25">
      <c r="A1" s="26" t="s">
        <v>43</v>
      </c>
      <c r="B1" s="26" t="s">
        <v>34</v>
      </c>
      <c r="C1" s="26" t="s">
        <v>0</v>
      </c>
      <c r="D1" s="26" t="s">
        <v>45</v>
      </c>
    </row>
    <row r="2" spans="1:5" x14ac:dyDescent="0.25">
      <c r="B2" s="26">
        <v>9.18</v>
      </c>
      <c r="C2" s="27">
        <v>597</v>
      </c>
      <c r="D2" s="26">
        <f>1000/(1+B2/100)^(C2/252)</f>
        <v>812.15178566714712</v>
      </c>
    </row>
    <row r="4" spans="1:5" x14ac:dyDescent="0.25">
      <c r="A4" s="26" t="s">
        <v>44</v>
      </c>
      <c r="B4" s="26" t="s">
        <v>34</v>
      </c>
      <c r="C4" s="26" t="s">
        <v>0</v>
      </c>
      <c r="D4" s="26" t="s">
        <v>45</v>
      </c>
      <c r="E4" s="26" t="s">
        <v>46</v>
      </c>
    </row>
    <row r="5" spans="1:5" x14ac:dyDescent="0.25">
      <c r="A5" s="26" t="s">
        <v>47</v>
      </c>
      <c r="B5" s="26">
        <v>11.38</v>
      </c>
      <c r="C5" s="27">
        <v>1602</v>
      </c>
      <c r="D5" s="26">
        <f>1000/(1+B5/100)^(C5/252)</f>
        <v>504.01081629141601</v>
      </c>
      <c r="E5" s="26">
        <f>(1000/D5-1)*100</f>
        <v>98.408440389859805</v>
      </c>
    </row>
    <row r="6" spans="1:5" x14ac:dyDescent="0.25">
      <c r="A6" s="26" t="s">
        <v>48</v>
      </c>
      <c r="B6" s="26">
        <v>11.25</v>
      </c>
      <c r="C6" s="27">
        <v>1602</v>
      </c>
      <c r="D6" s="26">
        <f>1000/(1+B6/100)^(C6/252)</f>
        <v>507.7666355812392</v>
      </c>
    </row>
    <row r="7" spans="1:5" x14ac:dyDescent="0.25">
      <c r="D7" s="26">
        <f>D6-D5</f>
        <v>3.7558192898231937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zoomScale="265" zoomScaleNormal="265" workbookViewId="0">
      <selection activeCell="D5" sqref="D5"/>
    </sheetView>
  </sheetViews>
  <sheetFormatPr defaultRowHeight="15" x14ac:dyDescent="0.25"/>
  <cols>
    <col min="1" max="1" width="2.5703125" bestFit="1" customWidth="1"/>
    <col min="2" max="2" width="6.5703125" bestFit="1" customWidth="1"/>
    <col min="3" max="3" width="4" bestFit="1" customWidth="1"/>
    <col min="4" max="4" width="8" bestFit="1" customWidth="1"/>
  </cols>
  <sheetData>
    <row r="1" spans="1:4" x14ac:dyDescent="0.25">
      <c r="A1" s="26" t="s">
        <v>49</v>
      </c>
      <c r="B1" s="26" t="s">
        <v>34</v>
      </c>
      <c r="C1" s="26" t="s">
        <v>0</v>
      </c>
      <c r="D1" s="26" t="s">
        <v>45</v>
      </c>
    </row>
    <row r="2" spans="1:4" x14ac:dyDescent="0.25">
      <c r="A2" s="26"/>
      <c r="B2" s="26">
        <v>9.18</v>
      </c>
      <c r="C2" s="27">
        <v>597</v>
      </c>
      <c r="D2" s="26">
        <f>1000/(1+B2/100)^(C2/252)</f>
        <v>812.15178566714712</v>
      </c>
    </row>
    <row r="3" spans="1:4" x14ac:dyDescent="0.25">
      <c r="B3" s="26">
        <v>9.1199999999999992</v>
      </c>
      <c r="C3" s="27">
        <v>597</v>
      </c>
      <c r="D3" s="29">
        <f>1000/(1+B3/100)^(C3/252)</f>
        <v>813.21011621131061</v>
      </c>
    </row>
    <row r="4" spans="1:4" x14ac:dyDescent="0.25">
      <c r="D4" s="26">
        <f>D3-D2</f>
        <v>1.058330544163482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zoomScale="200" zoomScaleNormal="200" workbookViewId="0">
      <selection activeCell="C4" sqref="C4"/>
    </sheetView>
  </sheetViews>
  <sheetFormatPr defaultRowHeight="15" x14ac:dyDescent="0.25"/>
  <cols>
    <col min="1" max="1" width="14.28515625" style="26" bestFit="1" customWidth="1"/>
    <col min="2" max="2" width="8.140625" style="26" bestFit="1" customWidth="1"/>
    <col min="3" max="3" width="9.28515625" style="26" bestFit="1" customWidth="1"/>
    <col min="4" max="4" width="17.85546875" style="26" bestFit="1" customWidth="1"/>
    <col min="5" max="16384" width="9.140625" style="26"/>
  </cols>
  <sheetData>
    <row r="1" spans="1:4" x14ac:dyDescent="0.25">
      <c r="B1" s="26" t="s">
        <v>45</v>
      </c>
      <c r="C1" s="26" t="s">
        <v>53</v>
      </c>
    </row>
    <row r="2" spans="1:4" x14ac:dyDescent="0.25">
      <c r="A2" s="26" t="s">
        <v>51</v>
      </c>
      <c r="B2" s="26">
        <f>B3/1.001^(822/252)</f>
        <v>9174.8813299836438</v>
      </c>
      <c r="C2" s="26">
        <f>B2*1.28*1.001^(822/252)</f>
        <v>11782.198758400002</v>
      </c>
    </row>
    <row r="3" spans="1:4" x14ac:dyDescent="0.25">
      <c r="A3" s="26" t="s">
        <v>50</v>
      </c>
      <c r="B3" s="26">
        <v>9204.8427800000009</v>
      </c>
      <c r="C3" s="26">
        <f>B3*1.28</f>
        <v>11782.198758400002</v>
      </c>
    </row>
    <row r="4" spans="1:4" x14ac:dyDescent="0.25">
      <c r="A4" s="26" t="s">
        <v>52</v>
      </c>
      <c r="B4" s="26">
        <f>B3/0.999^(822/252)</f>
        <v>9234.9321954241314</v>
      </c>
      <c r="C4" s="26">
        <f>B4*1.28*0.999^(822/252)</f>
        <v>11782.198758400002</v>
      </c>
    </row>
    <row r="5" spans="1:4" x14ac:dyDescent="0.25">
      <c r="C5" s="26">
        <v>28</v>
      </c>
      <c r="D5" s="26" t="s">
        <v>54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tabSelected="1" zoomScale="200" zoomScaleNormal="200" workbookViewId="0"/>
  </sheetViews>
  <sheetFormatPr defaultRowHeight="15" x14ac:dyDescent="0.25"/>
  <cols>
    <col min="1" max="1" width="2.5703125" style="26" bestFit="1" customWidth="1"/>
    <col min="2" max="2" width="14.28515625" style="26" bestFit="1" customWidth="1"/>
    <col min="3" max="3" width="11.140625" style="26" bestFit="1" customWidth="1"/>
    <col min="4" max="4" width="12.7109375" style="26" bestFit="1" customWidth="1"/>
    <col min="5" max="5" width="12.85546875" style="26" bestFit="1" customWidth="1"/>
    <col min="6" max="16384" width="9.140625" style="26"/>
  </cols>
  <sheetData>
    <row r="1" spans="1:5" x14ac:dyDescent="0.25">
      <c r="A1" s="36" t="s">
        <v>55</v>
      </c>
      <c r="B1" s="26" t="s">
        <v>56</v>
      </c>
      <c r="C1" s="26" t="s">
        <v>57</v>
      </c>
      <c r="D1" s="26" t="s">
        <v>58</v>
      </c>
    </row>
    <row r="2" spans="1:5" x14ac:dyDescent="0.25">
      <c r="B2" s="42">
        <v>9656.8207779999993</v>
      </c>
      <c r="C2" s="26">
        <v>6.4</v>
      </c>
      <c r="D2" s="42">
        <f>B2*(1+C2/100)^(1/252)</f>
        <v>9659.1983113118276</v>
      </c>
    </row>
    <row r="4" spans="1:5" x14ac:dyDescent="0.25">
      <c r="B4" s="44" t="str">
        <f>D1</f>
        <v>VNA 16.08.18</v>
      </c>
      <c r="C4" s="45" t="s">
        <v>34</v>
      </c>
      <c r="D4" s="26" t="s">
        <v>0</v>
      </c>
      <c r="E4" s="37" t="s">
        <v>59</v>
      </c>
    </row>
    <row r="5" spans="1:5" x14ac:dyDescent="0.25">
      <c r="B5" s="42">
        <f>D2</f>
        <v>9659.1983113118276</v>
      </c>
      <c r="C5" s="26">
        <v>0.02</v>
      </c>
      <c r="D5" s="27">
        <v>1139</v>
      </c>
      <c r="E5" s="43">
        <f>B5/(1+C5/100)^(D5/252)</f>
        <v>9650.4715202948573</v>
      </c>
    </row>
    <row r="6" spans="1:5" x14ac:dyDescent="0.25">
      <c r="E6" s="26">
        <f>E5-B5</f>
        <v>-8.72679101697031</v>
      </c>
    </row>
    <row r="7" spans="1:5" x14ac:dyDescent="0.25">
      <c r="C7" s="26" t="s">
        <v>45</v>
      </c>
      <c r="D7" s="26" t="s">
        <v>61</v>
      </c>
    </row>
    <row r="8" spans="1:5" x14ac:dyDescent="0.25">
      <c r="B8" s="26" t="s">
        <v>60</v>
      </c>
      <c r="C8" s="26">
        <f>E5</f>
        <v>9650.4715202948573</v>
      </c>
      <c r="D8" s="26">
        <f>C8*1.1*1.0002^(1139/252)</f>
        <v>10625.118142443011</v>
      </c>
    </row>
    <row r="9" spans="1:5" x14ac:dyDescent="0.25">
      <c r="B9" s="26" t="s">
        <v>50</v>
      </c>
      <c r="C9" s="26">
        <f>B5</f>
        <v>9659.1983113118276</v>
      </c>
      <c r="D9" s="26">
        <f>C9*1.1</f>
        <v>10625.118142443011</v>
      </c>
    </row>
    <row r="10" spans="1:5" x14ac:dyDescent="0.25">
      <c r="C10" s="26">
        <f>C8-C9</f>
        <v>-8.72679101697031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zoomScale="200" zoomScaleNormal="200" workbookViewId="0">
      <selection activeCell="D2" sqref="D2"/>
    </sheetView>
  </sheetViews>
  <sheetFormatPr defaultRowHeight="15" x14ac:dyDescent="0.25"/>
  <cols>
    <col min="1" max="1" width="2.5703125" bestFit="1" customWidth="1"/>
    <col min="2" max="2" width="12.5703125" bestFit="1" customWidth="1"/>
    <col min="3" max="3" width="11.140625" bestFit="1" customWidth="1"/>
    <col min="4" max="5" width="12.5703125" bestFit="1" customWidth="1"/>
  </cols>
  <sheetData>
    <row r="1" spans="1:5" s="26" customFormat="1" x14ac:dyDescent="0.25">
      <c r="A1" s="36" t="s">
        <v>62</v>
      </c>
      <c r="B1" s="26" t="s">
        <v>56</v>
      </c>
      <c r="C1" s="26" t="s">
        <v>57</v>
      </c>
      <c r="D1" s="26" t="s">
        <v>58</v>
      </c>
    </row>
    <row r="2" spans="1:5" s="26" customFormat="1" x14ac:dyDescent="0.25">
      <c r="B2" s="42">
        <v>9656.8207779999993</v>
      </c>
      <c r="C2" s="26">
        <v>6.4</v>
      </c>
      <c r="D2" s="42">
        <f>B2*(1+C2/100)^(1/252)</f>
        <v>9659.1983113118276</v>
      </c>
    </row>
    <row r="3" spans="1:5" s="26" customFormat="1" x14ac:dyDescent="0.25"/>
    <row r="4" spans="1:5" s="26" customFormat="1" x14ac:dyDescent="0.25">
      <c r="B4" s="44" t="str">
        <f>D1</f>
        <v>VNA 16.08.18</v>
      </c>
      <c r="C4" s="45" t="s">
        <v>34</v>
      </c>
      <c r="D4" s="26" t="s">
        <v>0</v>
      </c>
      <c r="E4" s="47" t="s">
        <v>59</v>
      </c>
    </row>
    <row r="5" spans="1:5" s="26" customFormat="1" x14ac:dyDescent="0.25">
      <c r="B5" s="42">
        <f>D2</f>
        <v>9659.1983113118276</v>
      </c>
      <c r="C5" s="26">
        <v>0.02</v>
      </c>
      <c r="D5" s="27">
        <v>1139</v>
      </c>
      <c r="E5" s="48">
        <f>B5/(1+C5/100)^(D5/252)</f>
        <v>9650.4715202948573</v>
      </c>
    </row>
    <row r="6" spans="1:5" s="26" customFormat="1" x14ac:dyDescent="0.25">
      <c r="B6" s="42">
        <f>B5</f>
        <v>9659.1983113118276</v>
      </c>
      <c r="C6" s="26">
        <v>0</v>
      </c>
      <c r="D6" s="27">
        <v>1139</v>
      </c>
      <c r="E6" s="49">
        <f>B6/(1+C6/100)^(D6/252)</f>
        <v>9659.1983113118276</v>
      </c>
    </row>
    <row r="7" spans="1:5" x14ac:dyDescent="0.25">
      <c r="E7" s="46">
        <f>E6-E5</f>
        <v>8.72679101697031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DUs</vt:lpstr>
      <vt:lpstr>A1e2 E1</vt:lpstr>
      <vt:lpstr>A1e2 E2</vt:lpstr>
      <vt:lpstr>A1e2 E3</vt:lpstr>
      <vt:lpstr>A2e3 E1e2</vt:lpstr>
      <vt:lpstr>A2e3 E3</vt:lpstr>
      <vt:lpstr>LFT</vt:lpstr>
      <vt:lpstr>A2e3 E4</vt:lpstr>
      <vt:lpstr>A2e3 E5</vt:lpstr>
      <vt:lpstr>NTN-F</vt:lpstr>
      <vt:lpstr>A2e3 E6</vt:lpstr>
      <vt:lpstr>A3e4 S3e4</vt:lpstr>
      <vt:lpstr>A3e4 E1</vt:lpstr>
      <vt:lpstr>Copom</vt:lpstr>
      <vt:lpstr>A3e4 E2</vt:lpstr>
      <vt:lpstr>A3e4 E3</vt:lpstr>
      <vt:lpstr>LTN Casada</vt:lpstr>
      <vt:lpstr>A3e4 E4</vt:lpstr>
      <vt:lpstr>Swap</vt:lpstr>
      <vt:lpstr>A3e4 E5</vt:lpstr>
      <vt:lpstr>NTN-B</vt:lpstr>
      <vt:lpstr>A3e4 E6</vt:lpstr>
      <vt:lpstr>A3e4 E7</vt:lpstr>
      <vt:lpstr>A5e6 E1</vt:lpstr>
      <vt:lpstr>A5e6 E2</vt:lpstr>
      <vt:lpstr>AE E1</vt:lpstr>
      <vt:lpstr>A6 E2</vt:lpstr>
      <vt:lpstr>IR x SemIR</vt:lpstr>
    </vt:vector>
  </TitlesOfParts>
  <Company>BVM&amp;F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usrprof</dc:creator>
  <cp:lastModifiedBy>Fábio Couto Araujo</cp:lastModifiedBy>
  <dcterms:created xsi:type="dcterms:W3CDTF">2015-07-02T23:16:39Z</dcterms:created>
  <dcterms:modified xsi:type="dcterms:W3CDTF">2018-09-15T18:05:54Z</dcterms:modified>
</cp:coreProperties>
</file>