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Fabiola\Documents\Cursos Coderhouse\Procesamiento de datos en excel Flex\Entrega Final\"/>
    </mc:Choice>
  </mc:AlternateContent>
  <xr:revisionPtr revIDLastSave="0" documentId="13_ncr:1_{2AC77EE2-6CCB-43CA-BC80-F9A36BB9804E}" xr6:coauthVersionLast="47" xr6:coauthVersionMax="47" xr10:uidLastSave="{00000000-0000-0000-0000-000000000000}"/>
  <bookViews>
    <workbookView xWindow="-120" yWindow="-120" windowWidth="20730" windowHeight="11040" firstSheet="3" activeTab="4" xr2:uid="{00000000-000D-0000-FFFF-FFFF00000000}"/>
  </bookViews>
  <sheets>
    <sheet name="README" sheetId="4" r:id="rId1"/>
    <sheet name="Base descargada" sheetId="13" r:id="rId2"/>
    <sheet name="Tabla Principal - Depurada" sheetId="1" r:id="rId3"/>
    <sheet name="Preguntas y respuestas" sheetId="3" r:id="rId4"/>
    <sheet name="Dashboard" sheetId="7" r:id="rId5"/>
    <sheet name="Auxiliar Dashboard" sheetId="9" r:id="rId6"/>
    <sheet name="Tablas auxiliares" sheetId="2" r:id="rId7"/>
  </sheets>
  <definedNames>
    <definedName name="_xlnm._FilterDatabase" localSheetId="5" hidden="1">'Auxiliar Dashboard'!$B$9:$F$49</definedName>
    <definedName name="_xlnm._FilterDatabase" localSheetId="2" hidden="1">'Tabla Principal - Depurada'!$A$2:$L$1242</definedName>
    <definedName name="_xlchart.v1.0" hidden="1">'Auxiliar Dashboard'!$D$173:$D$174</definedName>
    <definedName name="_xlchart.v1.1" hidden="1">'Auxiliar Dashboard'!$E$173:$E$174</definedName>
    <definedName name="_xlchart.v1.2" hidden="1">'Auxiliar Dashboard'!$D$153:$D$167</definedName>
    <definedName name="_xlchart.v1.3" hidden="1">'Auxiliar Dashboard'!$E$153:$E$167</definedName>
    <definedName name="_xlchart.v1.4" hidden="1">'Auxiliar Dashboard'!$D$178:$D$179</definedName>
    <definedName name="_xlchart.v1.5" hidden="1">'Auxiliar Dashboard'!$F$178:$F$179</definedName>
    <definedName name="SegmentaciónDeDatos_banco">#N/A</definedName>
    <definedName name="SegmentaciónDeDatos_red">#N/A</definedName>
  </definedNames>
  <calcPr calcId="191029"/>
  <pivotCaches>
    <pivotCache cacheId="853" r:id="rId8"/>
    <pivotCache cacheId="85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G185" i="9" l="1"/>
  <c r="G184" i="9"/>
  <c r="E53" i="9"/>
  <c r="E54" i="9"/>
  <c r="E178" i="9"/>
  <c r="E179" i="9"/>
  <c r="E180" i="9" l="1"/>
  <c r="G186" i="9"/>
  <c r="H184" i="9" s="1"/>
  <c r="E55" i="9"/>
  <c r="D174" i="9"/>
  <c r="D173"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02" i="9"/>
  <c r="F185" i="9"/>
  <c r="F184" i="9"/>
  <c r="E174" i="9"/>
  <c r="E173" i="9"/>
  <c r="E103" i="9"/>
  <c r="E111" i="9"/>
  <c r="E119" i="9"/>
  <c r="E127" i="9"/>
  <c r="E135" i="9"/>
  <c r="E143" i="9"/>
  <c r="E104" i="9"/>
  <c r="E105" i="9"/>
  <c r="E113" i="9"/>
  <c r="E121" i="9"/>
  <c r="E129" i="9"/>
  <c r="E137" i="9"/>
  <c r="E145" i="9"/>
  <c r="E106" i="9"/>
  <c r="E114" i="9"/>
  <c r="E122" i="9"/>
  <c r="E130" i="9"/>
  <c r="E138" i="9"/>
  <c r="E146" i="9"/>
  <c r="E107" i="9"/>
  <c r="E115" i="9"/>
  <c r="E123" i="9"/>
  <c r="E131" i="9"/>
  <c r="E139" i="9"/>
  <c r="E147" i="9"/>
  <c r="E108" i="9"/>
  <c r="E116" i="9"/>
  <c r="E124" i="9"/>
  <c r="E132" i="9"/>
  <c r="E140" i="9"/>
  <c r="E148" i="9"/>
  <c r="E112" i="9"/>
  <c r="E144" i="9"/>
  <c r="E109" i="9"/>
  <c r="E117" i="9"/>
  <c r="E125" i="9"/>
  <c r="E133" i="9"/>
  <c r="E141" i="9"/>
  <c r="E149" i="9"/>
  <c r="E120" i="9"/>
  <c r="E136" i="9"/>
  <c r="E110" i="9"/>
  <c r="E118" i="9"/>
  <c r="E126" i="9"/>
  <c r="E134" i="9"/>
  <c r="E142" i="9"/>
  <c r="E128" i="9"/>
  <c r="E102" i="9"/>
  <c r="E154" i="9"/>
  <c r="E162" i="9"/>
  <c r="E155" i="9"/>
  <c r="E163" i="9"/>
  <c r="E167" i="9"/>
  <c r="E156" i="9"/>
  <c r="E164" i="9"/>
  <c r="E166" i="9"/>
  <c r="E159" i="9"/>
  <c r="E157" i="9"/>
  <c r="E165" i="9"/>
  <c r="E158" i="9"/>
  <c r="E160" i="9"/>
  <c r="E161" i="9"/>
  <c r="E153" i="9"/>
  <c r="H185" i="9" l="1"/>
  <c r="H186" i="9" s="1"/>
  <c r="B136" i="3"/>
  <c r="B137" i="3"/>
  <c r="B125" i="3"/>
  <c r="B126" i="3"/>
  <c r="C140" i="3" l="1"/>
  <c r="F178" i="9"/>
  <c r="F179" i="9"/>
  <c r="F125" i="3"/>
  <c r="D126" i="3" s="1"/>
  <c r="D125" i="3" l="1"/>
  <c r="F180" i="9"/>
  <c r="D154" i="9"/>
  <c r="D155" i="9"/>
  <c r="D156" i="9"/>
  <c r="D157" i="9"/>
  <c r="D158" i="9"/>
  <c r="D159" i="9"/>
  <c r="D160" i="9"/>
  <c r="D161" i="9"/>
  <c r="D162" i="9"/>
  <c r="D163" i="9"/>
  <c r="D164" i="9"/>
  <c r="D165" i="9"/>
  <c r="D166" i="9"/>
  <c r="D167" i="9"/>
  <c r="D153" i="9"/>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C198" i="3" l="1"/>
  <c r="C56" i="3"/>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10" i="9"/>
  <c r="D5" i="9"/>
  <c r="D4" i="9"/>
  <c r="C7" i="3"/>
  <c r="B101" i="3"/>
  <c r="B96" i="3"/>
  <c r="B95" i="3"/>
  <c r="B94" i="3"/>
  <c r="B92" i="3"/>
  <c r="B91" i="3"/>
  <c r="B89" i="3"/>
  <c r="B88" i="3"/>
  <c r="B87" i="3"/>
  <c r="B83" i="3"/>
  <c r="B82" i="3"/>
  <c r="B81" i="3"/>
  <c r="B80" i="3"/>
  <c r="B79" i="3"/>
  <c r="B78" i="3"/>
  <c r="B76" i="3"/>
  <c r="B75" i="3"/>
  <c r="B74" i="3"/>
  <c r="B73" i="3"/>
  <c r="B62" i="3"/>
  <c r="E39" i="9"/>
  <c r="E10" i="9"/>
  <c r="E19" i="9"/>
  <c r="E34" i="9"/>
  <c r="E29" i="9"/>
  <c r="E47" i="9"/>
  <c r="E30" i="9"/>
  <c r="E23" i="9"/>
  <c r="E11" i="9"/>
  <c r="E18" i="9"/>
  <c r="E31" i="9"/>
  <c r="E21" i="9"/>
  <c r="E37" i="9"/>
  <c r="E5" i="9"/>
  <c r="E28" i="9"/>
  <c r="E48" i="9"/>
  <c r="E41" i="9"/>
  <c r="E20" i="9"/>
  <c r="E42" i="9"/>
  <c r="E33" i="9"/>
  <c r="E45" i="9"/>
  <c r="E14" i="9"/>
  <c r="E22" i="9"/>
  <c r="E24" i="9"/>
  <c r="E17" i="9"/>
  <c r="E43" i="9"/>
  <c r="E27" i="9"/>
  <c r="E46" i="9"/>
  <c r="E44" i="9"/>
  <c r="E40" i="9"/>
  <c r="E4" i="9"/>
  <c r="E25" i="9"/>
  <c r="E12" i="9"/>
  <c r="E16" i="9"/>
  <c r="E15" i="9"/>
  <c r="E6" i="9"/>
  <c r="E26" i="9"/>
  <c r="E36" i="9"/>
  <c r="E38" i="9"/>
  <c r="E32" i="9"/>
  <c r="E35" i="9"/>
  <c r="E13" i="9"/>
  <c r="E49" i="9" l="1"/>
  <c r="F4" i="9"/>
  <c r="F5" i="9"/>
  <c r="C130" i="3"/>
  <c r="B130" i="3" s="1"/>
  <c r="B63" i="3"/>
  <c r="C67" i="3" s="1"/>
  <c r="B67" i="3" s="1"/>
  <c r="B77" i="3"/>
  <c r="B84" i="3"/>
  <c r="B85" i="3"/>
  <c r="B86" i="3"/>
  <c r="B90" i="3"/>
  <c r="B93" i="3"/>
  <c r="B97" i="3"/>
  <c r="B98" i="3"/>
  <c r="B99" i="3"/>
  <c r="B100" i="3"/>
  <c r="B102" i="3"/>
  <c r="B103" i="3"/>
  <c r="B104" i="3"/>
  <c r="C54" i="3" l="1"/>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8" i="3"/>
  <c r="F7" i="3" l="1"/>
  <c r="D8" i="3" s="1"/>
  <c r="F16" i="3"/>
  <c r="D7" i="3" l="1"/>
  <c r="B205" i="3" l="1"/>
  <c r="B206" i="3"/>
  <c r="B207" i="3"/>
  <c r="B208" i="3"/>
  <c r="B209" i="3"/>
  <c r="B210" i="3"/>
  <c r="B211" i="3"/>
  <c r="B212" i="3"/>
  <c r="B213" i="3"/>
  <c r="B214" i="3"/>
  <c r="B215" i="3"/>
  <c r="B216" i="3"/>
  <c r="B217" i="3"/>
  <c r="B218" i="3"/>
  <c r="B204" i="3"/>
  <c r="B198" i="3" l="1"/>
  <c r="C223" i="3"/>
  <c r="B223" i="3" s="1"/>
  <c r="B108" i="3"/>
  <c r="B111" i="3"/>
  <c r="B105" i="3"/>
  <c r="B106" i="3"/>
  <c r="B109" i="3"/>
  <c r="B110" i="3"/>
  <c r="B107" i="3"/>
  <c r="C114" i="3" l="1"/>
  <c r="C119" i="3"/>
  <c r="B119" i="3" s="1"/>
</calcChain>
</file>

<file path=xl/sharedStrings.xml><?xml version="1.0" encoding="utf-8"?>
<sst xmlns="http://schemas.openxmlformats.org/spreadsheetml/2006/main" count="18176" uniqueCount="2842">
  <si>
    <t>id</t>
  </si>
  <si>
    <t>banco</t>
  </si>
  <si>
    <t>red</t>
  </si>
  <si>
    <t>localidad</t>
  </si>
  <si>
    <t>terminales</t>
  </si>
  <si>
    <t>no_vidente</t>
  </si>
  <si>
    <t>dolares</t>
  </si>
  <si>
    <t>calle</t>
  </si>
  <si>
    <t>altura</t>
  </si>
  <si>
    <t>barrio</t>
  </si>
  <si>
    <t>comuna</t>
  </si>
  <si>
    <t>codigo_postal</t>
  </si>
  <si>
    <t>NUEVO BANCO DE SANTA FE S.A.</t>
  </si>
  <si>
    <t>BANCO DE LA NACION ARGENTINA</t>
  </si>
  <si>
    <t>BANCO DEL CHUBUT S.A.</t>
  </si>
  <si>
    <t>BANCO DE SANTA CRUZ S.A.</t>
  </si>
  <si>
    <t>BANCO DE LA CIUDAD DE BUENOS AIRES</t>
  </si>
  <si>
    <t>BANCO DE FORMOSA S.A.</t>
  </si>
  <si>
    <t>CABAL COOP. LTDA.</t>
  </si>
  <si>
    <t>BANCO DE LA PROVINCIA DE BUENOS AIRES</t>
  </si>
  <si>
    <t>BANCO PIANO S.A.</t>
  </si>
  <si>
    <t>BANCO HIPOTECARIO S.A.</t>
  </si>
  <si>
    <t>CAJERO EXPRESS</t>
  </si>
  <si>
    <t>BANCO DE COMERCIO</t>
  </si>
  <si>
    <t>NUEVO BCO. INDUSTRIAL DE AZUL S.A.</t>
  </si>
  <si>
    <t>BANCO SAENZ S.A.</t>
  </si>
  <si>
    <t>BANCO DE LA PROVINCIA DE CORDOBA S.A.</t>
  </si>
  <si>
    <t>BANCO DE SAN JUAN S.A.</t>
  </si>
  <si>
    <t>NUEVO BANCO DE ENTRE RIOS S.A.</t>
  </si>
  <si>
    <t>BANCO DE LA PROVINCIA DEL NEUQUEN</t>
  </si>
  <si>
    <t>BANCO DE LA PAMPA</t>
  </si>
  <si>
    <t>BANCO DE SANTIAGO DEL ESTERO S.A.</t>
  </si>
  <si>
    <t>BANCO DE CORRIENTES S.A.</t>
  </si>
  <si>
    <t>BANCO FINANSUR S.A.</t>
  </si>
  <si>
    <t>BANCO PCIA. DE TIERRA DEL FUEGO</t>
  </si>
  <si>
    <t>NUEVO BANCO DEL CHACO S.A.</t>
  </si>
  <si>
    <t>BANCO MERIDIAN S.A.</t>
  </si>
  <si>
    <t>ICBC</t>
  </si>
  <si>
    <t>LINK</t>
  </si>
  <si>
    <t>BANELCO</t>
  </si>
  <si>
    <t>CABA</t>
  </si>
  <si>
    <t>Ciudadela</t>
  </si>
  <si>
    <t>Lomas del Mirador</t>
  </si>
  <si>
    <t>Sáenz Peña</t>
  </si>
  <si>
    <t>25 De Mayo</t>
  </si>
  <si>
    <t>Abraham Luppi</t>
  </si>
  <si>
    <t>Alicia M. De Justo</t>
  </si>
  <si>
    <t>Alsina</t>
  </si>
  <si>
    <t>Araoz</t>
  </si>
  <si>
    <t>Arenales</t>
  </si>
  <si>
    <t>Av. Acoyte</t>
  </si>
  <si>
    <t>Av. Almafuerte</t>
  </si>
  <si>
    <t>Av. Almirante Brown</t>
  </si>
  <si>
    <t>Av. Alvarez Jonte</t>
  </si>
  <si>
    <t>Av. Alvarez Thomas</t>
  </si>
  <si>
    <t>Av. Alvear</t>
  </si>
  <si>
    <t>Av. Amancio Alcorta</t>
  </si>
  <si>
    <t>Av. Asamblea</t>
  </si>
  <si>
    <t>Av. Avellaneda</t>
  </si>
  <si>
    <t>Av. Belgrano</t>
  </si>
  <si>
    <t>Av. Boedo</t>
  </si>
  <si>
    <t>Av. Boyacá</t>
  </si>
  <si>
    <t>Av. Cabildo</t>
  </si>
  <si>
    <t>Av. Callao</t>
  </si>
  <si>
    <t>Av. Caseros</t>
  </si>
  <si>
    <t>Av. Cnel. Roca</t>
  </si>
  <si>
    <t>Av. Comodoro Py</t>
  </si>
  <si>
    <t>Av. Constituyentes</t>
  </si>
  <si>
    <t>Av. Cordoba</t>
  </si>
  <si>
    <t>Av. Corrientes</t>
  </si>
  <si>
    <t>Av Corrientes</t>
  </si>
  <si>
    <t>Av. Del Barco Centenera</t>
  </si>
  <si>
    <t>Av. Del Libertador</t>
  </si>
  <si>
    <t>Av. De Los Inmigrantes</t>
  </si>
  <si>
    <t>Av. De Mayo</t>
  </si>
  <si>
    <t>Av. Díaz Velez</t>
  </si>
  <si>
    <t>Av. Directorio</t>
  </si>
  <si>
    <t>Av. Donato Alvarez</t>
  </si>
  <si>
    <t>Av. Dr. Honorio Pueyrredón</t>
  </si>
  <si>
    <t>Av. Elcano</t>
  </si>
  <si>
    <t>Av. Entre Rios</t>
  </si>
  <si>
    <t>Av. España</t>
  </si>
  <si>
    <t>Av. Eva Perón</t>
  </si>
  <si>
    <t>Av. Fco. Beiró</t>
  </si>
  <si>
    <t>Av. F. De La Cruz</t>
  </si>
  <si>
    <t>Av. Federico Lacroze</t>
  </si>
  <si>
    <t>Av. Figueroa Alcorta</t>
  </si>
  <si>
    <t>Av. Forest</t>
  </si>
  <si>
    <t>Av. Gaona</t>
  </si>
  <si>
    <t>Av. Gendarmería Nacional</t>
  </si>
  <si>
    <t>Av. Gral. Las Heras</t>
  </si>
  <si>
    <t>Av. Gral. Mosconi</t>
  </si>
  <si>
    <t>Av. Gral. Paz</t>
  </si>
  <si>
    <t>Av. Independencia</t>
  </si>
  <si>
    <t>Av. Int. Fco. Rabanal</t>
  </si>
  <si>
    <t>Av. José M. Moreno</t>
  </si>
  <si>
    <t>Av. Juan B. Alberdi</t>
  </si>
  <si>
    <t>Av. Juan B. Justo</t>
  </si>
  <si>
    <t>Av. Julio A. Roca</t>
  </si>
  <si>
    <t>Av. Lafuente</t>
  </si>
  <si>
    <t>Av. La Plata</t>
  </si>
  <si>
    <t>Av. Leandro N. Alem</t>
  </si>
  <si>
    <t>Av. Lisandro De La Torre</t>
  </si>
  <si>
    <t>Av. Luis M. Campos</t>
  </si>
  <si>
    <t>Av. Martín García</t>
  </si>
  <si>
    <t>Av. Monroe</t>
  </si>
  <si>
    <t>Av. Montes De Oca</t>
  </si>
  <si>
    <t>Av. Nazca</t>
  </si>
  <si>
    <t>Av. Paseo Colón</t>
  </si>
  <si>
    <t>Av. Pedro Goyena</t>
  </si>
  <si>
    <t>Av. Pte. Roque Saenz Peña</t>
  </si>
  <si>
    <t>Av. Pueyrredón</t>
  </si>
  <si>
    <t>Av. Ramos Mejia</t>
  </si>
  <si>
    <t>Av. Raul Scalabrini Ortiz</t>
  </si>
  <si>
    <t>Av. Regimiento De Patricios</t>
  </si>
  <si>
    <t>Av. Ricardo Balbín</t>
  </si>
  <si>
    <t>Av. Rivadavia</t>
  </si>
  <si>
    <t>Av. Saenz</t>
  </si>
  <si>
    <t>Av. San Juan</t>
  </si>
  <si>
    <t>Av. San Martin</t>
  </si>
  <si>
    <t>Av. San Martín</t>
  </si>
  <si>
    <t>Av. Santa Fe</t>
  </si>
  <si>
    <t>Av. Segurola</t>
  </si>
  <si>
    <t>Av. Suarez</t>
  </si>
  <si>
    <t>Av. Triunvirato</t>
  </si>
  <si>
    <t>Av. Warnes</t>
  </si>
  <si>
    <t>Azcuénaga</t>
  </si>
  <si>
    <t>Azopardo</t>
  </si>
  <si>
    <t>Balcarce</t>
  </si>
  <si>
    <t>Bartolomé Mitre</t>
  </si>
  <si>
    <t>Bernardo De Irigoyen</t>
  </si>
  <si>
    <t>Beruti</t>
  </si>
  <si>
    <t>Bmé. Mitre</t>
  </si>
  <si>
    <t>Bme. Mitre</t>
  </si>
  <si>
    <t>Bolivar</t>
  </si>
  <si>
    <t>Brandsen</t>
  </si>
  <si>
    <t>Bucarelli</t>
  </si>
  <si>
    <t>Bulnes</t>
  </si>
  <si>
    <t>Calderon De La Barca</t>
  </si>
  <si>
    <t>Camargo</t>
  </si>
  <si>
    <t>Carlos Pellegrini</t>
  </si>
  <si>
    <t>Cavia</t>
  </si>
  <si>
    <t>Cerrito</t>
  </si>
  <si>
    <t>Cerviño</t>
  </si>
  <si>
    <t>Chacabuco</t>
  </si>
  <si>
    <t>Combate De Los Pozos</t>
  </si>
  <si>
    <t>Combatientes De Malvinas</t>
  </si>
  <si>
    <t>Corvalan</t>
  </si>
  <si>
    <t>Cosquìn</t>
  </si>
  <si>
    <t>Cuenca</t>
  </si>
  <si>
    <t>Drago</t>
  </si>
  <si>
    <t>Dr. Juan F. Aranguren</t>
  </si>
  <si>
    <t>Dr. Ramón Carrillo</t>
  </si>
  <si>
    <t>Eduardo Madero</t>
  </si>
  <si>
    <t>Esmeralda</t>
  </si>
  <si>
    <t>Esquiú</t>
  </si>
  <si>
    <t>Esteban De Luca</t>
  </si>
  <si>
    <t>Finochietto</t>
  </si>
  <si>
    <t>Florida</t>
  </si>
  <si>
    <t>Godoy Cruz</t>
  </si>
  <si>
    <t>Gral. Urquiza</t>
  </si>
  <si>
    <t>Guanahani</t>
  </si>
  <si>
    <t>Hipólito Yrigoyen</t>
  </si>
  <si>
    <t>Hipolito Yrigoyen</t>
  </si>
  <si>
    <t>J. A. Roca</t>
  </si>
  <si>
    <t>Jean Jaures</t>
  </si>
  <si>
    <t>Juana Manso</t>
  </si>
  <si>
    <t>Juan B. Ambrosetti</t>
  </si>
  <si>
    <t>Junín</t>
  </si>
  <si>
    <t>Juramento</t>
  </si>
  <si>
    <t>Lacarra</t>
  </si>
  <si>
    <t>La Pampa</t>
  </si>
  <si>
    <t>Larrea</t>
  </si>
  <si>
    <t>Lavalle</t>
  </si>
  <si>
    <t>Llavallol</t>
  </si>
  <si>
    <t>Lope De Vega</t>
  </si>
  <si>
    <t>Madariaga</t>
  </si>
  <si>
    <t>Maipú</t>
  </si>
  <si>
    <t>Maipu</t>
  </si>
  <si>
    <t>Mansilla</t>
  </si>
  <si>
    <t>Marcelo T. De Alvear</t>
  </si>
  <si>
    <t>Marcos Sastre</t>
  </si>
  <si>
    <t>Martin Garcia</t>
  </si>
  <si>
    <t>Mexico</t>
  </si>
  <si>
    <t>Montevideo</t>
  </si>
  <si>
    <t>Murguiondo</t>
  </si>
  <si>
    <t>Nogoya</t>
  </si>
  <si>
    <t>Nueva York</t>
  </si>
  <si>
    <t>Paraguay</t>
  </si>
  <si>
    <t>Paraná</t>
  </si>
  <si>
    <t>Paroissien</t>
  </si>
  <si>
    <t>Pedro Chutro</t>
  </si>
  <si>
    <t>Peña</t>
  </si>
  <si>
    <t>Peru</t>
  </si>
  <si>
    <t>Pilar</t>
  </si>
  <si>
    <t>Pizzurno</t>
  </si>
  <si>
    <t>Pte. Perón</t>
  </si>
  <si>
    <t>Punta Arenas</t>
  </si>
  <si>
    <t>Ramon Falcon</t>
  </si>
  <si>
    <t>Ramón L Falcón</t>
  </si>
  <si>
    <t>Reconquista</t>
  </si>
  <si>
    <t>Riobamba</t>
  </si>
  <si>
    <t>Rivera Indarte</t>
  </si>
  <si>
    <t>Saavedra</t>
  </si>
  <si>
    <t>Salguero</t>
  </si>
  <si>
    <t>Sanabria</t>
  </si>
  <si>
    <t>Sanchez De Bustamante</t>
  </si>
  <si>
    <t>San Martín</t>
  </si>
  <si>
    <t>San Martin</t>
  </si>
  <si>
    <t>Santiago De Compostela</t>
  </si>
  <si>
    <t>Sarmiento</t>
  </si>
  <si>
    <t>Soldado De La Frontera</t>
  </si>
  <si>
    <t>Talcahuano</t>
  </si>
  <si>
    <t>Timoteo Gordillo</t>
  </si>
  <si>
    <t>Tronador</t>
  </si>
  <si>
    <t>Tte. Gral. Juan D. Peron</t>
  </si>
  <si>
    <t>Tucuman</t>
  </si>
  <si>
    <t>Tucumán</t>
  </si>
  <si>
    <t>Uspallata</t>
  </si>
  <si>
    <t>Varela</t>
  </si>
  <si>
    <t>Vedia</t>
  </si>
  <si>
    <t>Viamonte</t>
  </si>
  <si>
    <t>Warnes</t>
  </si>
  <si>
    <t>100 - Colectora General Paz</t>
  </si>
  <si>
    <t>12 DE OCTUBRE</t>
  </si>
  <si>
    <t>24 DE NOVIEMBRE</t>
  </si>
  <si>
    <t>25 DE MAYO</t>
  </si>
  <si>
    <t>ARIAS</t>
  </si>
  <si>
    <t>9 DE JULIO AV.</t>
  </si>
  <si>
    <t>ACOSTA, MARIANO</t>
  </si>
  <si>
    <t>ACOYTE</t>
  </si>
  <si>
    <t>ACUÑA DE FIGUEROA, FRANCISCO</t>
  </si>
  <si>
    <t>AGOTE, LUIS DR.</t>
  </si>
  <si>
    <t>AGUERO</t>
  </si>
  <si>
    <t>AGUIRRE</t>
  </si>
  <si>
    <t>ALBERTI</t>
  </si>
  <si>
    <t>ALCORTA, AMANCIO AV.</t>
  </si>
  <si>
    <t>ALMAFUERTE AV.</t>
  </si>
  <si>
    <t>ALSINA, ADOLFO</t>
  </si>
  <si>
    <t>ALVAREZ, DONATO, TTE. GRAL. AV.</t>
  </si>
  <si>
    <t>ALVAREZ JONTE AV.</t>
  </si>
  <si>
    <t>ALVAREZ JONTE</t>
  </si>
  <si>
    <t>ALVAREZ THOMAS AV.</t>
  </si>
  <si>
    <t>ALVEAR AV.</t>
  </si>
  <si>
    <t>ALVEAR, MARCELO T. DE</t>
  </si>
  <si>
    <t>ALVEAR</t>
  </si>
  <si>
    <t>ANCHORENA, TOMAS MANUEL DE, DR.</t>
  </si>
  <si>
    <t>ANDALGALA</t>
  </si>
  <si>
    <t>ANTARTIDA ARGENTINA AV.</t>
  </si>
  <si>
    <t>ARAOZ DE LAMADRID, GREGORIO, GRAL.</t>
  </si>
  <si>
    <t>ARAUJO</t>
  </si>
  <si>
    <t>ARCE</t>
  </si>
  <si>
    <t>ARENAL, CONCEPCION</t>
  </si>
  <si>
    <t>ARENGREEN</t>
  </si>
  <si>
    <t>ARGENTINA AV.</t>
  </si>
  <si>
    <t>ARRIOLA</t>
  </si>
  <si>
    <t>ARROTEA</t>
  </si>
  <si>
    <t>ASAMBLEA AV.</t>
  </si>
  <si>
    <t>ASUNCION</t>
  </si>
  <si>
    <t>BELGRANO AV.</t>
  </si>
  <si>
    <t>BRASIL</t>
  </si>
  <si>
    <t>CABILDO AV.</t>
  </si>
  <si>
    <t>CALLAO AV.</t>
  </si>
  <si>
    <t>CASEROS AV.</t>
  </si>
  <si>
    <t>BARCO CENTENERA DEL</t>
  </si>
  <si>
    <t>DE LOS CONSTITUYENTES AV.</t>
  </si>
  <si>
    <t>CORDOBA AV.</t>
  </si>
  <si>
    <t>DIAZ, CNEL. AV.</t>
  </si>
  <si>
    <t>CORRIENTES AV.</t>
  </si>
  <si>
    <t>CRAMER AV.</t>
  </si>
  <si>
    <t>DEL LIBERTADOR AV.</t>
  </si>
  <si>
    <t>DE LOS INCAS AV.</t>
  </si>
  <si>
    <t>DE MAYO AV.</t>
  </si>
  <si>
    <t>DIRECTORIO AV.</t>
  </si>
  <si>
    <t>CASTRO, EMILIO AV.</t>
  </si>
  <si>
    <t>ELCANO AV.</t>
  </si>
  <si>
    <t>Avenida Brigadier General Juan Manuel de Rosas</t>
  </si>
  <si>
    <t>ENTRE RIOS AV.</t>
  </si>
  <si>
    <t>PERON, EVA AV.</t>
  </si>
  <si>
    <t>BEIRO, FRANCISCO AV.</t>
  </si>
  <si>
    <t>FERNANDEZ DE LA CRUZ, F., GRAL. AV.</t>
  </si>
  <si>
    <t>LACROZE, FEDERICO AV.</t>
  </si>
  <si>
    <t>FIGUEROA ALCORTA, PRES. AV.</t>
  </si>
  <si>
    <t>FOREST AV.</t>
  </si>
  <si>
    <t>GAONA AV.</t>
  </si>
  <si>
    <t>MOSCONI GENERAL AV.</t>
  </si>
  <si>
    <t>INDEPENDENCIA AV.</t>
  </si>
  <si>
    <t>JUSTO, JUAN B. AV.</t>
  </si>
  <si>
    <t>MORENO, JOSE MARIA AV.</t>
  </si>
  <si>
    <t>JURAMENTO AV.</t>
  </si>
  <si>
    <t>LA PLATA AV.</t>
  </si>
  <si>
    <t>LAS HERAS, GENERAL</t>
  </si>
  <si>
    <t>LAS HERAS GENERAL AV.</t>
  </si>
  <si>
    <t>DE LA TORRE, LISANDRO AV.</t>
  </si>
  <si>
    <t>CAMPOS, LUIS M. AV.</t>
  </si>
  <si>
    <t>MONTES DE OCA, MANUEL</t>
  </si>
  <si>
    <t>GARCIA, MARTIN AV.</t>
  </si>
  <si>
    <t>MONROE</t>
  </si>
  <si>
    <t>NAZCA AV.</t>
  </si>
  <si>
    <t>PASEO COLON AV.</t>
  </si>
  <si>
    <t>GOYENA, PEDRO AV.</t>
  </si>
  <si>
    <t>PUEYRREDON AV.</t>
  </si>
  <si>
    <t>QUINTANA, MANUEL, PRES.</t>
  </si>
  <si>
    <t>QUINTANA, MANUEL, PRES. AV.</t>
  </si>
  <si>
    <t>BALBIN, RICARDO, DR. AV.</t>
  </si>
  <si>
    <t>RIVADAVIA AV.</t>
  </si>
  <si>
    <t>ROCA, CNEL. AV.</t>
  </si>
  <si>
    <t>NAON, ROMULO</t>
  </si>
  <si>
    <t>SAENZ PEÑA, ROQUE, PRES. AV.</t>
  </si>
  <si>
    <t>VERA PEÑALOZA,  ROSARIO</t>
  </si>
  <si>
    <t>SAN JUAN AV.</t>
  </si>
  <si>
    <t>SAN MARTIN AV.</t>
  </si>
  <si>
    <t>SANTA FE AV.</t>
  </si>
  <si>
    <t>TRIUNVIRATO AV.</t>
  </si>
  <si>
    <t>AZARA</t>
  </si>
  <si>
    <t>AZCUENAGA</t>
  </si>
  <si>
    <t>AZOPARDO</t>
  </si>
  <si>
    <t>AZURDUY JUANA</t>
  </si>
  <si>
    <t>BAIGORRIA</t>
  </si>
  <si>
    <t>BALBASTRO</t>
  </si>
  <si>
    <t>BALCARCE, FLORENCIO</t>
  </si>
  <si>
    <t>BALCARCE</t>
  </si>
  <si>
    <t>BARAGAÑA</t>
  </si>
  <si>
    <t>BARILARI, ATILIO S., ALTE.</t>
  </si>
  <si>
    <t>BARRAGAN</t>
  </si>
  <si>
    <t>MITRE, BARTOLOME</t>
  </si>
  <si>
    <t>BAVIO, ERNESTO A.</t>
  </si>
  <si>
    <t>IRIGOYEN, BERNARDO DE</t>
  </si>
  <si>
    <t>BERG, CARLOS</t>
  </si>
  <si>
    <t>BERUTI</t>
  </si>
  <si>
    <t>BESARES</t>
  </si>
  <si>
    <t>BILBAO, FRANCISCO</t>
  </si>
  <si>
    <t>BILLINGHURST</t>
  </si>
  <si>
    <t>BLANCO ENCALADA</t>
  </si>
  <si>
    <t>BOGOTA</t>
  </si>
  <si>
    <t>BOLIVAR</t>
  </si>
  <si>
    <t>BONIFACIO, JOSE</t>
  </si>
  <si>
    <t>BONORINO, ESTEBAN, CNEL. AV.</t>
  </si>
  <si>
    <t>BONPLAND</t>
  </si>
  <si>
    <t>BOUCHARD</t>
  </si>
  <si>
    <t>BOYACA AV.</t>
  </si>
  <si>
    <t>BRANDSEN</t>
  </si>
  <si>
    <t>BROWN, ALTE. AV.</t>
  </si>
  <si>
    <t>BULLRICH, INT. AV.</t>
  </si>
  <si>
    <t>CABRERA, JOSE A.</t>
  </si>
  <si>
    <t>CALIFORNIA</t>
  </si>
  <si>
    <t>CALVO, CARLOS</t>
  </si>
  <si>
    <t>CAMPANA</t>
  </si>
  <si>
    <t>CARACAS</t>
  </si>
  <si>
    <t>CARDOSO</t>
  </si>
  <si>
    <t>PELLEGRINI, CARLOS</t>
  </si>
  <si>
    <t>CASTELLI</t>
  </si>
  <si>
    <t>GRIERSON, CECILIA</t>
  </si>
  <si>
    <t>CERRITO</t>
  </si>
  <si>
    <t>CERVIÑO AV.</t>
  </si>
  <si>
    <t>CHACABUCO</t>
  </si>
  <si>
    <t>CHARCAS</t>
  </si>
  <si>
    <t>CHILE AV.</t>
  </si>
  <si>
    <t>CHIVILCOY</t>
  </si>
  <si>
    <t>CIUDAD DE LA PAZ</t>
  </si>
  <si>
    <t>COCHABAMBA</t>
  </si>
  <si>
    <t>COLMO, ALFREDO</t>
  </si>
  <si>
    <t>COLOMBRES</t>
  </si>
  <si>
    <t>COLONIA AV.</t>
  </si>
  <si>
    <t>CONCORDIA</t>
  </si>
  <si>
    <t>CONESA</t>
  </si>
  <si>
    <t>CONGRESO AV.</t>
  </si>
  <si>
    <t>CORDOBA</t>
  </si>
  <si>
    <t>CORTAZAR, JULIO</t>
  </si>
  <si>
    <t>COSQUIN</t>
  </si>
  <si>
    <t>COSTA RICA</t>
  </si>
  <si>
    <t>CRUZ, OSVALDO</t>
  </si>
  <si>
    <t>CUBA</t>
  </si>
  <si>
    <t>CUENCA</t>
  </si>
  <si>
    <t>CULPINA</t>
  </si>
  <si>
    <t>DEALESSI, PIERINA</t>
  </si>
  <si>
    <t>DEFENSA</t>
  </si>
  <si>
    <t>DEKAY</t>
  </si>
  <si>
    <t>DELLA PAOLERA, CARLOS M.</t>
  </si>
  <si>
    <t>DEVOTO, FORTUNATO</t>
  </si>
  <si>
    <t>Diagonal 41 - Colectora General José María Paz</t>
  </si>
  <si>
    <t>DORREGO AV.</t>
  </si>
  <si>
    <t>DORREGO</t>
  </si>
  <si>
    <t>DRUMOND</t>
  </si>
  <si>
    <t>ECHAGUE, PEDRO</t>
  </si>
  <si>
    <t>ECHEANDIA</t>
  </si>
  <si>
    <t>ECHEVERRIA</t>
  </si>
  <si>
    <t>ECUADOR</t>
  </si>
  <si>
    <t>EL SALVADOR</t>
  </si>
  <si>
    <t>ESCALADA DE SAN MARTIN, R.</t>
  </si>
  <si>
    <t>ESMERALDA</t>
  </si>
  <si>
    <t>ESPAÑA AV.</t>
  </si>
  <si>
    <t>ESPINOSA</t>
  </si>
  <si>
    <t>ESQUIU</t>
  </si>
  <si>
    <t>ESTADO DE PALESTINA</t>
  </si>
  <si>
    <t>ESTOMBA</t>
  </si>
  <si>
    <t>EYLE, PETRONA</t>
  </si>
  <si>
    <t>EZCURRA, ENCARNACION</t>
  </si>
  <si>
    <t>FINOCHIETTO ENRIQUE DR.</t>
  </si>
  <si>
    <t>FLORIDA</t>
  </si>
  <si>
    <t>FRENCH</t>
  </si>
  <si>
    <t>GALLARDO, ANGEL AV.</t>
  </si>
  <si>
    <t>GARAY, JUAN DE AV.</t>
  </si>
  <si>
    <t>GASCON</t>
  </si>
  <si>
    <t>GILARDI, GILARDO</t>
  </si>
  <si>
    <t>GIMENEZ, ANGEL M.</t>
  </si>
  <si>
    <t>GONZALEZ, ELPIDIO</t>
  </si>
  <si>
    <t>GORDILLO, TIMOTEO</t>
  </si>
  <si>
    <t>GRIVEO</t>
  </si>
  <si>
    <t>GUARDIA VIEJA</t>
  </si>
  <si>
    <t>GUEMES, MACACHA</t>
  </si>
  <si>
    <t>HELGUERA</t>
  </si>
  <si>
    <t>YRIGOYEN, HIPOLITO AV.</t>
  </si>
  <si>
    <t>HONDURAS</t>
  </si>
  <si>
    <t>HORNOS, GRAL.</t>
  </si>
  <si>
    <t>HUERGO, ING. AV.</t>
  </si>
  <si>
    <t>IBARROLA</t>
  </si>
  <si>
    <t>ICALMA</t>
  </si>
  <si>
    <t>IGUAZU</t>
  </si>
  <si>
    <t>SUAREZ, JOSE LEON</t>
  </si>
  <si>
    <t>VARELA, JOSE PEDRO</t>
  </si>
  <si>
    <t>JOVELLANOS, GASPAR M. DE</t>
  </si>
  <si>
    <t>SALGUERO, JERONIMO</t>
  </si>
  <si>
    <t>MANSO JUANA</t>
  </si>
  <si>
    <t>PERON, JUAN DOMINGO, TTE. GENERAL</t>
  </si>
  <si>
    <t>JUNCAL</t>
  </si>
  <si>
    <t>JUNIN</t>
  </si>
  <si>
    <t>JURAMENTO</t>
  </si>
  <si>
    <t>LAFERRERE, GREGORIO DE</t>
  </si>
  <si>
    <t>LAFUENTE AV.</t>
  </si>
  <si>
    <t>LAFUENTE</t>
  </si>
  <si>
    <t>LA HAYA</t>
  </si>
  <si>
    <t>LA NAVE</t>
  </si>
  <si>
    <t>LA PAMPA</t>
  </si>
  <si>
    <t>LARREA</t>
  </si>
  <si>
    <t>LAVALLE</t>
  </si>
  <si>
    <t>LAVARDEN</t>
  </si>
  <si>
    <t>LIMA</t>
  </si>
  <si>
    <t>LOZANO, PEDRO</t>
  </si>
  <si>
    <t>LUPPI, ABRAHAM J.</t>
  </si>
  <si>
    <t>LUZURIAGA</t>
  </si>
  <si>
    <t>LYNCH MARTA</t>
  </si>
  <si>
    <t>MADERO, EDUARDO AV.</t>
  </si>
  <si>
    <t>MAGALDI, AGUSTIN</t>
  </si>
  <si>
    <t>MAIPU</t>
  </si>
  <si>
    <t>MAIZANI, AZUCENA</t>
  </si>
  <si>
    <t>MANZANARES</t>
  </si>
  <si>
    <t>BRAVO, MARIO</t>
  </si>
  <si>
    <t>MAURE</t>
  </si>
  <si>
    <t>MEDRANO AV.</t>
  </si>
  <si>
    <t>MELIAN AV.</t>
  </si>
  <si>
    <t>MIGUEL ANGEL</t>
  </si>
  <si>
    <t>MITRE, EMILIO</t>
  </si>
  <si>
    <t>MONTEAGUDO</t>
  </si>
  <si>
    <t>MONTEVIDEO</t>
  </si>
  <si>
    <t>MORELOS</t>
  </si>
  <si>
    <t>MORENO</t>
  </si>
  <si>
    <t>MOZART</t>
  </si>
  <si>
    <t>MURGUIONDO</t>
  </si>
  <si>
    <t>NAZARRE</t>
  </si>
  <si>
    <t>NOGOYA</t>
  </si>
  <si>
    <t>OCAMPO, VICTORIA</t>
  </si>
  <si>
    <t>O'HIGGINS</t>
  </si>
  <si>
    <t>OLLEROS AV.</t>
  </si>
  <si>
    <t>PACINI DE ALVEAR REGINA</t>
  </si>
  <si>
    <t>PAINE, AIME</t>
  </si>
  <si>
    <t>PALACIOS, ALFREDO L.</t>
  </si>
  <si>
    <t>PARAGUAY</t>
  </si>
  <si>
    <t>PARANA</t>
  </si>
  <si>
    <t>PASTEUR</t>
  </si>
  <si>
    <t>PAYSANDU</t>
  </si>
  <si>
    <t>PAZ, GRAL. AV.</t>
  </si>
  <si>
    <t>PERGAMINO</t>
  </si>
  <si>
    <t>PESCADORES</t>
  </si>
  <si>
    <t>PICO</t>
  </si>
  <si>
    <t>PILAR</t>
  </si>
  <si>
    <t>PISSARRO, VICTOR</t>
  </si>
  <si>
    <t>PJE.PARTICULAR (ALT. RIVADAVIA 11080)</t>
  </si>
  <si>
    <t>POMAR, GREGORIO TTE. CNEL.</t>
  </si>
  <si>
    <t>PUEYRREDON, HONORIO, DR. AV.</t>
  </si>
  <si>
    <t>QUILMES</t>
  </si>
  <si>
    <t>QUINQUELA MARTIN, BENITO</t>
  </si>
  <si>
    <t>RAULIES</t>
  </si>
  <si>
    <t>RECONQUISTA</t>
  </si>
  <si>
    <t>REGIMIENTO DE PATRICIOS AV.</t>
  </si>
  <si>
    <t>RIOBAMBA</t>
  </si>
  <si>
    <t>FALCON, RAMON L.,CNEL.</t>
  </si>
  <si>
    <t>RODRIGUEZ PEÑA</t>
  </si>
  <si>
    <t>RONDEAU</t>
  </si>
  <si>
    <t>ROSARIO</t>
  </si>
  <si>
    <t>SAN JOSE</t>
  </si>
  <si>
    <t>SAN MARTIN</t>
  </si>
  <si>
    <t>SANTIAGO DEL ESTERO</t>
  </si>
  <si>
    <t>SARMIENTO</t>
  </si>
  <si>
    <t>SARMIENTO AV.</t>
  </si>
  <si>
    <t>SEGUI, JUAN FRANCISCO</t>
  </si>
  <si>
    <t>SENDERO COMPLEJO CIUDAD UNIVERSITARIA (SIN NOMBRE OFICIAL)</t>
  </si>
  <si>
    <t>SUAREZ AV.</t>
  </si>
  <si>
    <t>SUCRE, ANTONIO JOSE DE, MCAL.</t>
  </si>
  <si>
    <t>SUIPACHA</t>
  </si>
  <si>
    <t>SUPERI</t>
  </si>
  <si>
    <t>TERRADA</t>
  </si>
  <si>
    <t>TROILO, ANIBAL</t>
  </si>
  <si>
    <t>TUCUMAN</t>
  </si>
  <si>
    <t>URUGUAY</t>
  </si>
  <si>
    <t>VALLE, ARISTOBULO DEL</t>
  </si>
  <si>
    <t>VEGA, VENTURA DE LA</t>
  </si>
  <si>
    <t>REPUBLICA BOLIVARIANA DE VENEZUELA</t>
  </si>
  <si>
    <t>VIAMONTE</t>
  </si>
  <si>
    <t>LOPEZ, VICENTE</t>
  </si>
  <si>
    <t>VILLAFLOR, AZUCENA</t>
  </si>
  <si>
    <t>CEVALLOS, VIRREY</t>
  </si>
  <si>
    <t>San Nicolas</t>
  </si>
  <si>
    <t>Nueva Pompeya</t>
  </si>
  <si>
    <t>Puerto Madero</t>
  </si>
  <si>
    <t>Monserrat</t>
  </si>
  <si>
    <t>Villa Crespo</t>
  </si>
  <si>
    <t>Retiro</t>
  </si>
  <si>
    <t>Caballito</t>
  </si>
  <si>
    <t>Parque Patricios</t>
  </si>
  <si>
    <t>Boca</t>
  </si>
  <si>
    <t>Monte Castro</t>
  </si>
  <si>
    <t>Liniers</t>
  </si>
  <si>
    <t>Villa Ortuzar</t>
  </si>
  <si>
    <t>Recoleta</t>
  </si>
  <si>
    <t>Barracas</t>
  </si>
  <si>
    <t>Parque Chacabuco</t>
  </si>
  <si>
    <t>Balvanera</t>
  </si>
  <si>
    <t>Boedo</t>
  </si>
  <si>
    <t>Flores</t>
  </si>
  <si>
    <t>Palermo</t>
  </si>
  <si>
    <t>Colegiales</t>
  </si>
  <si>
    <t>Belgrano</t>
  </si>
  <si>
    <t>Nuñez</t>
  </si>
  <si>
    <t>Villa Riachuelo</t>
  </si>
  <si>
    <t>Villa Urquiza</t>
  </si>
  <si>
    <t>Chacarita</t>
  </si>
  <si>
    <t>Almagro</t>
  </si>
  <si>
    <t>Paternal</t>
  </si>
  <si>
    <t>Constitucion</t>
  </si>
  <si>
    <t>San Cristobal</t>
  </si>
  <si>
    <t>Parque Avellaneda</t>
  </si>
  <si>
    <t>Villa Devoto</t>
  </si>
  <si>
    <t>Villa Real</t>
  </si>
  <si>
    <t>Villa Soldati</t>
  </si>
  <si>
    <t>Villa Santa Rita</t>
  </si>
  <si>
    <t>Villa Pueyrredon</t>
  </si>
  <si>
    <t>Mataderos</t>
  </si>
  <si>
    <t>Coghlan</t>
  </si>
  <si>
    <t>San Telmo</t>
  </si>
  <si>
    <t>Villa Luro</t>
  </si>
  <si>
    <t>Velez Sarsfield</t>
  </si>
  <si>
    <t>Villa Gral. Mitre</t>
  </si>
  <si>
    <t>Floresta</t>
  </si>
  <si>
    <t>Parque Chas</t>
  </si>
  <si>
    <t>Villa Lugano</t>
  </si>
  <si>
    <t>Villa Del Parque</t>
  </si>
  <si>
    <t>Versalles</t>
  </si>
  <si>
    <t>Agronomia</t>
  </si>
  <si>
    <t>Comuna 1</t>
  </si>
  <si>
    <t>Comuna 4</t>
  </si>
  <si>
    <t>Comuna 15</t>
  </si>
  <si>
    <t>Comuna 6</t>
  </si>
  <si>
    <t>Comuna 10</t>
  </si>
  <si>
    <t>Comuna 9</t>
  </si>
  <si>
    <t>Comuna 2</t>
  </si>
  <si>
    <t>Comuna 7</t>
  </si>
  <si>
    <t>Comuna 3</t>
  </si>
  <si>
    <t>Comuna 5</t>
  </si>
  <si>
    <t>Comuna 14</t>
  </si>
  <si>
    <t>Comuna 13</t>
  </si>
  <si>
    <t>Comuna 12</t>
  </si>
  <si>
    <t>Comuna 8</t>
  </si>
  <si>
    <t>Comuna 11</t>
  </si>
  <si>
    <t>Av. Velez Sarsfield</t>
  </si>
  <si>
    <t>ID</t>
  </si>
  <si>
    <t>NO_VIDENTE</t>
  </si>
  <si>
    <t>DOLARES</t>
  </si>
  <si>
    <t>Operaciones</t>
  </si>
  <si>
    <t>Que Red cuenta con más accesibilidad a no videntes</t>
  </si>
  <si>
    <t>Cantidad de terminales  por red?</t>
  </si>
  <si>
    <t>1.1</t>
  </si>
  <si>
    <t>1.2</t>
  </si>
  <si>
    <t>2.1</t>
  </si>
  <si>
    <t>2.2</t>
  </si>
  <si>
    <t>3.1</t>
  </si>
  <si>
    <t>4.1</t>
  </si>
  <si>
    <t>5.1</t>
  </si>
  <si>
    <t>5.2</t>
  </si>
  <si>
    <t>Red</t>
  </si>
  <si>
    <t xml:space="preserve">Terminales </t>
  </si>
  <si>
    <t xml:space="preserve">Banco </t>
  </si>
  <si>
    <t>Terminales</t>
  </si>
  <si>
    <t>Banco</t>
  </si>
  <si>
    <t>No videntes</t>
  </si>
  <si>
    <t>Dolares</t>
  </si>
  <si>
    <t>Barrio</t>
  </si>
  <si>
    <t>Comuna</t>
  </si>
  <si>
    <t>La red más utilizada es:</t>
  </si>
  <si>
    <t>El banco más utilizado es:</t>
  </si>
  <si>
    <t>El barrio en el cual se realizan más operaciones es:</t>
  </si>
  <si>
    <t>La comuna en la que se realizan más operaciones es:</t>
  </si>
  <si>
    <t>BANCO GALICIA</t>
  </si>
  <si>
    <t>BANCO SUPERVIELLE</t>
  </si>
  <si>
    <t>BANCO SANTANDER RIO</t>
  </si>
  <si>
    <t>HSBC BANK ARGENTINA</t>
  </si>
  <si>
    <t>BBVA BANCO FRANCES</t>
  </si>
  <si>
    <t>CITIBANK</t>
  </si>
  <si>
    <t>BANCO MACRO</t>
  </si>
  <si>
    <t>BANCO COMAFI</t>
  </si>
  <si>
    <t>BANCO ITAU</t>
  </si>
  <si>
    <t>BANCO PATAGONIA</t>
  </si>
  <si>
    <t>COMPANIA FINANCIERA</t>
  </si>
  <si>
    <t>BANCO COLUMBIA</t>
  </si>
  <si>
    <t>BANCO DEL SOL</t>
  </si>
  <si>
    <t>RED</t>
  </si>
  <si>
    <t>Localidad</t>
  </si>
  <si>
    <t>Total</t>
  </si>
  <si>
    <t>Porcentaje</t>
  </si>
  <si>
    <t>SUMAR.SI</t>
  </si>
  <si>
    <t>¿Qué Red es la más utilizada?</t>
  </si>
  <si>
    <t>MAX</t>
  </si>
  <si>
    <t>BUSCARV</t>
  </si>
  <si>
    <t>CONTAR.SI.CONJUNTO</t>
  </si>
  <si>
    <t>TOTAL</t>
  </si>
  <si>
    <t>¿Que Banco es el más utilizado según las operaciones realizadas en terminales?</t>
  </si>
  <si>
    <t>La red con más accesibilidad es BANELCO</t>
  </si>
  <si>
    <t>SUMAR.SI.CONJUNTO</t>
  </si>
  <si>
    <t>¿Las sucursales que entregan dólares cuentan con más operatividad que las que no entregan?</t>
  </si>
  <si>
    <t>¿En qué comuna se realizan más operaciones?</t>
  </si>
  <si>
    <t>¿En qué barrio se realizan más operaciones?</t>
  </si>
  <si>
    <t>USO DE CAJEROS AUTOMÁTICOS EN LA CIUDAD</t>
  </si>
  <si>
    <t>Etiquetas de fila</t>
  </si>
  <si>
    <t>Total general</t>
  </si>
  <si>
    <t>Suma de terminales</t>
  </si>
  <si>
    <t>Cantidad de terminales</t>
  </si>
  <si>
    <t>Suma de terminales2</t>
  </si>
  <si>
    <t>TOP 5 DE BANCOS CON MAS TERMINALES</t>
  </si>
  <si>
    <t>Top</t>
  </si>
  <si>
    <t>¿Cantidad de terminales  por Banco?</t>
  </si>
  <si>
    <t>Suma de operaciones_diarias</t>
  </si>
  <si>
    <t>PROMEDIO DE OPERACIONES DIARIAS</t>
  </si>
  <si>
    <t>REDONDEAR(PROMEDIO)</t>
  </si>
  <si>
    <t>.</t>
  </si>
  <si>
    <t>Promedio de operaciones_diarias</t>
  </si>
  <si>
    <t>SI ANIDADO (Y)</t>
  </si>
  <si>
    <t>TOP 5 DE BANCOS CON MAS OPERACIONES</t>
  </si>
  <si>
    <t>Operaciones_diarias_</t>
  </si>
  <si>
    <t xml:space="preserve"> </t>
  </si>
  <si>
    <t>CONSTITUCION</t>
  </si>
  <si>
    <t>SAN NICOLAS</t>
  </si>
  <si>
    <t>Máx. de operaciones_diarias</t>
  </si>
  <si>
    <t>Mín. de operaciones_diarias</t>
  </si>
  <si>
    <t>TOP 5 DE BARRIOS CON MAS OPERACIONES</t>
  </si>
  <si>
    <t xml:space="preserve">Suma de operaciones_diarias </t>
  </si>
  <si>
    <t>FALSO</t>
  </si>
  <si>
    <t>VERDADERO</t>
  </si>
  <si>
    <t>NO</t>
  </si>
  <si>
    <t>Rta:</t>
  </si>
  <si>
    <t>Cuenta de no_vidente</t>
  </si>
  <si>
    <t>Cuenta de dolares</t>
  </si>
  <si>
    <t>ENTREGA USD</t>
  </si>
  <si>
    <t>=BUSCARV(ALEATORIO.ENTRE(MIN(T_NO_vidente[ID]);MAX(T_NO_vidente[ID]));T_NO_vidente;2;0)</t>
  </si>
  <si>
    <t>=BUSCARV(ALEATORIO.ENTRE(MIN(T_dolares[ID]);MAX(T_dolares[ID]));T_dolares;2;0)</t>
  </si>
  <si>
    <t>NO ENTREGAN USD</t>
  </si>
  <si>
    <t>ACCESIBILIDAD</t>
  </si>
  <si>
    <t>SI</t>
  </si>
  <si>
    <t>Turno online</t>
  </si>
  <si>
    <t>NO INCLUSIVO</t>
  </si>
  <si>
    <t>INCLUSIVO</t>
  </si>
  <si>
    <t>Cuenta de no_vidente2</t>
  </si>
  <si>
    <t>Mi nombre es Fabiola Soledad Astucuri, soy Licenciada en administración recibida en la UBA. Trabajé 4 años en el área impositiva/contable. Actualmente estoy buscando desarrollarme como analista de datos, motivo por el cual quiero afianzar herramientas como excel, y sumar las que sean necesarias. A continuación van a  encontrar mi proyecto final del curso  "Procesamiento de datos con excel", de Coderhouse.</t>
  </si>
  <si>
    <t>Acerca del Dataset Elegido</t>
  </si>
  <si>
    <t>https://data.buenosaires.gob.ar/dataset/cajeros-automaticos</t>
  </si>
  <si>
    <t xml:space="preserve">Este archivo contiene información sobre los cajeros automáticos de la Ciudad de Buenos Aires, así como los datos de ubicación geográfica, proporcionados por el Ministerio de Desarrollo Urbano y Transporte. La última fecha de actualización del archivo fue el 8 de septiembre de 2022.
</t>
  </si>
  <si>
    <t>long</t>
  </si>
  <si>
    <t>lat</t>
  </si>
  <si>
    <t>ubicacion</t>
  </si>
  <si>
    <t>calle2</t>
  </si>
  <si>
    <t>codigo_postal_argentino</t>
  </si>
  <si>
    <t>25 De Mayo 168</t>
  </si>
  <si>
    <t>C1002ABD</t>
  </si>
  <si>
    <t>25 De Mayo 230</t>
  </si>
  <si>
    <t>C1002ABF</t>
  </si>
  <si>
    <t>25 De Mayo 267/73</t>
  </si>
  <si>
    <t>C1002ABE</t>
  </si>
  <si>
    <t>25 De Mayo 279</t>
  </si>
  <si>
    <t>25 De Mayo 294 esquina Sarmiento</t>
  </si>
  <si>
    <t>25 De Mayo 454 piso -</t>
  </si>
  <si>
    <t>C1002ABJ</t>
  </si>
  <si>
    <t>Abraham Luppi 1090</t>
  </si>
  <si>
    <t>C1437FRD</t>
  </si>
  <si>
    <t>Aeroparque s/n</t>
  </si>
  <si>
    <t>Alicia M. De Justo 2036</t>
  </si>
  <si>
    <t>C1107AFP</t>
  </si>
  <si>
    <t>Alsina 1356</t>
  </si>
  <si>
    <t>Alsina 1502</t>
  </si>
  <si>
    <t>Alsina 365</t>
  </si>
  <si>
    <t>C1087AAC</t>
  </si>
  <si>
    <t>Alsina 637</t>
  </si>
  <si>
    <t>C1087AAI</t>
  </si>
  <si>
    <t>Araoz 265, entre Camargo y Luis M. Drago</t>
  </si>
  <si>
    <t>C1414DPE</t>
  </si>
  <si>
    <t>Arenales 819, entre Esmeralda y Suipacha</t>
  </si>
  <si>
    <t>C1061AAC</t>
  </si>
  <si>
    <t>Av. Acoyte 702</t>
  </si>
  <si>
    <t>C1405BGS</t>
  </si>
  <si>
    <t>Av. Acoyte 71</t>
  </si>
  <si>
    <t>C1405BFA</t>
  </si>
  <si>
    <t>Av. Almafuerte 406</t>
  </si>
  <si>
    <t>C1437JLR</t>
  </si>
  <si>
    <t>Av. Almirante Brown 1101</t>
  </si>
  <si>
    <t>C1159ABD</t>
  </si>
  <si>
    <t>Av. Almirante Brown 240</t>
  </si>
  <si>
    <t>C1155ADP</t>
  </si>
  <si>
    <t>Av. Alvarez Jonte 5269</t>
  </si>
  <si>
    <t>C1407GPG</t>
  </si>
  <si>
    <t>Av. Alvarez Jonte 5269/79</t>
  </si>
  <si>
    <t>Av. Alvarez Jonte 5298</t>
  </si>
  <si>
    <t>C1407GPT</t>
  </si>
  <si>
    <t>Av. Alvarez Jonte 6383</t>
  </si>
  <si>
    <t>C1408BXF</t>
  </si>
  <si>
    <t>Av. Alvarez Thomas 1994</t>
  </si>
  <si>
    <t>C1427CDT</t>
  </si>
  <si>
    <t>Av. Alvear 1936</t>
  </si>
  <si>
    <t>C1129AAO</t>
  </si>
  <si>
    <t>Av. Amancio Alcorta 1502</t>
  </si>
  <si>
    <t>C1283AAO</t>
  </si>
  <si>
    <t>Av. Amancio Alcorta 3000</t>
  </si>
  <si>
    <t>C1437HTR</t>
  </si>
  <si>
    <t>Av. Antártida Argentina s/n esquina Av. Gendarmerí</t>
  </si>
  <si>
    <t>Av. Asamblea 642, entre Bell Ville y Riglos</t>
  </si>
  <si>
    <t>C1424COU</t>
  </si>
  <si>
    <t>Av. Asamblea 821/27</t>
  </si>
  <si>
    <t>C1424COJ</t>
  </si>
  <si>
    <t>Av. Avellaneda 551</t>
  </si>
  <si>
    <t>C1405CNF</t>
  </si>
  <si>
    <t>Av. Belgrano 1715</t>
  </si>
  <si>
    <t>C1093AAF</t>
  </si>
  <si>
    <t>Av. Belgrano 3106</t>
  </si>
  <si>
    <t>C1209AAQ</t>
  </si>
  <si>
    <t>Av. Belgrano 840, entre Tacuarí y Piedras</t>
  </si>
  <si>
    <t>C1092AAV</t>
  </si>
  <si>
    <t>Av. Boedo 800</t>
  </si>
  <si>
    <t>C1218AAQ</t>
  </si>
  <si>
    <t>Av. Boedo 870</t>
  </si>
  <si>
    <t>C1218AAR</t>
  </si>
  <si>
    <t>Av. Boyacá 32</t>
  </si>
  <si>
    <t>C1406BGB</t>
  </si>
  <si>
    <t>Av. Cabildo 1181</t>
  </si>
  <si>
    <t>C1426AAL</t>
  </si>
  <si>
    <t>Av. Cabildo 1546</t>
  </si>
  <si>
    <t>C1426ABP</t>
  </si>
  <si>
    <t>Av. Cabildo 1900</t>
  </si>
  <si>
    <t>C1428AAN</t>
  </si>
  <si>
    <t>Av. Cabildo 1999</t>
  </si>
  <si>
    <t>C1428AAB</t>
  </si>
  <si>
    <t>Av. Cabildo 2201</t>
  </si>
  <si>
    <t>C1428AAE</t>
  </si>
  <si>
    <t>Av. Cabildo 2902</t>
  </si>
  <si>
    <t>C1429AAN</t>
  </si>
  <si>
    <t>Av. Cabildo 2945</t>
  </si>
  <si>
    <t>C1429AAA</t>
  </si>
  <si>
    <t>Av. Cabildo 2971</t>
  </si>
  <si>
    <t>Av. Cabildo 3061, entre Quesada y Iberá</t>
  </si>
  <si>
    <t>C1429AAB</t>
  </si>
  <si>
    <t>Av. Cabildo 3802</t>
  </si>
  <si>
    <t>C1429AAW</t>
  </si>
  <si>
    <t>Av. Cabildo 690 esquina Olleros</t>
  </si>
  <si>
    <t>C1426AAT</t>
  </si>
  <si>
    <t>Av. Cabildo s/n, entre J. Hernandez y La Pampa</t>
  </si>
  <si>
    <t>Av. Cabildo s/n, entre Olleros y Av. Federico Lacr</t>
  </si>
  <si>
    <t>Av. Cabildo S/N esquina Congreso piso -</t>
  </si>
  <si>
    <t>Av. Callao 101</t>
  </si>
  <si>
    <t>C1022AAB</t>
  </si>
  <si>
    <t>Av. Callao 1306</t>
  </si>
  <si>
    <t>C1023AAT</t>
  </si>
  <si>
    <t>Av. Callao 201</t>
  </si>
  <si>
    <t>C1022AAC</t>
  </si>
  <si>
    <t>Av. Callao 270</t>
  </si>
  <si>
    <t>C1022AAP</t>
  </si>
  <si>
    <t>Av. Callao 302</t>
  </si>
  <si>
    <t>C1022AAQ</t>
  </si>
  <si>
    <t>Av. Callao S/N esquina Av. Corrientes</t>
  </si>
  <si>
    <t>Av. Caseros 2061</t>
  </si>
  <si>
    <t>C1264AAA</t>
  </si>
  <si>
    <t>Av. Caseros 2736, entre Catamarca y Lavardén</t>
  </si>
  <si>
    <t>C1264AAU</t>
  </si>
  <si>
    <t>Av. Caseros 2890</t>
  </si>
  <si>
    <t>C1264AAV</t>
  </si>
  <si>
    <t>Av. Caseros 2902</t>
  </si>
  <si>
    <t>C1264AAW</t>
  </si>
  <si>
    <t>Av. Caseros 2935</t>
  </si>
  <si>
    <t>C1264AAJ</t>
  </si>
  <si>
    <t>Av. Caseros 2980 esquina Dean Funes</t>
  </si>
  <si>
    <t>Av. Caseros 3267</t>
  </si>
  <si>
    <t>C1263AAB</t>
  </si>
  <si>
    <t>Av. Cnel. Roca 5252</t>
  </si>
  <si>
    <t>C1439DVN</t>
  </si>
  <si>
    <t>Av. Cnel. Roca 6787</t>
  </si>
  <si>
    <t>C1439DWE</t>
  </si>
  <si>
    <t>Av. Comodoro Py 2002</t>
  </si>
  <si>
    <t>C1104BEN</t>
  </si>
  <si>
    <t>Av. Comodoro Py 2055</t>
  </si>
  <si>
    <t>C1104BEA</t>
  </si>
  <si>
    <t>Av. Constituyentes 5451</t>
  </si>
  <si>
    <t>C1431EZF</t>
  </si>
  <si>
    <t>Av. Cordoba 1527</t>
  </si>
  <si>
    <t>C1055AAF</t>
  </si>
  <si>
    <t>Av. Córdoba 1527</t>
  </si>
  <si>
    <t>Av. Córdoba</t>
  </si>
  <si>
    <t>Av. Cordoba 2543</t>
  </si>
  <si>
    <t>C1120AAH</t>
  </si>
  <si>
    <t>Av. Córdoba 4402</t>
  </si>
  <si>
    <t>C1414BAP</t>
  </si>
  <si>
    <t>Av. Córdoba 5991, entre Arévalo y Av. Dorrego</t>
  </si>
  <si>
    <t>C1414BBF</t>
  </si>
  <si>
    <t>Av. Cordoba 6103 esquina Concepción Arenal</t>
  </si>
  <si>
    <t>C1427BZB</t>
  </si>
  <si>
    <t>Av. Córdoba 675, entre Florida y Maipu</t>
  </si>
  <si>
    <t>C1054AAF</t>
  </si>
  <si>
    <t>Av. Córdoba 924/34, entre Suipacha y Carlos Pelleg</t>
  </si>
  <si>
    <t>C1054AAV</t>
  </si>
  <si>
    <t>Av. Cordoba s/n, entre Uriburu y Junin</t>
  </si>
  <si>
    <t>Av. Corrientes 1418, entre Uruguay y Paraná</t>
  </si>
  <si>
    <t>C1042AAN</t>
  </si>
  <si>
    <t>Av. Corrientes 1574</t>
  </si>
  <si>
    <t>C1042AAO</t>
  </si>
  <si>
    <t>Av Corrientes 1813</t>
  </si>
  <si>
    <t>C1045AAA</t>
  </si>
  <si>
    <t>Av. Corrientes 2156</t>
  </si>
  <si>
    <t>C1045AAQ</t>
  </si>
  <si>
    <t>Av. Corrientes 2187</t>
  </si>
  <si>
    <t>C1045AAD</t>
  </si>
  <si>
    <t>Av. Corrientes 2528, entre Larrea y Paso</t>
  </si>
  <si>
    <t>C1046AAQ</t>
  </si>
  <si>
    <t>Av Corrientes 2587 esquina Paso</t>
  </si>
  <si>
    <t>C1046AAD</t>
  </si>
  <si>
    <t>Av. Corrientes 3153, entre Jean Jaures y Anchorena</t>
  </si>
  <si>
    <t>C1193AAD</t>
  </si>
  <si>
    <t>Av. Corrientes 3247</t>
  </si>
  <si>
    <t>C1193AAE</t>
  </si>
  <si>
    <t>Av. Corrientes 3300</t>
  </si>
  <si>
    <t>C1193AAR</t>
  </si>
  <si>
    <t>Av. Corrientes 3302</t>
  </si>
  <si>
    <t>C1193AAS</t>
  </si>
  <si>
    <t>Av. Corrientes 345</t>
  </si>
  <si>
    <t>C1043AAD</t>
  </si>
  <si>
    <t>Av. Corrientes 3820</t>
  </si>
  <si>
    <t>C1194AAR</t>
  </si>
  <si>
    <t>Av. Corrientes 4043</t>
  </si>
  <si>
    <t>C1194AAG</t>
  </si>
  <si>
    <t>Av. Corrientes 4055 esquina Medrano</t>
  </si>
  <si>
    <t>Av. Corrientes 4124/28</t>
  </si>
  <si>
    <t>C1195AAN</t>
  </si>
  <si>
    <t>Av. Corrientes 4279, entre Gascón y Palestina</t>
  </si>
  <si>
    <t>C1195AAB</t>
  </si>
  <si>
    <t>Av. Corrientes 5066 esquina Araoz</t>
  </si>
  <si>
    <t>C1414AJQ</t>
  </si>
  <si>
    <t>Av. Corrientes 5273</t>
  </si>
  <si>
    <t>C1414AJF</t>
  </si>
  <si>
    <t>Av. Corrientes 5399</t>
  </si>
  <si>
    <t>C1414AJG</t>
  </si>
  <si>
    <t>Av. Corrientes 5401</t>
  </si>
  <si>
    <t>C1414AJH</t>
  </si>
  <si>
    <t>Av. Corrientes S/N esquina Aguero</t>
  </si>
  <si>
    <t>Av. Corrientes s/n esquina Dorrego</t>
  </si>
  <si>
    <t>Av. Corrientes s/n esquina Federico Lacroce</t>
  </si>
  <si>
    <t>Av. Corrientes S/N esquina Pasteur</t>
  </si>
  <si>
    <t>Av. Corrientes S/N esquina Pueyrredon</t>
  </si>
  <si>
    <t>Av. Corrientes S/N esquina Uruguay</t>
  </si>
  <si>
    <t>Av. Del Barco Centenera 2906</t>
  </si>
  <si>
    <t>C1437ACO</t>
  </si>
  <si>
    <t>Av. Del Libertador 6335</t>
  </si>
  <si>
    <t>C1428ARG</t>
  </si>
  <si>
    <t>Av. Del Libertador 8250</t>
  </si>
  <si>
    <t>C1429BNP</t>
  </si>
  <si>
    <t>Av. De Los Inmigrantes 1901</t>
  </si>
  <si>
    <t>C1104ADB</t>
  </si>
  <si>
    <t>Av. De Los Inmigrantes 1901 esquina Av. Antártida</t>
  </si>
  <si>
    <t>Av. De Los Inmigrantes 2048</t>
  </si>
  <si>
    <t>C1104ADP</t>
  </si>
  <si>
    <t>Av. De Mayo 1464</t>
  </si>
  <si>
    <t>C1085ABR</t>
  </si>
  <si>
    <t>Av. De Mayo 525</t>
  </si>
  <si>
    <t>C1084AAA</t>
  </si>
  <si>
    <t>Av. De Mayo S/N esquina Bernardo De Yrigoyen piso</t>
  </si>
  <si>
    <t>Av. Díaz Velez 5044</t>
  </si>
  <si>
    <t>C1405DCS</t>
  </si>
  <si>
    <t>Av. Directorio 1251</t>
  </si>
  <si>
    <t>C1406GZB</t>
  </si>
  <si>
    <t>Av. Donato Alvarez 2137</t>
  </si>
  <si>
    <t>C1416BTK</t>
  </si>
  <si>
    <t>Av. Dr. Honorio Pueyrredón 1891</t>
  </si>
  <si>
    <t>C1414CEH</t>
  </si>
  <si>
    <t>Av. Elcano 3174</t>
  </si>
  <si>
    <t>C1426EJP</t>
  </si>
  <si>
    <t>Av. Entre Ríos 1062</t>
  </si>
  <si>
    <t>Av. Entre Ríos</t>
  </si>
  <si>
    <t>C1080ABR</t>
  </si>
  <si>
    <t>Av. Entre Ríos 1201</t>
  </si>
  <si>
    <t>C1133AAA</t>
  </si>
  <si>
    <t>Av. Entre Rios 1238</t>
  </si>
  <si>
    <t>C1133AAN</t>
  </si>
  <si>
    <t>Av. Entre Ríos 1492 esquina Pavon</t>
  </si>
  <si>
    <t>C1133AAP</t>
  </si>
  <si>
    <t>Av. España 2591</t>
  </si>
  <si>
    <t>C1107AMF</t>
  </si>
  <si>
    <t>Av. España 3091</t>
  </si>
  <si>
    <t>C1107AMK</t>
  </si>
  <si>
    <t>Av. Eva Perón 2616, entre Varela y Arrotea</t>
  </si>
  <si>
    <t>C1406HNO</t>
  </si>
  <si>
    <t>Av. Eva Perón 4735</t>
  </si>
  <si>
    <t>C1407HUL</t>
  </si>
  <si>
    <t>Av. Eva Perón 4834/36</t>
  </si>
  <si>
    <t>C1407HUZ</t>
  </si>
  <si>
    <t>Av. Fco. Beiró 5252</t>
  </si>
  <si>
    <t>C1419IAO</t>
  </si>
  <si>
    <t>Av. Fco. Beiró 5327</t>
  </si>
  <si>
    <t>C1419IAC</t>
  </si>
  <si>
    <t>Av. F. De La Cruz 3314</t>
  </si>
  <si>
    <t>C1437GZZ</t>
  </si>
  <si>
    <t>Av. Federico Lacroze 2668</t>
  </si>
  <si>
    <t>C1426CPY</t>
  </si>
  <si>
    <t>Av. Federico Lacroze 3763</t>
  </si>
  <si>
    <t>C1427EDC</t>
  </si>
  <si>
    <t>Av. Federico Lacroze 3960</t>
  </si>
  <si>
    <t>C1427EDR</t>
  </si>
  <si>
    <t>Av. Figueroa Alcorta 7597</t>
  </si>
  <si>
    <t>C1428BCL</t>
  </si>
  <si>
    <t>Av. Forest 488</t>
  </si>
  <si>
    <t>C1427CEO</t>
  </si>
  <si>
    <t>Av. Gaona 1142</t>
  </si>
  <si>
    <t>C1405DKN</t>
  </si>
  <si>
    <t>Av. Gaona 1800</t>
  </si>
  <si>
    <t>C1416DRS</t>
  </si>
  <si>
    <t>Av. Gaona 2197</t>
  </si>
  <si>
    <t>C1416DRJ</t>
  </si>
  <si>
    <t>Av. Gaona 3755</t>
  </si>
  <si>
    <t>C1416DSM</t>
  </si>
  <si>
    <t>Av. Gendarmería Nacional 717</t>
  </si>
  <si>
    <t>Av. Gral. Las Heras 1601</t>
  </si>
  <si>
    <t>C1018AAA</t>
  </si>
  <si>
    <t>Av. Gral, Las Heras 2111</t>
  </si>
  <si>
    <t>Av. Gral, Las Heras</t>
  </si>
  <si>
    <t>C1127AAD</t>
  </si>
  <si>
    <t>Av. Gral. Las Heras 2111</t>
  </si>
  <si>
    <t>Av. Gral. Las Heras 2382</t>
  </si>
  <si>
    <t>C1425ASN</t>
  </si>
  <si>
    <t>Av. Gral. Las Heras 2670, entre Austria y Tagle</t>
  </si>
  <si>
    <t>C1425ASQ</t>
  </si>
  <si>
    <t>Av. Gral. Las Heras 3925</t>
  </si>
  <si>
    <t>C1425ATD</t>
  </si>
  <si>
    <t>Av. Gral. Mosconi 2793</t>
  </si>
  <si>
    <t>C1419EQG</t>
  </si>
  <si>
    <t>Av. Gral. Mosconi 3581</t>
  </si>
  <si>
    <t>C1419ERB</t>
  </si>
  <si>
    <t>Av. Gral. Mosconi 61</t>
  </si>
  <si>
    <t>Av. Gral. Paz 12950</t>
  </si>
  <si>
    <t>C1440FJV</t>
  </si>
  <si>
    <t>Av. Gral. Paz 1499</t>
  </si>
  <si>
    <t>Av. Independencia 3599</t>
  </si>
  <si>
    <t>C1226AAA</t>
  </si>
  <si>
    <t>Av. Independencia s/n esquina Lima piso -</t>
  </si>
  <si>
    <t>Av. Int. Fco. Rabanal 3220 esquina Pergamino</t>
  </si>
  <si>
    <t>C1437FQT</t>
  </si>
  <si>
    <t>Av. José M. Moreno 362</t>
  </si>
  <si>
    <t>C1424AAQ</t>
  </si>
  <si>
    <t>Av. Juan B. Alberdi 5759</t>
  </si>
  <si>
    <t>C1440AAI</t>
  </si>
  <si>
    <t>Av. Juan B. Alberdi 5984</t>
  </si>
  <si>
    <t>C1440AAX</t>
  </si>
  <si>
    <t>Av. Juan B. Alberdi 6299</t>
  </si>
  <si>
    <t>C1440ABA</t>
  </si>
  <si>
    <t>Av. Juan B. Alberdi 6502</t>
  </si>
  <si>
    <t>C1440ABQ</t>
  </si>
  <si>
    <t>Av. Juan B. Alberdi 6601</t>
  </si>
  <si>
    <t>C1440ABE</t>
  </si>
  <si>
    <t>Av. Juan B. Justo 9200</t>
  </si>
  <si>
    <t>C1408AKU</t>
  </si>
  <si>
    <t>Av. Juan De Garay 1151 piso 1 SS</t>
  </si>
  <si>
    <t>Av. Juan De Garay 1151 piso</t>
  </si>
  <si>
    <t>Av. Julio A. Roca 609</t>
  </si>
  <si>
    <t>C1067ABB</t>
  </si>
  <si>
    <t>Av. Julio A. Roca 651</t>
  </si>
  <si>
    <t>Av. Julio A. Roca 738</t>
  </si>
  <si>
    <t>C1067ABP</t>
  </si>
  <si>
    <t>Av. Julio A Roca 782 piso 1</t>
  </si>
  <si>
    <t>Av. Julio A Roca 782 piso</t>
  </si>
  <si>
    <t>Av. Lafuente 2862</t>
  </si>
  <si>
    <t>C1437BUS</t>
  </si>
  <si>
    <t>Av. La Plata 1437</t>
  </si>
  <si>
    <t>C1250AAE</t>
  </si>
  <si>
    <t>Av. La Plata 1455, entre Pavón y Av Juan De Garay</t>
  </si>
  <si>
    <t>Av. La Plata 1455, entre Pavón y Av. Juan De Garay</t>
  </si>
  <si>
    <t>Av. La Plata 2428</t>
  </si>
  <si>
    <t>C1437DHP</t>
  </si>
  <si>
    <t>Av. La Plata 739</t>
  </si>
  <si>
    <t>C1235ABE</t>
  </si>
  <si>
    <t>Av. Leandro N. Alem 1051</t>
  </si>
  <si>
    <t>C1001AAF</t>
  </si>
  <si>
    <t>Av. Leandro N. Alem s/n esquina Av. Corrientes</t>
  </si>
  <si>
    <t>Av. Lisandro De La Torre 2406</t>
  </si>
  <si>
    <t>C1440ECZ</t>
  </si>
  <si>
    <t>Av. Luis M. Campos 726</t>
  </si>
  <si>
    <t>C1426BOS</t>
  </si>
  <si>
    <t>Av. Luis M. Campos 813</t>
  </si>
  <si>
    <t>C1426BOG</t>
  </si>
  <si>
    <t>Av. Macacha Guemes s/n</t>
  </si>
  <si>
    <t>Av. Martín García 350</t>
  </si>
  <si>
    <t>C1165ABP</t>
  </si>
  <si>
    <t>Av. Martín García 574</t>
  </si>
  <si>
    <t>C1268ABO</t>
  </si>
  <si>
    <t>Av. Martín García 878</t>
  </si>
  <si>
    <t>C1268ABR</t>
  </si>
  <si>
    <t>Av. Monroe 3555</t>
  </si>
  <si>
    <t>C1430BKC</t>
  </si>
  <si>
    <t>Av. Monroe 3640</t>
  </si>
  <si>
    <t>C1430BLN</t>
  </si>
  <si>
    <t>Av. Montes De Oca 1699</t>
  </si>
  <si>
    <t>C1270ABD</t>
  </si>
  <si>
    <t>Av. Montes De Oca 40</t>
  </si>
  <si>
    <t>C1270AAN</t>
  </si>
  <si>
    <t>Av. Montes De Oca 873</t>
  </si>
  <si>
    <t>C1270AAI</t>
  </si>
  <si>
    <t>Av. Nazca 1914</t>
  </si>
  <si>
    <t>C1416ASV</t>
  </si>
  <si>
    <t>Av. Nazca 2208</t>
  </si>
  <si>
    <t>C1416ASY</t>
  </si>
  <si>
    <t>Av. Nazca 392/396</t>
  </si>
  <si>
    <t>C1406AJP</t>
  </si>
  <si>
    <t>Av. Paseo Colón 1033</t>
  </si>
  <si>
    <t>C1063ACK</t>
  </si>
  <si>
    <t>Av. Paseo Colón 239</t>
  </si>
  <si>
    <t>C1063ACC</t>
  </si>
  <si>
    <t>Av. Paseo Colón 255, entre Moreno y Adolfo Alsina</t>
  </si>
  <si>
    <t>Av. Paseo Colón 635</t>
  </si>
  <si>
    <t>C1063ACG</t>
  </si>
  <si>
    <t>Av. Paseo Colón 982</t>
  </si>
  <si>
    <t>C1063ACW</t>
  </si>
  <si>
    <t>Av. Patricias Argentinas 750</t>
  </si>
  <si>
    <t>Av. Patricias Argentinas</t>
  </si>
  <si>
    <t>Av. Pedro Goyena 369</t>
  </si>
  <si>
    <t>C1424BSD</t>
  </si>
  <si>
    <t>Av. Pte. Roque Saenz Peña 310</t>
  </si>
  <si>
    <t>Av. Pte. Roque Saenz Peña 541</t>
  </si>
  <si>
    <t>C1035AAA</t>
  </si>
  <si>
    <t>Av. Pueyrredón 2247 esquina Av. Las Heras</t>
  </si>
  <si>
    <t>C1119ACF</t>
  </si>
  <si>
    <t>Av. Pueyrredón 2501</t>
  </si>
  <si>
    <t>C1119ACI</t>
  </si>
  <si>
    <t>Av. Rafael Obligado s/n</t>
  </si>
  <si>
    <t>Av. Rafael Obligado s/n esquina Edison</t>
  </si>
  <si>
    <t>Av. Ramos Mejia 1430</t>
  </si>
  <si>
    <t>C1104AJO</t>
  </si>
  <si>
    <t>Av. Ramos Mejia 1650 esquina Av. Antártida Argenti</t>
  </si>
  <si>
    <t>C1104AJQ</t>
  </si>
  <si>
    <t>Av. Ramos Mejia 1650 piso 2º</t>
  </si>
  <si>
    <t>Av. Ramos Mejia s/n, entre Av. Del Libertador y Av</t>
  </si>
  <si>
    <t>Av. Ramos Mejia s/n esquina Av. Del Libertador</t>
  </si>
  <si>
    <t>Av. Raul Scalabrini Ortiz 1364</t>
  </si>
  <si>
    <t>C1414DON</t>
  </si>
  <si>
    <t>Av. Regimiento De Patricios 1142</t>
  </si>
  <si>
    <t>C1265AER</t>
  </si>
  <si>
    <t>Av. Regimiento De Patricios 537</t>
  </si>
  <si>
    <t>C1265ADF</t>
  </si>
  <si>
    <t>Av. Regimiento De Patricios 902</t>
  </si>
  <si>
    <t>C1265AEP</t>
  </si>
  <si>
    <t>Av. Regimiento De Patricios 902, entre Brandsen y</t>
  </si>
  <si>
    <t>Av. Ricardo Balbín 3875</t>
  </si>
  <si>
    <t>C1430AAJ</t>
  </si>
  <si>
    <t>Av. Ricardo Balbín 4130</t>
  </si>
  <si>
    <t>C1430AAZ</t>
  </si>
  <si>
    <t>Av. Rivadavia 10249</t>
  </si>
  <si>
    <t>C1408AAC</t>
  </si>
  <si>
    <t>Av. Rivadavia 11059, entre Av. Lisandro De La Torr</t>
  </si>
  <si>
    <t>C1408AAK</t>
  </si>
  <si>
    <t>Av. Rivadavia 11078</t>
  </si>
  <si>
    <t>C1408AAX</t>
  </si>
  <si>
    <t>Av. Rivadavia 1864</t>
  </si>
  <si>
    <t>C1033AAV</t>
  </si>
  <si>
    <t>Av. Rivadavia 2479</t>
  </si>
  <si>
    <t>C1034ACD</t>
  </si>
  <si>
    <t>Av. Rivadavia 2628</t>
  </si>
  <si>
    <t>C1034ACS</t>
  </si>
  <si>
    <t>Av. Rivadavia 2828, entre Catamarca y Av. Pueyrred</t>
  </si>
  <si>
    <t>C1203AAN</t>
  </si>
  <si>
    <t>Av. Rivadavia 2856</t>
  </si>
  <si>
    <t>Av. Rivadavia 3726</t>
  </si>
  <si>
    <t>C1204AAP</t>
  </si>
  <si>
    <t>Av. Rivadavia 4600</t>
  </si>
  <si>
    <t>C1424CEN</t>
  </si>
  <si>
    <t>Av. Rivadavia 4906 esquina Ambrosetti</t>
  </si>
  <si>
    <t>C1424CER</t>
  </si>
  <si>
    <t>Av. Rivadavia 5025</t>
  </si>
  <si>
    <t>C1424CEF</t>
  </si>
  <si>
    <t>Av. Rivadavia 5199</t>
  </si>
  <si>
    <t>C1424CEG</t>
  </si>
  <si>
    <t>Av. Rivadavia 6082</t>
  </si>
  <si>
    <t>C1406GLQ</t>
  </si>
  <si>
    <t>Av. Rivadavia 6662</t>
  </si>
  <si>
    <t>C1406GLW</t>
  </si>
  <si>
    <t>Av. Rivadavia 6824, entre Caracas y Fray C. Rodríg</t>
  </si>
  <si>
    <t>C1406GLY</t>
  </si>
  <si>
    <t>Av. Rivadavia 6920, entre Rivera Indarte y Pescado</t>
  </si>
  <si>
    <t>C1406GLZ</t>
  </si>
  <si>
    <t>Av. Rivadavia 7000</t>
  </si>
  <si>
    <t>Av. Rivadavia 7236, entre La Porteña y Condarco</t>
  </si>
  <si>
    <t>C1406GMP</t>
  </si>
  <si>
    <t>Av. Rivadavia 7270</t>
  </si>
  <si>
    <t>Av. Rivadavia 8456</t>
  </si>
  <si>
    <t>C1407DYT</t>
  </si>
  <si>
    <t>Av. Rivadavia 8699</t>
  </si>
  <si>
    <t>C1407DYI</t>
  </si>
  <si>
    <t>Av. Rivadavia 8731</t>
  </si>
  <si>
    <t>C1407DYJ</t>
  </si>
  <si>
    <t>Av. Rivadavia s/n esquina Rojas</t>
  </si>
  <si>
    <t>Av. Saenz 1016 esquina Traful</t>
  </si>
  <si>
    <t>C1437DOP</t>
  </si>
  <si>
    <t>Av. San Juan 2850 esquina Catamarca</t>
  </si>
  <si>
    <t>C1232AAX</t>
  </si>
  <si>
    <t>Av. San Juan 2867</t>
  </si>
  <si>
    <t>C1232AAK</t>
  </si>
  <si>
    <t>Av. San Martin 1242</t>
  </si>
  <si>
    <t>C1416CRN</t>
  </si>
  <si>
    <t>Av. San Martín 2402</t>
  </si>
  <si>
    <t>C1416CRZ</t>
  </si>
  <si>
    <t>Av. San Martín 6827</t>
  </si>
  <si>
    <t>C1419ICF</t>
  </si>
  <si>
    <t>Av. San Martín 7274</t>
  </si>
  <si>
    <t>C1419ICW</t>
  </si>
  <si>
    <t>Av. Santa Fe 1180, entre Libertad y Cerrito</t>
  </si>
  <si>
    <t>C1059ABS</t>
  </si>
  <si>
    <t>Av. Santa Fé 1883</t>
  </si>
  <si>
    <t>Av. Santa Fé</t>
  </si>
  <si>
    <t>C1123AAA</t>
  </si>
  <si>
    <t>Av. Santa Fé 1902</t>
  </si>
  <si>
    <t>C1123AAO</t>
  </si>
  <si>
    <t>Av. Santa Fé 2299</t>
  </si>
  <si>
    <t>C1123AAE</t>
  </si>
  <si>
    <t>Av. Santa Fé 2867</t>
  </si>
  <si>
    <t>C1425BGD</t>
  </si>
  <si>
    <t>Av. Santa Fé 3047 esquina Sanchez De Bustamante</t>
  </si>
  <si>
    <t>C1425BGF</t>
  </si>
  <si>
    <t>Av. Santa Fé 3253</t>
  </si>
  <si>
    <t>C1425BGH</t>
  </si>
  <si>
    <t>Av. Santa Fe 3400 esquina J Salguero</t>
  </si>
  <si>
    <t>C1425BGV</t>
  </si>
  <si>
    <t>Av. Santa Fé 3958, entre Armenia y Gurruchaga</t>
  </si>
  <si>
    <t>C1425BHO</t>
  </si>
  <si>
    <t>Av. Santa Fé 4162</t>
  </si>
  <si>
    <t>C1425BHQ</t>
  </si>
  <si>
    <t>Av. Santa Fé 4358</t>
  </si>
  <si>
    <t>C1425BHS</t>
  </si>
  <si>
    <t>Av. Santa Fé 4820</t>
  </si>
  <si>
    <t>C1425BHX</t>
  </si>
  <si>
    <t>Av. Santa Fé 840</t>
  </si>
  <si>
    <t>C1059ABP</t>
  </si>
  <si>
    <t>Av. Santa Fé s/n esquina Carranza</t>
  </si>
  <si>
    <t>Av. Santa Fé s/n esquina J. B. Justo</t>
  </si>
  <si>
    <t>Av. Sante Fe 2600 esquina Ecuador</t>
  </si>
  <si>
    <t>Av. Sante Fe</t>
  </si>
  <si>
    <t>Av. Scalabrini Ortiz 381</t>
  </si>
  <si>
    <t>Av. Scalabrini Ortiz</t>
  </si>
  <si>
    <t>C1414DND</t>
  </si>
  <si>
    <t>Av. Segurola 1599</t>
  </si>
  <si>
    <t>C1407AOE</t>
  </si>
  <si>
    <t>Av. Segurola 1949</t>
  </si>
  <si>
    <t>C1407AOM</t>
  </si>
  <si>
    <t>Av. Suarez 2032</t>
  </si>
  <si>
    <t>C1288AFD</t>
  </si>
  <si>
    <t>Av. Triunvirato 3987</t>
  </si>
  <si>
    <t>C1431FBC</t>
  </si>
  <si>
    <t>Av. Triunvirato 4127</t>
  </si>
  <si>
    <t>C1431FBE</t>
  </si>
  <si>
    <t>Av. Triunvirato 4279</t>
  </si>
  <si>
    <t>C1431FBF</t>
  </si>
  <si>
    <t>Av. Triunvirato 4600, entre Blanco Encalada y Olaz</t>
  </si>
  <si>
    <t>C1431FBV</t>
  </si>
  <si>
    <t>Av. Triunvirato 4635</t>
  </si>
  <si>
    <t>C1431FBJ</t>
  </si>
  <si>
    <t>Av. Triunvirato 4802</t>
  </si>
  <si>
    <t>C1431FCO</t>
  </si>
  <si>
    <t>Av. Warnes 2650, entre Raulíes y Av De Los Constit</t>
  </si>
  <si>
    <t>C1427DPS</t>
  </si>
  <si>
    <t>Azcuénaga 322</t>
  </si>
  <si>
    <t>C1029AAH</t>
  </si>
  <si>
    <t>Azcuénaga 543</t>
  </si>
  <si>
    <t>C1029AAK</t>
  </si>
  <si>
    <t>Azopardo 1025</t>
  </si>
  <si>
    <t>C1107ADQ</t>
  </si>
  <si>
    <t>Azopardo 250</t>
  </si>
  <si>
    <t>Azopardo 350</t>
  </si>
  <si>
    <t>C1107ADD</t>
  </si>
  <si>
    <t>Azopardo 670</t>
  </si>
  <si>
    <t>C1107ADJ</t>
  </si>
  <si>
    <t>Balcarce 50</t>
  </si>
  <si>
    <t>C1064AAB</t>
  </si>
  <si>
    <t>Bartolomé Mitre 800 esquina Esmeralda piso planta</t>
  </si>
  <si>
    <t>C1036AAN</t>
  </si>
  <si>
    <t>Bernardo De Irigoyen 1000</t>
  </si>
  <si>
    <t>C1072AAT</t>
  </si>
  <si>
    <t>Bernardo De Irigoyen 312, entre Moreno y Av. Belgr</t>
  </si>
  <si>
    <t>C1072AAH</t>
  </si>
  <si>
    <t>Bernardo De Irigoyen 474</t>
  </si>
  <si>
    <t>C1072AAJ</t>
  </si>
  <si>
    <t>Bernardo De Irigoyen 986</t>
  </si>
  <si>
    <t>Beruti 3325</t>
  </si>
  <si>
    <t>C1425BBQ</t>
  </si>
  <si>
    <t>Bmé. Mitre 201</t>
  </si>
  <si>
    <t>C1036AAC</t>
  </si>
  <si>
    <t>Bmé. Mitre 326</t>
  </si>
  <si>
    <t>C1036AAF</t>
  </si>
  <si>
    <t>Bme. Mitre 337</t>
  </si>
  <si>
    <t>C1036AAE</t>
  </si>
  <si>
    <t>Bmé. Mitre 343</t>
  </si>
  <si>
    <t>Bmé. Mitre 457</t>
  </si>
  <si>
    <t>C1036AAG</t>
  </si>
  <si>
    <t>Bolivar 177</t>
  </si>
  <si>
    <t>C1066AAC</t>
  </si>
  <si>
    <t>Bouchard 557 piso 5</t>
  </si>
  <si>
    <t>Bouchard 557 piso</t>
  </si>
  <si>
    <t>Brandsen 2570</t>
  </si>
  <si>
    <t>C1287ABJ</t>
  </si>
  <si>
    <t>Bucarelli 2696</t>
  </si>
  <si>
    <t>C1431DRF</t>
  </si>
  <si>
    <t>Bulnes 1048, entre Tucumán y Lavalle</t>
  </si>
  <si>
    <t>C1176ABT</t>
  </si>
  <si>
    <t>Bulnes 2117 esquina Beruti</t>
  </si>
  <si>
    <t>C1425DKK</t>
  </si>
  <si>
    <t>Calderon De La Barca 1550</t>
  </si>
  <si>
    <t>C1407KQF</t>
  </si>
  <si>
    <t>Camargo 544</t>
  </si>
  <si>
    <t>C1414AHL</t>
  </si>
  <si>
    <t>Carlos Pellegrini 899</t>
  </si>
  <si>
    <t>C1009ABQ</t>
  </si>
  <si>
    <t>Carlos Pellegrini 91</t>
  </si>
  <si>
    <t>C1009ABA</t>
  </si>
  <si>
    <t>Carlos Pellegrini s/n esquina Av. Corrientes</t>
  </si>
  <si>
    <t>Cavia 3302</t>
  </si>
  <si>
    <t>C1425DDJ</t>
  </si>
  <si>
    <t>Cerrito 572</t>
  </si>
  <si>
    <t>C1010AAL</t>
  </si>
  <si>
    <t>Cerrito 702</t>
  </si>
  <si>
    <t>C1010AAP</t>
  </si>
  <si>
    <t>Cerrito 742</t>
  </si>
  <si>
    <t>Cerrito 746</t>
  </si>
  <si>
    <t>Cerrito 760, entre Av. Córdoba y Viamonte</t>
  </si>
  <si>
    <t>Cerviño 3356</t>
  </si>
  <si>
    <t>C1425AGP</t>
  </si>
  <si>
    <t>Chacabuco 467</t>
  </si>
  <si>
    <t>C1069AAI</t>
  </si>
  <si>
    <t>Col. Norte De Av. Gral. Paz 5445</t>
  </si>
  <si>
    <t>Col. Norte De Av. Gral. Paz</t>
  </si>
  <si>
    <t>Colombia 4300, entre J.F.Segui y Av. Libertador</t>
  </si>
  <si>
    <t>Colombia</t>
  </si>
  <si>
    <t>Combate De Los Pozos 1881</t>
  </si>
  <si>
    <t>C1245AAM</t>
  </si>
  <si>
    <t>Combatientes De Malvinas 3062</t>
  </si>
  <si>
    <t>C1431FTA</t>
  </si>
  <si>
    <t>Corvalan 3698</t>
  </si>
  <si>
    <t>C1439EWZ</t>
  </si>
  <si>
    <t>Cosquìn 61</t>
  </si>
  <si>
    <t>C1408GIA</t>
  </si>
  <si>
    <t>Cuenca 2755</t>
  </si>
  <si>
    <t>C1417AAK</t>
  </si>
  <si>
    <t>Cuenca 2971</t>
  </si>
  <si>
    <t>C1417AAO</t>
  </si>
  <si>
    <t>Drago 440</t>
  </si>
  <si>
    <t>C1414AIJ</t>
  </si>
  <si>
    <t>Dr. Juan F. Aranguren 2649</t>
  </si>
  <si>
    <t>C1406FWW</t>
  </si>
  <si>
    <t>Dr. Ramón Carrillo 375, entre Brandsen y Aristóbul</t>
  </si>
  <si>
    <t>C1275AHG</t>
  </si>
  <si>
    <t>Eduardo Madero 235</t>
  </si>
  <si>
    <t>C1106ACC</t>
  </si>
  <si>
    <t>Esmeralda 645</t>
  </si>
  <si>
    <t>C1007ABE</t>
  </si>
  <si>
    <t>Esmeralda 660, entre Viamonte y Tucumán</t>
  </si>
  <si>
    <t>C1007ABF</t>
  </si>
  <si>
    <t>Esquiú 991</t>
  </si>
  <si>
    <t>C1437JPA</t>
  </si>
  <si>
    <t>Esteban De Luca 2151</t>
  </si>
  <si>
    <t>C1246ABQ</t>
  </si>
  <si>
    <t>Finochietto 435</t>
  </si>
  <si>
    <t>C1143ABA</t>
  </si>
  <si>
    <t>Florida 101</t>
  </si>
  <si>
    <t>C1005AAC</t>
  </si>
  <si>
    <t>Florida 238</t>
  </si>
  <si>
    <t>C1005AAF</t>
  </si>
  <si>
    <t>Florida 302</t>
  </si>
  <si>
    <t>C1005AAH</t>
  </si>
  <si>
    <t>Florida 963</t>
  </si>
  <si>
    <t>C1005AAS</t>
  </si>
  <si>
    <t>Godoy Cruz 2320</t>
  </si>
  <si>
    <t>C1425FQD</t>
  </si>
  <si>
    <t>Gral. Urquiza 609</t>
  </si>
  <si>
    <t>C1221ADC</t>
  </si>
  <si>
    <t>Guanahani 580 esquina A. Del Valle</t>
  </si>
  <si>
    <t>C1274ACJ</t>
  </si>
  <si>
    <t>Hipólito Yrigoyen 1760</t>
  </si>
  <si>
    <t>C1089AAH</t>
  </si>
  <si>
    <t>Hipólito Yrigoyen 1835</t>
  </si>
  <si>
    <t>C1089AAI</t>
  </si>
  <si>
    <t>Hipolito Yrigoyen 250</t>
  </si>
  <si>
    <t>C1086AAB</t>
  </si>
  <si>
    <t>Hipólito Yrigoyen 370</t>
  </si>
  <si>
    <t>C1086AAD</t>
  </si>
  <si>
    <t>J. A. Roca 538</t>
  </si>
  <si>
    <t>C1067ABN</t>
  </si>
  <si>
    <t>Jean Jaures 521 esquina Corrientes</t>
  </si>
  <si>
    <t>C1215ACI</t>
  </si>
  <si>
    <t>Juana Manso 1159 esquina Azucena Maizani</t>
  </si>
  <si>
    <t>C1107CBW</t>
  </si>
  <si>
    <t>Juan B. Ambrosetti 743 esquina Díaz Vélez</t>
  </si>
  <si>
    <t>C1405BIK</t>
  </si>
  <si>
    <t>Junín 1930 esquina Av. Quintana</t>
  </si>
  <si>
    <t>C1113AAX</t>
  </si>
  <si>
    <t>Juramento 2527</t>
  </si>
  <si>
    <t>C1428DNQ</t>
  </si>
  <si>
    <t>Lacarra 3040</t>
  </si>
  <si>
    <t>C1437CJH</t>
  </si>
  <si>
    <t>La Pampa 2475</t>
  </si>
  <si>
    <t>C1428EAQ</t>
  </si>
  <si>
    <t>Larrea 11</t>
  </si>
  <si>
    <t>C1030AAA</t>
  </si>
  <si>
    <t>Lavalle 1402</t>
  </si>
  <si>
    <t>C1048AAJ</t>
  </si>
  <si>
    <t>Lavalle 1428 esquina Uruguay</t>
  </si>
  <si>
    <t>Lavalle 593</t>
  </si>
  <si>
    <t>C1047AAK</t>
  </si>
  <si>
    <t>Llavallol 4307</t>
  </si>
  <si>
    <t>C1419AKG</t>
  </si>
  <si>
    <t>Lope De Vega 1502 esquina Miranda</t>
  </si>
  <si>
    <t>C1407BOO</t>
  </si>
  <si>
    <t>Madariaga 6976</t>
  </si>
  <si>
    <t>C1439DKR</t>
  </si>
  <si>
    <t>Maipú 50, entre Av. Rivadavia y Bmé. Mitre</t>
  </si>
  <si>
    <t>C1084ABB</t>
  </si>
  <si>
    <t>Maipú 72, entre Av. Rivadavia y Bmé. Mitre</t>
  </si>
  <si>
    <t>Maipu 99, entre Bartolome Mitre y Rivadavia</t>
  </si>
  <si>
    <t>C1084ABA</t>
  </si>
  <si>
    <t>Mansilla 3640 esquina Bulnes</t>
  </si>
  <si>
    <t>C1425BPX</t>
  </si>
  <si>
    <t>Marcelo T. De Alvear 1840, entre Callao y Riobamba</t>
  </si>
  <si>
    <t>C1122AAB</t>
  </si>
  <si>
    <t>Marcos Sastre 3202</t>
  </si>
  <si>
    <t>C1417FYN</t>
  </si>
  <si>
    <t>Martin Garcia 743</t>
  </si>
  <si>
    <t>C1268ABD</t>
  </si>
  <si>
    <t>Mexico 12</t>
  </si>
  <si>
    <t>C1097AAB</t>
  </si>
  <si>
    <t>Montevideo 431</t>
  </si>
  <si>
    <t>C1019ABI</t>
  </si>
  <si>
    <t>Murguiondo 4130</t>
  </si>
  <si>
    <t>C1439FTB</t>
  </si>
  <si>
    <t>Murguiondo 4349</t>
  </si>
  <si>
    <t>C1439FTE</t>
  </si>
  <si>
    <t>Nogoya 3174, entre Helguera y Cuenca</t>
  </si>
  <si>
    <t>C1417FNH</t>
  </si>
  <si>
    <t>Nueva York 3952</t>
  </si>
  <si>
    <t>C1419HDN</t>
  </si>
  <si>
    <t>Nueva York 4020</t>
  </si>
  <si>
    <t>C1419HDR</t>
  </si>
  <si>
    <t>Paraguay 1536</t>
  </si>
  <si>
    <t>C1061ABD</t>
  </si>
  <si>
    <t>Paraguay 4302 esquina Armenia</t>
  </si>
  <si>
    <t>C1425BSL</t>
  </si>
  <si>
    <t>Paraná 744</t>
  </si>
  <si>
    <t>C1017AAP</t>
  </si>
  <si>
    <t>Paroissien 2443</t>
  </si>
  <si>
    <t>C1429CXK</t>
  </si>
  <si>
    <t>Pedro Chutro 2780</t>
  </si>
  <si>
    <t>C1437IYD</t>
  </si>
  <si>
    <t>Peña 3050 esquina Rodriguez Peña</t>
  </si>
  <si>
    <t>C1425AVL</t>
  </si>
  <si>
    <t>Peru 103</t>
  </si>
  <si>
    <t>C1067AAC</t>
  </si>
  <si>
    <t>Peru 146</t>
  </si>
  <si>
    <t>C1067AAD</t>
  </si>
  <si>
    <t>Perú 169</t>
  </si>
  <si>
    <t>Perú</t>
  </si>
  <si>
    <t>Pilar 950, entre Acassuso y Patrón</t>
  </si>
  <si>
    <t>C1408INH</t>
  </si>
  <si>
    <t>Pizzurno 935</t>
  </si>
  <si>
    <t>C1020ACA</t>
  </si>
  <si>
    <t>Presidentte Luis Saenz Peña 850</t>
  </si>
  <si>
    <t>Presidentte Luis Saenz Peña</t>
  </si>
  <si>
    <t>Pte. Perón 479</t>
  </si>
  <si>
    <t>C1038AAI</t>
  </si>
  <si>
    <t>Pte. Perón 525</t>
  </si>
  <si>
    <t>C1038AAK</t>
  </si>
  <si>
    <t>Pte. Perón 566</t>
  </si>
  <si>
    <t>C1038AAL</t>
  </si>
  <si>
    <t>Pte. Perón 739</t>
  </si>
  <si>
    <t>C1038AAO</t>
  </si>
  <si>
    <t>Punta Arenas 1201</t>
  </si>
  <si>
    <t>C1427DQB</t>
  </si>
  <si>
    <t>Ramon Falcon 2452</t>
  </si>
  <si>
    <t>C1406GNX</t>
  </si>
  <si>
    <t>Ramón L Falcón 6837</t>
  </si>
  <si>
    <t>C1408DSC</t>
  </si>
  <si>
    <t>Reconquista 101 esquina Bartolomé Mitre</t>
  </si>
  <si>
    <t>C1003ABC</t>
  </si>
  <si>
    <t>Reconquista 151, entre Pte. Perón y Bmé. Mitre</t>
  </si>
  <si>
    <t>Reconquista 266</t>
  </si>
  <si>
    <t>C1003ABF</t>
  </si>
  <si>
    <t>Reconquista 319</t>
  </si>
  <si>
    <t>C1003ABG</t>
  </si>
  <si>
    <t>Reconquista 353, entre Sarmiento y Corrientes</t>
  </si>
  <si>
    <t>Reconquista 480</t>
  </si>
  <si>
    <t>C1003ABJ</t>
  </si>
  <si>
    <t>Reconquista 480, entre Lavalle y Corrientes piso P</t>
  </si>
  <si>
    <t>Riobamba 25</t>
  </si>
  <si>
    <t>C1025ABA</t>
  </si>
  <si>
    <t>Rivera Indarte 112</t>
  </si>
  <si>
    <t>C1406DXD</t>
  </si>
  <si>
    <t>Saavedra 87</t>
  </si>
  <si>
    <t>C1083ACA</t>
  </si>
  <si>
    <t>Salguero 2727, entre Cerviño y J F Segui</t>
  </si>
  <si>
    <t>C1425DEL</t>
  </si>
  <si>
    <t>Salguero 3172</t>
  </si>
  <si>
    <t>C1425DFP</t>
  </si>
  <si>
    <t>Sanabria 2963</t>
  </si>
  <si>
    <t>C1417AZQ</t>
  </si>
  <si>
    <t>Sanchez De Bustamante 1399 esquina Paraguay</t>
  </si>
  <si>
    <t>C1425DUA</t>
  </si>
  <si>
    <t>San Martín 1145</t>
  </si>
  <si>
    <t>C1004AAW</t>
  </si>
  <si>
    <t>San Martín 1155</t>
  </si>
  <si>
    <t>San Martin 137</t>
  </si>
  <si>
    <t>C1004AAC</t>
  </si>
  <si>
    <t>San Martín 137</t>
  </si>
  <si>
    <t>San Martin 215</t>
  </si>
  <si>
    <t>C1004AAE</t>
  </si>
  <si>
    <t>San Martín 298</t>
  </si>
  <si>
    <t>C1004AAF</t>
  </si>
  <si>
    <t>San Martín 333</t>
  </si>
  <si>
    <t>C1004AAG</t>
  </si>
  <si>
    <t>San Martin 347</t>
  </si>
  <si>
    <t>San Martín 913</t>
  </si>
  <si>
    <t>C1004AAS</t>
  </si>
  <si>
    <t>Santiago De Compostela 3801 esquina Fernandez</t>
  </si>
  <si>
    <t>C1407MDB</t>
  </si>
  <si>
    <t>Sarmiento 1531/51, entre Paraná y Montevideo</t>
  </si>
  <si>
    <t>C1042ABC</t>
  </si>
  <si>
    <t>Sarmiento 532</t>
  </si>
  <si>
    <t>C1041AAL</t>
  </si>
  <si>
    <t>Sarmiento 630, entre Florida y Maipú</t>
  </si>
  <si>
    <t>C1041AAN</t>
  </si>
  <si>
    <t>Sarmiento 700 esquina Maipu</t>
  </si>
  <si>
    <t>Sarmiento 741, entre Esmeralda y Maipú</t>
  </si>
  <si>
    <t>C1041AAO</t>
  </si>
  <si>
    <t>Sarmiento 779 esquina Esmeralda</t>
  </si>
  <si>
    <t>Soldado De La Frontera 5290</t>
  </si>
  <si>
    <t>C1439FPH</t>
  </si>
  <si>
    <t>Talcahuano 459</t>
  </si>
  <si>
    <t>C1013AAI</t>
  </si>
  <si>
    <t>Talcahuano S/N, entre Lavalle y Tucuman</t>
  </si>
  <si>
    <t>Timoteo Gordillo 57</t>
  </si>
  <si>
    <t>C1408GQA</t>
  </si>
  <si>
    <t>Tronador 801</t>
  </si>
  <si>
    <t>C1427CRQ</t>
  </si>
  <si>
    <t>Tte. Gral. Juan D. Peron 2941</t>
  </si>
  <si>
    <t>C1198AAC</t>
  </si>
  <si>
    <t>Tucuman 661</t>
  </si>
  <si>
    <t>C1049AAM</t>
  </si>
  <si>
    <t>Tucumán 821, entre Esmeralda y Suipacha piso PB</t>
  </si>
  <si>
    <t>C1049AAQ</t>
  </si>
  <si>
    <t>Uspallata 2272</t>
  </si>
  <si>
    <t>C1282AEN</t>
  </si>
  <si>
    <t>Uspallata 3150</t>
  </si>
  <si>
    <t>C1437JCL</t>
  </si>
  <si>
    <t>Uspallata 3400</t>
  </si>
  <si>
    <t>C1437JCP</t>
  </si>
  <si>
    <t>Varela 1122</t>
  </si>
  <si>
    <t>C1406EKX</t>
  </si>
  <si>
    <t>Varela 1307</t>
  </si>
  <si>
    <t>C1406ELA</t>
  </si>
  <si>
    <t>Vedia 3626</t>
  </si>
  <si>
    <t>C1430DAH</t>
  </si>
  <si>
    <t>Viamonte 1155 esquina Libertad</t>
  </si>
  <si>
    <t>C1053ABW</t>
  </si>
  <si>
    <t>Viamonte 900, entre Suipacha y Esmeralda</t>
  </si>
  <si>
    <t>C1053ABR</t>
  </si>
  <si>
    <t>Viamonte 930</t>
  </si>
  <si>
    <t>C1053ABT</t>
  </si>
  <si>
    <t>Warnes 1354</t>
  </si>
  <si>
    <t>C1416CQN</t>
  </si>
  <si>
    <t>HSBC Bank Argentina</t>
  </si>
  <si>
    <t>BBVA Banco Francés</t>
  </si>
  <si>
    <t>Banco Galicia</t>
  </si>
  <si>
    <t>100 - Colectora General Paz Y D11 - Colectora General José María Paz</t>
  </si>
  <si>
    <t>D11 - Colectora General José María Paz</t>
  </si>
  <si>
    <t>Banco Supervielle</t>
  </si>
  <si>
    <t>12 DE OCTUBRE Y SAN MARTIN AV.</t>
  </si>
  <si>
    <t>24 DE NOVIEMBRE 791</t>
  </si>
  <si>
    <t>C1224AAE</t>
  </si>
  <si>
    <t>Banco Santander Río</t>
  </si>
  <si>
    <t>25 DE MAYO 140</t>
  </si>
  <si>
    <t>25 DE MAYO 299</t>
  </si>
  <si>
    <t>ARIAS Y GRECIA</t>
  </si>
  <si>
    <t>GRECIA</t>
  </si>
  <si>
    <t>9 DE JULIO AV. Y POSADAS</t>
  </si>
  <si>
    <t>POSADAS</t>
  </si>
  <si>
    <t>ACOSTA, MARIANO Y CASTAÑARES AV.</t>
  </si>
  <si>
    <t>CASTAÑARES AV.</t>
  </si>
  <si>
    <t>ACOYTE Y DAVEL, DESIDERIO FERNANDO, DR.</t>
  </si>
  <si>
    <t>DAVEL, DESIDERIO FERNANDO, DR.</t>
  </si>
  <si>
    <t>ACUÑA DE FIGUEROA, FRANCISCO Y CORDOBA AV.</t>
  </si>
  <si>
    <t>AGOTE, LUIS DR. Y GELLY Y OBES, GRAL. AV.</t>
  </si>
  <si>
    <t>GELLY Y OBES, GRAL. AV.</t>
  </si>
  <si>
    <t>CitiBank</t>
  </si>
  <si>
    <t>AGUERO 628</t>
  </si>
  <si>
    <t>C1171ABJ</t>
  </si>
  <si>
    <t>AGUIRRE Y FITZ ROY</t>
  </si>
  <si>
    <t>FITZ ROY</t>
  </si>
  <si>
    <t>ALBERDI, JUAN BAUTISTA AV. Y LACARRA</t>
  </si>
  <si>
    <t>ALBERDI, JUAN BAUTISTA AV.</t>
  </si>
  <si>
    <t>LACARRA</t>
  </si>
  <si>
    <t>Banco Macro</t>
  </si>
  <si>
    <t>ALBERDI, JUAN BAUTISTA AV. Y PIERES</t>
  </si>
  <si>
    <t>PIERES</t>
  </si>
  <si>
    <t>ALBERDI, JUAN BAUTISTA AV. Y PILAR</t>
  </si>
  <si>
    <t>ALBERDI, JUAN BAUTISTA AV. Y SUAREZ, JOSE LEON</t>
  </si>
  <si>
    <t>ALBERTI Y YRIGOYEN, HIPOLITO</t>
  </si>
  <si>
    <t>YRIGOYEN, HIPOLITO</t>
  </si>
  <si>
    <t>Banco Comafi</t>
  </si>
  <si>
    <t>ALCORTA, AMANCIO AV. Y ANCASTE</t>
  </si>
  <si>
    <t>ANCASTE</t>
  </si>
  <si>
    <t>ALEM, LEANDRO N. AV. Y BUTTY, E., ING.</t>
  </si>
  <si>
    <t>ALEM, LEANDRO N. AV.</t>
  </si>
  <si>
    <t>BUTTY, E., ING.</t>
  </si>
  <si>
    <t>ALEM, LEANDRO N. AV. Y CORDOBA AV.</t>
  </si>
  <si>
    <t>ALEM, LEANDRO N. AV. Y DELLA PAOLERA, CARLOS M.</t>
  </si>
  <si>
    <t>ALEM, LEANDRO N. AV. Y DEL LIBERTADOR AV.</t>
  </si>
  <si>
    <t>ALEM, LEANDRO N. AV. Y LAVALLE</t>
  </si>
  <si>
    <t>ALEM, LEANDRO N. AV. Y MITRE, BARTOLOME</t>
  </si>
  <si>
    <t>ALEM, LEANDRO N. AV. Y PARAGUAY</t>
  </si>
  <si>
    <t>ALEM, LEANDRO N. AV. Y RECONQUISTA</t>
  </si>
  <si>
    <t>ALEM, LEANDRO N. AV. Y ROJAS, RICARDO, DR.</t>
  </si>
  <si>
    <t>ROJAS, RICARDO, DR.</t>
  </si>
  <si>
    <t>Banco Itaú</t>
  </si>
  <si>
    <t>ALEM, LEANDRO N. AV. Y TRES SARGENTOS</t>
  </si>
  <si>
    <t>TRES SARGENTOS</t>
  </si>
  <si>
    <t>ALICIA M. DE JUSTO 1370</t>
  </si>
  <si>
    <t>MOREAU DE JUSTO, ALICIA AV.</t>
  </si>
  <si>
    <t>C1107AFB</t>
  </si>
  <si>
    <t>Banco Patagonia</t>
  </si>
  <si>
    <t>ALMAFUERTE AV. Y USPALLATA</t>
  </si>
  <si>
    <t>USPALLATA</t>
  </si>
  <si>
    <t>ALSINA 1338</t>
  </si>
  <si>
    <t>C1088AAJ</t>
  </si>
  <si>
    <t>ALSINA, ADOLFO Y PICHINCHA</t>
  </si>
  <si>
    <t>PICHINCHA</t>
  </si>
  <si>
    <t>ALVAREZ, DONATO, TTE. GRAL. AV. Y SAN BLAS</t>
  </si>
  <si>
    <t>SAN BLAS</t>
  </si>
  <si>
    <t>ARIAS Y DEL LIBERTADOR AV.</t>
  </si>
  <si>
    <t>ALVAREZ, DONATO, TTE. GRAL. AV. Y SAN MARTIN AV.</t>
  </si>
  <si>
    <t>ALVAREZ JONTE AV. Y JUSTO, JUAN B. AV.</t>
  </si>
  <si>
    <t>ALVAREZ JONTE Y LAMAS, ANDRES</t>
  </si>
  <si>
    <t>LAMAS, ANDRES</t>
  </si>
  <si>
    <t>ALVAREZ THOMAS AV. Y MAURE</t>
  </si>
  <si>
    <t>ALVEAR 1301</t>
  </si>
  <si>
    <t>C1014AAA</t>
  </si>
  <si>
    <t>ALVEAR AV. Y POSADAS</t>
  </si>
  <si>
    <t>ALVEAR, MARCELO T. DE Y AZCUENAGA</t>
  </si>
  <si>
    <t>ALVEAR, MARCELO T. DE Y RECONQUISTA</t>
  </si>
  <si>
    <t>ALVEAR Y CALLAO AV.</t>
  </si>
  <si>
    <t>ALVEAR Y MONTEVIDEO</t>
  </si>
  <si>
    <t>ANCHORENA, TOMAS MANUEL DE, DR. Y CORRIENTES AV.</t>
  </si>
  <si>
    <t>ANCHORENA, TOMAS MANUEL DE, DR. Y GARDEL, CARLOS</t>
  </si>
  <si>
    <t>GARDEL, CARLOS</t>
  </si>
  <si>
    <t>ANDALGALA Y CASTRO, EMILIO AV.</t>
  </si>
  <si>
    <t>ANTARTIDA ARGENTINA AV. Y GRIERSON, CECILIA</t>
  </si>
  <si>
    <t>ANTARTIDA ARGENTINA AV. Y RAMOS MEJIA, JOSE MARIA, DR. AV.</t>
  </si>
  <si>
    <t>RAMOS MEJIA, JOSE MARIA, DR. AV.</t>
  </si>
  <si>
    <t>ARAOZ DE LAMADRID, GREGORIO, GRAL. Y ISABEL LA CATOLICA</t>
  </si>
  <si>
    <t>ISABEL LA CATOLICA</t>
  </si>
  <si>
    <t>ARAUJO Y ECHENAGUCIA</t>
  </si>
  <si>
    <t>ECHENAGUCIA</t>
  </si>
  <si>
    <t>ARCE 940</t>
  </si>
  <si>
    <t>C1426BSP</t>
  </si>
  <si>
    <t>ARENAL, CONCEPCION Y CORDOBA AV.</t>
  </si>
  <si>
    <t>ARENAL, CONCEPCION Y GUZMAN</t>
  </si>
  <si>
    <t>GUZMAN</t>
  </si>
  <si>
    <t>ARENGREEN Y HIDALGO</t>
  </si>
  <si>
    <t>HIDALGO</t>
  </si>
  <si>
    <t>ARGENTINA AV. Y DE LA ROSA, JOSE I., DR.</t>
  </si>
  <si>
    <t>DE LA ROSA, JOSE I., DR.</t>
  </si>
  <si>
    <t>ARIAS Y MELIAN AV.</t>
  </si>
  <si>
    <t>ARIAS Y SUPERI</t>
  </si>
  <si>
    <t>ARRIOLA Y CASEROS AV.</t>
  </si>
  <si>
    <t>ARROTEA Y PERON, EVA AV.</t>
  </si>
  <si>
    <t>ASAMBLEA AV. Y MITRE, EMILIO</t>
  </si>
  <si>
    <t>ASUNCION 4193</t>
  </si>
  <si>
    <t>C1419HGS</t>
  </si>
  <si>
    <t>AV. ALVAREZ JONTE 4502</t>
  </si>
  <si>
    <t>C1407GOZ</t>
  </si>
  <si>
    <t>AV. ALVAREZ JONTE 4740</t>
  </si>
  <si>
    <t>C1407GPO</t>
  </si>
  <si>
    <t>AV. ALVAREZ JONTE 5255</t>
  </si>
  <si>
    <t>AV. ALVEAR 1331</t>
  </si>
  <si>
    <t>AV. ALVEAR 1528</t>
  </si>
  <si>
    <t>C1014AAP</t>
  </si>
  <si>
    <t>AV ASAMBLEA 695</t>
  </si>
  <si>
    <t>C1424COH</t>
  </si>
  <si>
    <t>AV. BELGRANO 1358</t>
  </si>
  <si>
    <t>C1093AAO</t>
  </si>
  <si>
    <t>AV. BELGRANO 1783</t>
  </si>
  <si>
    <t>AV. BELGRANO 698</t>
  </si>
  <si>
    <t>C1092AAT</t>
  </si>
  <si>
    <t>AV. BELGRANO 980</t>
  </si>
  <si>
    <t>C1092AAW</t>
  </si>
  <si>
    <t>AV. BELGRANO 992</t>
  </si>
  <si>
    <t>AV. BOEDO 729</t>
  </si>
  <si>
    <t>BOEDO AV.</t>
  </si>
  <si>
    <t>C1218AAD</t>
  </si>
  <si>
    <t>AV. BOEDO 802</t>
  </si>
  <si>
    <t>AV. BRASIL 1199</t>
  </si>
  <si>
    <t>C1154AAS</t>
  </si>
  <si>
    <t>AV. CABILDO 1000</t>
  </si>
  <si>
    <t>C1426AAW</t>
  </si>
  <si>
    <t>AV. CABILDO 1021</t>
  </si>
  <si>
    <t>C1426AAK</t>
  </si>
  <si>
    <t>AV. CABILDO 1159</t>
  </si>
  <si>
    <t>AV. CABILDO 1741</t>
  </si>
  <si>
    <t>C1426ABE</t>
  </si>
  <si>
    <t>AV. CABILDO 1802</t>
  </si>
  <si>
    <t>AV. CABILDO 1939</t>
  </si>
  <si>
    <t>AV. CABILDO 2215</t>
  </si>
  <si>
    <t>AV CABILDO 2453</t>
  </si>
  <si>
    <t>C1428AAG</t>
  </si>
  <si>
    <t>AV. CABILDO 2491</t>
  </si>
  <si>
    <t>AV. CABILDO 2754</t>
  </si>
  <si>
    <t>C1428AAW</t>
  </si>
  <si>
    <t>Av. Cabildo 3223</t>
  </si>
  <si>
    <t>C1429AAD</t>
  </si>
  <si>
    <t>AV. CABILDO 3349</t>
  </si>
  <si>
    <t>C1429AAE</t>
  </si>
  <si>
    <t>AV.CABILDO 3622</t>
  </si>
  <si>
    <t>C1429AAU</t>
  </si>
  <si>
    <t>AV. CABILDO 3702</t>
  </si>
  <si>
    <t>C1429AAV</t>
  </si>
  <si>
    <t>AV. CABILDO 4664</t>
  </si>
  <si>
    <t>C1429ABR</t>
  </si>
  <si>
    <t>AV. CABILDO 745</t>
  </si>
  <si>
    <t>C1426AAH</t>
  </si>
  <si>
    <t>AV. CABILDO 769</t>
  </si>
  <si>
    <t>AV. CABILDO 867</t>
  </si>
  <si>
    <t>C1426AAI</t>
  </si>
  <si>
    <t>AV. CABILDO 935</t>
  </si>
  <si>
    <t>C1426AAJ</t>
  </si>
  <si>
    <t>AV. CALLAO 1021</t>
  </si>
  <si>
    <t>C1023AAD</t>
  </si>
  <si>
    <t>AV. CALLAO 1165</t>
  </si>
  <si>
    <t>C1023AAE</t>
  </si>
  <si>
    <t>AV. CALLAO 1171</t>
  </si>
  <si>
    <t>AV. CALLAO 1270</t>
  </si>
  <si>
    <t>C1023AAS</t>
  </si>
  <si>
    <t>AV. CALLAO 1279</t>
  </si>
  <si>
    <t>C1023AAF</t>
  </si>
  <si>
    <t>AV. CALLAO 141</t>
  </si>
  <si>
    <t>AV. CALLAO 1499</t>
  </si>
  <si>
    <t>C1024AAA</t>
  </si>
  <si>
    <t>AV. CALLAO 1631</t>
  </si>
  <si>
    <t>C1024AAC</t>
  </si>
  <si>
    <t>AV. CALLAO 1661</t>
  </si>
  <si>
    <t>AV. CALLAO 169</t>
  </si>
  <si>
    <t>AV CALLAO 1690</t>
  </si>
  <si>
    <t>C1024AAP</t>
  </si>
  <si>
    <t>AV. CALLAO 1833</t>
  </si>
  <si>
    <t>C1024AAE</t>
  </si>
  <si>
    <t>AV. CALLAO 1991</t>
  </si>
  <si>
    <t>C1024AAF</t>
  </si>
  <si>
    <t>AV.CALLAO 257</t>
  </si>
  <si>
    <t>AV. CALLAO 264</t>
  </si>
  <si>
    <t>AV. CALLAO 273</t>
  </si>
  <si>
    <t>AV. CALLAO 349</t>
  </si>
  <si>
    <t>C1022AAD</t>
  </si>
  <si>
    <t>AV. CASEROS 2795</t>
  </si>
  <si>
    <t>C1264AAH</t>
  </si>
  <si>
    <t>AV. CENTENERA 2933</t>
  </si>
  <si>
    <t>C1437ACB</t>
  </si>
  <si>
    <t>AV. CONSTITUYENTES 5847</t>
  </si>
  <si>
    <t>C1431EZJ</t>
  </si>
  <si>
    <t>AV. CORDOBA 1299</t>
  </si>
  <si>
    <t>C1055AAC</t>
  </si>
  <si>
    <t>AV. CORDOBA 1315</t>
  </si>
  <si>
    <t>C1055AAD</t>
  </si>
  <si>
    <t>AV. CORDOBA 1428</t>
  </si>
  <si>
    <t>C1055AAR</t>
  </si>
  <si>
    <t>AV. CORDOBA 1674</t>
  </si>
  <si>
    <t>C1055AAT</t>
  </si>
  <si>
    <t>AV. CORDOBA 2090</t>
  </si>
  <si>
    <t>C1120AAP</t>
  </si>
  <si>
    <t>AV. CORDOBA 2240</t>
  </si>
  <si>
    <t>C1120AAR</t>
  </si>
  <si>
    <t>AV. CORDOBA  2282</t>
  </si>
  <si>
    <t>AV. CORDOBA 2571/81</t>
  </si>
  <si>
    <t>AV. CORDOBA 3227</t>
  </si>
  <si>
    <t>C1187AAG</t>
  </si>
  <si>
    <t>AV. CORDOBA 331</t>
  </si>
  <si>
    <t>C1054AAC</t>
  </si>
  <si>
    <t>AV. CORDOBA 3710</t>
  </si>
  <si>
    <t>C1188AAQ</t>
  </si>
  <si>
    <t>AV. CORDOBA 4675</t>
  </si>
  <si>
    <t>C1414BAE</t>
  </si>
  <si>
    <t>AV. CORDOBA 5030</t>
  </si>
  <si>
    <t>C1414BAV</t>
  </si>
  <si>
    <t>AV. CORDOBA 544</t>
  </si>
  <si>
    <t>C1054AAR</t>
  </si>
  <si>
    <t>AV. CORDOBA 633</t>
  </si>
  <si>
    <t>AV.CORDOBA 669</t>
  </si>
  <si>
    <t>AV. CORDOBA 699</t>
  </si>
  <si>
    <t>AV. CORDOBA 899</t>
  </si>
  <si>
    <t>C1054AAH</t>
  </si>
  <si>
    <t>AV. CORONEL DIAZ 1854</t>
  </si>
  <si>
    <t>C1425DQR</t>
  </si>
  <si>
    <t>AV. CORONEL DIAZ 2257</t>
  </si>
  <si>
    <t>C1425DQI</t>
  </si>
  <si>
    <t>AV. CORRIENTES 1102</t>
  </si>
  <si>
    <t>C1043AAY</t>
  </si>
  <si>
    <t>AV. CORRIENTES 1118</t>
  </si>
  <si>
    <t>AV. CORRIENTES 1427</t>
  </si>
  <si>
    <t>C1042AAA</t>
  </si>
  <si>
    <t>AV. CORRIENTES 1556</t>
  </si>
  <si>
    <t>AV. CORRIENTES 2171</t>
  </si>
  <si>
    <t>AV. CORRIENTES 2202</t>
  </si>
  <si>
    <t>C1046AAN</t>
  </si>
  <si>
    <t>AV. CORRIENTES 2249/51</t>
  </si>
  <si>
    <t>C1046AAA</t>
  </si>
  <si>
    <t>AV. CORRIENTES 2267</t>
  </si>
  <si>
    <t>AV. CORRIENTES 2426</t>
  </si>
  <si>
    <t>C1046AAP</t>
  </si>
  <si>
    <t>AV. CORRIENTES 3148</t>
  </si>
  <si>
    <t>C1193AAQ</t>
  </si>
  <si>
    <t>AV. CORRIENTES 3158</t>
  </si>
  <si>
    <t>AV. CORRIENTES 3399</t>
  </si>
  <si>
    <t>C1193AAF</t>
  </si>
  <si>
    <t>AV. CORRIENTES 366</t>
  </si>
  <si>
    <t>C1043AAQ</t>
  </si>
  <si>
    <t>AV. CORRIENTES 3684</t>
  </si>
  <si>
    <t>C1194AAP</t>
  </si>
  <si>
    <t>AV. CORRIENTES 3829</t>
  </si>
  <si>
    <t>C1194AAE</t>
  </si>
  <si>
    <t>AV. CORRIENTES 400</t>
  </si>
  <si>
    <t>AV. CORRIENTES 4136</t>
  </si>
  <si>
    <t>AV. CORRIENTES 4152</t>
  </si>
  <si>
    <t>AV. CORRIENTES 4222</t>
  </si>
  <si>
    <t>C1195AAO</t>
  </si>
  <si>
    <t>AV. CORRIENTES 4626</t>
  </si>
  <si>
    <t>C1195AAS</t>
  </si>
  <si>
    <t>AV. CORRIENTES 500</t>
  </si>
  <si>
    <t>C1043AAR</t>
  </si>
  <si>
    <t>AV. CORRIENTES 5100</t>
  </si>
  <si>
    <t>AV. CORRIENTES 5117</t>
  </si>
  <si>
    <t>C1414AJE</t>
  </si>
  <si>
    <t>AV. CORRIENTES 5253</t>
  </si>
  <si>
    <t>AV. CORRIENTES 5322</t>
  </si>
  <si>
    <t>C1414AJT</t>
  </si>
  <si>
    <t>AV. CORRIENTES 5376</t>
  </si>
  <si>
    <t>AV. CORRIENTES 5386</t>
  </si>
  <si>
    <t>AV. CORRIENTES 555</t>
  </si>
  <si>
    <t>C1043AAF</t>
  </si>
  <si>
    <t>AV. CORRIENTES 942</t>
  </si>
  <si>
    <t>C1043AAW</t>
  </si>
  <si>
    <t>AV. CRAMER 1710</t>
  </si>
  <si>
    <t>C1426APD</t>
  </si>
  <si>
    <t>AV. CRAMER 2060</t>
  </si>
  <si>
    <t>C1428CTF</t>
  </si>
  <si>
    <t>AV. DEL LIBERTADOR 5769</t>
  </si>
  <si>
    <t>C1428ARA</t>
  </si>
  <si>
    <t>AV.DEL LIBERTADOR 6220</t>
  </si>
  <si>
    <t>C1428ARS</t>
  </si>
  <si>
    <t>AV DEL LIBERTADOR 7468</t>
  </si>
  <si>
    <t>C1429BMU</t>
  </si>
  <si>
    <t>AV. DEL LIBERTADOR 8108</t>
  </si>
  <si>
    <t>C1429BNO</t>
  </si>
  <si>
    <t>AV. DE LOS CONSTITUYENTES 5668</t>
  </si>
  <si>
    <t>C1431EZU</t>
  </si>
  <si>
    <t>AV. DE LOS INCAS 4138</t>
  </si>
  <si>
    <t>C1427DNT</t>
  </si>
  <si>
    <t>AV. DE LOS INCAS  4763</t>
  </si>
  <si>
    <t>C1427DNM</t>
  </si>
  <si>
    <t>AV. DE MAYO 1165</t>
  </si>
  <si>
    <t>C1085ABB</t>
  </si>
  <si>
    <t>Av. De Mayo 1202</t>
  </si>
  <si>
    <t>C1085ABP</t>
  </si>
  <si>
    <t>AV. DE MAYO 1225</t>
  </si>
  <si>
    <t>C1085ABC</t>
  </si>
  <si>
    <t>AV. DE MAYO 1441</t>
  </si>
  <si>
    <t>C1085ABE</t>
  </si>
  <si>
    <t>AV. DE MAYO 782</t>
  </si>
  <si>
    <t>C1084AAP</t>
  </si>
  <si>
    <t>AV. DIAZ VELEZ 3916</t>
  </si>
  <si>
    <t>DIAZ VELEZ AV.</t>
  </si>
  <si>
    <t>C1200AAT</t>
  </si>
  <si>
    <t>AV. DIAZ VELEZ 4101</t>
  </si>
  <si>
    <t>C1200AAI</t>
  </si>
  <si>
    <t>AV. DIAZ VELEZ 4363</t>
  </si>
  <si>
    <t>C1200AAK</t>
  </si>
  <si>
    <t>AV. DIAZ VELEZ 5253</t>
  </si>
  <si>
    <t>C1405DCH</t>
  </si>
  <si>
    <t>AV.DIRECTORIO 1950</t>
  </si>
  <si>
    <t>C1406GZV</t>
  </si>
  <si>
    <t>AV E CASTRO 7325</t>
  </si>
  <si>
    <t>C1408IGK</t>
  </si>
  <si>
    <t>AV. EL CANO 3034</t>
  </si>
  <si>
    <t>C1426EJO</t>
  </si>
  <si>
    <t>AV. ELCANO 3107</t>
  </si>
  <si>
    <t>C1426EJC</t>
  </si>
  <si>
    <t>Avenida Brigadier General Juan Manuel de Rosas Y Avenida General Paz</t>
  </si>
  <si>
    <t>Avenida General Paz</t>
  </si>
  <si>
    <t>AV. ENTRE RIOS 1145</t>
  </si>
  <si>
    <t>C1080ABF</t>
  </si>
  <si>
    <t>AV. ENTRE RIOS 1150</t>
  </si>
  <si>
    <t>C1080ABS</t>
  </si>
  <si>
    <t>AV. ENTRE RIOS 555</t>
  </si>
  <si>
    <t>C1079ABF</t>
  </si>
  <si>
    <t>AV. EVA PERON 4902</t>
  </si>
  <si>
    <t>C1439BSN</t>
  </si>
  <si>
    <t>AV. EVA PERON 4941</t>
  </si>
  <si>
    <t>C1439BSA</t>
  </si>
  <si>
    <t>AV. F. BEIRO 5491</t>
  </si>
  <si>
    <t>C1419IAD</t>
  </si>
  <si>
    <t>AV. FCO. BEIRO 3599</t>
  </si>
  <si>
    <t>C1419HYJ</t>
  </si>
  <si>
    <t>AV. FCO. BEIRO 4229</t>
  </si>
  <si>
    <t>C1419HZE</t>
  </si>
  <si>
    <t>AV. FCO. BEIRO 5248</t>
  </si>
  <si>
    <t>AV. FCO. BEIRO 5265</t>
  </si>
  <si>
    <t>C1419IAB</t>
  </si>
  <si>
    <t>AV. FCO. BEIRO 5289</t>
  </si>
  <si>
    <t>AV. F DE LA CRUZ 6212</t>
  </si>
  <si>
    <t>C1439CPO</t>
  </si>
  <si>
    <t>AV. F. DE LA CRUZ 809</t>
  </si>
  <si>
    <t>C1437GYA</t>
  </si>
  <si>
    <t>AV. FEDERICO LACROZE 2451</t>
  </si>
  <si>
    <t>C1426CPJ</t>
  </si>
  <si>
    <t>AV. FEDERICO LACROZE 3101</t>
  </si>
  <si>
    <t>C1426CQE</t>
  </si>
  <si>
    <t>AV. F.F.DE LA CRUZ 6545</t>
  </si>
  <si>
    <t>C1439CPE</t>
  </si>
  <si>
    <t>AV. FIGUEROA ALCORTA 2263</t>
  </si>
  <si>
    <t>C1425CKB</t>
  </si>
  <si>
    <t>AV F. LACROZE 3825</t>
  </si>
  <si>
    <t>C1427EDD</t>
  </si>
  <si>
    <t>AV. FOREST 1187</t>
  </si>
  <si>
    <t>C1427CEI</t>
  </si>
  <si>
    <t>AV. FRANCISCO BEIRO 3180</t>
  </si>
  <si>
    <t>C1419HYS</t>
  </si>
  <si>
    <t>AV. FRANCISCO BEIRO 4359</t>
  </si>
  <si>
    <t>C1419HZF</t>
  </si>
  <si>
    <t>AV. GAONA 2508</t>
  </si>
  <si>
    <t>C1416DSN</t>
  </si>
  <si>
    <t>AV GAONA 3496</t>
  </si>
  <si>
    <t>C1416DSW</t>
  </si>
  <si>
    <t>AV. GAONA 3720</t>
  </si>
  <si>
    <t>C1416DSZ</t>
  </si>
  <si>
    <t>AV GRAL MOSCONI 2816</t>
  </si>
  <si>
    <t>C1419EQU</t>
  </si>
  <si>
    <t>AV.INDEPENDENCIA 3691</t>
  </si>
  <si>
    <t>C1226AAB</t>
  </si>
  <si>
    <t>AV. J. B. ALBERDI 5754</t>
  </si>
  <si>
    <t>C1440AAV</t>
  </si>
  <si>
    <t>AV. J. B. ALBERDI 5977</t>
  </si>
  <si>
    <t>C1440AAK</t>
  </si>
  <si>
    <t>AV. J.B. ALBERDI 7283</t>
  </si>
  <si>
    <t>C1440ABK</t>
  </si>
  <si>
    <t>AV. J.B. JUSTO 6629</t>
  </si>
  <si>
    <t>C1407FAE</t>
  </si>
  <si>
    <t>AV. JOSE M. MORENO 230</t>
  </si>
  <si>
    <t>C1424AAP</t>
  </si>
  <si>
    <t>AV. JUAN B. ALBERDI 1617</t>
  </si>
  <si>
    <t>C1406GRF</t>
  </si>
  <si>
    <t>AV. JUAN B. ALBERDI 5002</t>
  </si>
  <si>
    <t>C1440AAO</t>
  </si>
  <si>
    <t>AV. JUAN B. ALBERDI 5859</t>
  </si>
  <si>
    <t>C1440AAJ</t>
  </si>
  <si>
    <t>AV. JUAN B. JUSTO 4802</t>
  </si>
  <si>
    <t>C1416DKP</t>
  </si>
  <si>
    <t>AV. JUAN B. JUSTO 7132</t>
  </si>
  <si>
    <t>C1407FAW</t>
  </si>
  <si>
    <t>AV. JURAMENTO 2013</t>
  </si>
  <si>
    <t>C1428DNG</t>
  </si>
  <si>
    <t>AV.JURAMENTO 2095</t>
  </si>
  <si>
    <t>AV. LA PLATA 1031</t>
  </si>
  <si>
    <t>C1250AAA</t>
  </si>
  <si>
    <t>AV. LA PLATA 140</t>
  </si>
  <si>
    <t>C1184AAO</t>
  </si>
  <si>
    <t>AV. LA PLATA 293</t>
  </si>
  <si>
    <t>C1184AAC</t>
  </si>
  <si>
    <t>AV. LA PLATA 510</t>
  </si>
  <si>
    <t>C1235ABP</t>
  </si>
  <si>
    <t>AV. LA PLATA 537</t>
  </si>
  <si>
    <t>C1235ABC</t>
  </si>
  <si>
    <t>AV. LAS HERAS 1602</t>
  </si>
  <si>
    <t>C1018AAN</t>
  </si>
  <si>
    <t>AV. LAS HERAS 2401</t>
  </si>
  <si>
    <t>C1425ASB</t>
  </si>
  <si>
    <t>AV. LAS HERAS 2958</t>
  </si>
  <si>
    <t>C1425AST</t>
  </si>
  <si>
    <t>AV. LAS HERAS 3001</t>
  </si>
  <si>
    <t>C1425ASH</t>
  </si>
  <si>
    <t>AV. LAS HERAS 3015</t>
  </si>
  <si>
    <t>AV. LAS HERAS 3201</t>
  </si>
  <si>
    <t>C1425ASJ</t>
  </si>
  <si>
    <t>AV. LAS HERAS 3701</t>
  </si>
  <si>
    <t>C1425ATB</t>
  </si>
  <si>
    <t>AV. LEANDRO N ALEM 1064</t>
  </si>
  <si>
    <t>C1001AAS</t>
  </si>
  <si>
    <t>AV.LIBERTADOR 6350</t>
  </si>
  <si>
    <t>C1428ART</t>
  </si>
  <si>
    <t>AV. LIBERTADOR 6876</t>
  </si>
  <si>
    <t>C1429BMO</t>
  </si>
  <si>
    <t>AV LISANDRO DE LA TORRE 2406</t>
  </si>
  <si>
    <t>AV. L.N.ALEM 456</t>
  </si>
  <si>
    <t>C1003AAR</t>
  </si>
  <si>
    <t>AV. L.N. ALEM 651</t>
  </si>
  <si>
    <t>C1001AAB</t>
  </si>
  <si>
    <t>AV. L. N. ALEM 653</t>
  </si>
  <si>
    <t>AV. L.N. ALEM 910</t>
  </si>
  <si>
    <t>C1001AAR</t>
  </si>
  <si>
    <t>AV. LUIS MARÍA CAMPOS 1407</t>
  </si>
  <si>
    <t>C1426BOM</t>
  </si>
  <si>
    <t>AV. LUIS M. CAMPOS 1029</t>
  </si>
  <si>
    <t>C1426BOI</t>
  </si>
  <si>
    <t>AV. LUIS M. CAMPOS 1175</t>
  </si>
  <si>
    <t>C1426BOJ</t>
  </si>
  <si>
    <t>AV. LUIS M. CAMPOS 1201</t>
  </si>
  <si>
    <t>C1426BOK</t>
  </si>
  <si>
    <t>AV. LUIS M. CAMPOS 1349</t>
  </si>
  <si>
    <t>C1426BOL</t>
  </si>
  <si>
    <t>AV. LUIS M. CAMPOS 1383</t>
  </si>
  <si>
    <t>AV MANUEL MONTES DE OCA 1022</t>
  </si>
  <si>
    <t>C1270AAX</t>
  </si>
  <si>
    <t>AV. MARTIN GARCIA 702</t>
  </si>
  <si>
    <t>C1268ABQ</t>
  </si>
  <si>
    <t>AV.MONROE 3099</t>
  </si>
  <si>
    <t>C1428BLY</t>
  </si>
  <si>
    <t>AV. MONTES DE OCA 1107</t>
  </si>
  <si>
    <t>C1270AAL</t>
  </si>
  <si>
    <t>AV. MONTES DE OCA 650</t>
  </si>
  <si>
    <t>C1270AAT</t>
  </si>
  <si>
    <t>AV. MONTES DE OCA 701</t>
  </si>
  <si>
    <t>C1270AAH</t>
  </si>
  <si>
    <t>AV. MONTES DE OCA 736</t>
  </si>
  <si>
    <t>C1270AAU</t>
  </si>
  <si>
    <t>AV.MONTES DE OCA 895</t>
  </si>
  <si>
    <t>AV. MOSCONI 3525</t>
  </si>
  <si>
    <t>AV. NAZCA 1922</t>
  </si>
  <si>
    <t>AV. NAZCA 2330</t>
  </si>
  <si>
    <t>C1416ASZ</t>
  </si>
  <si>
    <t>AV. PASEO COLON 505</t>
  </si>
  <si>
    <t>C1063ACF</t>
  </si>
  <si>
    <t>AV. PASEO COLON 515</t>
  </si>
  <si>
    <t>AV. PASEO COLON 793</t>
  </si>
  <si>
    <t>C1063ACH</t>
  </si>
  <si>
    <t>AV. PEDRO GOYENA 1192</t>
  </si>
  <si>
    <t>C1406GWN</t>
  </si>
  <si>
    <t>AV. PEDRO GOYENA 1291</t>
  </si>
  <si>
    <t>C1406GWB</t>
  </si>
  <si>
    <t>AV. PEDRO GOYENA 1642</t>
  </si>
  <si>
    <t>C1406GWS</t>
  </si>
  <si>
    <t>AV. PUEYRREDON 1001</t>
  </si>
  <si>
    <t>AV. PUEYRREDON 1055</t>
  </si>
  <si>
    <t>AV. PUEYRREDON 1657</t>
  </si>
  <si>
    <t>C1118AAG</t>
  </si>
  <si>
    <t>AV. PUEYRREDON 1855</t>
  </si>
  <si>
    <t>C1119ACB</t>
  </si>
  <si>
    <t>AV. PUEYRREDON 1914</t>
  </si>
  <si>
    <t>C1119ACP</t>
  </si>
  <si>
    <t>AV. PUEYRREDON 2325</t>
  </si>
  <si>
    <t>C1119ACG</t>
  </si>
  <si>
    <t>AV. QUINTANA 101</t>
  </si>
  <si>
    <t>C1014ACB</t>
  </si>
  <si>
    <t>AV. QUINTANA 401</t>
  </si>
  <si>
    <t>C1129ABA</t>
  </si>
  <si>
    <t>AV. QUINTANA 439</t>
  </si>
  <si>
    <t>AV. QUINTANA 587</t>
  </si>
  <si>
    <t>C1129ABB</t>
  </si>
  <si>
    <t>AV. QUINTANA 99</t>
  </si>
  <si>
    <t>C1014ACA</t>
  </si>
  <si>
    <t>AV. RICARDO BALBIN 3899</t>
  </si>
  <si>
    <t>AV. RICARDO BALBIN 4027</t>
  </si>
  <si>
    <t>C1430AAL</t>
  </si>
  <si>
    <t>AV. RIVADAVIA 11102</t>
  </si>
  <si>
    <t>C1408AAY</t>
  </si>
  <si>
    <t>AV. RIVADAVIA 11120</t>
  </si>
  <si>
    <t>AV. RIVADAVIA 11178</t>
  </si>
  <si>
    <t>AV. RIVADAVIA  11200</t>
  </si>
  <si>
    <t>AV. RIVADAVIA 11334</t>
  </si>
  <si>
    <t>C1408ABN</t>
  </si>
  <si>
    <t>AV. RIVADAVIA 11494</t>
  </si>
  <si>
    <t>C1408ABO</t>
  </si>
  <si>
    <t>AV. RIVADAVIA 2330</t>
  </si>
  <si>
    <t>C1034ACP</t>
  </si>
  <si>
    <t>AV. RIVADAVIA 2556</t>
  </si>
  <si>
    <t>C1034ACR</t>
  </si>
  <si>
    <t>AV.RIVADAVIA 2577</t>
  </si>
  <si>
    <t>C1034ACE</t>
  </si>
  <si>
    <t>AV. RIVADAVIA 3202</t>
  </si>
  <si>
    <t>C1203AAR</t>
  </si>
  <si>
    <t>AV. RIVADAVIA 3681</t>
  </si>
  <si>
    <t>C1204AAB</t>
  </si>
  <si>
    <t>AV. RIVADAVIA 3702</t>
  </si>
  <si>
    <t>AV. RIVADAVIA 3977</t>
  </si>
  <si>
    <t>C1204AAE</t>
  </si>
  <si>
    <t>AV. RIVADAVIA 4059</t>
  </si>
  <si>
    <t>C1205AAA</t>
  </si>
  <si>
    <t>AV. RIVADAVIA 4100</t>
  </si>
  <si>
    <t>C1205AAN</t>
  </si>
  <si>
    <t>AV. RIVADAVIA 4364</t>
  </si>
  <si>
    <t>C1205AAQ</t>
  </si>
  <si>
    <t>AV. RIVADAVIA 4715</t>
  </si>
  <si>
    <t>C1424CEC</t>
  </si>
  <si>
    <t>AV. RIVADAVIA 5075</t>
  </si>
  <si>
    <t>AV. RIVADAVIA 5173</t>
  </si>
  <si>
    <t>AV. RIVADAVIA 5201</t>
  </si>
  <si>
    <t>C1424CEH</t>
  </si>
  <si>
    <t>Av. Rivadavia 5234</t>
  </si>
  <si>
    <t>C1424CEU</t>
  </si>
  <si>
    <t>AV. RIVADAVIA 5273</t>
  </si>
  <si>
    <t>AV. RIVADAVIA 5288</t>
  </si>
  <si>
    <t>AV. RIVADAVIA 5300</t>
  </si>
  <si>
    <t>AV. RIVADAVIA 5306</t>
  </si>
  <si>
    <t>C1424CEV</t>
  </si>
  <si>
    <t>AV. RIVADAVIA 5315</t>
  </si>
  <si>
    <t>C1424CEI</t>
  </si>
  <si>
    <t>AV. RIVADAVIA 6245</t>
  </si>
  <si>
    <t>C1406GLF</t>
  </si>
  <si>
    <t>AV. RIVADAVIA 6312</t>
  </si>
  <si>
    <t>C1406GLT</t>
  </si>
  <si>
    <t>AV. RIVADAVIA 6411</t>
  </si>
  <si>
    <t>C1406GLH</t>
  </si>
  <si>
    <t>AV RIVADAVIA 6483</t>
  </si>
  <si>
    <t>AV. RIVADAVIA 6626</t>
  </si>
  <si>
    <t>AV. RIVADAVIA 6770</t>
  </si>
  <si>
    <t>C1406GLX</t>
  </si>
  <si>
    <t>AV. RIVADAVIA 6902</t>
  </si>
  <si>
    <t>AV RIVADAVIA 7060</t>
  </si>
  <si>
    <t>C1406GMN</t>
  </si>
  <si>
    <t>AV. RIVADAVIA 7121</t>
  </si>
  <si>
    <t>C1406GMB</t>
  </si>
  <si>
    <t>AV. RIVADAVIA 7275</t>
  </si>
  <si>
    <t>C1406GMC</t>
  </si>
  <si>
    <t>AV. RIVADAVIA 7530</t>
  </si>
  <si>
    <t>C1406GMS</t>
  </si>
  <si>
    <t>AV. RIVADAVIA 8799</t>
  </si>
  <si>
    <t>AV. RIVADAVIA 9711</t>
  </si>
  <si>
    <t>C1407DZG</t>
  </si>
  <si>
    <t>AV. ROCA 6883</t>
  </si>
  <si>
    <t>C1439DWF</t>
  </si>
  <si>
    <t>AV. ROMULO S. NAON 1802</t>
  </si>
  <si>
    <t>C1430EPB</t>
  </si>
  <si>
    <t>AV. R. SAENZ PENA 567</t>
  </si>
  <si>
    <t>AV. R. SAENZ PENA 660</t>
  </si>
  <si>
    <t>C1035AAO</t>
  </si>
  <si>
    <t>AV. R. SAENZ PENA 844</t>
  </si>
  <si>
    <t>C1035AAQ</t>
  </si>
  <si>
    <t>AV. R. SAENZ PENA 865</t>
  </si>
  <si>
    <t>C1035AAD</t>
  </si>
  <si>
    <t>AV R.V.PENALOZA 507/497</t>
  </si>
  <si>
    <t>C1107CGK</t>
  </si>
  <si>
    <t>AV SACALABRINI ORTIZ 2524</t>
  </si>
  <si>
    <t>SCALABRINI ORTIZ, RAUL</t>
  </si>
  <si>
    <t>C1425DBT</t>
  </si>
  <si>
    <t>AV. SAN JUAN 2654</t>
  </si>
  <si>
    <t>C1232AAV</t>
  </si>
  <si>
    <t>AV. SAN JUAN 2812</t>
  </si>
  <si>
    <t>AV. SAN JUAN 3101</t>
  </si>
  <si>
    <t>C1233ABB</t>
  </si>
  <si>
    <t>AV. SAN JUAN 3599</t>
  </si>
  <si>
    <t>C1233ABF</t>
  </si>
  <si>
    <t>AV. SAN JUAN 4300</t>
  </si>
  <si>
    <t>C1233ABZ</t>
  </si>
  <si>
    <t>AV. SAN MARTIN 2349</t>
  </si>
  <si>
    <t>C1416CRL</t>
  </si>
  <si>
    <t>AV. SAN MARTÍN 2941</t>
  </si>
  <si>
    <t>C1416CSE</t>
  </si>
  <si>
    <t>AV. SAN MARTIN 6931</t>
  </si>
  <si>
    <t>C1419ICG</t>
  </si>
  <si>
    <t>AV SAN MARTÍN 7187</t>
  </si>
  <si>
    <t>C1419ICI</t>
  </si>
  <si>
    <t>AV. SANTA FE 1166</t>
  </si>
  <si>
    <t>AV. SANTA FE 1288</t>
  </si>
  <si>
    <t>C1059ABT</t>
  </si>
  <si>
    <t>AV. SANTA FE 1301</t>
  </si>
  <si>
    <t>C1059ABH</t>
  </si>
  <si>
    <t>AV. SANTA FE 1450</t>
  </si>
  <si>
    <t>C1060ABN</t>
  </si>
  <si>
    <t>AV. SANTA FE 1630</t>
  </si>
  <si>
    <t>C1060ABP</t>
  </si>
  <si>
    <t>AV. SANTA FE 2121</t>
  </si>
  <si>
    <t>C1123AAD</t>
  </si>
  <si>
    <t>AV. SANTA FE 2201</t>
  </si>
  <si>
    <t>AV. SANTA FE 2220</t>
  </si>
  <si>
    <t>C1123AAR</t>
  </si>
  <si>
    <t>AV. SANTA FE 2699</t>
  </si>
  <si>
    <t>C1425BGB</t>
  </si>
  <si>
    <t>AV. SANTA FE 2762</t>
  </si>
  <si>
    <t>C1425BGP</t>
  </si>
  <si>
    <t>AV. SANTA FE 2835</t>
  </si>
  <si>
    <t>AV. SANTA FÉ 2867</t>
  </si>
  <si>
    <t>AV. SANTA FE 2972</t>
  </si>
  <si>
    <t>C1425BGR</t>
  </si>
  <si>
    <t>AV. SANTA FE 3060</t>
  </si>
  <si>
    <t>C1425BGS</t>
  </si>
  <si>
    <t>AV. SANTA FE 3077</t>
  </si>
  <si>
    <t>AV.SANTA FE 3117</t>
  </si>
  <si>
    <t>C1425BGG</t>
  </si>
  <si>
    <t>AV. SANTA FE 3164</t>
  </si>
  <si>
    <t>C1425BGT</t>
  </si>
  <si>
    <t>AV. SANTA FE 3228</t>
  </si>
  <si>
    <t>C1425BGU</t>
  </si>
  <si>
    <t>AV. SANTA FE 3315</t>
  </si>
  <si>
    <t>C1425BGI</t>
  </si>
  <si>
    <t>Av. Santa Fe 3316</t>
  </si>
  <si>
    <t>AV. SANTA FE 3440</t>
  </si>
  <si>
    <t>C1425BGW</t>
  </si>
  <si>
    <t>AV. SANTA FE 3655</t>
  </si>
  <si>
    <t>C1425BGL</t>
  </si>
  <si>
    <t>AV. SANTA FE 3701</t>
  </si>
  <si>
    <t>C1425BGM</t>
  </si>
  <si>
    <t>AV. SANTA FE 3725</t>
  </si>
  <si>
    <t>AV.SANTA FE 4018</t>
  </si>
  <si>
    <t>C1425BHP</t>
  </si>
  <si>
    <t>AV. SANTA FE 4453</t>
  </si>
  <si>
    <t>C1425BHG</t>
  </si>
  <si>
    <t>AV. SANTA FE 4846</t>
  </si>
  <si>
    <t>AV. SANTA FE 5000</t>
  </si>
  <si>
    <t>C1425BHY</t>
  </si>
  <si>
    <t>AV. SANTA FE 831</t>
  </si>
  <si>
    <t>C1059ABC</t>
  </si>
  <si>
    <t>AV. SANTA FE 880</t>
  </si>
  <si>
    <t>AV. SANTA FE 954</t>
  </si>
  <si>
    <t>C1059ABQ</t>
  </si>
  <si>
    <t>AV. SANTA FE 964</t>
  </si>
  <si>
    <t>AV.SANTA FE 975</t>
  </si>
  <si>
    <t>C1059ABD</t>
  </si>
  <si>
    <t>AV. SCALABRINI ORTIZ 1729</t>
  </si>
  <si>
    <t>SCALABRINI ORTIZ, RAUL AV.</t>
  </si>
  <si>
    <t>C1414DOE</t>
  </si>
  <si>
    <t>AV. SCALABRINI ORTIZ 2486</t>
  </si>
  <si>
    <t>C1425DBS</t>
  </si>
  <si>
    <t>AV.SCALABRINI ORTIZ 249</t>
  </si>
  <si>
    <t>C1414DNC</t>
  </si>
  <si>
    <t>AV. TRIUNVIRATO 3633</t>
  </si>
  <si>
    <t>C1427AAJ</t>
  </si>
  <si>
    <t>AV. TRIUNVIRATO 3897</t>
  </si>
  <si>
    <t>C1431FBB</t>
  </si>
  <si>
    <t>AV.TRIUNVIRATO 4274</t>
  </si>
  <si>
    <t>C1431FBS</t>
  </si>
  <si>
    <t>AV. TRIUNVIRATO 4302</t>
  </si>
  <si>
    <t>C1431FBT</t>
  </si>
  <si>
    <t>AV. TRIUNVIRATO 4410</t>
  </si>
  <si>
    <t>C1431FBU</t>
  </si>
  <si>
    <t>AV.TRIUNVIRATO 4458</t>
  </si>
  <si>
    <t>AV. TRIUNVIRATO 4599</t>
  </si>
  <si>
    <t>C1431FBI</t>
  </si>
  <si>
    <t>AV. TRIUNVIRATO 4601</t>
  </si>
  <si>
    <t>AV. TRIUNVIRATO 4648</t>
  </si>
  <si>
    <t>C1431FBW</t>
  </si>
  <si>
    <t>AV.TRIUNVIRATO 5201</t>
  </si>
  <si>
    <t>C1431FCF</t>
  </si>
  <si>
    <t>AV. VELEZ SARFIELD 1847</t>
  </si>
  <si>
    <t>VELEZ SARSFIELD AV.</t>
  </si>
  <si>
    <t>C1285AAH</t>
  </si>
  <si>
    <t>AZARA 841</t>
  </si>
  <si>
    <t>C1267ABQ</t>
  </si>
  <si>
    <t>AZARA Y MAGALLANES</t>
  </si>
  <si>
    <t>MAGALLANES</t>
  </si>
  <si>
    <t>AZARA Y OLAVARRIA</t>
  </si>
  <si>
    <t>OLAVARRIA</t>
  </si>
  <si>
    <t>AZCUENAGA Y SANTA FE AV.</t>
  </si>
  <si>
    <t>AZOPARDO Y CHILE AV.</t>
  </si>
  <si>
    <t>AZOPARDO Y INDEPENDENCIA AV.</t>
  </si>
  <si>
    <t>AZURDUY JUANA Y CABILDO AV.</t>
  </si>
  <si>
    <t>BAIGORRIA Y SAN MARTIN AV.</t>
  </si>
  <si>
    <t>BALBASTRO Y LA PLATA AV.</t>
  </si>
  <si>
    <t>BALBIN, RICARDO, DR. AV. Y GARCIA DEL RIO</t>
  </si>
  <si>
    <t>GARCIA DEL RIO</t>
  </si>
  <si>
    <t>BALCARCE, FLORENCIO Y RIVADAVIA AV.</t>
  </si>
  <si>
    <t>BALCARCE Y ESTADOS UNIDOS</t>
  </si>
  <si>
    <t>ESTADOS UNIDOS</t>
  </si>
  <si>
    <t>BALCARCE Y REPUBLICA BOLIVARIANA DE VENEZUELA</t>
  </si>
  <si>
    <t>BARAGAÑA Y DE LOS CONSTITUYENTES AV.</t>
  </si>
  <si>
    <t>Compania Financiera</t>
  </si>
  <si>
    <t>BARCO CENTENERA DEL Y RIVADAVIA AV.</t>
  </si>
  <si>
    <t>BARILARI, ATILIO S., ALTE. Y DEL LIBERTADOR AV.</t>
  </si>
  <si>
    <t>BARRAGAN Y GORDILLO, TIMOTEO</t>
  </si>
  <si>
    <t>BARTOLOME MITRE 434</t>
  </si>
  <si>
    <t>C1036AAH</t>
  </si>
  <si>
    <t>BARTOLOME MITRE 899</t>
  </si>
  <si>
    <t>C1036AAO</t>
  </si>
  <si>
    <t>BAVIO, ERNESTO A. Y SAENZ VALIENTE, JUAN PABLO</t>
  </si>
  <si>
    <t>SAENZ VALIENTE, JUAN PABLO</t>
  </si>
  <si>
    <t>BDO. DE IRIGOYEN 1340</t>
  </si>
  <si>
    <t>C1138ABD</t>
  </si>
  <si>
    <t>BEIRO, FRANCISCO AV. Y SANABRIA</t>
  </si>
  <si>
    <t>SANABRIA</t>
  </si>
  <si>
    <t>BEIRO, FRANCISCO AV. Y SAN MARTIN AV.</t>
  </si>
  <si>
    <t>BELGRANO AV. Y DEFENSA</t>
  </si>
  <si>
    <t>BELGRANO AV. Y IRIGOYEN, BERNARDO DE</t>
  </si>
  <si>
    <t>BELGRANO AV. Y LA RIOJA</t>
  </si>
  <si>
    <t>LA RIOJA</t>
  </si>
  <si>
    <t>BELGRANO AV. Y PASCO</t>
  </si>
  <si>
    <t>PASCO</t>
  </si>
  <si>
    <t>BELGRANO AV. Y SOLIS</t>
  </si>
  <si>
    <t>SOLIS</t>
  </si>
  <si>
    <t>BERG, CARLOS Y FERRE</t>
  </si>
  <si>
    <t>FERRE</t>
  </si>
  <si>
    <t>BERNARDO DE YRIGOYEN 1578</t>
  </si>
  <si>
    <t>C1138ABH</t>
  </si>
  <si>
    <t>BERUTI Y PUEYRREDON AV.</t>
  </si>
  <si>
    <t>BESARES Y CRAMER</t>
  </si>
  <si>
    <t>CRAMER</t>
  </si>
  <si>
    <t>BILBAO, FRANCISCO Y LARRAZABAL</t>
  </si>
  <si>
    <t>LARRAZABAL</t>
  </si>
  <si>
    <t>BILLINGHURST 1831</t>
  </si>
  <si>
    <t>C1425DTK</t>
  </si>
  <si>
    <t>BILLINGHURST Y CORDOBA AV.</t>
  </si>
  <si>
    <t>BILLINGHURST Y DEL LIBERTADOR AV.</t>
  </si>
  <si>
    <t>BILLINGHURST Y SANTA FE AV.</t>
  </si>
  <si>
    <t>Banco Columbia</t>
  </si>
  <si>
    <t>BLANCO ENCALADA Y CABILDO AV.</t>
  </si>
  <si>
    <t>BME. MITRE 480</t>
  </si>
  <si>
    <t>BOEDO AV. Y CASEROS AV.</t>
  </si>
  <si>
    <t>BOEDO AV. Y GARAY, JUAN DE AV.</t>
  </si>
  <si>
    <t>BOGOTA Y SAN NICOLAS</t>
  </si>
  <si>
    <t>BOLIVAR Y GARCIA, MARTIN AV.</t>
  </si>
  <si>
    <t>BONIFACIO, JOSE Y MITRE, EMILIO</t>
  </si>
  <si>
    <t>BONORINO, ESTEBAN, CNEL. AV. Y GAVILAN</t>
  </si>
  <si>
    <t>GAVILAN</t>
  </si>
  <si>
    <t>BONPLAND Y HONDURAS</t>
  </si>
  <si>
    <t>BOUCHARD 557 PB</t>
  </si>
  <si>
    <t>C1106ABG</t>
  </si>
  <si>
    <t>BOUCHARD Y CORDOBA AV.</t>
  </si>
  <si>
    <t>BOUCHARD Y LAVALLE</t>
  </si>
  <si>
    <t>BOUCHARD Y TUCUMAN</t>
  </si>
  <si>
    <t>BOYACA AV. Y CARABOBO AV.</t>
  </si>
  <si>
    <t>CARABOBO AV.</t>
  </si>
  <si>
    <t>BRANDSEN Y FILIBERTO, JUAN DE DIOS</t>
  </si>
  <si>
    <t>FILIBERTO, JUAN DE DIOS</t>
  </si>
  <si>
    <t>BRASIL Y IRIGOYEN, BERNARDO DE</t>
  </si>
  <si>
    <t>BROWN, ALTE. AV. Y VILLAFAÑE, WENCESLAO</t>
  </si>
  <si>
    <t>VILLAFAÑE, WENCESLAO</t>
  </si>
  <si>
    <t>BULLRICH, INT. AV. Y CERVIÑO AV.</t>
  </si>
  <si>
    <t>CABILDO 850</t>
  </si>
  <si>
    <t>C1426AAV</t>
  </si>
  <si>
    <t>CABILDO AV. Y ECHEVERRIA</t>
  </si>
  <si>
    <t>CABILDO AV. Y HERNANDEZ, JOSE</t>
  </si>
  <si>
    <t>HERNANDEZ, JOSE</t>
  </si>
  <si>
    <t>CABILDO AV. Y IBERA</t>
  </si>
  <si>
    <t>IBERA</t>
  </si>
  <si>
    <t>CABILDO AV. Y LARRALDE, CRISOLOGO AV.</t>
  </si>
  <si>
    <t>LARRALDE, CRISOLOGO AV.</t>
  </si>
  <si>
    <t>CABILDO AV. Y NUÑEZ</t>
  </si>
  <si>
    <t>NUÑEZ</t>
  </si>
  <si>
    <t>CABILDO AV. Y OLAZABAL</t>
  </si>
  <si>
    <t>OLAZABAL</t>
  </si>
  <si>
    <t>CABILDO AV. Y PALPA</t>
  </si>
  <si>
    <t>PALPA</t>
  </si>
  <si>
    <t>CABILDO AV. Y UGARTE, MANUEL</t>
  </si>
  <si>
    <t>UGARTE, MANUEL</t>
  </si>
  <si>
    <t>CABRERA, JOSE A. Y CONDE</t>
  </si>
  <si>
    <t>CONDE</t>
  </si>
  <si>
    <t>CALIFORNIA Y MAGALDI, AGUSTIN</t>
  </si>
  <si>
    <t>CALIFORNIA Y MONTES DE OCA, MANUEL AV.</t>
  </si>
  <si>
    <t>MONTES DE OCA, MANUEL AV.</t>
  </si>
  <si>
    <t>CALIFORNIA Y SALMUN FEIJOO, JOSE AARON</t>
  </si>
  <si>
    <t>SALMUN FEIJOO, JOSE AARON</t>
  </si>
  <si>
    <t>CALLAO AV. Y CORRIENTES AV.</t>
  </si>
  <si>
    <t>CALLAO AV. Y LAS HERAS, GENERAL</t>
  </si>
  <si>
    <t>CALLAO AV. Y SARMIENTO</t>
  </si>
  <si>
    <t>CALLAO AV. Y VIAMONTE</t>
  </si>
  <si>
    <t>CALVO, CARLOS Y SAENZ PEÑA, LUIS, PRES.</t>
  </si>
  <si>
    <t>SAENZ PEÑA, LUIS, PRES.</t>
  </si>
  <si>
    <t>CAMPANA Y FLORES, VENANCIO, GRAL.</t>
  </si>
  <si>
    <t>FLORES, VENANCIO, GRAL.</t>
  </si>
  <si>
    <t>CAMPANA Y NAZARRE</t>
  </si>
  <si>
    <t>CAMPOS, LUIS M. AV. Y MATIENZO, BENJAMIN, TENIENTE</t>
  </si>
  <si>
    <t>MATIENZO, BENJAMIN, TENIENTE</t>
  </si>
  <si>
    <t>CAMPOS, LUIS M. AV. Y ORTEGA Y GASSET</t>
  </si>
  <si>
    <t>ORTEGA Y GASSET</t>
  </si>
  <si>
    <t>CARACAS Y MOSCONI GENERAL AV.</t>
  </si>
  <si>
    <t>CARDOSO Y MOZART</t>
  </si>
  <si>
    <t>CARLOS PELLEGRINI 1391</t>
  </si>
  <si>
    <t>C1011AAA</t>
  </si>
  <si>
    <t>CARLOS PELLEGRINI 479</t>
  </si>
  <si>
    <t>C1009ABI</t>
  </si>
  <si>
    <t>CASTELLI Y MISIONES</t>
  </si>
  <si>
    <t>MISIONES</t>
  </si>
  <si>
    <t>CECILIA GRIERSON 355</t>
  </si>
  <si>
    <t>CERRITO 1146</t>
  </si>
  <si>
    <t>C1010AAX</t>
  </si>
  <si>
    <t>CERRITO 1274</t>
  </si>
  <si>
    <t>C1010AAZ</t>
  </si>
  <si>
    <t>CERRITO 748</t>
  </si>
  <si>
    <t>CERRITO Y LAVALLE</t>
  </si>
  <si>
    <t>CERRITO Y SANTA FE AV.</t>
  </si>
  <si>
    <t>CERVINO 3654</t>
  </si>
  <si>
    <t>C1425AGS</t>
  </si>
  <si>
    <t>CERVINO 4648</t>
  </si>
  <si>
    <t>C1425AHQ</t>
  </si>
  <si>
    <t>CERVINO 4709</t>
  </si>
  <si>
    <t>C1425AIA</t>
  </si>
  <si>
    <t>CERVIÑO AV. Y LAFINUR</t>
  </si>
  <si>
    <t>LAFINUR</t>
  </si>
  <si>
    <t>CHACABUCO 15</t>
  </si>
  <si>
    <t>C1069AAA</t>
  </si>
  <si>
    <t>CHACABUCO Y CHILE</t>
  </si>
  <si>
    <t>CHILE</t>
  </si>
  <si>
    <t>CHACABUCO Y MAIPU</t>
  </si>
  <si>
    <t>CHARCAS Y JUSTO, JUAN B. AV.</t>
  </si>
  <si>
    <t>CHARCAS Y SALGUERO, JERONIMO</t>
  </si>
  <si>
    <t>CHILE AV. Y PASEO COLON AV.</t>
  </si>
  <si>
    <t>CHIVILCOY Y GAONA AV.</t>
  </si>
  <si>
    <t>CIUDAD DE LA PAZ 2175</t>
  </si>
  <si>
    <t>C1428CPI</t>
  </si>
  <si>
    <t>COCHABAMBA Y 24 DE NOVIEMBRE</t>
  </si>
  <si>
    <t>COCHABAMBA Y LIMA</t>
  </si>
  <si>
    <t>COLMO, ALFREDO Y SAENZ AV.</t>
  </si>
  <si>
    <t>SAENZ AV.</t>
  </si>
  <si>
    <t>COLOMBRES Y CONSTITUCION</t>
  </si>
  <si>
    <t>COLONIA AV. Y PATAGONES</t>
  </si>
  <si>
    <t>PATAGONES</t>
  </si>
  <si>
    <t>COLONIA AV. Y USPALLATA</t>
  </si>
  <si>
    <t>CONCORDIA Y GAONA AV.</t>
  </si>
  <si>
    <t>CONESA Y RAMALLO</t>
  </si>
  <si>
    <t>RAMALLO</t>
  </si>
  <si>
    <t>CONGRESO AV. Y ESTOMBA</t>
  </si>
  <si>
    <t>CORDOBA AV. Y JUNIN</t>
  </si>
  <si>
    <t>CORDOBA AV. Y MONTEVIDEO</t>
  </si>
  <si>
    <t>CORDOBA AV. Y PASTEUR</t>
  </si>
  <si>
    <t>CORDOBA AV. Y RIOBAMBA</t>
  </si>
  <si>
    <t>CORDOBA Y NEWBERY, JORGE AV.</t>
  </si>
  <si>
    <t>NEWBERY, JORGE AV.</t>
  </si>
  <si>
    <t>CORDOBA Y OLLEROS</t>
  </si>
  <si>
    <t>OLLEROS</t>
  </si>
  <si>
    <t>CORRIENTES AV. Y 25 DE MAYO</t>
  </si>
  <si>
    <t>CORRIENTES AV. Y 9 DE JULIO AV.</t>
  </si>
  <si>
    <t>CORRIENTES AV. Y LAMBARE</t>
  </si>
  <si>
    <t>LAMBARE</t>
  </si>
  <si>
    <t>CORRIENTES AV. Y LEIVA</t>
  </si>
  <si>
    <t>LEIVA</t>
  </si>
  <si>
    <t>CORRIENTES AV. Y OLLEROS</t>
  </si>
  <si>
    <t>CORRIENTES AV. Y RECONQUISTA</t>
  </si>
  <si>
    <t>CORRIENTES AV. Y SERRANO</t>
  </si>
  <si>
    <t>SERRANO</t>
  </si>
  <si>
    <t>CORRIENTES AV. Y SUIPACHA</t>
  </si>
  <si>
    <t>CORRIENTES AV. Y URUGUAY AV.</t>
  </si>
  <si>
    <t>URUGUAY AV.</t>
  </si>
  <si>
    <t>CORTAZAR, JULIO Y ZAMUDIO</t>
  </si>
  <si>
    <t>ZAMUDIO</t>
  </si>
  <si>
    <t>COSQUIN Y RIVADAVIA AV.</t>
  </si>
  <si>
    <t>COSTA RICA Y JUSTO, JUAN B. AV.</t>
  </si>
  <si>
    <t>C.PELLEGRINI 1413</t>
  </si>
  <si>
    <t>C1011AAC</t>
  </si>
  <si>
    <t>CRAMER AV. Y ECHEVERRIA</t>
  </si>
  <si>
    <t>CRUZ, OSVALDO Y PEPIRI</t>
  </si>
  <si>
    <t>PEPIRI</t>
  </si>
  <si>
    <t>CUBA 1920</t>
  </si>
  <si>
    <t>C1428AED</t>
  </si>
  <si>
    <t>CUENCA 3401</t>
  </si>
  <si>
    <t>C1417ABG</t>
  </si>
  <si>
    <t>CUENCA 3470</t>
  </si>
  <si>
    <t>C1417ABH</t>
  </si>
  <si>
    <t>CUENCA 3479</t>
  </si>
  <si>
    <t>CUENCA Y YERBAL</t>
  </si>
  <si>
    <t>YERBAL</t>
  </si>
  <si>
    <t>CULPINA Y PERON, EVA AV.</t>
  </si>
  <si>
    <t>DEALESSI, PIERINA Y VILLAFLOR, AZUCENA</t>
  </si>
  <si>
    <t>DEFENSA 818</t>
  </si>
  <si>
    <t>C1065AAP</t>
  </si>
  <si>
    <t>DEFENSA Y GARCIA, MARTIN AV.</t>
  </si>
  <si>
    <t>DEFENSA Y MEXICO</t>
  </si>
  <si>
    <t>MEXICO</t>
  </si>
  <si>
    <t>DEKAY Y QUILMES</t>
  </si>
  <si>
    <t>DELLA PAOLERA 265</t>
  </si>
  <si>
    <t>C1001ADA</t>
  </si>
  <si>
    <t>DELLA PAOLERA, CARLOS M. Y MADERO, EDUARDO AV.</t>
  </si>
  <si>
    <t>DEL LIBERTADOR AV. Y MATIENZO, BENJAMIN, TENIENTE</t>
  </si>
  <si>
    <t>DEL LIBERTADOR AV. Y OLAZABAL</t>
  </si>
  <si>
    <t>DEL LIBERTADOR AV. Y PEREYRA LUCENA</t>
  </si>
  <si>
    <t>PEREYRA LUCENA</t>
  </si>
  <si>
    <t>DEL LIBERTADOR AV. Y SALGUERO, JERONIMO</t>
  </si>
  <si>
    <t>DEL LIBERTADOR AV. Y SCALABRINI ORTIZ, RAUL</t>
  </si>
  <si>
    <t>DE LOS CONSTITUYENTES AV. Y PIRAN</t>
  </si>
  <si>
    <t>PIRAN</t>
  </si>
  <si>
    <t>DE MAYO AV. Y PERU</t>
  </si>
  <si>
    <t>PERU</t>
  </si>
  <si>
    <t>DE MAYO AV. Y TACUARI</t>
  </si>
  <si>
    <t>TACUARI</t>
  </si>
  <si>
    <t>DEVOTO, FORTUNATO Y REPUBLICA BOLIVARIANA DE VENEZUELA</t>
  </si>
  <si>
    <t>Diagonal 41 - Colectora General José María Paz Y 402 - Luis Agote</t>
  </si>
  <si>
    <t>402 - Luis Agote</t>
  </si>
  <si>
    <t>DORREGO AV. Y DEL LIBERTADOR AV.</t>
  </si>
  <si>
    <t>DORREGO Y PARAGUAY</t>
  </si>
  <si>
    <t>DRUMOND Y LA PLATA AV.</t>
  </si>
  <si>
    <t>ECHAGUE, PEDRO Y ENTRE RIOS AV.</t>
  </si>
  <si>
    <t>ECHEANDIA 2602</t>
  </si>
  <si>
    <t>C1406HRB</t>
  </si>
  <si>
    <t>ECHEVERRIA Y FIGUEROA ALCORTA, PRES. AV.</t>
  </si>
  <si>
    <t>ECUADOR Y SANTA FE AV.</t>
  </si>
  <si>
    <t>EL SALVADOR Y MALABIA</t>
  </si>
  <si>
    <t>MALABIA</t>
  </si>
  <si>
    <t>ENTRE RIOS AV. Y GARAY, JUAN DE AV.</t>
  </si>
  <si>
    <t>ENTRE RIOS AV. Y INDEPENDENCIA AV.</t>
  </si>
  <si>
    <t>ENTRE RIOS AV. Y REPUBLICA BOLIVARIANA DE VENEZUELA</t>
  </si>
  <si>
    <t>ESCALADA DE SAN MARTIN, R. Y LAMARCA, EMILIO</t>
  </si>
  <si>
    <t>LAMARCA, EMILIO</t>
  </si>
  <si>
    <t>ESMERALDA 199</t>
  </si>
  <si>
    <t>C1035ABC</t>
  </si>
  <si>
    <t>ESMERALDA Y PARAGUAY</t>
  </si>
  <si>
    <t>ESMERALDA Y SANTA FE AV.</t>
  </si>
  <si>
    <t>ESMERALDA Y TUCUMAN</t>
  </si>
  <si>
    <t>ESPAÑA AV. Y LAFONE, QUEVEDO SAMUEL</t>
  </si>
  <si>
    <t>LAFONE, QUEVEDO SAMUEL</t>
  </si>
  <si>
    <t>ESPINOSA Y PAYSANDU</t>
  </si>
  <si>
    <t>ESQUIU 1039</t>
  </si>
  <si>
    <t>C1437JPC</t>
  </si>
  <si>
    <t>ESTADO DE PALESTINA Y ROCAMORA</t>
  </si>
  <si>
    <t>ROCAMORA</t>
  </si>
  <si>
    <t>ESTOMBA Y PAROISSIEN</t>
  </si>
  <si>
    <t>PAROISSIEN</t>
  </si>
  <si>
    <t>EYLE, PETRONA Y MOREAU DE JUSTO, ALICIA AV.</t>
  </si>
  <si>
    <t>EZCURRA, ENCARNACION Y MANSO JUANA</t>
  </si>
  <si>
    <t>FERNANDEZ DE LA CRUZ, F., GRAL. AV. Y ESCALADA AV.</t>
  </si>
  <si>
    <t>ESCALADA AV.</t>
  </si>
  <si>
    <t>FINOCHIETTO ENRIQUE DR. Y PERDRIEL</t>
  </si>
  <si>
    <t>PERDRIEL</t>
  </si>
  <si>
    <t>FINOCHIETTO ENRIQUE DR. Y TACUARI</t>
  </si>
  <si>
    <t>FLORIDA 201</t>
  </si>
  <si>
    <t>C1005AAE</t>
  </si>
  <si>
    <t>FLORIDA 40</t>
  </si>
  <si>
    <t>C1005AAB</t>
  </si>
  <si>
    <t>FLORIDA 802</t>
  </si>
  <si>
    <t>C1005AAR</t>
  </si>
  <si>
    <t>FLORIDA 999</t>
  </si>
  <si>
    <t>FLORIDA Y VIAMONTE</t>
  </si>
  <si>
    <t>FOREST AV. Y LACROZE, FEDERICO AV.</t>
  </si>
  <si>
    <t>FRENCH Y PUEYRREDON AV.</t>
  </si>
  <si>
    <t>GALLARDO, ANGEL AV. Y GAONA AV.</t>
  </si>
  <si>
    <t>GALLARDO, ANGEL AV. Y PUEYRREDON, HONORIO, DR. AV.</t>
  </si>
  <si>
    <t>GAONA AV. Y NAZCA AV.</t>
  </si>
  <si>
    <t>GARAY, JUAN DE AV. Y HUERGO, ING. AV.</t>
  </si>
  <si>
    <t>GASCON 450</t>
  </si>
  <si>
    <t>C1181ACH</t>
  </si>
  <si>
    <t>GILARDI, GILARDO Y RAMOS MEJIA, JOSE MARIA, DR. AV.</t>
  </si>
  <si>
    <t>GIMENEZ, ANGEL M. Y HIDALGO</t>
  </si>
  <si>
    <t>GONZALEZ, ELPIDIO Y SEGUROLA AV.</t>
  </si>
  <si>
    <t>SEGUROLA AV.</t>
  </si>
  <si>
    <t>GORDILLO, TIMOTEO Y ROCA, CNEL. AV.</t>
  </si>
  <si>
    <t>GRIVEO Y SAN MARTIN AV.</t>
  </si>
  <si>
    <t>GUARDIA VIEJA 4558</t>
  </si>
  <si>
    <t>C1192AAZ</t>
  </si>
  <si>
    <t>GUEMES, MACACHA Y MANSO JUANA</t>
  </si>
  <si>
    <t>HELGUERA Y NOGOYA</t>
  </si>
  <si>
    <t>HELGUERA Y SAN MARTIN AV.</t>
  </si>
  <si>
    <t>HIPOLITO YRIGOYEN 1778</t>
  </si>
  <si>
    <t>HIPOLITO YRIGOYEN 402</t>
  </si>
  <si>
    <t>C1086AAF</t>
  </si>
  <si>
    <t>HONDURAS Y JUSTO, JUAN B. AV.</t>
  </si>
  <si>
    <t>HORNOS, GRAL. Y SUAREZ AV.</t>
  </si>
  <si>
    <t>HUERGO, ING. AV. Y HUMBERTO 1°</t>
  </si>
  <si>
    <t>HUMBERTO 1°</t>
  </si>
  <si>
    <t>HUERGO, ING. AV. Y LA RABIDA (N) AV.</t>
  </si>
  <si>
    <t>LA RABIDA (N) AV.</t>
  </si>
  <si>
    <t>HUERGO, ING. AV. Y MORENO</t>
  </si>
  <si>
    <t>IBARROLA Y MONTIEL</t>
  </si>
  <si>
    <t>MONTIEL</t>
  </si>
  <si>
    <t>ICALMA Y SALMUN FEIJOO, JOSE AARON</t>
  </si>
  <si>
    <t>IGUAZU Y LOS PATOS</t>
  </si>
  <si>
    <t>LOS PATOS</t>
  </si>
  <si>
    <t>INDEPENDENCIA AV. Y PASEO COLON AV.</t>
  </si>
  <si>
    <t>INDEPENDENCIA AV. Y SALTA</t>
  </si>
  <si>
    <t>SALTA</t>
  </si>
  <si>
    <t>JOSE LEON SUAREZ 44</t>
  </si>
  <si>
    <t>C1408FNB</t>
  </si>
  <si>
    <t>JOSE PEDRO VARELA 4750</t>
  </si>
  <si>
    <t>C1417EYX</t>
  </si>
  <si>
    <t>JOVELLANOS, GASPAR M. DE Y GARCIA, MARTIN AV.</t>
  </si>
  <si>
    <t>J. SALGUERO 2727</t>
  </si>
  <si>
    <t>J. SALGUERO 3212</t>
  </si>
  <si>
    <t>C1425DFQ</t>
  </si>
  <si>
    <t>JUANA MANSO 355</t>
  </si>
  <si>
    <t>C1107CBG</t>
  </si>
  <si>
    <t>JUANA MANSO 505</t>
  </si>
  <si>
    <t>C1107CBK</t>
  </si>
  <si>
    <t>JUAN B. JUSTO 1447</t>
  </si>
  <si>
    <t>C1414CWD</t>
  </si>
  <si>
    <t>JUAN D. PERON 562</t>
  </si>
  <si>
    <t>JUNCAL 735</t>
  </si>
  <si>
    <t>C1062ABC</t>
  </si>
  <si>
    <t>JUNIN Y SANTA FE AV.</t>
  </si>
  <si>
    <t>JURAMENTO 1959</t>
  </si>
  <si>
    <t>C1428DNE</t>
  </si>
  <si>
    <t>JURAMENTO 2558</t>
  </si>
  <si>
    <t>C1428DNR</t>
  </si>
  <si>
    <t>JURAMENTO Y TRIUNVIRATO AV.</t>
  </si>
  <si>
    <t>JUSTO, JUAN B. AV. Y PARAGUAY</t>
  </si>
  <si>
    <t>JUSTO, JUAN B. AV. Y TERRERO</t>
  </si>
  <si>
    <t>TERRERO</t>
  </si>
  <si>
    <t>LAFERRERE, GREGORIO DE Y MITRE, EMILIO</t>
  </si>
  <si>
    <t>LAFUENTE AV. Y LANUS</t>
  </si>
  <si>
    <t>LANUS</t>
  </si>
  <si>
    <t>LAFUENTE Y RABANAL, FRANCISCO, INTENDENTE AV.</t>
  </si>
  <si>
    <t>RABANAL, FRANCISCO, INTENDENTE AV.</t>
  </si>
  <si>
    <t>LA HAYA Y TRIUNVIRATO AV.</t>
  </si>
  <si>
    <t>LA NAVE Y MITRE, EMILIO</t>
  </si>
  <si>
    <t>LA PAMPA 2103</t>
  </si>
  <si>
    <t>C1428EAK</t>
  </si>
  <si>
    <t>LA PAMPA Y TRIUNVIRATO AV.</t>
  </si>
  <si>
    <t>LARREA Y MITRE, BARTOLOME</t>
  </si>
  <si>
    <t>LARREA Y SANTA FE AV.</t>
  </si>
  <si>
    <t>LAS HERAS GENERAL AV. Y SALGUERO, JERONIMO</t>
  </si>
  <si>
    <t>LAS HERAS GENERAL AV. Y UGARTECHE</t>
  </si>
  <si>
    <t>UGARTECHE</t>
  </si>
  <si>
    <t>LAVALLE 1141</t>
  </si>
  <si>
    <t>C1048AAC</t>
  </si>
  <si>
    <t>LAVALLE 1354</t>
  </si>
  <si>
    <t>C1048AAH</t>
  </si>
  <si>
    <t>LAVALLE 456</t>
  </si>
  <si>
    <t>C1047AAJ</t>
  </si>
  <si>
    <t>LAVALLE 468</t>
  </si>
  <si>
    <t>LAVARDEN Y USPALLATA</t>
  </si>
  <si>
    <t>LIMA Y MORENO</t>
  </si>
  <si>
    <t>LIMA Y SAN JUAN AV.</t>
  </si>
  <si>
    <t>L. M. AGOTE 2202</t>
  </si>
  <si>
    <t>C1425EOB</t>
  </si>
  <si>
    <t>LOZANO, PEDRO Y SAN MARTIN AV.</t>
  </si>
  <si>
    <t>LUPPI, ABRAHAM J. Y SAENZ AV.</t>
  </si>
  <si>
    <t>LUZURIAGA Y SANTO DOMINGO</t>
  </si>
  <si>
    <t>SANTO DOMINGO</t>
  </si>
  <si>
    <t>LYNCH MARTA Y MANSO JUANA</t>
  </si>
  <si>
    <t>MADERO, EDUARDO AV. Y BUTTY, E., ING.</t>
  </si>
  <si>
    <t>MAGALDI, AGUSTIN Y ZEPITA</t>
  </si>
  <si>
    <t>ZEPITA</t>
  </si>
  <si>
    <t>MAIPU 440</t>
  </si>
  <si>
    <t>C1006ACD</t>
  </si>
  <si>
    <t>MAIZANI, AZUCENA Y MANSO JUANA</t>
  </si>
  <si>
    <t>Manzanares 4012</t>
  </si>
  <si>
    <t>C1430AEN</t>
  </si>
  <si>
    <t>MARCELO T. DE ALVEAR 670</t>
  </si>
  <si>
    <t>C1058AAH</t>
  </si>
  <si>
    <t>MARIO BRAVO 1050</t>
  </si>
  <si>
    <t>C1175ABT</t>
  </si>
  <si>
    <t>MAURE 1691</t>
  </si>
  <si>
    <t>C1426CUC</t>
  </si>
  <si>
    <t>MEDRANO AV. Y SARMIENTO</t>
  </si>
  <si>
    <t>MELIAN 4620</t>
  </si>
  <si>
    <t>C1430EZT</t>
  </si>
  <si>
    <t>MIGUEL ANGEL Y SAN MARTIN AV.</t>
  </si>
  <si>
    <t>MITRE, BARTOLOME Y 25 DE MAYO</t>
  </si>
  <si>
    <t>MITRE, EMILIO Y VALLE</t>
  </si>
  <si>
    <t>VALLE</t>
  </si>
  <si>
    <t>MONROE Y DEL LIBERTADOR AV.</t>
  </si>
  <si>
    <t>MONROE Y QUINTEROS, LIDORO J. AV.</t>
  </si>
  <si>
    <t>QUINTEROS, LIDORO J. AV.</t>
  </si>
  <si>
    <t>MONTEAGUDO Y USPALLATA</t>
  </si>
  <si>
    <t>MONTES DE OCA 1580</t>
  </si>
  <si>
    <t>C1270ABP</t>
  </si>
  <si>
    <t>MONTEVIDEO 498</t>
  </si>
  <si>
    <t>C1019ABJ</t>
  </si>
  <si>
    <t>MONTEVIDEO Y POSADAS</t>
  </si>
  <si>
    <t>MONTEVIDEO Y SANTA FE AV.</t>
  </si>
  <si>
    <t>MORELOS Y RIVADAVIA AV.</t>
  </si>
  <si>
    <t>MORENO 2400</t>
  </si>
  <si>
    <t>C1094ABL</t>
  </si>
  <si>
    <t>MORENO 498</t>
  </si>
  <si>
    <t>C1091AAJ</t>
  </si>
  <si>
    <t>MORENO 838</t>
  </si>
  <si>
    <t>C1091AAR</t>
  </si>
  <si>
    <t>MORENO 877</t>
  </si>
  <si>
    <t>C1091AAQ</t>
  </si>
  <si>
    <t>MORENO 998</t>
  </si>
  <si>
    <t>C1091AAT</t>
  </si>
  <si>
    <t>MOZART Y SIN NOMBRE OFICIAL (ALT. MOZART 2400)</t>
  </si>
  <si>
    <t>SIN NOMBRE OFICIAL (ALT. MOZART 2400)</t>
  </si>
  <si>
    <t>MURGUIONDO Y SAYOS</t>
  </si>
  <si>
    <t>SAYOS</t>
  </si>
  <si>
    <t>NAZARRE 3225</t>
  </si>
  <si>
    <t>C1417DXC</t>
  </si>
  <si>
    <t>NAZARRE 3262</t>
  </si>
  <si>
    <t>C1417DXD</t>
  </si>
  <si>
    <t>NOGOYA 3135</t>
  </si>
  <si>
    <t>C1417FNG</t>
  </si>
  <si>
    <t>NOGOYA 3256</t>
  </si>
  <si>
    <t>C1417FNJ</t>
  </si>
  <si>
    <t>OCAMPO, VICTORIA Y MOREAU DE JUSTO, ALICIA AV.</t>
  </si>
  <si>
    <t>O'HIGGINS Y LARRALDE, CRISOLOGO</t>
  </si>
  <si>
    <t>LARRALDE, CRISOLOGO</t>
  </si>
  <si>
    <t>OLLEROS 1712</t>
  </si>
  <si>
    <t>C1426CRF</t>
  </si>
  <si>
    <t>OLLEROS 1747</t>
  </si>
  <si>
    <t>C1426CRE</t>
  </si>
  <si>
    <t>PACINI DE ALVEAR REGINA Y MANSO JUANA</t>
  </si>
  <si>
    <t>PACINI DE ALVEAR REGINA Y MOREAU DE JUSTO, ALICIA AV.</t>
  </si>
  <si>
    <t>PAINE, AIME Y VILLAFLOR, AZUCENA</t>
  </si>
  <si>
    <t>PALACIOS, ALFREDO L. Y GARIBALDI</t>
  </si>
  <si>
    <t>GARIBALDI</t>
  </si>
  <si>
    <t>PARAGUAY 720</t>
  </si>
  <si>
    <t>C1057AAJ</t>
  </si>
  <si>
    <t>PARANA 242</t>
  </si>
  <si>
    <t>C1017AAF</t>
  </si>
  <si>
    <t>PARANA 370</t>
  </si>
  <si>
    <t>C1017AAH</t>
  </si>
  <si>
    <t>PARANA 450</t>
  </si>
  <si>
    <t>C1017AAJ</t>
  </si>
  <si>
    <t>PARANA 645</t>
  </si>
  <si>
    <t>C1017AAM</t>
  </si>
  <si>
    <t>PARANA 696</t>
  </si>
  <si>
    <t>C1017AAN</t>
  </si>
  <si>
    <t>PARANA Y RIVADAVIA AV.</t>
  </si>
  <si>
    <t>PARANA Y VIAMONTE</t>
  </si>
  <si>
    <t>PASEO COLON AV. Y REPUBLICA BOLIVARIANA DE VENEZUELA</t>
  </si>
  <si>
    <t>PASTEUR Y PICHINCHA</t>
  </si>
  <si>
    <t>PAYSANDÚ 1842</t>
  </si>
  <si>
    <t>C1416CDP</t>
  </si>
  <si>
    <t>PAYSANDU Y SAN MARTIN AV.</t>
  </si>
  <si>
    <t>PAZ, GRAL. AV. Y ACCESO NORTE - PANAMERICANA</t>
  </si>
  <si>
    <t>ACCESO NORTE - PANAMERICANA</t>
  </si>
  <si>
    <t>PAZ, GRAL. AV. Y TAPALQUE</t>
  </si>
  <si>
    <t>TAPALQUE</t>
  </si>
  <si>
    <t>PELLEGRINI, CARLOS Y TUCUMAN</t>
  </si>
  <si>
    <t>PERGAMINO Y TANDIL</t>
  </si>
  <si>
    <t>TANDIL</t>
  </si>
  <si>
    <t>PERON, EVA AV. Y DUMAS, ALEJANDRO</t>
  </si>
  <si>
    <t>DUMAS, ALEJANDRO</t>
  </si>
  <si>
    <t>PERON, EVA AV. Y EL TALA</t>
  </si>
  <si>
    <t>EL TALA</t>
  </si>
  <si>
    <t>PERON, EVA AV. Y MIRALLA</t>
  </si>
  <si>
    <t>MIRALLA</t>
  </si>
  <si>
    <t>PERON, EVA AV. Y PORTELA</t>
  </si>
  <si>
    <t>PORTELA</t>
  </si>
  <si>
    <t>PERON, EVA AV. Y VARELA AV.</t>
  </si>
  <si>
    <t>VARELA AV.</t>
  </si>
  <si>
    <t>PERON, JUAN DOMINGO, TTE. GENERAL Y FLORIDA</t>
  </si>
  <si>
    <t>PERON, JUAN DOMINGO, TTE. GENERAL Y GUEMES, MACACHA</t>
  </si>
  <si>
    <t>PERON, JUAN DOMINGO, TTE. GENERAL Y MAIPU</t>
  </si>
  <si>
    <t>PERON, JUAN DOMINGO, TTE. GENERAL Y MONTEVIDEO</t>
  </si>
  <si>
    <t>PERON, JUAN DOMINGO, TTE. GENERAL Y RECONQUISTA</t>
  </si>
  <si>
    <t>PERON, JUAN DOMINGO, TTE. GENERAL Y SAENZ PEÑA, ROQUE, PRES. DIAGONAL NORTE AV.</t>
  </si>
  <si>
    <t>SAENZ PEÑA, ROQUE, PRES. DIAGONAL NORTE AV.</t>
  </si>
  <si>
    <t>PERON, JUAN DOMINGO, TTE. GENERAL Y TALCAHUANO</t>
  </si>
  <si>
    <t>TALCAHUANO</t>
  </si>
  <si>
    <t>PESCADORES Y RIVADAVIA AV.</t>
  </si>
  <si>
    <t>PICO Y TRONADOR</t>
  </si>
  <si>
    <t>TRONADOR</t>
  </si>
  <si>
    <t>PIERINA DEALESSI 360</t>
  </si>
  <si>
    <t>PILAR Y RODO, JOSE E.</t>
  </si>
  <si>
    <t>RODO, JOSE E.</t>
  </si>
  <si>
    <t>PISSARRO, VICTOR Y RAMALLO</t>
  </si>
  <si>
    <t>PJE.PARTICULAR (ALT. RIVADAVIA 11080) Y RIVADAVIA AV.</t>
  </si>
  <si>
    <t>POMAR, GREGORIO TTE. CNEL. Y QUILMES</t>
  </si>
  <si>
    <t>PUEYRREDON, HONORIO, DR. AV. Y VALLESE, FELIPE</t>
  </si>
  <si>
    <t>VALLESE, FELIPE</t>
  </si>
  <si>
    <t>QUILMES Y USPALLATA</t>
  </si>
  <si>
    <t>QUINQUELA MARTIN, BENITO Y HORNOS, GRAL.</t>
  </si>
  <si>
    <t>RAULIES Y WARNES AV.</t>
  </si>
  <si>
    <t>WARNES AV.</t>
  </si>
  <si>
    <t>Reconquista 1070</t>
  </si>
  <si>
    <t>C1003ABV</t>
  </si>
  <si>
    <t>RECONQUISTA 1104</t>
  </si>
  <si>
    <t>C1003ABX</t>
  </si>
  <si>
    <t>RECONQUISTA 175</t>
  </si>
  <si>
    <t>RECONQUISTA 330</t>
  </si>
  <si>
    <t>C1003ABH</t>
  </si>
  <si>
    <t>RECONQUISTA 40</t>
  </si>
  <si>
    <t>C1003ABB</t>
  </si>
  <si>
    <t>RECONQUISTA 823</t>
  </si>
  <si>
    <t>C1003ABQ</t>
  </si>
  <si>
    <t>RECONQUISTA Y ROJAS, RICARDO, DR.</t>
  </si>
  <si>
    <t>RECONQUISTA Y SARMIENTO</t>
  </si>
  <si>
    <t>REGIMIENTO DE PATRICIOS AV. Y PILCOMAYO</t>
  </si>
  <si>
    <t>PILCOMAYO</t>
  </si>
  <si>
    <t>RIOBAMBA Y SARMIENTO</t>
  </si>
  <si>
    <t>RIVADAVIA AV. Y COLOMBO, CARLOS AMBROSIO</t>
  </si>
  <si>
    <t>COLOMBO, CARLOS AMBROSIO</t>
  </si>
  <si>
    <t>RIVADAVIA AV. Y ROJAS</t>
  </si>
  <si>
    <t>ROJAS</t>
  </si>
  <si>
    <t>R.L.FALCON 7145</t>
  </si>
  <si>
    <t>C1408DSI</t>
  </si>
  <si>
    <t>RODRIGUEZ PEÑA Y SANTA FE AV.</t>
  </si>
  <si>
    <t>RODRIGUEZ PEÑA Y VIAMONTE</t>
  </si>
  <si>
    <t>RONDEAU 3002</t>
  </si>
  <si>
    <t>C1262ABP</t>
  </si>
  <si>
    <t>ROQUE SAENZ PENA 943</t>
  </si>
  <si>
    <t>C1035AAE</t>
  </si>
  <si>
    <t>ROSARIO 804</t>
  </si>
  <si>
    <t>C1424CCR</t>
  </si>
  <si>
    <t>SAN JOSE Y YRIGOYEN, HIPOLITO</t>
  </si>
  <si>
    <t>SAN MARTIN 1225</t>
  </si>
  <si>
    <t>C1104AKC</t>
  </si>
  <si>
    <t>SAN MARTIN 427</t>
  </si>
  <si>
    <t>C1004AAI</t>
  </si>
  <si>
    <t>SAN MARTIN 550</t>
  </si>
  <si>
    <t>C1004AAL</t>
  </si>
  <si>
    <t>SAN MARTIN Y SARMIENTO</t>
  </si>
  <si>
    <t>SANTA FE AV. Y URIARTE</t>
  </si>
  <si>
    <t>URIARTE</t>
  </si>
  <si>
    <t>SANTIAGO DEL ESTERO 446</t>
  </si>
  <si>
    <t>C1075AAJ</t>
  </si>
  <si>
    <t>SARMIENTO 2659/65</t>
  </si>
  <si>
    <t>C1045ABC</t>
  </si>
  <si>
    <t>SARMIENTO 345</t>
  </si>
  <si>
    <t>C1041AAG</t>
  </si>
  <si>
    <t>SARMIENTO 355</t>
  </si>
  <si>
    <t>SARMIENTO 662/4</t>
  </si>
  <si>
    <t>SARMIENTO 735</t>
  </si>
  <si>
    <t>SARMIENTO AV. Y CALZADA CIRCULAR PLAZA ITALIA</t>
  </si>
  <si>
    <t>CALZADA CIRCULAR PLAZA ITALIA</t>
  </si>
  <si>
    <t>SARMIENTO Y 25 DE MAYO</t>
  </si>
  <si>
    <t>SCALABRINI ORTIZ 945</t>
  </si>
  <si>
    <t>C1414DNJ</t>
  </si>
  <si>
    <t>SEGUI, JUAN FRANCISCO Y SINCLAIR</t>
  </si>
  <si>
    <t>SINCLAIR</t>
  </si>
  <si>
    <t>SENDERO COMPLEJO CIUDAD UNIVERSITARIA (SIN NOMBRE OFICIAL) Y COMPLEJO CIUDAD UNIVERSITARIA (SIN NOMBRE OFICIAL)</t>
  </si>
  <si>
    <t>COMPLEJO CIUDAD UNIVERSITARIA (SIN NOMBRE OFICIAL)</t>
  </si>
  <si>
    <t>SUAREZ 1754</t>
  </si>
  <si>
    <t>C1288AEL</t>
  </si>
  <si>
    <t>SUCRE 2162</t>
  </si>
  <si>
    <t>C1428DVL</t>
  </si>
  <si>
    <t>SUIPACHA 1134</t>
  </si>
  <si>
    <t>C1008AAX</t>
  </si>
  <si>
    <t>SUIPACHA 1280</t>
  </si>
  <si>
    <t>C1011ACB</t>
  </si>
  <si>
    <t>SUPERI 1801 Y LA PAMPA</t>
  </si>
  <si>
    <t>C1430FDA</t>
  </si>
  <si>
    <t>TERRADA Y TRES ARROYOS</t>
  </si>
  <si>
    <t>TRES ARROYOS</t>
  </si>
  <si>
    <t>TROILO, ANIBAL Y CORRIENTES AV.</t>
  </si>
  <si>
    <t>TTE. GRAL.J. D. PERON 500</t>
  </si>
  <si>
    <t>C1038AAJ</t>
  </si>
  <si>
    <t>TTE. GRAL. PERON 407</t>
  </si>
  <si>
    <t>TTE. GRAL. PERON 430</t>
  </si>
  <si>
    <t>TTE. GRAL. PERON 588</t>
  </si>
  <si>
    <t>TUCUMAN 101</t>
  </si>
  <si>
    <t>C1049AAC</t>
  </si>
  <si>
    <t>TUCUMAN 680</t>
  </si>
  <si>
    <t>C1049AAN</t>
  </si>
  <si>
    <t>TUCUMAN 865</t>
  </si>
  <si>
    <t>URUGUAY 1031</t>
  </si>
  <si>
    <t>C1016ACA</t>
  </si>
  <si>
    <t>URUGUAY 1071</t>
  </si>
  <si>
    <t>URUGUAY 1081</t>
  </si>
  <si>
    <t>URUGUAY 1163</t>
  </si>
  <si>
    <t>C1016ACC</t>
  </si>
  <si>
    <t>VALLE, ARISTOBULO DEL Y HORNOS, GRAL.</t>
  </si>
  <si>
    <t>VEGA, VENTURA DE LA Y SAENZ AV.</t>
  </si>
  <si>
    <t>VENEZUELA 538</t>
  </si>
  <si>
    <t>C1095AAL</t>
  </si>
  <si>
    <t>VIAMONTE 1453</t>
  </si>
  <si>
    <t>C1055ABA</t>
  </si>
  <si>
    <t>VIAMONTE 1574</t>
  </si>
  <si>
    <t>C1055ABD</t>
  </si>
  <si>
    <t>VIAMONTE 1601</t>
  </si>
  <si>
    <t>C1055ABE</t>
  </si>
  <si>
    <t>VIAMONTE 1799</t>
  </si>
  <si>
    <t>C1055ABG</t>
  </si>
  <si>
    <t>VIAMONTE 555</t>
  </si>
  <si>
    <t>C1053ABK</t>
  </si>
  <si>
    <t>VIAMONTE 982</t>
  </si>
  <si>
    <t>VICENTE LOPEZ 2050</t>
  </si>
  <si>
    <t>C1128ACF</t>
  </si>
  <si>
    <t>VILLAFLOR, AZUCENA Y MANSO JUANA</t>
  </si>
  <si>
    <t>VILLAFLOR, AZUCENA Y MOREAU DE JUSTO, ALICIA AV.</t>
  </si>
  <si>
    <t>Banco del Sol</t>
  </si>
  <si>
    <t>VIRREY CEVALLOS 313</t>
  </si>
  <si>
    <t>C1077AAG</t>
  </si>
  <si>
    <t>No_vidente</t>
  </si>
  <si>
    <t>Calle</t>
  </si>
  <si>
    <t>Altura</t>
  </si>
  <si>
    <t>Codigo_postal</t>
  </si>
  <si>
    <t>Operaciones_diarias</t>
  </si>
  <si>
    <t>Cajeros con más concurrencia</t>
  </si>
  <si>
    <t>PRESENTACION</t>
  </si>
  <si>
    <t xml:space="preserve">El archivo utilizado para este proyecto fue el xlsx. La base de este set de Datos fue tomado de la página de Gobierno de la Ciudad de Buenos Aires:
</t>
  </si>
  <si>
    <r>
      <t xml:space="preserve">El set cuenta con las columnas: </t>
    </r>
    <r>
      <rPr>
        <b/>
        <sz val="11"/>
        <color theme="1"/>
        <rFont val="Calibri"/>
        <family val="2"/>
        <scheme val="minor"/>
      </rPr>
      <t>ID, Banco, Red, Localidad, Terminales,</t>
    </r>
    <r>
      <rPr>
        <sz val="11"/>
        <color theme="1"/>
        <rFont val="Calibri"/>
        <family val="2"/>
        <scheme val="minor"/>
      </rPr>
      <t xml:space="preserve"> </t>
    </r>
    <r>
      <rPr>
        <b/>
        <sz val="11"/>
        <color theme="1"/>
        <rFont val="Calibri"/>
        <family val="2"/>
        <scheme val="minor"/>
      </rPr>
      <t>No_vidente, Dolares, Calle, Altura, Barrio, Comuna, Codigo_postal, Operaciones, Cajeros con más concurrencia.</t>
    </r>
  </si>
  <si>
    <t>Hojas del archivo</t>
  </si>
  <si>
    <t xml:space="preserve">El archivo contiene las siguientes hojas: </t>
  </si>
  <si>
    <t xml:space="preserve">README: </t>
  </si>
  <si>
    <t>Base descargada:</t>
  </si>
  <si>
    <t>Tabla principal - Depurada:</t>
  </si>
  <si>
    <t>Preguntas y respuestas:</t>
  </si>
  <si>
    <t>Dashboard:</t>
  </si>
  <si>
    <t>Auxiliar Dashboard:</t>
  </si>
  <si>
    <t>Es la base de datos tal como es descargada de la web, detallada en el punto anterior.</t>
  </si>
  <si>
    <t xml:space="preserve">Es la base de datos ya estandarizada, trasnformada, adecuada para un correcto y amplio análisis. </t>
  </si>
  <si>
    <t>Son las preguntas y sus respectivas respuestas, realizadas para abordar el análisis del set de datos.</t>
  </si>
  <si>
    <t>Contiene gráficos dinámicos e interactivos, segmentación de datos, y filtros relacionados a los primeros. Los gráficos dinámicos fueron realizados a partir de tablas dinámicas, que se encuentran en otra hoja.</t>
  </si>
  <si>
    <t>Comuna n°</t>
  </si>
  <si>
    <t>Suma operaciones</t>
  </si>
  <si>
    <t>Suma de operaciones</t>
  </si>
  <si>
    <t>Contiene las tablas dinámicas a partir de las cuales se generaron los gráficos dinámicos.</t>
  </si>
  <si>
    <t>Tablas auxiliares</t>
  </si>
  <si>
    <t xml:space="preserve">Son las tablas utilizadas para poder transformar y estandarizar el Set de Datos. </t>
  </si>
  <si>
    <t>Transformación en el set de datos</t>
  </si>
  <si>
    <t xml:space="preserve">Fórmulas utilizadas respectivamente: </t>
  </si>
  <si>
    <t>Luego copié a valor para poder trabajar</t>
  </si>
  <si>
    <t>Luego copie a valor los datos que me dieron las fórmulas.</t>
  </si>
  <si>
    <t>=ALEATORIO.ENTRE(21;316)</t>
  </si>
  <si>
    <r>
      <rPr>
        <b/>
        <sz val="11"/>
        <color theme="1"/>
        <rFont val="Calibri"/>
        <family val="2"/>
        <scheme val="minor"/>
      </rPr>
      <t>1.</t>
    </r>
    <r>
      <rPr>
        <sz val="11"/>
        <color theme="1"/>
        <rFont val="Calibri"/>
        <family val="2"/>
        <scheme val="minor"/>
      </rPr>
      <t>El archivo tenía 17 columnas originalmente.</t>
    </r>
  </si>
  <si>
    <r>
      <rPr>
        <b/>
        <sz val="11"/>
        <color theme="1"/>
        <rFont val="Calibri"/>
        <family val="2"/>
        <scheme val="minor"/>
      </rPr>
      <t>2</t>
    </r>
    <r>
      <rPr>
        <sz val="11"/>
        <color theme="1"/>
        <rFont val="Calibri"/>
        <family val="2"/>
        <scheme val="minor"/>
      </rPr>
      <t>.Eliminé las columnas “long” y “lat”.</t>
    </r>
  </si>
  <si>
    <r>
      <rPr>
        <b/>
        <sz val="11"/>
        <color theme="1"/>
        <rFont val="Calibri"/>
        <family val="2"/>
        <scheme val="minor"/>
      </rPr>
      <t>3</t>
    </r>
    <r>
      <rPr>
        <sz val="11"/>
        <color theme="1"/>
        <rFont val="Calibri"/>
        <family val="2"/>
        <scheme val="minor"/>
      </rPr>
      <t>.Eliminé las columna “codigo_postal_argentino” ya que tenía filas sin información, y no era esencial para el análisis.</t>
    </r>
  </si>
  <si>
    <r>
      <rPr>
        <b/>
        <sz val="11"/>
        <color theme="1"/>
        <rFont val="Calibri"/>
        <family val="2"/>
        <scheme val="minor"/>
      </rPr>
      <t>4</t>
    </r>
    <r>
      <rPr>
        <sz val="11"/>
        <color theme="1"/>
        <rFont val="Calibri"/>
        <family val="2"/>
        <scheme val="minor"/>
      </rPr>
      <t>.Eliminé la columna "calle 2".</t>
    </r>
  </si>
  <si>
    <r>
      <rPr>
        <b/>
        <sz val="11"/>
        <color theme="1"/>
        <rFont val="Calibri"/>
        <family val="2"/>
        <scheme val="minor"/>
      </rPr>
      <t>5</t>
    </r>
    <r>
      <rPr>
        <sz val="11"/>
        <color theme="1"/>
        <rFont val="Calibri"/>
        <family val="2"/>
        <scheme val="minor"/>
      </rPr>
      <t>.Eliminé a columna “Ubicación" porque contiene la misma informació que la columna “calle” y “altura”.</t>
    </r>
  </si>
  <si>
    <r>
      <rPr>
        <b/>
        <sz val="11"/>
        <color theme="1"/>
        <rFont val="Calibri"/>
        <family val="2"/>
        <scheme val="minor"/>
      </rPr>
      <t>6</t>
    </r>
    <r>
      <rPr>
        <sz val="11"/>
        <color theme="1"/>
        <rFont val="Calibri"/>
        <family val="2"/>
        <scheme val="minor"/>
      </rPr>
      <t>.Eliminé filas  que en la columna "calle" se encontraban con el detalle “sin nombre”.</t>
    </r>
  </si>
  <si>
    <r>
      <rPr>
        <b/>
        <sz val="11"/>
        <color theme="1"/>
        <rFont val="Calibri"/>
        <family val="2"/>
        <scheme val="minor"/>
      </rPr>
      <t>7</t>
    </r>
    <r>
      <rPr>
        <sz val="11"/>
        <color theme="1"/>
        <rFont val="Calibri"/>
        <family val="2"/>
        <scheme val="minor"/>
      </rPr>
      <t>.Eliminé dos filas la 437 y 438, por tener la mayoría de las columnas vacías.</t>
    </r>
  </si>
  <si>
    <r>
      <rPr>
        <b/>
        <sz val="11"/>
        <color theme="1"/>
        <rFont val="Calibri"/>
        <family val="2"/>
        <scheme val="minor"/>
      </rPr>
      <t>8.</t>
    </r>
    <r>
      <rPr>
        <sz val="11"/>
        <color theme="1"/>
        <rFont val="Calibri"/>
        <family val="2"/>
        <scheme val="minor"/>
      </rPr>
      <t>Eliminé las filas que en la columna Barrio se encontraban con el de detalle "Sin barrio".</t>
    </r>
  </si>
  <si>
    <r>
      <rPr>
        <b/>
        <sz val="11"/>
        <color theme="1"/>
        <rFont val="Calibri"/>
        <family val="2"/>
        <scheme val="minor"/>
      </rPr>
      <t>9.</t>
    </r>
    <r>
      <rPr>
        <sz val="11"/>
        <color theme="1"/>
        <rFont val="Calibri"/>
        <family val="2"/>
        <scheme val="minor"/>
      </rPr>
      <t xml:space="preserve">Las columnas “no_vidente” y “dolares” solo contenían el detalle de  “FALSO”. Generé dos tablas auxiliares las cuales fueron usadas fuente para la fórmula aleatorio que usé en esas dos columnas. </t>
    </r>
  </si>
  <si>
    <r>
      <rPr>
        <b/>
        <sz val="11"/>
        <color theme="1"/>
        <rFont val="Calibri"/>
        <family val="2"/>
        <scheme val="minor"/>
      </rPr>
      <t>10</t>
    </r>
    <r>
      <rPr>
        <sz val="11"/>
        <color theme="1"/>
        <rFont val="Calibri"/>
        <family val="2"/>
        <scheme val="minor"/>
      </rPr>
      <t xml:space="preserve">.Agregué la columna “operaciones_diarias” use la fórmula: </t>
    </r>
  </si>
  <si>
    <r>
      <rPr>
        <b/>
        <sz val="11"/>
        <color theme="1"/>
        <rFont val="Calibri"/>
        <family val="2"/>
        <scheme val="minor"/>
      </rPr>
      <t>11</t>
    </r>
    <r>
      <rPr>
        <sz val="11"/>
        <color theme="1"/>
        <rFont val="Calibri"/>
        <family val="2"/>
        <scheme val="minor"/>
      </rPr>
      <t>.Generé una columna con funciones anidadas</t>
    </r>
    <r>
      <rPr>
        <b/>
        <sz val="11"/>
        <color theme="1"/>
        <rFont val="Calibri"/>
        <family val="2"/>
        <scheme val="minor"/>
      </rPr>
      <t xml:space="preserve"> SI</t>
    </r>
    <r>
      <rPr>
        <sz val="11"/>
        <color theme="1"/>
        <rFont val="Calibri"/>
        <family val="2"/>
        <scheme val="minor"/>
      </rPr>
      <t xml:space="preserve"> &amp; </t>
    </r>
    <r>
      <rPr>
        <b/>
        <sz val="11"/>
        <color theme="1"/>
        <rFont val="Calibri"/>
        <family val="2"/>
        <scheme val="minor"/>
      </rPr>
      <t>Y</t>
    </r>
    <r>
      <rPr>
        <sz val="11"/>
        <color theme="1"/>
        <rFont val="Calibri"/>
        <family val="2"/>
        <scheme val="minor"/>
      </rPr>
      <t>. Esta columna valida si hay más de dos cajeros en la sucursal  y si las operaciones que se realizan ahí supera el promedio de las operaciones diarias que hay en total en CABA.</t>
    </r>
  </si>
  <si>
    <t>Pasos y herramientas utilizados para la realización del Proyecto Final</t>
  </si>
  <si>
    <r>
      <t xml:space="preserve">2) </t>
    </r>
    <r>
      <rPr>
        <sz val="11"/>
        <color theme="1"/>
        <rFont val="Calibri"/>
        <family val="2"/>
        <scheme val="minor"/>
      </rPr>
      <t>Realicé la estandarización de datos</t>
    </r>
  </si>
  <si>
    <t>Columna "Banco" tipo lista</t>
  </si>
  <si>
    <t>Columna “ID” tipo Mensaje: sólo ingresar números enteros, no repetidos (únicos) en la columna "id".</t>
  </si>
  <si>
    <t>Columna “Red” tipo lista</t>
  </si>
  <si>
    <t>Columna "Localidad" tipo lista</t>
  </si>
  <si>
    <t>Columna “Terminales” tipo “Numero entero” entre 1 y 20.</t>
  </si>
  <si>
    <t>Columna “No_vidente” tipo lista</t>
  </si>
  <si>
    <t xml:space="preserve">Columna Dolares” tipo lista </t>
  </si>
  <si>
    <t>Columna “Altura” tipo “Numero entero”</t>
  </si>
  <si>
    <t>Columna “Barrio” tipo lista</t>
  </si>
  <si>
    <t>Columna “Codigo_postal” tipo Numero entero entre 0 y 1499</t>
  </si>
  <si>
    <t>Columna “Operaciones_diarias” tipo Numero entre 0 y 50.000</t>
  </si>
  <si>
    <r>
      <t xml:space="preserve">4) </t>
    </r>
    <r>
      <rPr>
        <sz val="11"/>
        <color theme="1"/>
        <rFont val="Calibri"/>
        <family val="2"/>
        <scheme val="minor"/>
      </rPr>
      <t>Generé las tablas dinámicas de las cuales pude sacar los datos para hacer los gráficos dinámicos.</t>
    </r>
    <r>
      <rPr>
        <b/>
        <sz val="11"/>
        <color theme="1"/>
        <rFont val="Calibri"/>
        <family val="2"/>
        <scheme val="minor"/>
      </rPr>
      <t xml:space="preserve"> </t>
    </r>
    <r>
      <rPr>
        <sz val="11"/>
        <color theme="1"/>
        <rFont val="Calibri"/>
        <family val="2"/>
        <scheme val="minor"/>
      </rPr>
      <t xml:space="preserve">Eso quiere decir que si se modifica y/o agrega datos a la Tabla Principal, os gráficos se modificarán también. </t>
    </r>
  </si>
  <si>
    <r>
      <t xml:space="preserve">5) </t>
    </r>
    <r>
      <rPr>
        <sz val="11"/>
        <color theme="1"/>
        <rFont val="Calibri"/>
        <family val="2"/>
        <scheme val="minor"/>
      </rPr>
      <t>Generé el dashboard en base a las tablas dinámicas y en función de las cuestiones se querían analizar del mismo (Preguntas y respuestas)</t>
    </r>
  </si>
  <si>
    <r>
      <t xml:space="preserve">6) </t>
    </r>
    <r>
      <rPr>
        <sz val="11"/>
        <color theme="1"/>
        <rFont val="Calibri"/>
        <family val="2"/>
        <scheme val="minor"/>
      </rPr>
      <t xml:space="preserve">Realicé el README. </t>
    </r>
  </si>
  <si>
    <r>
      <t xml:space="preserve">1) </t>
    </r>
    <r>
      <rPr>
        <sz val="11"/>
        <color theme="1"/>
        <rFont val="Calibri"/>
        <family val="2"/>
        <scheme val="minor"/>
      </rPr>
      <t>Creé una tabla con la información de mi data set</t>
    </r>
    <r>
      <rPr>
        <b/>
        <sz val="11"/>
        <color theme="1"/>
        <rFont val="Calibri"/>
        <family val="2"/>
        <scheme val="minor"/>
      </rPr>
      <t>.</t>
    </r>
  </si>
  <si>
    <r>
      <rPr>
        <b/>
        <sz val="11"/>
        <color theme="1"/>
        <rFont val="Calibri"/>
        <family val="2"/>
        <scheme val="minor"/>
      </rPr>
      <t>3)</t>
    </r>
    <r>
      <rPr>
        <sz val="11"/>
        <color theme="1"/>
        <rFont val="Calibri"/>
        <family val="2"/>
        <scheme val="minor"/>
      </rPr>
      <t xml:space="preserve"> Hice validación de datos de cada columna, excepto de la columna "Calle".</t>
    </r>
  </si>
  <si>
    <t>Cuenta con una breve introducción e información personal, pero principalmente detalla información sobre el contenido del proyecto, así como su origen y los datos de su transformación.</t>
  </si>
  <si>
    <t>Cierre y conclusiones del curso</t>
  </si>
  <si>
    <t>El curso fue interesante, y desafiante. Aprendí la base necesaria para poder hacer este proyecto, y después tuve que investigar y practicar para  obtener el resultado deseado.</t>
  </si>
  <si>
    <t>Hice el curso de Data Analytics, por lo cual me pareció  necesario poder contar con más conocimientos de excel. Es un camino largo el que queda por delante, pero estoy satisfecha con lo aprendido en el mes de cursada que tuvimos.</t>
  </si>
  <si>
    <t>AUXILIAR DASHBOARD</t>
  </si>
  <si>
    <t>Agradezco especialmente al profesor Sebastian y la tutora Lucía, que nos acompañaron a lo largo de la cursada.</t>
  </si>
  <si>
    <t>Nro Operaciones</t>
  </si>
  <si>
    <t>Terminales USD</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</si>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</sst>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8"/>
      <name val="Calibri"/>
      <family val="2"/>
      <scheme val="minor"/>
    </font>
    <font>
      <b/>
      <sz val="11"/>
      <name val="Calibri"/>
      <family val="2"/>
      <scheme val="minor"/>
    </font>
    <font>
      <b/>
      <shadow/>
      <sz val="20"/>
      <color rgb="FFFFCC00"/>
      <name val="Calibri"/>
      <family val="2"/>
      <scheme val="minor"/>
    </font>
    <font>
      <sz val="11"/>
      <color rgb="FF000000"/>
      <name val="Calibri"/>
      <family val="2"/>
      <scheme val="minor"/>
    </font>
    <font>
      <b/>
      <sz val="12"/>
      <color theme="1"/>
      <name val="Calibri"/>
      <family val="2"/>
      <scheme val="minor"/>
    </font>
    <font>
      <u/>
      <sz val="11"/>
      <color theme="10"/>
      <name val="Calibri"/>
      <family val="2"/>
      <scheme val="minor"/>
    </font>
    <font>
      <u/>
      <sz val="11"/>
      <color theme="3" tint="-0.499984740745262"/>
      <name val="Calibri"/>
      <family val="2"/>
      <scheme val="minor"/>
    </font>
    <font>
      <sz val="11"/>
      <color theme="3" tint="-0.499984740745262"/>
      <name val="Calibri"/>
      <family val="2"/>
      <scheme val="minor"/>
    </font>
    <font>
      <b/>
      <sz val="12"/>
      <color theme="0"/>
      <name val="Calibri"/>
      <family val="2"/>
      <scheme val="minor"/>
    </font>
    <font>
      <b/>
      <sz val="14"/>
      <color theme="0"/>
      <name val="Calibri"/>
      <family val="2"/>
      <scheme val="minor"/>
    </font>
    <font>
      <b/>
      <sz val="18"/>
      <color theme="0"/>
      <name val="Calibri"/>
      <family val="2"/>
      <scheme val="minor"/>
    </font>
  </fonts>
  <fills count="1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1"/>
        <bgColor theme="1"/>
      </patternFill>
    </fill>
    <fill>
      <patternFill patternType="solid">
        <fgColor rgb="FF00B0F0"/>
        <bgColor indexed="64"/>
      </patternFill>
    </fill>
    <fill>
      <patternFill patternType="solid">
        <fgColor rgb="FF3BC6F7"/>
        <bgColor indexed="64"/>
      </patternFill>
    </fill>
    <fill>
      <patternFill patternType="solid">
        <fgColor theme="0" tint="-0.14999847407452621"/>
        <bgColor indexed="64"/>
      </patternFill>
    </fill>
    <fill>
      <patternFill patternType="solid">
        <fgColor theme="9" tint="0.749992370372631"/>
        <bgColor indexed="64"/>
      </patternFill>
    </fill>
    <fill>
      <patternFill patternType="solid">
        <fgColor theme="9" tint="0.499984740745262"/>
        <bgColor indexed="64"/>
      </patternFill>
    </fill>
    <fill>
      <patternFill patternType="solid">
        <fgColor theme="9" tint="0.89999084444715716"/>
        <bgColor indexed="64"/>
      </patternFill>
    </fill>
    <fill>
      <patternFill patternType="solid">
        <fgColor rgb="FF038DEB"/>
        <bgColor indexed="64"/>
      </patternFill>
    </fill>
    <fill>
      <patternFill patternType="solid">
        <fgColor rgb="FFFFCC0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0B306"/>
        <bgColor indexed="64"/>
      </patternFill>
    </fill>
    <fill>
      <patternFill patternType="solid">
        <fgColor rgb="FFFFFF00"/>
        <bgColor indexed="64"/>
      </patternFill>
    </fill>
  </fills>
  <borders count="38">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right/>
      <top style="thin">
        <color theme="0"/>
      </top>
      <bottom style="medium">
        <color indexed="64"/>
      </bottom>
      <diagonal/>
    </border>
    <border>
      <left style="medium">
        <color theme="1"/>
      </left>
      <right style="medium">
        <color theme="1"/>
      </right>
      <top style="medium">
        <color theme="1"/>
      </top>
      <bottom style="medium">
        <color theme="1"/>
      </bottom>
      <diagonal/>
    </border>
    <border>
      <left style="thin">
        <color auto="1"/>
      </left>
      <right style="thin">
        <color auto="1"/>
      </right>
      <top style="thin">
        <color auto="1"/>
      </top>
      <bottom style="thin">
        <color auto="1"/>
      </bottom>
      <diagonal/>
    </border>
    <border>
      <left style="thin">
        <color theme="1"/>
      </left>
      <right/>
      <top style="thin">
        <color theme="1"/>
      </top>
      <bottom/>
      <diagonal/>
    </border>
    <border>
      <left/>
      <right style="thin">
        <color theme="1"/>
      </right>
      <top style="thin">
        <color theme="1"/>
      </top>
      <bottom/>
      <diagonal/>
    </border>
    <border>
      <left style="thin">
        <color theme="1"/>
      </left>
      <right/>
      <top style="thin">
        <color theme="1"/>
      </top>
      <bottom style="thin">
        <color theme="1"/>
      </bottom>
      <diagonal/>
    </border>
    <border>
      <left/>
      <right/>
      <top style="thin">
        <color theme="1"/>
      </top>
      <bottom/>
      <diagonal/>
    </border>
    <border>
      <left style="medium">
        <color theme="1"/>
      </left>
      <right/>
      <top style="medium">
        <color theme="1"/>
      </top>
      <bottom style="medium">
        <color indexed="64"/>
      </bottom>
      <diagonal/>
    </border>
    <border>
      <left/>
      <right style="medium">
        <color theme="1"/>
      </right>
      <top style="medium">
        <color theme="1"/>
      </top>
      <bottom style="medium">
        <color indexed="64"/>
      </bottom>
      <diagonal/>
    </border>
    <border>
      <left style="medium">
        <color theme="1"/>
      </left>
      <right/>
      <top style="medium">
        <color indexed="64"/>
      </top>
      <bottom/>
      <diagonal/>
    </border>
    <border>
      <left/>
      <right style="medium">
        <color theme="1"/>
      </right>
      <top style="medium">
        <color indexed="64"/>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right style="thin">
        <color theme="1"/>
      </right>
      <top/>
      <bottom/>
      <diagonal/>
    </border>
    <border>
      <left style="thin">
        <color theme="1"/>
      </left>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top/>
      <bottom style="medium">
        <color theme="1"/>
      </bottom>
      <diagonal/>
    </border>
  </borders>
  <cellStyleXfs count="3">
    <xf numFmtId="0" fontId="0" fillId="0" borderId="0"/>
    <xf numFmtId="9" fontId="2" fillId="0" borderId="0" applyFont="0" applyFill="0" applyBorder="0" applyAlignment="0" applyProtection="0"/>
    <xf numFmtId="0" fontId="10" fillId="0" borderId="0" applyNumberFormat="0" applyFill="0" applyBorder="0" applyAlignment="0" applyProtection="0"/>
  </cellStyleXfs>
  <cellXfs count="164">
    <xf numFmtId="0" fontId="0" fillId="0" borderId="0" xfId="0"/>
    <xf numFmtId="0" fontId="1" fillId="0" borderId="1" xfId="0" applyFont="1" applyBorder="1" applyAlignment="1">
      <alignment horizontal="center" vertical="top"/>
    </xf>
    <xf numFmtId="49" fontId="1" fillId="0" borderId="1" xfId="0" applyNumberFormat="1" applyFont="1" applyBorder="1" applyAlignment="1">
      <alignment horizontal="center" vertical="top"/>
    </xf>
    <xf numFmtId="49" fontId="0" fillId="0" borderId="0" xfId="0" applyNumberFormat="1"/>
    <xf numFmtId="0" fontId="0" fillId="0" borderId="0" xfId="0" applyAlignment="1">
      <alignment horizontal="left"/>
    </xf>
    <xf numFmtId="0" fontId="0" fillId="0" borderId="5" xfId="0" applyBorder="1"/>
    <xf numFmtId="0" fontId="0" fillId="0" borderId="6" xfId="0" applyBorder="1"/>
    <xf numFmtId="0" fontId="0" fillId="0" borderId="3" xfId="0" applyBorder="1"/>
    <xf numFmtId="1" fontId="0" fillId="0" borderId="0" xfId="0" applyNumberFormat="1"/>
    <xf numFmtId="1" fontId="1" fillId="0" borderId="1" xfId="0" applyNumberFormat="1" applyFont="1" applyBorder="1" applyAlignment="1">
      <alignment horizontal="center" vertical="top"/>
    </xf>
    <xf numFmtId="3" fontId="1" fillId="0" borderId="1" xfId="0" applyNumberFormat="1" applyFont="1" applyBorder="1" applyAlignment="1">
      <alignment horizontal="center" vertical="top"/>
    </xf>
    <xf numFmtId="3" fontId="0" fillId="0" borderId="0" xfId="0" applyNumberFormat="1"/>
    <xf numFmtId="0" fontId="1" fillId="0" borderId="0" xfId="0" applyFont="1"/>
    <xf numFmtId="0" fontId="1" fillId="0" borderId="0" xfId="0" applyFont="1" applyAlignment="1">
      <alignment horizontal="center"/>
    </xf>
    <xf numFmtId="0" fontId="4" fillId="2" borderId="0" xfId="0" applyFont="1" applyFill="1"/>
    <xf numFmtId="0" fontId="3" fillId="2" borderId="0" xfId="0" applyFont="1" applyFill="1"/>
    <xf numFmtId="0" fontId="0" fillId="0" borderId="7" xfId="0" applyBorder="1"/>
    <xf numFmtId="0" fontId="0" fillId="0" borderId="7" xfId="0" applyBorder="1" applyAlignment="1">
      <alignment horizontal="center"/>
    </xf>
    <xf numFmtId="0" fontId="0" fillId="0" borderId="0" xfId="0" applyAlignment="1">
      <alignment horizont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3" fillId="2" borderId="0" xfId="0" applyFont="1" applyFill="1" applyAlignment="1">
      <alignment horizontal="center"/>
    </xf>
    <xf numFmtId="0" fontId="3" fillId="0" borderId="0" xfId="0" applyFont="1" applyAlignment="1">
      <alignment horizontal="center"/>
    </xf>
    <xf numFmtId="0" fontId="0" fillId="0" borderId="8" xfId="0" applyBorder="1"/>
    <xf numFmtId="0" fontId="0" fillId="0" borderId="10" xfId="0" applyBorder="1"/>
    <xf numFmtId="0" fontId="0" fillId="0" borderId="11" xfId="0" applyBorder="1" applyAlignment="1">
      <alignment horizontal="center"/>
    </xf>
    <xf numFmtId="9" fontId="0" fillId="0" borderId="0" xfId="1" applyFont="1" applyAlignment="1">
      <alignment horizontal="center"/>
    </xf>
    <xf numFmtId="0" fontId="1" fillId="0" borderId="5" xfId="0" applyFont="1" applyBorder="1"/>
    <xf numFmtId="0" fontId="1" fillId="0" borderId="6" xfId="0" applyFont="1" applyBorder="1"/>
    <xf numFmtId="0" fontId="1" fillId="0" borderId="8" xfId="0" applyFont="1" applyBorder="1"/>
    <xf numFmtId="0" fontId="1" fillId="0" borderId="7" xfId="0" applyFont="1" applyBorder="1"/>
    <xf numFmtId="0" fontId="3" fillId="4" borderId="4" xfId="0" applyFont="1" applyFill="1" applyBorder="1"/>
    <xf numFmtId="0" fontId="1" fillId="0" borderId="12" xfId="0" applyFont="1" applyBorder="1"/>
    <xf numFmtId="0" fontId="3" fillId="5" borderId="2" xfId="0" applyFont="1" applyFill="1" applyBorder="1" applyAlignment="1">
      <alignment horizontal="center"/>
    </xf>
    <xf numFmtId="0" fontId="3" fillId="4" borderId="9" xfId="0" applyFont="1" applyFill="1" applyBorder="1" applyAlignment="1">
      <alignment horizontal="center"/>
    </xf>
    <xf numFmtId="0" fontId="3" fillId="5" borderId="0" xfId="0" applyFont="1" applyFill="1" applyAlignment="1">
      <alignment horizontal="center"/>
    </xf>
    <xf numFmtId="0" fontId="0" fillId="6" borderId="0" xfId="0" applyFill="1"/>
    <xf numFmtId="0" fontId="0" fillId="3" borderId="0" xfId="0" applyFill="1"/>
    <xf numFmtId="0" fontId="0" fillId="7" borderId="0" xfId="0" applyFill="1"/>
    <xf numFmtId="0" fontId="7" fillId="0" borderId="0" xfId="0" applyFont="1" applyAlignment="1">
      <alignment vertical="center"/>
    </xf>
    <xf numFmtId="0" fontId="0" fillId="0" borderId="0" xfId="0" pivotButton="1"/>
    <xf numFmtId="9" fontId="0" fillId="0" borderId="10" xfId="1" applyFont="1" applyBorder="1"/>
    <xf numFmtId="0" fontId="4" fillId="2" borderId="10" xfId="0" applyFont="1" applyFill="1" applyBorder="1"/>
    <xf numFmtId="0" fontId="4" fillId="2" borderId="0" xfId="0" applyFont="1" applyFill="1" applyAlignment="1">
      <alignment horizontal="center"/>
    </xf>
    <xf numFmtId="0" fontId="1" fillId="0" borderId="13" xfId="0" applyFont="1" applyBorder="1"/>
    <xf numFmtId="0" fontId="0" fillId="0" borderId="0" xfId="0" applyAlignment="1">
      <alignment horizontal="left" indent="1"/>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10" fontId="0" fillId="0" borderId="0" xfId="0" applyNumberFormat="1"/>
    <xf numFmtId="10" fontId="1" fillId="0" borderId="0" xfId="1" applyNumberFormat="1" applyFont="1"/>
    <xf numFmtId="10" fontId="0" fillId="0" borderId="10" xfId="1" applyNumberFormat="1" applyFont="1" applyBorder="1"/>
    <xf numFmtId="0" fontId="8" fillId="0" borderId="0" xfId="0" applyFont="1" applyAlignment="1">
      <alignment vertical="center"/>
    </xf>
    <xf numFmtId="9" fontId="0" fillId="0" borderId="0" xfId="1" applyFont="1"/>
    <xf numFmtId="0" fontId="0" fillId="0" borderId="16" xfId="0" applyBorder="1"/>
    <xf numFmtId="0" fontId="3" fillId="2" borderId="10" xfId="0" applyFont="1" applyFill="1" applyBorder="1"/>
    <xf numFmtId="9" fontId="0" fillId="0" borderId="10" xfId="0" applyNumberFormat="1" applyBorder="1"/>
    <xf numFmtId="0" fontId="3" fillId="0" borderId="0" xfId="0" applyFont="1"/>
    <xf numFmtId="0" fontId="0" fillId="0" borderId="0" xfId="0" applyAlignment="1">
      <alignment wrapText="1"/>
    </xf>
    <xf numFmtId="0" fontId="1" fillId="0" borderId="13" xfId="0" applyFont="1" applyBorder="1" applyAlignment="1">
      <alignment horizontal="center" vertical="top"/>
    </xf>
    <xf numFmtId="0" fontId="0" fillId="0" borderId="27" xfId="0" applyBorder="1"/>
    <xf numFmtId="0" fontId="0" fillId="0" borderId="26" xfId="0" applyBorder="1"/>
    <xf numFmtId="0" fontId="11" fillId="0" borderId="28" xfId="2" applyFont="1" applyBorder="1"/>
    <xf numFmtId="0" fontId="12" fillId="0" borderId="29" xfId="0" applyFont="1" applyBorder="1"/>
    <xf numFmtId="0" fontId="0" fillId="0" borderId="29" xfId="0" applyBorder="1"/>
    <xf numFmtId="0" fontId="0" fillId="0" borderId="30" xfId="0" applyBorder="1"/>
    <xf numFmtId="0" fontId="0" fillId="10" borderId="0" xfId="0" applyFill="1"/>
    <xf numFmtId="0" fontId="0" fillId="10" borderId="0" xfId="0" applyFill="1" applyAlignment="1">
      <alignment wrapText="1"/>
    </xf>
    <xf numFmtId="0" fontId="3" fillId="9" borderId="22" xfId="0" applyFont="1" applyFill="1" applyBorder="1"/>
    <xf numFmtId="0" fontId="0" fillId="9" borderId="0" xfId="0" applyFill="1"/>
    <xf numFmtId="0" fontId="0" fillId="9" borderId="23" xfId="0" applyFill="1" applyBorder="1"/>
    <xf numFmtId="0" fontId="0" fillId="0" borderId="37" xfId="0" applyBorder="1"/>
    <xf numFmtId="0" fontId="0" fillId="0" borderId="31" xfId="0" applyBorder="1"/>
    <xf numFmtId="0" fontId="0" fillId="0" borderId="33" xfId="0" applyBorder="1"/>
    <xf numFmtId="9" fontId="0" fillId="0" borderId="0" xfId="0" applyNumberFormat="1"/>
    <xf numFmtId="0" fontId="0" fillId="2" borderId="10" xfId="0" applyFill="1" applyBorder="1"/>
    <xf numFmtId="0" fontId="0" fillId="0" borderId="22" xfId="0" quotePrefix="1" applyBorder="1"/>
    <xf numFmtId="0" fontId="1" fillId="0" borderId="34" xfId="0" applyFont="1" applyBorder="1"/>
    <xf numFmtId="0" fontId="0" fillId="0" borderId="35" xfId="0" applyBorder="1"/>
    <xf numFmtId="0" fontId="0" fillId="0" borderId="36" xfId="0" applyBorder="1"/>
    <xf numFmtId="0" fontId="1" fillId="0" borderId="22" xfId="0" applyFont="1" applyBorder="1"/>
    <xf numFmtId="0" fontId="1" fillId="0" borderId="24" xfId="0" applyFont="1" applyBorder="1"/>
    <xf numFmtId="0" fontId="0" fillId="0" borderId="34" xfId="0" applyBorder="1"/>
    <xf numFmtId="0" fontId="4" fillId="2" borderId="16" xfId="0" applyFont="1" applyFill="1" applyBorder="1"/>
    <xf numFmtId="0" fontId="0" fillId="0" borderId="27" xfId="0" applyBorder="1" applyAlignment="1">
      <alignment horizontal="left" vertical="top" wrapText="1"/>
    </xf>
    <xf numFmtId="0" fontId="0" fillId="0" borderId="0" xfId="0" applyAlignment="1">
      <alignment horizontal="left" vertical="top"/>
    </xf>
    <xf numFmtId="0" fontId="0" fillId="0" borderId="26" xfId="0" applyBorder="1" applyAlignment="1">
      <alignment horizontal="left" vertical="top"/>
    </xf>
    <xf numFmtId="0" fontId="1" fillId="13" borderId="31" xfId="0" applyFont="1" applyFill="1" applyBorder="1" applyAlignment="1">
      <alignment horizontal="center"/>
    </xf>
    <xf numFmtId="0" fontId="1" fillId="13" borderId="32" xfId="0" applyFont="1" applyFill="1" applyBorder="1" applyAlignment="1">
      <alignment horizontal="center"/>
    </xf>
    <xf numFmtId="0" fontId="1" fillId="13" borderId="33" xfId="0" applyFont="1" applyFill="1" applyBorder="1" applyAlignment="1">
      <alignment horizontal="center"/>
    </xf>
    <xf numFmtId="0" fontId="15" fillId="2" borderId="29" xfId="0" applyFont="1" applyFill="1" applyBorder="1" applyAlignment="1">
      <alignment horizontal="center" vertical="center"/>
    </xf>
    <xf numFmtId="0" fontId="0" fillId="0" borderId="10" xfId="0" applyBorder="1" applyAlignment="1">
      <alignment horizontal="center" wrapText="1"/>
    </xf>
    <xf numFmtId="0" fontId="14" fillId="2" borderId="34" xfId="0" applyFont="1" applyFill="1" applyBorder="1" applyAlignment="1">
      <alignment horizontal="center" vertical="center"/>
    </xf>
    <xf numFmtId="0" fontId="3" fillId="2" borderId="35" xfId="0" applyFont="1" applyFill="1" applyBorder="1" applyAlignment="1">
      <alignment horizontal="center" vertical="center"/>
    </xf>
    <xf numFmtId="0" fontId="3" fillId="2" borderId="36" xfId="0" applyFont="1" applyFill="1" applyBorder="1" applyAlignment="1">
      <alignment horizontal="center" vertical="center"/>
    </xf>
    <xf numFmtId="0" fontId="0" fillId="0" borderId="14" xfId="0" applyBorder="1" applyAlignment="1">
      <alignment horizontal="left" vertical="top" wrapText="1"/>
    </xf>
    <xf numFmtId="0" fontId="0" fillId="0" borderId="17" xfId="0" applyBorder="1" applyAlignment="1">
      <alignment horizontal="left" vertical="top" wrapText="1"/>
    </xf>
    <xf numFmtId="0" fontId="0" fillId="0" borderId="15" xfId="0" applyBorder="1" applyAlignment="1">
      <alignment horizontal="left" vertical="top" wrapText="1"/>
    </xf>
    <xf numFmtId="0" fontId="0" fillId="0" borderId="0" xfId="0" applyAlignment="1">
      <alignment horizontal="left" vertical="top" wrapText="1"/>
    </xf>
    <xf numFmtId="0" fontId="0" fillId="0" borderId="26" xfId="0" applyBorder="1" applyAlignment="1">
      <alignment horizontal="left" vertical="top" wrapText="1"/>
    </xf>
    <xf numFmtId="0" fontId="13" fillId="2" borderId="0" xfId="0" applyFont="1" applyFill="1" applyAlignment="1">
      <alignment horizontal="center" vertical="center"/>
    </xf>
    <xf numFmtId="0" fontId="3" fillId="2" borderId="0" xfId="0" applyFont="1" applyFill="1" applyAlignment="1">
      <alignment horizontal="center" vertical="center"/>
    </xf>
    <xf numFmtId="0" fontId="1" fillId="11" borderId="34" xfId="0" applyFont="1" applyFill="1" applyBorder="1" applyAlignment="1">
      <alignment horizontal="center" vertical="center"/>
    </xf>
    <xf numFmtId="0" fontId="1" fillId="11" borderId="35" xfId="0" applyFont="1" applyFill="1" applyBorder="1" applyAlignment="1">
      <alignment horizontal="center" vertical="center"/>
    </xf>
    <xf numFmtId="0" fontId="1" fillId="11" borderId="36" xfId="0" applyFont="1" applyFill="1" applyBorder="1" applyAlignment="1">
      <alignment horizontal="center" vertical="center"/>
    </xf>
    <xf numFmtId="0" fontId="1" fillId="11" borderId="24" xfId="0" applyFont="1" applyFill="1" applyBorder="1" applyAlignment="1">
      <alignment horizontal="center" vertical="center"/>
    </xf>
    <xf numFmtId="0" fontId="1" fillId="11" borderId="37" xfId="0" applyFont="1" applyFill="1" applyBorder="1" applyAlignment="1">
      <alignment horizontal="center" vertical="center"/>
    </xf>
    <xf numFmtId="0" fontId="1" fillId="11" borderId="25" xfId="0" applyFont="1" applyFill="1" applyBorder="1" applyAlignment="1">
      <alignment horizontal="center" vertical="center"/>
    </xf>
    <xf numFmtId="0" fontId="0" fillId="0" borderId="34" xfId="0" applyBorder="1" applyAlignment="1">
      <alignment horizont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24" xfId="0" applyBorder="1" applyAlignment="1">
      <alignment horizontal="center" wrapText="1"/>
    </xf>
    <xf numFmtId="0" fontId="0" fillId="0" borderId="37" xfId="0" applyBorder="1" applyAlignment="1">
      <alignment horizontal="center" wrapText="1"/>
    </xf>
    <xf numFmtId="0" fontId="0" fillId="0" borderId="25"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1" fillId="14" borderId="31" xfId="0" applyFont="1" applyFill="1" applyBorder="1" applyAlignment="1">
      <alignment horizontal="center"/>
    </xf>
    <xf numFmtId="0" fontId="1" fillId="14" borderId="32" xfId="0" applyFont="1" applyFill="1" applyBorder="1" applyAlignment="1">
      <alignment horizontal="center"/>
    </xf>
    <xf numFmtId="0" fontId="1" fillId="14" borderId="33" xfId="0" applyFont="1" applyFill="1" applyBorder="1" applyAlignment="1">
      <alignment horizontal="center"/>
    </xf>
    <xf numFmtId="0" fontId="1" fillId="15" borderId="31" xfId="0" applyFont="1" applyFill="1" applyBorder="1" applyAlignment="1">
      <alignment horizontal="center"/>
    </xf>
    <xf numFmtId="0" fontId="1" fillId="15" borderId="32" xfId="0" applyFont="1" applyFill="1" applyBorder="1" applyAlignment="1">
      <alignment horizontal="center"/>
    </xf>
    <xf numFmtId="0" fontId="1" fillId="15" borderId="33" xfId="0" applyFont="1" applyFill="1" applyBorder="1" applyAlignment="1">
      <alignment horizontal="center"/>
    </xf>
    <xf numFmtId="0" fontId="1" fillId="12" borderId="34" xfId="0" applyFont="1" applyFill="1" applyBorder="1" applyAlignment="1">
      <alignment horizontal="center"/>
    </xf>
    <xf numFmtId="0" fontId="1" fillId="12" borderId="35" xfId="0" applyFont="1" applyFill="1" applyBorder="1" applyAlignment="1">
      <alignment horizontal="center"/>
    </xf>
    <xf numFmtId="0" fontId="1" fillId="12" borderId="36" xfId="0" applyFont="1" applyFill="1" applyBorder="1" applyAlignment="1">
      <alignment horizontal="center"/>
    </xf>
    <xf numFmtId="0" fontId="1" fillId="12" borderId="24" xfId="0" applyFont="1" applyFill="1" applyBorder="1" applyAlignment="1">
      <alignment horizontal="center"/>
    </xf>
    <xf numFmtId="0" fontId="1" fillId="12" borderId="37" xfId="0" applyFont="1" applyFill="1" applyBorder="1" applyAlignment="1">
      <alignment horizontal="center"/>
    </xf>
    <xf numFmtId="0" fontId="1" fillId="12" borderId="25" xfId="0" applyFont="1" applyFill="1" applyBorder="1" applyAlignment="1">
      <alignment horizontal="center"/>
    </xf>
    <xf numFmtId="0" fontId="1" fillId="8" borderId="31" xfId="0" applyFont="1" applyFill="1" applyBorder="1" applyAlignment="1">
      <alignment horizontal="center"/>
    </xf>
    <xf numFmtId="0" fontId="1" fillId="8" borderId="32" xfId="0" applyFont="1" applyFill="1" applyBorder="1" applyAlignment="1">
      <alignment horizontal="center"/>
    </xf>
    <xf numFmtId="0" fontId="1" fillId="8" borderId="33" xfId="0" applyFont="1" applyFill="1" applyBorder="1" applyAlignment="1">
      <alignment horizontal="center"/>
    </xf>
    <xf numFmtId="0" fontId="14" fillId="2" borderId="34" xfId="0" applyFont="1" applyFill="1" applyBorder="1" applyAlignment="1">
      <alignment horizontal="center"/>
    </xf>
    <xf numFmtId="0" fontId="14" fillId="2" borderId="35" xfId="0" applyFont="1" applyFill="1" applyBorder="1" applyAlignment="1">
      <alignment horizontal="center"/>
    </xf>
    <xf numFmtId="0" fontId="14" fillId="2" borderId="36" xfId="0" applyFont="1" applyFill="1" applyBorder="1" applyAlignment="1">
      <alignment horizontal="center"/>
    </xf>
    <xf numFmtId="0" fontId="0" fillId="0" borderId="22" xfId="0" applyBorder="1" applyAlignment="1">
      <alignment horizontal="left" wrapText="1"/>
    </xf>
    <xf numFmtId="0" fontId="0" fillId="0" borderId="0" xfId="0" applyAlignment="1">
      <alignment horizontal="left" wrapText="1"/>
    </xf>
    <xf numFmtId="0" fontId="0" fillId="0" borderId="23" xfId="0" applyBorder="1" applyAlignment="1">
      <alignment horizontal="left" wrapText="1"/>
    </xf>
    <xf numFmtId="0" fontId="1" fillId="16" borderId="31" xfId="0" applyFont="1" applyFill="1" applyBorder="1" applyAlignment="1">
      <alignment horizontal="center"/>
    </xf>
    <xf numFmtId="0" fontId="1" fillId="16" borderId="32" xfId="0" applyFont="1" applyFill="1" applyBorder="1" applyAlignment="1">
      <alignment horizontal="center"/>
    </xf>
    <xf numFmtId="0" fontId="1" fillId="16" borderId="33" xfId="0" applyFont="1" applyFill="1" applyBorder="1" applyAlignment="1">
      <alignment horizontal="center"/>
    </xf>
    <xf numFmtId="0" fontId="0" fillId="0" borderId="22" xfId="0" quotePrefix="1" applyBorder="1" applyAlignment="1">
      <alignment horizontal="left"/>
    </xf>
    <xf numFmtId="0" fontId="0" fillId="0" borderId="0" xfId="0" quotePrefix="1" applyAlignment="1">
      <alignment horizontal="left"/>
    </xf>
    <xf numFmtId="0" fontId="0" fillId="0" borderId="23" xfId="0" quotePrefix="1" applyBorder="1" applyAlignment="1">
      <alignment horizontal="left"/>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37" xfId="0" applyBorder="1" applyAlignment="1">
      <alignment horizontal="left" vertical="top" wrapText="1"/>
    </xf>
    <xf numFmtId="0" fontId="0" fillId="0" borderId="25" xfId="0" applyBorder="1" applyAlignment="1">
      <alignment horizontal="left" vertical="top" wrapText="1"/>
    </xf>
    <xf numFmtId="0" fontId="1" fillId="0" borderId="22" xfId="0" applyFont="1" applyBorder="1" applyAlignment="1">
      <alignment horizontal="left" vertical="top" wrapText="1"/>
    </xf>
    <xf numFmtId="0" fontId="1" fillId="0" borderId="0" xfId="0" applyFont="1" applyAlignment="1">
      <alignment horizontal="left" vertical="top" wrapText="1"/>
    </xf>
    <xf numFmtId="0" fontId="1" fillId="0" borderId="23" xfId="0" applyFont="1" applyBorder="1" applyAlignment="1">
      <alignment horizontal="left" vertical="top" wrapText="1"/>
    </xf>
    <xf numFmtId="0" fontId="3" fillId="2" borderId="0" xfId="0" applyFont="1" applyFill="1" applyAlignment="1">
      <alignment horizontal="center"/>
    </xf>
    <xf numFmtId="0" fontId="1" fillId="0" borderId="0" xfId="0" applyFont="1" applyAlignment="1">
      <alignment horizontal="center"/>
    </xf>
    <xf numFmtId="0" fontId="9" fillId="0" borderId="0" xfId="0" applyFont="1" applyAlignment="1">
      <alignment horizontal="center"/>
    </xf>
    <xf numFmtId="0" fontId="3" fillId="12" borderId="0" xfId="0" applyFont="1" applyFill="1" applyAlignment="1">
      <alignment horizontal="center"/>
    </xf>
    <xf numFmtId="0" fontId="0" fillId="0" borderId="0" xfId="0" applyNumberFormat="1"/>
    <xf numFmtId="0" fontId="0" fillId="0" borderId="0" xfId="0" applyNumberFormat="1" applyFont="1" applyFill="1" applyBorder="1" applyAlignment="1" applyProtection="1"/>
  </cellXfs>
  <cellStyles count="3">
    <cellStyle name="Hipervínculo" xfId="2" builtinId="8"/>
    <cellStyle name="Normal" xfId="0" builtinId="0"/>
    <cellStyle name="Porcentaje" xfId="1" builtinId="5"/>
  </cellStyles>
  <dxfs count="123">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0" formatCode="General"/>
    </dxf>
    <dxf>
      <numFmt numFmtId="1" formatCode="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 formatCode="0"/>
    </dxf>
    <dxf>
      <border outline="0">
        <left style="medium">
          <color indexed="64"/>
        </left>
        <right style="medium">
          <color indexed="64"/>
        </right>
        <top style="medium">
          <color indexed="64"/>
        </top>
        <bottom style="medium">
          <color indexed="64"/>
        </bottom>
      </border>
    </dxf>
    <dxf>
      <border outline="0">
        <bottom style="medium">
          <color indexed="64"/>
        </bottom>
      </border>
    </dxf>
    <dxf>
      <numFmt numFmtId="0" formatCode="General"/>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numFmt numFmtId="14" formatCode="0.0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numFmt numFmtId="0" formatCode="General"/>
      <border diagonalUp="0" diagonalDown="0">
        <left/>
        <right/>
        <top style="medium">
          <color indexed="64"/>
        </top>
        <bottom/>
        <vertical/>
        <horizontal/>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1"/>
        <color theme="1"/>
        <name val="Calibri"/>
        <family val="2"/>
        <scheme val="minor"/>
      </font>
    </dxf>
    <dxf>
      <border outline="0">
        <bottom style="medium">
          <color indexed="64"/>
        </bottom>
      </border>
    </dxf>
    <dxf>
      <font>
        <b/>
        <i val="0"/>
        <strike val="0"/>
        <condense val="0"/>
        <extend val="0"/>
        <outline val="0"/>
        <shadow val="0"/>
        <u val="none"/>
        <vertAlign val="baseline"/>
        <sz val="11"/>
        <color theme="1"/>
        <name val="Calibri"/>
        <family val="2"/>
        <scheme val="minor"/>
      </font>
    </dxf>
    <dxf>
      <border outline="0">
        <left style="medium">
          <color indexed="64"/>
        </left>
        <right style="medium">
          <color indexed="64"/>
        </right>
        <top style="medium">
          <color indexed="64"/>
        </top>
      </border>
    </dxf>
    <dxf>
      <border outline="0">
        <bottom style="medium">
          <color indexed="64"/>
        </bottom>
      </border>
    </dxf>
    <dxf>
      <border outline="0">
        <left style="medium">
          <color indexed="64"/>
        </left>
        <right style="medium">
          <color indexed="64"/>
        </right>
        <top style="medium">
          <color indexed="64"/>
        </top>
        <bottom style="medium">
          <color indexed="64"/>
        </bottom>
      </border>
    </dxf>
    <dxf>
      <border outline="0">
        <bottom style="medium">
          <color indexed="64"/>
        </bottom>
      </border>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bottom" textRotation="0" wrapText="0" indent="0" justifyLastLine="0" shrinkToFit="0" readingOrder="0"/>
    </dxf>
    <dxf>
      <numFmt numFmtId="13" formatCode="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border outline="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border outline="0">
        <bottom style="medium">
          <color indexed="64"/>
        </bottom>
      </border>
    </dxf>
    <dxf>
      <alignment horizontal="center" vertical="bottom" textRotation="0" wrapText="0" indent="0" justifyLastLine="0" shrinkToFit="0" readingOrder="0"/>
    </dxf>
    <dxf>
      <numFmt numFmtId="0" formatCode="General"/>
    </dxf>
    <dxf>
      <numFmt numFmtId="3" formatCode="#,##0"/>
    </dxf>
    <dxf>
      <numFmt numFmtId="1" formatCode="0"/>
    </dxf>
    <dxf>
      <numFmt numFmtId="30" formatCode="@"/>
    </dxf>
    <dxf>
      <numFmt numFmtId="30" formatCode="@"/>
    </dxf>
    <dxf>
      <numFmt numFmtId="1" formatCode="0"/>
    </dxf>
    <dxf>
      <numFmt numFmtId="30" formatCode="@"/>
    </dxf>
    <dxf>
      <numFmt numFmtId="0" formatCode="General"/>
    </dxf>
    <dxf>
      <numFmt numFmtId="0" formatCode="General"/>
    </dxf>
    <dxf>
      <numFmt numFmtId="1" formatCode="0"/>
    </dxf>
    <dxf>
      <numFmt numFmtId="30" formatCode="@"/>
    </dxf>
    <dxf>
      <numFmt numFmtId="30" formatCode="@"/>
    </dxf>
    <dxf>
      <numFmt numFmtId="30" formatCode="@"/>
    </dxf>
    <dxf>
      <numFmt numFmtId="1" formatCode="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
      <font>
        <color auto="1"/>
      </font>
    </dxf>
    <dxf>
      <font>
        <color rgb="FF0099FF"/>
      </font>
    </dxf>
  </dxfs>
  <tableStyles count="8" defaultTableStyle="TableStyleMedium9" defaultPivotStyle="PivotStyleLight16">
    <tableStyle name="Estilo de segmentación de datos 1" pivot="0" table="0" count="1" xr9:uid="{AE16A2DC-34AB-4595-BA2A-A2EBB528D8A0}">
      <tableStyleElement type="wholeTable" dxfId="122"/>
    </tableStyle>
    <tableStyle name="Estilo de segmentación de datos 2" pivot="0" table="0" count="1" xr9:uid="{0D5225F5-58AA-4B84-A1AD-C439A300A7C5}"/>
    <tableStyle name="Estilo de segmentación de datos 3" pivot="0" table="0" count="3" xr9:uid="{A7C91041-35D2-4111-A02B-7E7610426347}">
      <tableStyleElement type="headerRow" dxfId="121"/>
    </tableStyle>
    <tableStyle name="Estilo de segmentación de datos 4" pivot="0" table="0" count="1" xr9:uid="{FCB6403A-5092-494A-BEBA-2DAEED35A407}"/>
    <tableStyle name="Estilo de tabla 1" pivot="0" count="0" xr9:uid="{14304D1D-DF40-4A76-8A88-446DDB3498EB}"/>
    <tableStyle name="Mi estilo" pivot="0" table="0" count="10" xr9:uid="{E63D76E2-25F9-45C2-92A1-1154883F260E}">
      <tableStyleElement type="wholeTable" dxfId="120"/>
      <tableStyleElement type="headerRow" dxfId="119"/>
    </tableStyle>
    <tableStyle name="Mi estilo 2" pivot="0" table="0" count="10" xr9:uid="{1A4E9788-9073-40A3-B1EB-5348CA9F18F9}">
      <tableStyleElement type="wholeTable" dxfId="118"/>
      <tableStyleElement type="headerRow" dxfId="117"/>
    </tableStyle>
    <tableStyle name="Mi estilo 3" pivot="0" table="0" count="10" xr9:uid="{BBA04E3C-B372-4749-B6F1-DC3217915ABD}">
      <tableStyleElement type="wholeTable" dxfId="116"/>
      <tableStyleElement type="headerRow" dxfId="115"/>
    </tableStyle>
  </tableStyles>
  <colors>
    <mruColors>
      <color rgb="FFFFCC00"/>
      <color rgb="FFFFFF00"/>
      <color rgb="FFF0B306"/>
      <color rgb="FF0099FF"/>
      <color rgb="FF038DEB"/>
      <color rgb="FF0066CC"/>
      <color rgb="FF3BC6F7"/>
      <color rgb="FF0FB9F5"/>
      <color rgb="FF33CCFF"/>
      <color rgb="FFFFFF66"/>
    </mruColors>
  </colors>
  <extLst>
    <ext xmlns:x14="http://schemas.microsoft.com/office/spreadsheetml/2009/9/main" uri="{46F421CA-312F-682f-3DD2-61675219B42D}">
      <x14:dxfs count="2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ill>
            <patternFill>
              <bgColor theme="3"/>
            </patternFill>
          </fill>
        </dxf>
        <dxf>
          <font>
            <color rgb="FFFFCC00"/>
          </font>
        </dxf>
        <dxf>
          <font>
            <color theme="1"/>
          </font>
        </dxf>
        <dxf>
          <font>
            <color rgb="FF0099FF"/>
            <name val="Calibri"/>
            <family val="2"/>
            <scheme val="minor"/>
          </font>
        </dxf>
      </x14:dxfs>
    </ext>
    <ext xmlns:x14="http://schemas.microsoft.com/office/spreadsheetml/2009/9/main" uri="{EB79DEF2-80B8-43e5-95BD-54CBDDF9020C}">
      <x14:slicerStyles defaultSlicerStyle="SlicerStyleLight1">
        <x14:slicerStyle name="Estilo de segmentación de datos 1"/>
        <x14:slicerStyle name="Estilo de segmentación de datos 2">
          <x14:slicerStyleElements>
            <x14:slicerStyleElement type="selectedItemWithData" dxfId="27"/>
          </x14:slicerStyleElements>
        </x14:slicerStyle>
        <x14:slicerStyle name="Estilo de segmentación de datos 3">
          <x14:slicerStyleElements>
            <x14:slicerStyleElement type="selectedItemWithData" dxfId="26"/>
            <x14:slicerStyleElement type="selectedItemWithNoData" dxfId="25"/>
          </x14:slicerStyleElements>
        </x14:slicerStyle>
        <x14:slicerStyle name="Estilo de segmentación de datos 4">
          <x14:slicerStyleElements>
            <x14:slicerStyleElement type="selectedItemWithData" dxfId="24"/>
          </x14:slicerStyleElements>
        </x14:slicerStyle>
        <x14:slicerStyle name="Mi estilo">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Mi estilo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i estilo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s-AR"/>
              <a:t>RED</a:t>
            </a:r>
            <a:r>
              <a:rPr lang="es-AR" baseline="0"/>
              <a:t> DE TERMINALES</a:t>
            </a:r>
            <a:endParaRPr lang="es-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s-AR"/>
        </a:p>
      </c:txPr>
    </c:title>
    <c:autoTitleDeleted val="0"/>
    <c:plotArea>
      <c:layout>
        <c:manualLayout>
          <c:layoutTarget val="inner"/>
          <c:xMode val="edge"/>
          <c:yMode val="edge"/>
          <c:x val="0.28183310665823108"/>
          <c:y val="0.21277486147564889"/>
          <c:w val="0.42501303112561517"/>
          <c:h val="0.6952373140857393"/>
        </c:manualLayout>
      </c:layout>
      <c:pieChart>
        <c:varyColors val="1"/>
        <c:ser>
          <c:idx val="0"/>
          <c:order val="0"/>
          <c:spPr>
            <a:solidFill>
              <a:schemeClr val="bg2"/>
            </a:solidFill>
          </c:spPr>
          <c:dPt>
            <c:idx val="0"/>
            <c:bubble3D val="0"/>
            <c:spPr>
              <a:solidFill>
                <a:srgbClr val="3BC6F7"/>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D9A-402C-90AC-B8E982BA108D}"/>
              </c:ext>
            </c:extLst>
          </c:dPt>
          <c:dPt>
            <c:idx val="1"/>
            <c:bubble3D val="0"/>
            <c:spPr>
              <a:solidFill>
                <a:srgbClr val="FFC0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D9A-402C-90AC-B8E982BA108D}"/>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s-A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'Auxiliar Dashboard'!$D$4:$D$5</c:f>
              <c:strCache>
                <c:ptCount val="2"/>
                <c:pt idx="0">
                  <c:v>BANELCO</c:v>
                </c:pt>
                <c:pt idx="1">
                  <c:v>LINK</c:v>
                </c:pt>
              </c:strCache>
            </c:strRef>
          </c:cat>
          <c:val>
            <c:numRef>
              <c:f>'Auxiliar Dashboard'!$E$4:$E$5</c:f>
              <c:numCache>
                <c:formatCode>General</c:formatCode>
                <c:ptCount val="2"/>
                <c:pt idx="0">
                  <c:v>1757</c:v>
                </c:pt>
                <c:pt idx="1">
                  <c:v>872</c:v>
                </c:pt>
              </c:numCache>
            </c:numRef>
          </c:val>
          <c:extLst>
            <c:ext xmlns:c16="http://schemas.microsoft.com/office/drawing/2014/chart" uri="{C3380CC4-5D6E-409C-BE32-E72D297353CC}">
              <c16:uniqueId val="{00000004-2D9A-402C-90AC-B8E982BA108D}"/>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3300000" algn="tl" rotWithShape="0">
        <a:prstClr val="black">
          <a:alpha val="40000"/>
        </a:prstClr>
      </a:outerShdw>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Final Astucuri Fabiola.xlsx]Auxiliar Dashboard!TablaDinámica6</c:name>
    <c:fmtId val="10"/>
  </c:pivotSource>
  <c:chart>
    <c:title>
      <c:tx>
        <c:rich>
          <a:bodyPr rot="0" spcFirstLastPara="1" vertOverflow="ellipsis" vert="horz" wrap="square" anchor="ctr" anchorCtr="1"/>
          <a:lstStyle/>
          <a:p>
            <a:pPr algn="ctr" rtl="0">
              <a:defRPr lang="es-AR" sz="1400" b="1" i="0" u="none" strike="noStrike" kern="1200" cap="all" spc="50" baseline="0">
                <a:solidFill>
                  <a:srgbClr val="000000">
                    <a:lumMod val="65000"/>
                    <a:lumOff val="35000"/>
                  </a:srgbClr>
                </a:solidFill>
                <a:latin typeface="+mn-lt"/>
                <a:ea typeface="+mn-ea"/>
                <a:cs typeface="+mn-cs"/>
              </a:defRPr>
            </a:pPr>
            <a:r>
              <a:rPr lang="es-AR" sz="1400" b="1" i="0" u="none" strike="noStrike" kern="1200" cap="all" spc="50" baseline="0">
                <a:solidFill>
                  <a:srgbClr val="000000">
                    <a:lumMod val="65000"/>
                    <a:lumOff val="35000"/>
                  </a:srgbClr>
                </a:solidFill>
                <a:latin typeface="+mn-lt"/>
                <a:ea typeface="+mn-ea"/>
                <a:cs typeface="+mn-cs"/>
              </a:rPr>
              <a:t>Top  5 Bancos con más terminales</a:t>
            </a:r>
          </a:p>
        </c:rich>
      </c:tx>
      <c:layout>
        <c:manualLayout>
          <c:xMode val="edge"/>
          <c:yMode val="edge"/>
          <c:x val="0.23503455818022748"/>
          <c:y val="0"/>
        </c:manualLayout>
      </c:layout>
      <c:overlay val="0"/>
      <c:spPr>
        <a:noFill/>
        <a:ln>
          <a:noFill/>
        </a:ln>
        <a:effectLst/>
      </c:spPr>
      <c:txPr>
        <a:bodyPr rot="0" spcFirstLastPara="1" vertOverflow="ellipsis" vert="horz" wrap="square" anchor="ctr" anchorCtr="1"/>
        <a:lstStyle/>
        <a:p>
          <a:pPr algn="ctr" rtl="0">
            <a:defRPr lang="es-AR" sz="1400" b="1" i="0" u="none" strike="noStrike" kern="1200" cap="all" spc="50" baseline="0">
              <a:solidFill>
                <a:srgbClr val="000000">
                  <a:lumMod val="65000"/>
                  <a:lumOff val="35000"/>
                </a:srgbClr>
              </a:solidFill>
              <a:latin typeface="+mn-lt"/>
              <a:ea typeface="+mn-ea"/>
              <a:cs typeface="+mn-cs"/>
            </a:defRPr>
          </a:pPr>
          <a:endParaRPr lang="es-A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00"/>
          </a:solidFill>
          <a:ln w="9525" cap="flat" cmpd="sng" algn="ctr">
            <a:no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0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00"/>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827537182852141"/>
          <c:y val="7.407407407407407E-2"/>
          <c:w val="0.49605796150481191"/>
          <c:h val="0.8416746864975212"/>
        </c:manualLayout>
      </c:layout>
      <c:barChart>
        <c:barDir val="bar"/>
        <c:grouping val="clustered"/>
        <c:varyColors val="0"/>
        <c:ser>
          <c:idx val="0"/>
          <c:order val="0"/>
          <c:tx>
            <c:strRef>
              <c:f>'Auxiliar Dashboard'!$I$9</c:f>
              <c:strCache>
                <c:ptCount val="1"/>
                <c:pt idx="0">
                  <c:v>Top</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'Auxiliar Dashboard'!$H$10:$H$14</c:f>
              <c:strCache>
                <c:ptCount val="5"/>
                <c:pt idx="0">
                  <c:v>BANCO SANTANDER RIO</c:v>
                </c:pt>
                <c:pt idx="1">
                  <c:v>BANCO GALICIA</c:v>
                </c:pt>
                <c:pt idx="2">
                  <c:v>BANCO DE LA NACION ARGENTINA</c:v>
                </c:pt>
                <c:pt idx="3">
                  <c:v>BANCO DE LA CIUDAD DE BUENOS AIRES</c:v>
                </c:pt>
                <c:pt idx="4">
                  <c:v>BBVA BANCO FRANCES</c:v>
                </c:pt>
              </c:strCache>
            </c:strRef>
          </c:cat>
          <c:val>
            <c:numRef>
              <c:f>'Auxiliar Dashboard'!$I$10:$I$14</c:f>
              <c:numCache>
                <c:formatCode>0</c:formatCode>
                <c:ptCount val="5"/>
                <c:pt idx="0">
                  <c:v>1</c:v>
                </c:pt>
                <c:pt idx="1">
                  <c:v>2</c:v>
                </c:pt>
                <c:pt idx="2">
                  <c:v>3</c:v>
                </c:pt>
                <c:pt idx="3">
                  <c:v>4</c:v>
                </c:pt>
                <c:pt idx="4">
                  <c:v>5</c:v>
                </c:pt>
              </c:numCache>
            </c:numRef>
          </c:val>
          <c:extLst>
            <c:ext xmlns:c16="http://schemas.microsoft.com/office/drawing/2014/chart" uri="{C3380CC4-5D6E-409C-BE32-E72D297353CC}">
              <c16:uniqueId val="{00000000-DF55-4D7B-A367-CB779C9B6D92}"/>
            </c:ext>
          </c:extLst>
        </c:ser>
        <c:ser>
          <c:idx val="1"/>
          <c:order val="1"/>
          <c:tx>
            <c:strRef>
              <c:f>'Auxiliar Dashboard'!$J$9</c:f>
              <c:strCache>
                <c:ptCount val="1"/>
                <c:pt idx="0">
                  <c:v>Suma de terminales2</c:v>
                </c:pt>
              </c:strCache>
            </c:strRef>
          </c:tx>
          <c:spPr>
            <a:solidFill>
              <a:srgbClr val="FFCC00"/>
            </a:solidFill>
            <a:ln w="9525" cap="flat" cmpd="sng" algn="ctr">
              <a:no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'Auxiliar Dashboard'!$H$10:$H$14</c:f>
              <c:strCache>
                <c:ptCount val="5"/>
                <c:pt idx="0">
                  <c:v>BANCO SANTANDER RIO</c:v>
                </c:pt>
                <c:pt idx="1">
                  <c:v>BANCO GALICIA</c:v>
                </c:pt>
                <c:pt idx="2">
                  <c:v>BANCO DE LA NACION ARGENTINA</c:v>
                </c:pt>
                <c:pt idx="3">
                  <c:v>BANCO DE LA CIUDAD DE BUENOS AIRES</c:v>
                </c:pt>
                <c:pt idx="4">
                  <c:v>BBVA BANCO FRANCES</c:v>
                </c:pt>
              </c:strCache>
            </c:strRef>
          </c:cat>
          <c:val>
            <c:numRef>
              <c:f>'Auxiliar Dashboard'!$J$10:$J$14</c:f>
              <c:numCache>
                <c:formatCode>0</c:formatCode>
                <c:ptCount val="5"/>
                <c:pt idx="0">
                  <c:v>349</c:v>
                </c:pt>
                <c:pt idx="1">
                  <c:v>296</c:v>
                </c:pt>
                <c:pt idx="2">
                  <c:v>274</c:v>
                </c:pt>
                <c:pt idx="3">
                  <c:v>270</c:v>
                </c:pt>
                <c:pt idx="4">
                  <c:v>267</c:v>
                </c:pt>
              </c:numCache>
            </c:numRef>
          </c:val>
          <c:extLst>
            <c:ext xmlns:c16="http://schemas.microsoft.com/office/drawing/2014/chart" uri="{C3380CC4-5D6E-409C-BE32-E72D297353CC}">
              <c16:uniqueId val="{00000001-DF55-4D7B-A367-CB779C9B6D92}"/>
            </c:ext>
          </c:extLst>
        </c:ser>
        <c:dLbls>
          <c:dLblPos val="inEnd"/>
          <c:showLegendKey val="0"/>
          <c:showVal val="1"/>
          <c:showCatName val="0"/>
          <c:showSerName val="0"/>
          <c:showPercent val="0"/>
          <c:showBubbleSize val="0"/>
        </c:dLbls>
        <c:gapWidth val="65"/>
        <c:overlap val="100"/>
        <c:axId val="1125146680"/>
        <c:axId val="1125147040"/>
      </c:barChart>
      <c:catAx>
        <c:axId val="1125146680"/>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s-AR"/>
          </a:p>
        </c:txPr>
        <c:crossAx val="1125147040"/>
        <c:crosses val="autoZero"/>
        <c:auto val="1"/>
        <c:lblAlgn val="ctr"/>
        <c:lblOffset val="100"/>
        <c:noMultiLvlLbl val="0"/>
      </c:catAx>
      <c:valAx>
        <c:axId val="1125147040"/>
        <c:scaling>
          <c:orientation val="minMax"/>
        </c:scaling>
        <c:delete val="1"/>
        <c:axPos val="t"/>
        <c:numFmt formatCode="0" sourceLinked="1"/>
        <c:majorTickMark val="none"/>
        <c:minorTickMark val="none"/>
        <c:tickLblPos val="nextTo"/>
        <c:crossAx val="1125146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2434773746986387E-2"/>
          <c:y val="7.2180468221056948E-2"/>
          <c:w val="0.87768017419129796"/>
          <c:h val="0.84572206399196348"/>
        </c:manualLayout>
      </c:layout>
      <c:barChart>
        <c:barDir val="col"/>
        <c:grouping val="clustered"/>
        <c:varyColors val="0"/>
        <c:ser>
          <c:idx val="0"/>
          <c:order val="0"/>
          <c:spPr>
            <a:solidFill>
              <a:srgbClr val="FFCC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s-A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'Auxiliar Dashboard'!$D$53:$D$54</c:f>
              <c:strCache>
                <c:ptCount val="2"/>
                <c:pt idx="0">
                  <c:v>BANELCO</c:v>
                </c:pt>
                <c:pt idx="1">
                  <c:v>LINK</c:v>
                </c:pt>
              </c:strCache>
            </c:strRef>
          </c:cat>
          <c:val>
            <c:numRef>
              <c:f>'Auxiliar Dashboard'!$E$53:$E$54</c:f>
              <c:numCache>
                <c:formatCode>General</c:formatCode>
                <c:ptCount val="2"/>
                <c:pt idx="0">
                  <c:v>144719</c:v>
                </c:pt>
                <c:pt idx="1">
                  <c:v>66411</c:v>
                </c:pt>
              </c:numCache>
            </c:numRef>
          </c:val>
          <c:extLst>
            <c:ext xmlns:c16="http://schemas.microsoft.com/office/drawing/2014/chart" uri="{C3380CC4-5D6E-409C-BE32-E72D297353CC}">
              <c16:uniqueId val="{00000000-D6F1-431D-9A31-521AA388D484}"/>
            </c:ext>
          </c:extLst>
        </c:ser>
        <c:dLbls>
          <c:dLblPos val="inBase"/>
          <c:showLegendKey val="0"/>
          <c:showVal val="1"/>
          <c:showCatName val="0"/>
          <c:showSerName val="0"/>
          <c:showPercent val="0"/>
          <c:showBubbleSize val="0"/>
        </c:dLbls>
        <c:gapWidth val="219"/>
        <c:overlap val="-27"/>
        <c:axId val="612732328"/>
        <c:axId val="612734128"/>
      </c:barChart>
      <c:catAx>
        <c:axId val="612732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12734128"/>
        <c:crosses val="autoZero"/>
        <c:auto val="1"/>
        <c:lblAlgn val="ctr"/>
        <c:lblOffset val="100"/>
        <c:noMultiLvlLbl val="0"/>
      </c:catAx>
      <c:valAx>
        <c:axId val="612734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AR"/>
          </a:p>
        </c:txPr>
        <c:crossAx val="612732328"/>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Final Astucuri Fabiola.xlsx]Auxiliar Dashboard!TablaDinámica8</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AR" sz="1400"/>
              <a:t>TOP</a:t>
            </a:r>
            <a:r>
              <a:rPr lang="es-AR" sz="1400" baseline="0"/>
              <a:t> 5 BANCOS CON </a:t>
            </a:r>
            <a:r>
              <a:rPr lang="es-AR" sz="1400" b="1" i="0" u="none" strike="noStrike" kern="1200" cap="all" spc="50" baseline="0">
                <a:solidFill>
                  <a:srgbClr val="000000">
                    <a:lumMod val="65000"/>
                    <a:lumOff val="35000"/>
                  </a:srgbClr>
                </a:solidFill>
              </a:rPr>
              <a:t>más</a:t>
            </a:r>
            <a:r>
              <a:rPr lang="es-AR" sz="1400" baseline="0"/>
              <a:t> OPERACIONES</a:t>
            </a:r>
            <a:endParaRPr lang="es-AR"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C00"/>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C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'Auxiliar Dashboard'!$I$58</c:f>
              <c:strCache>
                <c:ptCount val="1"/>
                <c:pt idx="0">
                  <c:v>.</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'Auxiliar Dashboard'!$H$59:$H$63</c:f>
              <c:strCache>
                <c:ptCount val="5"/>
                <c:pt idx="0">
                  <c:v>BANCO SANTANDER RIO</c:v>
                </c:pt>
                <c:pt idx="1">
                  <c:v>BANCO GALICIA</c:v>
                </c:pt>
                <c:pt idx="2">
                  <c:v>BANCO DE LA CIUDAD DE BUENOS AIRES</c:v>
                </c:pt>
                <c:pt idx="3">
                  <c:v>BANCO DE LA NACION ARGENTINA</c:v>
                </c:pt>
                <c:pt idx="4">
                  <c:v>BBVA BANCO FRANCES</c:v>
                </c:pt>
              </c:strCache>
            </c:strRef>
          </c:cat>
          <c:val>
            <c:numRef>
              <c:f>'Auxiliar Dashboard'!$I$59:$I$63</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BF49-495C-B595-A7F28A5B04EF}"/>
            </c:ext>
          </c:extLst>
        </c:ser>
        <c:ser>
          <c:idx val="1"/>
          <c:order val="1"/>
          <c:tx>
            <c:strRef>
              <c:f>'Auxiliar Dashboard'!$J$58</c:f>
              <c:strCache>
                <c:ptCount val="1"/>
                <c:pt idx="0">
                  <c:v>Operaciones_diarias_</c:v>
                </c:pt>
              </c:strCache>
            </c:strRef>
          </c:tx>
          <c:spPr>
            <a:solidFill>
              <a:srgbClr val="FFCC0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'Auxiliar Dashboard'!$H$59:$H$63</c:f>
              <c:strCache>
                <c:ptCount val="5"/>
                <c:pt idx="0">
                  <c:v>BANCO SANTANDER RIO</c:v>
                </c:pt>
                <c:pt idx="1">
                  <c:v>BANCO GALICIA</c:v>
                </c:pt>
                <c:pt idx="2">
                  <c:v>BANCO DE LA CIUDAD DE BUENOS AIRES</c:v>
                </c:pt>
                <c:pt idx="3">
                  <c:v>BANCO DE LA NACION ARGENTINA</c:v>
                </c:pt>
                <c:pt idx="4">
                  <c:v>BBVA BANCO FRANCES</c:v>
                </c:pt>
              </c:strCache>
            </c:strRef>
          </c:cat>
          <c:val>
            <c:numRef>
              <c:f>'Auxiliar Dashboard'!$J$59:$J$63</c:f>
              <c:numCache>
                <c:formatCode>General</c:formatCode>
                <c:ptCount val="5"/>
                <c:pt idx="0">
                  <c:v>27738</c:v>
                </c:pt>
                <c:pt idx="1">
                  <c:v>24474</c:v>
                </c:pt>
                <c:pt idx="2">
                  <c:v>21922</c:v>
                </c:pt>
                <c:pt idx="3">
                  <c:v>20162</c:v>
                </c:pt>
                <c:pt idx="4">
                  <c:v>19911</c:v>
                </c:pt>
              </c:numCache>
            </c:numRef>
          </c:val>
          <c:extLst>
            <c:ext xmlns:c16="http://schemas.microsoft.com/office/drawing/2014/chart" uri="{C3380CC4-5D6E-409C-BE32-E72D297353CC}">
              <c16:uniqueId val="{00000001-BF49-495C-B595-A7F28A5B04EF}"/>
            </c:ext>
          </c:extLst>
        </c:ser>
        <c:dLbls>
          <c:dLblPos val="inEnd"/>
          <c:showLegendKey val="0"/>
          <c:showVal val="1"/>
          <c:showCatName val="0"/>
          <c:showSerName val="0"/>
          <c:showPercent val="0"/>
          <c:showBubbleSize val="0"/>
        </c:dLbls>
        <c:gapWidth val="65"/>
        <c:overlap val="100"/>
        <c:axId val="974880431"/>
        <c:axId val="1226682095"/>
      </c:barChart>
      <c:catAx>
        <c:axId val="974880431"/>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AR"/>
          </a:p>
        </c:txPr>
        <c:crossAx val="1226682095"/>
        <c:crosses val="autoZero"/>
        <c:auto val="1"/>
        <c:lblAlgn val="ctr"/>
        <c:lblOffset val="100"/>
        <c:noMultiLvlLbl val="0"/>
      </c:catAx>
      <c:valAx>
        <c:axId val="1226682095"/>
        <c:scaling>
          <c:orientation val="minMax"/>
        </c:scaling>
        <c:delete val="1"/>
        <c:axPos val="t"/>
        <c:numFmt formatCode="General" sourceLinked="1"/>
        <c:majorTickMark val="none"/>
        <c:minorTickMark val="none"/>
        <c:tickLblPos val="nextTo"/>
        <c:crossAx val="97488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[Proyecto Final Astucuri Fabiola.xlsx]Auxiliar Dashboard!TablaDinámica26</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AR"/>
              <a:t>TOP</a:t>
            </a:r>
            <a:r>
              <a:rPr lang="es-AR" baseline="0"/>
              <a:t> 5 BARRIOS CON MÁS OPERACIONES</a:t>
            </a:r>
            <a:endParaRPr lang="es-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FF"/>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9FF"/>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99FF"/>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33063277574338"/>
          <c:y val="0.17404088332219758"/>
          <c:w val="0.82665160228308143"/>
          <c:h val="0.76936051117693904"/>
        </c:manualLayout>
      </c:layout>
      <c:barChart>
        <c:barDir val="bar"/>
        <c:grouping val="clustered"/>
        <c:varyColors val="0"/>
        <c:ser>
          <c:idx val="0"/>
          <c:order val="0"/>
          <c:tx>
            <c:strRef>
              <c:f>'Auxiliar Dashboard'!$I$102</c:f>
              <c:strCache>
                <c:ptCount val="1"/>
                <c:pt idx="0">
                  <c:v>.</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bg1">
                  <a:lumMod val="75000"/>
                </a:schemeClr>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'Auxiliar Dashboard'!$H$103:$H$107</c:f>
              <c:strCache>
                <c:ptCount val="5"/>
                <c:pt idx="0">
                  <c:v>San Nicolas</c:v>
                </c:pt>
                <c:pt idx="1">
                  <c:v>Palermo</c:v>
                </c:pt>
                <c:pt idx="2">
                  <c:v>Recoleta</c:v>
                </c:pt>
                <c:pt idx="3">
                  <c:v>Retiro</c:v>
                </c:pt>
                <c:pt idx="4">
                  <c:v>Monserrat</c:v>
                </c:pt>
              </c:strCache>
            </c:strRef>
          </c:cat>
          <c:val>
            <c:numRef>
              <c:f>'Auxiliar Dashboard'!$I$103:$I$107</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E490-48D4-8B15-C8F30C89187A}"/>
            </c:ext>
          </c:extLst>
        </c:ser>
        <c:ser>
          <c:idx val="1"/>
          <c:order val="1"/>
          <c:tx>
            <c:strRef>
              <c:f>'Auxiliar Dashboard'!$J$102</c:f>
              <c:strCache>
                <c:ptCount val="1"/>
                <c:pt idx="0">
                  <c:v>Suma de operaciones_diarias </c:v>
                </c:pt>
              </c:strCache>
            </c:strRef>
          </c:tx>
          <c:spPr>
            <a:solidFill>
              <a:srgbClr val="0099FF"/>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'Auxiliar Dashboard'!$H$103:$H$107</c:f>
              <c:strCache>
                <c:ptCount val="5"/>
                <c:pt idx="0">
                  <c:v>San Nicolas</c:v>
                </c:pt>
                <c:pt idx="1">
                  <c:v>Palermo</c:v>
                </c:pt>
                <c:pt idx="2">
                  <c:v>Recoleta</c:v>
                </c:pt>
                <c:pt idx="3">
                  <c:v>Retiro</c:v>
                </c:pt>
                <c:pt idx="4">
                  <c:v>Monserrat</c:v>
                </c:pt>
              </c:strCache>
            </c:strRef>
          </c:cat>
          <c:val>
            <c:numRef>
              <c:f>'Auxiliar Dashboard'!$J$103:$J$107</c:f>
              <c:numCache>
                <c:formatCode>General</c:formatCode>
                <c:ptCount val="5"/>
                <c:pt idx="0">
                  <c:v>28954</c:v>
                </c:pt>
                <c:pt idx="1">
                  <c:v>16079</c:v>
                </c:pt>
                <c:pt idx="2">
                  <c:v>15082</c:v>
                </c:pt>
                <c:pt idx="3">
                  <c:v>14911</c:v>
                </c:pt>
                <c:pt idx="4">
                  <c:v>11571</c:v>
                </c:pt>
              </c:numCache>
            </c:numRef>
          </c:val>
          <c:extLst>
            <c:ext xmlns:c16="http://schemas.microsoft.com/office/drawing/2014/chart" uri="{C3380CC4-5D6E-409C-BE32-E72D297353CC}">
              <c16:uniqueId val="{00000001-E490-48D4-8B15-C8F30C89187A}"/>
            </c:ext>
          </c:extLst>
        </c:ser>
        <c:dLbls>
          <c:dLblPos val="inEnd"/>
          <c:showLegendKey val="0"/>
          <c:showVal val="1"/>
          <c:showCatName val="0"/>
          <c:showSerName val="0"/>
          <c:showPercent val="0"/>
          <c:showBubbleSize val="0"/>
        </c:dLbls>
        <c:gapWidth val="65"/>
        <c:overlap val="100"/>
        <c:axId val="1133706448"/>
        <c:axId val="1133705368"/>
      </c:barChart>
      <c:catAx>
        <c:axId val="1133706448"/>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s-AR"/>
          </a:p>
        </c:txPr>
        <c:crossAx val="1133705368"/>
        <c:crosses val="autoZero"/>
        <c:auto val="1"/>
        <c:lblAlgn val="ctr"/>
        <c:lblOffset val="100"/>
        <c:noMultiLvlLbl val="0"/>
      </c:catAx>
      <c:valAx>
        <c:axId val="1133705368"/>
        <c:scaling>
          <c:orientation val="minMax"/>
        </c:scaling>
        <c:delete val="1"/>
        <c:axPos val="t"/>
        <c:numFmt formatCode="General" sourceLinked="1"/>
        <c:majorTickMark val="none"/>
        <c:minorTickMark val="none"/>
        <c:tickLblPos val="nextTo"/>
        <c:crossAx val="113370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AR"/>
              <a:t>Operatividad diaria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barChart>
        <c:barDir val="col"/>
        <c:grouping val="clustered"/>
        <c:varyColors val="0"/>
        <c:ser>
          <c:idx val="0"/>
          <c:order val="0"/>
          <c:spPr>
            <a:solidFill>
              <a:schemeClr val="tx2">
                <a:lumMod val="40000"/>
                <a:lumOff val="60000"/>
              </a:schemeClr>
            </a:solidFill>
            <a:ln w="31750" cap="flat" cmpd="sng" algn="ctr">
              <a:solidFill>
                <a:srgbClr val="0FB9F5"/>
              </a:solidFill>
              <a:round/>
            </a:ln>
            <a:effectLst/>
          </c:spPr>
          <c:invertIfNegative val="0"/>
          <c:dPt>
            <c:idx val="0"/>
            <c:invertIfNegative val="0"/>
            <c:bubble3D val="0"/>
            <c:spPr>
              <a:solidFill>
                <a:srgbClr val="33CCFF"/>
              </a:solidFill>
              <a:ln w="31750" cap="flat" cmpd="sng" algn="ctr">
                <a:solidFill>
                  <a:srgbClr val="0FB9F5"/>
                </a:solidFill>
                <a:round/>
              </a:ln>
              <a:effectLst/>
            </c:spPr>
            <c:extLst>
              <c:ext xmlns:c16="http://schemas.microsoft.com/office/drawing/2014/chart" uri="{C3380CC4-5D6E-409C-BE32-E72D297353CC}">
                <c16:uniqueId val="{00000004-5B2E-40B3-A5AC-6ECBF924A06F}"/>
              </c:ext>
            </c:extLst>
          </c:dPt>
          <c:dPt>
            <c:idx val="1"/>
            <c:invertIfNegative val="0"/>
            <c:bubble3D val="0"/>
            <c:spPr>
              <a:solidFill>
                <a:srgbClr val="3BC6F7"/>
              </a:solidFill>
              <a:ln w="31750" cap="flat" cmpd="sng" algn="ctr">
                <a:solidFill>
                  <a:schemeClr val="accent2">
                    <a:lumMod val="50000"/>
                  </a:schemeClr>
                </a:solidFill>
                <a:round/>
              </a:ln>
              <a:effectLst/>
            </c:spPr>
            <c:extLst>
              <c:ext xmlns:c16="http://schemas.microsoft.com/office/drawing/2014/chart" uri="{C3380CC4-5D6E-409C-BE32-E72D297353CC}">
                <c16:uniqueId val="{00000005-5B2E-40B3-A5AC-6ECBF924A06F}"/>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'Auxiliar Dashboard'!$E$184:$E$185</c:f>
              <c:strCache>
                <c:ptCount val="2"/>
                <c:pt idx="0">
                  <c:v>NO ENTREGAN USD</c:v>
                </c:pt>
                <c:pt idx="1">
                  <c:v>ENTREGA USD</c:v>
                </c:pt>
              </c:strCache>
            </c:strRef>
          </c:cat>
          <c:val>
            <c:numRef>
              <c:f>'Auxiliar Dashboard'!$F$184:$F$185</c:f>
              <c:numCache>
                <c:formatCode>General</c:formatCode>
                <c:ptCount val="2"/>
                <c:pt idx="0">
                  <c:v>104138</c:v>
                </c:pt>
                <c:pt idx="1">
                  <c:v>106992</c:v>
                </c:pt>
              </c:numCache>
            </c:numRef>
          </c:val>
          <c:extLst>
            <c:ext xmlns:c16="http://schemas.microsoft.com/office/drawing/2014/chart" uri="{C3380CC4-5D6E-409C-BE32-E72D297353CC}">
              <c16:uniqueId val="{00000000-5B2E-40B3-A5AC-6ECBF924A06F}"/>
            </c:ext>
          </c:extLst>
        </c:ser>
        <c:dLbls>
          <c:showLegendKey val="0"/>
          <c:showVal val="0"/>
          <c:showCatName val="0"/>
          <c:showSerName val="0"/>
          <c:showPercent val="0"/>
          <c:showBubbleSize val="0"/>
        </c:dLbls>
        <c:gapWidth val="65"/>
        <c:axId val="1206800064"/>
        <c:axId val="1206794664"/>
      </c:barChart>
      <c:catAx>
        <c:axId val="1206800064"/>
        <c:scaling>
          <c:orientation val="maxMin"/>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s-AR"/>
          </a:p>
        </c:txPr>
        <c:crossAx val="1206794664"/>
        <c:crosses val="autoZero"/>
        <c:auto val="1"/>
        <c:lblAlgn val="ctr"/>
        <c:lblOffset val="100"/>
        <c:noMultiLvlLbl val="0"/>
      </c:catAx>
      <c:valAx>
        <c:axId val="1206794664"/>
        <c:scaling>
          <c:orientation val="minMax"/>
        </c:scaling>
        <c:delete val="1"/>
        <c:axPos val="r"/>
        <c:numFmt formatCode="General" sourceLinked="1"/>
        <c:majorTickMark val="out"/>
        <c:minorTickMark val="none"/>
        <c:tickLblPos val="nextTo"/>
        <c:crossAx val="1206800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a:outerShdw blurRad="50800" dist="38100" dir="2700000" algn="tl" rotWithShape="0">
        <a:prstClr val="black">
          <a:alpha val="40000"/>
        </a:prstClr>
      </a:outerShdw>
    </a:effectLst>
  </c:spPr>
  <c:txPr>
    <a:bodyPr/>
    <a:lstStyle/>
    <a:p>
      <a:pPr>
        <a:defRPr/>
      </a:pPr>
      <a:endParaRPr lang="es-AR"/>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E4F95801-DD18-4C5C-BD0B-47B30F9DAAA4}">
          <cx:dataPt idx="0">
            <cx:spPr>
              <a:solidFill>
                <a:srgbClr val="FFCC00"/>
              </a:solidFill>
            </cx:spPr>
          </cx:dataPt>
          <cx:dataPt idx="12">
            <cx:spPr>
              <a:solidFill>
                <a:srgbClr val="FFFF66"/>
              </a:solidFill>
            </cx:spPr>
          </cx:dataPt>
          <cx:dataPt idx="13">
            <cx:spPr>
              <a:solidFill>
                <a:srgbClr val="D8D8D8">
                  <a:lumMod val="90000"/>
                </a:srgbClr>
              </a:solidFill>
            </cx:spPr>
          </cx:dataPt>
          <cx:dataLabels>
            <cx:numFmt formatCode="General" sourceLinked="0"/>
            <cx:txPr>
              <a:bodyPr spcFirstLastPara="1" vertOverflow="ellipsis" horzOverflow="overflow" wrap="square" lIns="0" tIns="0" rIns="0" bIns="0" anchor="ctr" anchorCtr="1"/>
              <a:lstStyle/>
              <a:p>
                <a:pPr algn="ctr" rtl="0">
                  <a:defRPr sz="1200" b="1">
                    <a:solidFill>
                      <a:schemeClr val="bg1"/>
                    </a:solidFill>
                    <a:latin typeface="+mn-lt"/>
                  </a:defRPr>
                </a:pPr>
                <a:endParaRPr lang="es-ES" sz="1200" b="1" i="0" u="none" strike="noStrike" baseline="0">
                  <a:solidFill>
                    <a:schemeClr val="bg1"/>
                  </a:solidFill>
                  <a:latin typeface="+mn-lt"/>
                </a:endParaRPr>
              </a:p>
            </cx:txPr>
            <cx:visibility seriesName="0" categoryName="1" value="1"/>
            <cx:separator>
</cx:separator>
          </cx:dataLabels>
          <cx:dataId val="0"/>
          <cx:layoutPr>
            <cx:parentLabelLayout val="overlapping"/>
          </cx:layoutPr>
        </cx:series>
      </cx:plotAreaRegion>
    </cx:plotArea>
  </cx:chart>
  <cx:spPr>
    <a:solidFill>
      <a:schemeClr val="bg1"/>
    </a:solidFill>
    <a:ln>
      <a:noFill/>
    </a:ln>
    <a:effectLst>
      <a:outerShdw blurRad="50800" dist="38100" dir="2700000" algn="tl" rotWithShape="0">
        <a:prstClr val="black">
          <a:alpha val="40000"/>
        </a:prstClr>
      </a:outerShdw>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No videntes</cx:v>
        </cx:txData>
      </cx:tx>
      <cx:txPr>
        <a:bodyPr spcFirstLastPara="1" vertOverflow="ellipsis" horzOverflow="overflow" wrap="square" lIns="0" tIns="0" rIns="0" bIns="0" anchor="ctr" anchorCtr="1"/>
        <a:lstStyle/>
        <a:p>
          <a:pPr algn="ctr" rtl="0">
            <a:defRPr/>
          </a:pPr>
          <a:r>
            <a:rPr lang="es-ES" sz="1800" b="1" i="0" u="none" strike="noStrike" baseline="0">
              <a:solidFill>
                <a:srgbClr val="000000">
                  <a:lumMod val="75000"/>
                  <a:lumOff val="25000"/>
                </a:srgbClr>
              </a:solidFill>
              <a:latin typeface="Calibri" panose="020F0502020204030204"/>
            </a:rPr>
            <a:t>No videntes</a:t>
          </a:r>
        </a:p>
      </cx:txPr>
    </cx:title>
    <cx:plotArea>
      <cx:plotAreaRegion>
        <cx:plotSurface>
          <cx:spPr>
            <a:ln>
              <a:noFill/>
            </a:ln>
            <a:effectLst>
              <a:outerShdw blurRad="50800" dist="38100" dir="2700000" algn="tl" rotWithShape="0">
                <a:prstClr val="black">
                  <a:alpha val="40000"/>
                </a:prstClr>
              </a:outerShdw>
            </a:effectLst>
          </cx:spPr>
        </cx:plotSurface>
        <cx:series layoutId="sunburst" uniqueId="{D9B377AC-77D7-4A22-87E9-CCD654BA4AE4}">
          <cx:dataPt idx="0">
            <cx:spPr>
              <a:solidFill>
                <a:srgbClr val="3BC6F7"/>
              </a:solidFill>
              <a:ln w="34925">
                <a:solidFill>
                  <a:srgbClr val="0099FF"/>
                </a:solidFill>
              </a:ln>
            </cx:spPr>
          </cx:dataPt>
          <cx:dataPt idx="1">
            <cx:spPr>
              <a:solidFill>
                <a:srgbClr val="FFCC00"/>
              </a:solidFill>
              <a:ln w="31750">
                <a:solidFill>
                  <a:srgbClr val="F0B306"/>
                </a:solidFill>
              </a:ln>
            </cx:spPr>
          </cx:dataPt>
          <cx:dataLabels pos="ctr">
            <cx:numFmt formatCode="0,00%" sourceLinked="0"/>
            <cx:txPr>
              <a:bodyPr spcFirstLastPara="1" vertOverflow="ellipsis" horzOverflow="overflow" wrap="square" lIns="0" tIns="0" rIns="0" bIns="0" anchor="ctr" anchorCtr="1"/>
              <a:lstStyle/>
              <a:p>
                <a:pPr algn="ctr" rtl="0">
                  <a:defRPr sz="1100" b="1">
                    <a:solidFill>
                      <a:schemeClr val="bg1"/>
                    </a:solidFill>
                  </a:defRPr>
                </a:pPr>
                <a:endParaRPr lang="es-ES" sz="1100" b="1" i="0" u="none" strike="noStrike" baseline="0">
                  <a:solidFill>
                    <a:schemeClr val="bg1"/>
                  </a:solidFill>
                  <a:latin typeface="Calibri" panose="020F0502020204030204"/>
                </a:endParaRPr>
              </a:p>
            </cx:txPr>
            <cx:visibility seriesName="0" categoryName="1" value="1"/>
            <cx:separator> </cx:separator>
          </cx:dataLabels>
          <cx:dataId val="0"/>
        </cx:series>
      </cx:plotAreaRegion>
    </cx:plotArea>
  </cx:chart>
  <cx:spPr>
    <a:solidFill>
      <a:schemeClr val="bg1"/>
    </a:solidFill>
    <a:ln>
      <a:solidFill>
        <a:schemeClr val="bg1"/>
      </a:solidFill>
    </a:ln>
    <a:effectLst>
      <a:outerShdw blurRad="50800" dist="38100" dir="2700000" algn="tl" rotWithShape="0">
        <a:prstClr val="black">
          <a:alpha val="40000"/>
        </a:prstClr>
      </a:outerShdw>
    </a:effectLst>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size">
        <cx:f>_xlchart.v1.5</cx:f>
      </cx:numDim>
    </cx:data>
  </cx:chartData>
  <cx:chart>
    <cx:title pos="t" align="ctr" overlay="0">
      <cx:tx>
        <cx:txData>
          <cx:v>No videntes</cx:v>
        </cx:txData>
      </cx:tx>
      <cx:txPr>
        <a:bodyPr spcFirstLastPara="1" vertOverflow="ellipsis" horzOverflow="overflow" wrap="square" lIns="0" tIns="0" rIns="0" bIns="0" anchor="ctr" anchorCtr="1"/>
        <a:lstStyle/>
        <a:p>
          <a:pPr algn="ctr" rtl="0">
            <a:defRPr/>
          </a:pPr>
          <a:r>
            <a:rPr lang="es-ES" sz="1800" b="1" i="0" u="none" strike="noStrike" baseline="0">
              <a:solidFill>
                <a:srgbClr val="000000">
                  <a:lumMod val="65000"/>
                  <a:lumOff val="35000"/>
                </a:srgbClr>
              </a:solidFill>
              <a:latin typeface="Calibri" panose="020F0502020204030204"/>
            </a:rPr>
            <a:t>No videntes</a:t>
          </a:r>
        </a:p>
      </cx:txPr>
    </cx:title>
    <cx:plotArea>
      <cx:plotAreaRegion>
        <cx:series layoutId="sunburst" uniqueId="{BC357B66-7172-496B-B99B-6DA152F208B2}">
          <cx:spPr>
            <a:ln w="31750">
              <a:solidFill>
                <a:srgbClr val="F0B306"/>
              </a:solidFill>
            </a:ln>
          </cx:spPr>
          <cx:dataPt idx="0">
            <cx:spPr>
              <a:solidFill>
                <a:srgbClr val="262626">
                  <a:lumMod val="25000"/>
                  <a:lumOff val="75000"/>
                </a:srgbClr>
              </a:solidFill>
              <a:ln>
                <a:solidFill>
                  <a:sysClr val="window" lastClr="FFFFFF">
                    <a:lumMod val="65000"/>
                  </a:sysClr>
                </a:solidFill>
              </a:ln>
            </cx:spPr>
          </cx:dataPt>
          <cx:dataPt idx="1">
            <cx:spPr>
              <a:solidFill>
                <a:srgbClr val="FFCC00"/>
              </a:solidFill>
              <a:ln>
                <a:solidFill>
                  <a:srgbClr val="F0B306"/>
                </a:solidFill>
              </a:ln>
            </cx:spPr>
          </cx:dataPt>
          <cx:dataLabels pos="ctr">
            <cx:txPr>
              <a:bodyPr spcFirstLastPara="1" vertOverflow="ellipsis" horzOverflow="overflow" wrap="square" lIns="0" tIns="0" rIns="0" bIns="0" anchor="ctr" anchorCtr="1"/>
              <a:lstStyle/>
              <a:p>
                <a:pPr algn="ctr" rtl="0">
                  <a:defRPr sz="1100" b="1">
                    <a:solidFill>
                      <a:schemeClr val="bg1"/>
                    </a:solidFill>
                  </a:defRPr>
                </a:pPr>
                <a:endParaRPr lang="es-ES" sz="1100" b="1" i="0" u="none" strike="noStrike" baseline="0">
                  <a:solidFill>
                    <a:schemeClr val="bg1"/>
                  </a:solidFill>
                  <a:latin typeface="Calibri" panose="020F0502020204030204"/>
                </a:endParaRPr>
              </a:p>
            </cx:txPr>
            <cx:visibility seriesName="0" categoryName="1" value="1"/>
            <cx:separator>
</cx:separator>
          </cx:dataLabels>
          <cx:dataId val="0"/>
        </cx:series>
      </cx:plotAreaRegion>
    </cx:plotArea>
  </cx:chart>
  <cx:spPr>
    <a:solidFill>
      <a:schemeClr val="bg1"/>
    </a:solidFill>
    <a:ln>
      <a:noFill/>
    </a:ln>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88">
  <cs:axisTitle>
    <cs:lnRef idx="0"/>
    <cs:fillRef idx="0"/>
    <cs:effectRef idx="0"/>
    <cs:fontRef idx="minor">
      <a:schemeClr val="dk1">
        <a:lumMod val="65000"/>
        <a:lumOff val="35000"/>
      </a:schemeClr>
    </cs:fontRef>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microsoft.com/office/2014/relationships/chartEx" Target="../charts/chartEx1.xml"/><Relationship Id="rId13"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4.xml"/><Relationship Id="rId12" Type="http://schemas.microsoft.com/office/2014/relationships/chartEx" Target="../charts/chartEx2.xml"/><Relationship Id="rId17" Type="http://schemas.openxmlformats.org/officeDocument/2006/relationships/image" Target="../media/image8.png"/><Relationship Id="rId2" Type="http://schemas.openxmlformats.org/officeDocument/2006/relationships/chart" Target="../charts/chart1.xml"/><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5.xml"/><Relationship Id="rId5" Type="http://schemas.openxmlformats.org/officeDocument/2006/relationships/image" Target="../media/image3.png"/><Relationship Id="rId15" Type="http://schemas.microsoft.com/office/2014/relationships/chartEx" Target="../charts/chartEx3.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image" Target="../media/image4.png"/><Relationship Id="rId1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5</xdr:col>
      <xdr:colOff>781049</xdr:colOff>
      <xdr:row>0</xdr:row>
      <xdr:rowOff>381000</xdr:rowOff>
    </xdr:to>
    <xdr:sp macro="" textlink="">
      <xdr:nvSpPr>
        <xdr:cNvPr id="2" name="Rectángulo: esquinas redondeadas 1">
          <a:extLst>
            <a:ext uri="{FF2B5EF4-FFF2-40B4-BE49-F238E27FC236}">
              <a16:creationId xmlns:a16="http://schemas.microsoft.com/office/drawing/2014/main" id="{D041A6FC-6761-20FE-5D2C-24E084DE3D40}"/>
            </a:ext>
          </a:extLst>
        </xdr:cNvPr>
        <xdr:cNvSpPr/>
      </xdr:nvSpPr>
      <xdr:spPr>
        <a:xfrm>
          <a:off x="0" y="9525"/>
          <a:ext cx="7324724" cy="371475"/>
        </a:xfrm>
        <a:prstGeom prst="roundRect">
          <a:avLst/>
        </a:prstGeom>
        <a:solidFill>
          <a:schemeClr val="tx1"/>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AR" sz="1100" b="1"/>
            <a:t>PREGUNTAS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539470</xdr:colOff>
      <xdr:row>4</xdr:row>
      <xdr:rowOff>40216</xdr:rowOff>
    </xdr:from>
    <xdr:to>
      <xdr:col>5</xdr:col>
      <xdr:colOff>201083</xdr:colOff>
      <xdr:row>7</xdr:row>
      <xdr:rowOff>106891</xdr:rowOff>
    </xdr:to>
    <xdr:grpSp>
      <xdr:nvGrpSpPr>
        <xdr:cNvPr id="6" name="Grupo 5">
          <a:extLst>
            <a:ext uri="{FF2B5EF4-FFF2-40B4-BE49-F238E27FC236}">
              <a16:creationId xmlns:a16="http://schemas.microsoft.com/office/drawing/2014/main" id="{73A1D017-D18C-952B-3479-A0B9E7D806DE}"/>
            </a:ext>
          </a:extLst>
        </xdr:cNvPr>
        <xdr:cNvGrpSpPr/>
      </xdr:nvGrpSpPr>
      <xdr:grpSpPr>
        <a:xfrm>
          <a:off x="2063470" y="1453091"/>
          <a:ext cx="1947613" cy="638175"/>
          <a:chOff x="20886" y="1426632"/>
          <a:chExt cx="2105025" cy="638175"/>
        </a:xfrm>
      </xdr:grpSpPr>
      <xdr:sp macro="" textlink="">
        <xdr:nvSpPr>
          <xdr:cNvPr id="8" name="Rectángulo 7">
            <a:extLst>
              <a:ext uri="{FF2B5EF4-FFF2-40B4-BE49-F238E27FC236}">
                <a16:creationId xmlns:a16="http://schemas.microsoft.com/office/drawing/2014/main" id="{A9592238-4170-4024-A8BB-9341869ECB8D}"/>
              </a:ext>
            </a:extLst>
          </xdr:cNvPr>
          <xdr:cNvSpPr/>
        </xdr:nvSpPr>
        <xdr:spPr>
          <a:xfrm>
            <a:off x="20886" y="1426632"/>
            <a:ext cx="2105025" cy="638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s-AR" sz="1100" b="1" i="0" u="none" strike="noStrike">
                <a:solidFill>
                  <a:schemeClr val="accent6">
                    <a:lumMod val="50000"/>
                    <a:lumOff val="50000"/>
                  </a:schemeClr>
                </a:solidFill>
                <a:latin typeface="+mn-lt"/>
                <a:ea typeface="+mn-ea"/>
                <a:cs typeface="+mn-cs"/>
              </a:rPr>
              <a:t>TOTAL</a:t>
            </a:r>
            <a:r>
              <a:rPr lang="es-AR" sz="1100" b="1" i="0" u="none" strike="noStrike" baseline="0">
                <a:solidFill>
                  <a:schemeClr val="accent6">
                    <a:lumMod val="50000"/>
                    <a:lumOff val="50000"/>
                  </a:schemeClr>
                </a:solidFill>
                <a:latin typeface="+mn-lt"/>
                <a:ea typeface="+mn-ea"/>
                <a:cs typeface="+mn-cs"/>
              </a:rPr>
              <a:t> DE TERMINALES</a:t>
            </a:r>
            <a:endParaRPr lang="es-AR" sz="1100" b="1" i="0" u="none" strike="noStrike">
              <a:solidFill>
                <a:schemeClr val="accent6">
                  <a:lumMod val="50000"/>
                  <a:lumOff val="50000"/>
                </a:schemeClr>
              </a:solidFill>
              <a:latin typeface="+mn-lt"/>
              <a:ea typeface="+mn-ea"/>
              <a:cs typeface="+mn-cs"/>
            </a:endParaRPr>
          </a:p>
        </xdr:txBody>
      </xdr:sp>
      <xdr:sp macro="" textlink="'Auxiliar Dashboard'!$E$6">
        <xdr:nvSpPr>
          <xdr:cNvPr id="9" name="Rectángulo 8">
            <a:extLst>
              <a:ext uri="{FF2B5EF4-FFF2-40B4-BE49-F238E27FC236}">
                <a16:creationId xmlns:a16="http://schemas.microsoft.com/office/drawing/2014/main" id="{868EB40B-ABF4-4726-871F-BF0D5213D957}"/>
              </a:ext>
            </a:extLst>
          </xdr:cNvPr>
          <xdr:cNvSpPr/>
        </xdr:nvSpPr>
        <xdr:spPr>
          <a:xfrm>
            <a:off x="698500" y="1651000"/>
            <a:ext cx="900547" cy="3636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5868E5F-CAB4-47C8-948C-6A75574C2B61}" type="TxLink">
              <a:rPr lang="en-US" sz="1800" b="1" i="0" u="none" strike="noStrike">
                <a:solidFill>
                  <a:srgbClr val="000000"/>
                </a:solidFill>
                <a:latin typeface="Calibri"/>
                <a:ea typeface="Calibri"/>
                <a:cs typeface="Calibri"/>
              </a:rPr>
              <a:pPr marL="0" indent="0" algn="l"/>
              <a:t>2629</a:t>
            </a:fld>
            <a:endParaRPr lang="es-AR" sz="1800" b="1" i="0" u="none" strike="noStrike">
              <a:solidFill>
                <a:schemeClr val="tx1">
                  <a:lumMod val="85000"/>
                  <a:lumOff val="15000"/>
                </a:schemeClr>
              </a:solidFill>
              <a:latin typeface="+mn-lt"/>
              <a:ea typeface="Calibri"/>
              <a:cs typeface="Calibri"/>
            </a:endParaRPr>
          </a:p>
        </xdr:txBody>
      </xdr:sp>
    </xdr:grpSp>
    <xdr:clientData/>
  </xdr:twoCellAnchor>
  <xdr:twoCellAnchor editAs="oneCell">
    <xdr:from>
      <xdr:col>0</xdr:col>
      <xdr:colOff>84667</xdr:colOff>
      <xdr:row>0</xdr:row>
      <xdr:rowOff>0</xdr:rowOff>
    </xdr:from>
    <xdr:to>
      <xdr:col>4</xdr:col>
      <xdr:colOff>95250</xdr:colOff>
      <xdr:row>4</xdr:row>
      <xdr:rowOff>6692</xdr:rowOff>
    </xdr:to>
    <xdr:pic>
      <xdr:nvPicPr>
        <xdr:cNvPr id="12" name="Imagen 11">
          <a:extLst>
            <a:ext uri="{FF2B5EF4-FFF2-40B4-BE49-F238E27FC236}">
              <a16:creationId xmlns:a16="http://schemas.microsoft.com/office/drawing/2014/main" id="{CCA2E390-EC96-CB6D-AA6B-B1B5DEFB5D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67" y="0"/>
          <a:ext cx="3058583" cy="1414275"/>
        </a:xfrm>
        <a:prstGeom prst="rect">
          <a:avLst/>
        </a:prstGeom>
      </xdr:spPr>
    </xdr:pic>
    <xdr:clientData/>
  </xdr:twoCellAnchor>
  <xdr:twoCellAnchor editAs="oneCell">
    <xdr:from>
      <xdr:col>0</xdr:col>
      <xdr:colOff>42332</xdr:colOff>
      <xdr:row>7</xdr:row>
      <xdr:rowOff>158750</xdr:rowOff>
    </xdr:from>
    <xdr:to>
      <xdr:col>2</xdr:col>
      <xdr:colOff>486834</xdr:colOff>
      <xdr:row>22</xdr:row>
      <xdr:rowOff>42333</xdr:rowOff>
    </xdr:to>
    <mc:AlternateContent xmlns:mc="http://schemas.openxmlformats.org/markup-compatibility/2006" xmlns:a14="http://schemas.microsoft.com/office/drawing/2010/main">
      <mc:Choice Requires="a14">
        <xdr:graphicFrame macro="">
          <xdr:nvGraphicFramePr>
            <xdr:cNvPr id="24" name="red">
              <a:extLst>
                <a:ext uri="{FF2B5EF4-FFF2-40B4-BE49-F238E27FC236}">
                  <a16:creationId xmlns:a16="http://schemas.microsoft.com/office/drawing/2014/main" id="{10E2F4C0-4096-7E0E-0002-390E12176757}"/>
                </a:ext>
              </a:extLst>
            </xdr:cNvPr>
            <xdr:cNvGraphicFramePr/>
          </xdr:nvGraphicFramePr>
          <xdr:xfrm>
            <a:off x="0" y="0"/>
            <a:ext cx="0" cy="0"/>
          </xdr:xfrm>
          <a:graphic>
            <a:graphicData uri="http://schemas.microsoft.com/office/drawing/2010/slicer">
              <sle:slicer xmlns:sle="http://schemas.microsoft.com/office/drawing/2010/slicer" name="red"/>
            </a:graphicData>
          </a:graphic>
        </xdr:graphicFrame>
      </mc:Choice>
      <mc:Fallback xmlns="">
        <xdr:sp macro="" textlink="">
          <xdr:nvSpPr>
            <xdr:cNvPr id="0" name=""/>
            <xdr:cNvSpPr>
              <a:spLocks noTextEdit="1"/>
            </xdr:cNvSpPr>
          </xdr:nvSpPr>
          <xdr:spPr>
            <a:xfrm>
              <a:off x="42332" y="2120194"/>
              <a:ext cx="2039058" cy="263525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xdr:col>
      <xdr:colOff>336550</xdr:colOff>
      <xdr:row>6</xdr:row>
      <xdr:rowOff>146050</xdr:rowOff>
    </xdr:from>
    <xdr:to>
      <xdr:col>2</xdr:col>
      <xdr:colOff>475097</xdr:colOff>
      <xdr:row>8</xdr:row>
      <xdr:rowOff>128731</xdr:rowOff>
    </xdr:to>
    <xdr:sp macro="" textlink="'Preguntas y respuestas'!Q16">
      <xdr:nvSpPr>
        <xdr:cNvPr id="29" name="Rectángulo 28">
          <a:extLst>
            <a:ext uri="{FF2B5EF4-FFF2-40B4-BE49-F238E27FC236}">
              <a16:creationId xmlns:a16="http://schemas.microsoft.com/office/drawing/2014/main" id="{7052DF6D-FCDF-44DC-8FD1-EC0A07D0F48A}"/>
            </a:ext>
          </a:extLst>
        </xdr:cNvPr>
        <xdr:cNvSpPr/>
      </xdr:nvSpPr>
      <xdr:spPr>
        <a:xfrm>
          <a:off x="1098550" y="1934633"/>
          <a:ext cx="900547" cy="3636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22ED2422-43D8-4C95-A122-0D6296537F36}" type="TxLink">
            <a:rPr lang="en-US" sz="1800" b="1" i="0" u="none" strike="noStrike">
              <a:solidFill>
                <a:srgbClr val="000000"/>
              </a:solidFill>
              <a:latin typeface="+mn-lt"/>
              <a:ea typeface="Calibri"/>
              <a:cs typeface="Calibri"/>
            </a:rPr>
            <a:pPr marL="0" indent="0" algn="l"/>
            <a:t> </a:t>
          </a:fld>
          <a:endParaRPr lang="es-AR" sz="1800" b="1" i="0" u="none" strike="noStrike">
            <a:solidFill>
              <a:schemeClr val="tx1">
                <a:lumMod val="85000"/>
                <a:lumOff val="15000"/>
              </a:schemeClr>
            </a:solidFill>
            <a:latin typeface="+mn-lt"/>
            <a:ea typeface="Calibri"/>
            <a:cs typeface="Calibri"/>
          </a:endParaRPr>
        </a:p>
      </xdr:txBody>
    </xdr:sp>
    <xdr:clientData/>
  </xdr:twoCellAnchor>
  <xdr:twoCellAnchor>
    <xdr:from>
      <xdr:col>5</xdr:col>
      <xdr:colOff>261937</xdr:colOff>
      <xdr:row>4</xdr:row>
      <xdr:rowOff>31497</xdr:rowOff>
    </xdr:from>
    <xdr:to>
      <xdr:col>7</xdr:col>
      <xdr:colOff>279136</xdr:colOff>
      <xdr:row>7</xdr:row>
      <xdr:rowOff>98172</xdr:rowOff>
    </xdr:to>
    <xdr:grpSp>
      <xdr:nvGrpSpPr>
        <xdr:cNvPr id="27" name="Grupo 26">
          <a:extLst>
            <a:ext uri="{FF2B5EF4-FFF2-40B4-BE49-F238E27FC236}">
              <a16:creationId xmlns:a16="http://schemas.microsoft.com/office/drawing/2014/main" id="{6ED922CF-48A8-447B-FBE8-D46EA84F0FA8}"/>
            </a:ext>
          </a:extLst>
        </xdr:cNvPr>
        <xdr:cNvGrpSpPr/>
      </xdr:nvGrpSpPr>
      <xdr:grpSpPr>
        <a:xfrm>
          <a:off x="4071937" y="1444372"/>
          <a:ext cx="1541199" cy="638175"/>
          <a:chOff x="4063720" y="1450987"/>
          <a:chExt cx="1418447" cy="638175"/>
        </a:xfrm>
      </xdr:grpSpPr>
      <xdr:sp macro="" textlink="">
        <xdr:nvSpPr>
          <xdr:cNvPr id="13" name="Rectángulo 12">
            <a:extLst>
              <a:ext uri="{FF2B5EF4-FFF2-40B4-BE49-F238E27FC236}">
                <a16:creationId xmlns:a16="http://schemas.microsoft.com/office/drawing/2014/main" id="{F69BFF36-174A-4F3A-8FCF-F01812880910}"/>
              </a:ext>
            </a:extLst>
          </xdr:cNvPr>
          <xdr:cNvSpPr/>
        </xdr:nvSpPr>
        <xdr:spPr>
          <a:xfrm>
            <a:off x="4063720" y="1450987"/>
            <a:ext cx="1418447" cy="638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s-AR" sz="1100" b="1" i="0" u="none" strike="noStrike" baseline="0">
                <a:solidFill>
                  <a:schemeClr val="accent6">
                    <a:lumMod val="50000"/>
                    <a:lumOff val="50000"/>
                  </a:schemeClr>
                </a:solidFill>
                <a:latin typeface="+mn-lt"/>
                <a:ea typeface="+mn-ea"/>
                <a:cs typeface="+mn-cs"/>
              </a:rPr>
              <a:t>TOTAL LINK</a:t>
            </a:r>
            <a:endParaRPr lang="es-AR" sz="1100" b="1" i="0" u="none" strike="noStrike">
              <a:solidFill>
                <a:schemeClr val="accent6">
                  <a:lumMod val="50000"/>
                  <a:lumOff val="50000"/>
                </a:schemeClr>
              </a:solidFill>
              <a:latin typeface="+mn-lt"/>
              <a:ea typeface="+mn-ea"/>
              <a:cs typeface="+mn-cs"/>
            </a:endParaRPr>
          </a:p>
        </xdr:txBody>
      </xdr:sp>
      <xdr:sp macro="" textlink="'Auxiliar Dashboard'!$E$5">
        <xdr:nvSpPr>
          <xdr:cNvPr id="31" name="Rectángulo 30">
            <a:extLst>
              <a:ext uri="{FF2B5EF4-FFF2-40B4-BE49-F238E27FC236}">
                <a16:creationId xmlns:a16="http://schemas.microsoft.com/office/drawing/2014/main" id="{484CFA10-6FB3-4085-AD79-8E5BD7E5A856}"/>
              </a:ext>
            </a:extLst>
          </xdr:cNvPr>
          <xdr:cNvSpPr/>
        </xdr:nvSpPr>
        <xdr:spPr>
          <a:xfrm>
            <a:off x="4612842" y="1630903"/>
            <a:ext cx="606823" cy="3636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610AE0D9-CAD4-41DF-9F53-E2C75822046D}" type="TxLink">
              <a:rPr lang="en-US" sz="1800" b="1" i="0" u="none" strike="noStrike">
                <a:solidFill>
                  <a:srgbClr val="000000"/>
                </a:solidFill>
                <a:latin typeface="Calibri"/>
                <a:ea typeface="Calibri"/>
                <a:cs typeface="Calibri"/>
              </a:rPr>
              <a:pPr marL="0" indent="0" algn="l"/>
              <a:t>872</a:t>
            </a:fld>
            <a:endParaRPr lang="es-AR" sz="1800" b="1" i="0" u="none" strike="noStrike">
              <a:solidFill>
                <a:srgbClr val="000000"/>
              </a:solidFill>
              <a:latin typeface="+mn-lt"/>
              <a:ea typeface="Calibri"/>
              <a:cs typeface="Calibri"/>
            </a:endParaRPr>
          </a:p>
        </xdr:txBody>
      </xdr:sp>
    </xdr:grpSp>
    <xdr:clientData/>
  </xdr:twoCellAnchor>
  <xdr:twoCellAnchor>
    <xdr:from>
      <xdr:col>7</xdr:col>
      <xdr:colOff>350118</xdr:colOff>
      <xdr:row>4</xdr:row>
      <xdr:rowOff>33524</xdr:rowOff>
    </xdr:from>
    <xdr:to>
      <xdr:col>9</xdr:col>
      <xdr:colOff>240331</xdr:colOff>
      <xdr:row>7</xdr:row>
      <xdr:rowOff>100199</xdr:rowOff>
    </xdr:to>
    <xdr:grpSp>
      <xdr:nvGrpSpPr>
        <xdr:cNvPr id="3" name="Grupo 2">
          <a:extLst>
            <a:ext uri="{FF2B5EF4-FFF2-40B4-BE49-F238E27FC236}">
              <a16:creationId xmlns:a16="http://schemas.microsoft.com/office/drawing/2014/main" id="{8A6C246E-6407-4701-FEDA-E834E79FCB84}"/>
            </a:ext>
          </a:extLst>
        </xdr:cNvPr>
        <xdr:cNvGrpSpPr/>
      </xdr:nvGrpSpPr>
      <xdr:grpSpPr>
        <a:xfrm>
          <a:off x="5684118" y="1446399"/>
          <a:ext cx="1414213" cy="638175"/>
          <a:chOff x="4311370" y="1434052"/>
          <a:chExt cx="2105025" cy="638175"/>
        </a:xfrm>
      </xdr:grpSpPr>
      <xdr:sp macro="" textlink="">
        <xdr:nvSpPr>
          <xdr:cNvPr id="25" name="Rectángulo 24">
            <a:extLst>
              <a:ext uri="{FF2B5EF4-FFF2-40B4-BE49-F238E27FC236}">
                <a16:creationId xmlns:a16="http://schemas.microsoft.com/office/drawing/2014/main" id="{759051FD-3D13-4A2B-8D72-12AAC9AA7FA8}"/>
              </a:ext>
            </a:extLst>
          </xdr:cNvPr>
          <xdr:cNvSpPr/>
        </xdr:nvSpPr>
        <xdr:spPr>
          <a:xfrm>
            <a:off x="4311370" y="1434052"/>
            <a:ext cx="2105025" cy="638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s-AR" sz="1100" b="1" i="0" u="none" strike="noStrike" baseline="0">
                <a:solidFill>
                  <a:schemeClr val="accent6">
                    <a:lumMod val="50000"/>
                    <a:lumOff val="50000"/>
                  </a:schemeClr>
                </a:solidFill>
                <a:latin typeface="+mn-lt"/>
                <a:ea typeface="+mn-ea"/>
                <a:cs typeface="+mn-cs"/>
              </a:rPr>
              <a:t>TOTAL BANELCO</a:t>
            </a:r>
            <a:endParaRPr lang="es-AR" sz="1100" b="1" i="0" u="none" strike="noStrike">
              <a:solidFill>
                <a:schemeClr val="accent6">
                  <a:lumMod val="50000"/>
                  <a:lumOff val="50000"/>
                </a:schemeClr>
              </a:solidFill>
              <a:latin typeface="+mn-lt"/>
              <a:ea typeface="+mn-ea"/>
              <a:cs typeface="+mn-cs"/>
            </a:endParaRPr>
          </a:p>
        </xdr:txBody>
      </xdr:sp>
      <xdr:sp macro="" textlink="'Auxiliar Dashboard'!$E$4">
        <xdr:nvSpPr>
          <xdr:cNvPr id="32" name="Rectángulo 31">
            <a:extLst>
              <a:ext uri="{FF2B5EF4-FFF2-40B4-BE49-F238E27FC236}">
                <a16:creationId xmlns:a16="http://schemas.microsoft.com/office/drawing/2014/main" id="{A1B5628C-0D5F-49EC-9538-F178209E92AD}"/>
              </a:ext>
            </a:extLst>
          </xdr:cNvPr>
          <xdr:cNvSpPr/>
        </xdr:nvSpPr>
        <xdr:spPr>
          <a:xfrm>
            <a:off x="5126284" y="1645720"/>
            <a:ext cx="900547" cy="3636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46EDA0DE-9B07-4C08-A4AF-3897EF27777C}" type="TxLink">
              <a:rPr lang="en-US" sz="1800" b="1" i="0" u="none" strike="noStrike">
                <a:solidFill>
                  <a:srgbClr val="000000"/>
                </a:solidFill>
                <a:latin typeface="Calibri"/>
                <a:ea typeface="Calibri"/>
                <a:cs typeface="Calibri"/>
              </a:rPr>
              <a:pPr marL="0" indent="0" algn="l"/>
              <a:t>1757</a:t>
            </a:fld>
            <a:endParaRPr lang="es-AR" sz="1800" b="1" i="0" u="none" strike="noStrike">
              <a:solidFill>
                <a:srgbClr val="000000"/>
              </a:solidFill>
              <a:latin typeface="+mn-lt"/>
              <a:ea typeface="Calibri"/>
              <a:cs typeface="Calibri"/>
            </a:endParaRPr>
          </a:p>
        </xdr:txBody>
      </xdr:sp>
    </xdr:grpSp>
    <xdr:clientData/>
  </xdr:twoCellAnchor>
  <xdr:twoCellAnchor>
    <xdr:from>
      <xdr:col>2</xdr:col>
      <xdr:colOff>529168</xdr:colOff>
      <xdr:row>7</xdr:row>
      <xdr:rowOff>148165</xdr:rowOff>
    </xdr:from>
    <xdr:to>
      <xdr:col>9</xdr:col>
      <xdr:colOff>261937</xdr:colOff>
      <xdr:row>22</xdr:row>
      <xdr:rowOff>33865</xdr:rowOff>
    </xdr:to>
    <xdr:graphicFrame macro="">
      <xdr:nvGraphicFramePr>
        <xdr:cNvPr id="38" name="Gráfico 37">
          <a:extLst>
            <a:ext uri="{FF2B5EF4-FFF2-40B4-BE49-F238E27FC236}">
              <a16:creationId xmlns:a16="http://schemas.microsoft.com/office/drawing/2014/main" id="{6CBB143E-124D-47FA-8651-7CE28F4E4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714375</xdr:colOff>
      <xdr:row>4</xdr:row>
      <xdr:rowOff>21166</xdr:rowOff>
    </xdr:from>
    <xdr:to>
      <xdr:col>19</xdr:col>
      <xdr:colOff>54429</xdr:colOff>
      <xdr:row>7</xdr:row>
      <xdr:rowOff>87841</xdr:rowOff>
    </xdr:to>
    <xdr:sp macro="" textlink="">
      <xdr:nvSpPr>
        <xdr:cNvPr id="39" name="Rectángulo 38">
          <a:extLst>
            <a:ext uri="{FF2B5EF4-FFF2-40B4-BE49-F238E27FC236}">
              <a16:creationId xmlns:a16="http://schemas.microsoft.com/office/drawing/2014/main" id="{0037B84E-82FC-474E-BBA5-7812FFA0E24C}"/>
            </a:ext>
          </a:extLst>
        </xdr:cNvPr>
        <xdr:cNvSpPr/>
      </xdr:nvSpPr>
      <xdr:spPr>
        <a:xfrm>
          <a:off x="9096375" y="1449916"/>
          <a:ext cx="5436054" cy="638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s-AR" sz="1100" b="1" i="0" u="none" strike="noStrike">
              <a:solidFill>
                <a:schemeClr val="accent6">
                  <a:lumMod val="50000"/>
                  <a:lumOff val="50000"/>
                </a:schemeClr>
              </a:solidFill>
              <a:latin typeface="+mn-lt"/>
              <a:ea typeface="+mn-ea"/>
              <a:cs typeface="+mn-cs"/>
            </a:rPr>
            <a:t>TOTAL</a:t>
          </a:r>
          <a:r>
            <a:rPr lang="es-AR" sz="1100" b="1" i="0" u="none" strike="noStrike" baseline="0">
              <a:solidFill>
                <a:schemeClr val="accent6">
                  <a:lumMod val="50000"/>
                  <a:lumOff val="50000"/>
                </a:schemeClr>
              </a:solidFill>
              <a:latin typeface="+mn-lt"/>
              <a:ea typeface="+mn-ea"/>
              <a:cs typeface="+mn-cs"/>
            </a:rPr>
            <a:t> BANCOS QUE CUENTAN CON TERMINALES EN CABA</a:t>
          </a:r>
          <a:endParaRPr lang="es-AR" sz="1100" b="1" i="0" u="none" strike="noStrike">
            <a:solidFill>
              <a:schemeClr val="accent6">
                <a:lumMod val="50000"/>
                <a:lumOff val="50000"/>
              </a:schemeClr>
            </a:solidFill>
            <a:latin typeface="+mn-lt"/>
            <a:ea typeface="+mn-ea"/>
            <a:cs typeface="+mn-cs"/>
          </a:endParaRPr>
        </a:p>
      </xdr:txBody>
    </xdr:sp>
    <xdr:clientData/>
  </xdr:twoCellAnchor>
  <xdr:twoCellAnchor>
    <xdr:from>
      <xdr:col>9</xdr:col>
      <xdr:colOff>345280</xdr:colOff>
      <xdr:row>7</xdr:row>
      <xdr:rowOff>158749</xdr:rowOff>
    </xdr:from>
    <xdr:to>
      <xdr:col>19</xdr:col>
      <xdr:colOff>40821</xdr:colOff>
      <xdr:row>22</xdr:row>
      <xdr:rowOff>44449</xdr:rowOff>
    </xdr:to>
    <xdr:graphicFrame macro="">
      <xdr:nvGraphicFramePr>
        <xdr:cNvPr id="43" name="Gráfico 42">
          <a:extLst>
            <a:ext uri="{FF2B5EF4-FFF2-40B4-BE49-F238E27FC236}">
              <a16:creationId xmlns:a16="http://schemas.microsoft.com/office/drawing/2014/main" id="{9A51CFEB-1CB3-4FE8-9634-42BC4C13B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35704</xdr:colOff>
      <xdr:row>4</xdr:row>
      <xdr:rowOff>44449</xdr:rowOff>
    </xdr:from>
    <xdr:to>
      <xdr:col>2</xdr:col>
      <xdr:colOff>486834</xdr:colOff>
      <xdr:row>7</xdr:row>
      <xdr:rowOff>111124</xdr:rowOff>
    </xdr:to>
    <xdr:grpSp>
      <xdr:nvGrpSpPr>
        <xdr:cNvPr id="7" name="Grupo 6">
          <a:extLst>
            <a:ext uri="{FF2B5EF4-FFF2-40B4-BE49-F238E27FC236}">
              <a16:creationId xmlns:a16="http://schemas.microsoft.com/office/drawing/2014/main" id="{E03BEA3B-ED19-4741-B47B-890CFFC67A4A}"/>
            </a:ext>
          </a:extLst>
        </xdr:cNvPr>
        <xdr:cNvGrpSpPr/>
      </xdr:nvGrpSpPr>
      <xdr:grpSpPr>
        <a:xfrm>
          <a:off x="35704" y="1457324"/>
          <a:ext cx="1975130" cy="638175"/>
          <a:chOff x="20886" y="1426632"/>
          <a:chExt cx="2105025" cy="638175"/>
        </a:xfrm>
      </xdr:grpSpPr>
      <xdr:sp macro="" textlink="">
        <xdr:nvSpPr>
          <xdr:cNvPr id="11" name="Rectángulo 10">
            <a:extLst>
              <a:ext uri="{FF2B5EF4-FFF2-40B4-BE49-F238E27FC236}">
                <a16:creationId xmlns:a16="http://schemas.microsoft.com/office/drawing/2014/main" id="{D7F18914-E8CA-78F2-C1E1-49B371F5E66B}"/>
              </a:ext>
            </a:extLst>
          </xdr:cNvPr>
          <xdr:cNvSpPr/>
        </xdr:nvSpPr>
        <xdr:spPr>
          <a:xfrm>
            <a:off x="20886" y="1426632"/>
            <a:ext cx="2105025" cy="638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s-AR" sz="900" b="1" i="0" u="none" strike="noStrike">
              <a:solidFill>
                <a:srgbClr val="0099FF"/>
              </a:solidFill>
              <a:latin typeface="+mn-lt"/>
              <a:ea typeface="+mn-ea"/>
              <a:cs typeface="+mn-cs"/>
            </a:endParaRPr>
          </a:p>
        </xdr:txBody>
      </xdr:sp>
      <xdr:sp macro="" textlink="'Auxiliar Dashboard'!$E$6">
        <xdr:nvSpPr>
          <xdr:cNvPr id="14" name="Rectángulo 13">
            <a:extLst>
              <a:ext uri="{FF2B5EF4-FFF2-40B4-BE49-F238E27FC236}">
                <a16:creationId xmlns:a16="http://schemas.microsoft.com/office/drawing/2014/main" id="{022E3E88-7066-C685-C1BF-FB41FD2F84D5}"/>
              </a:ext>
            </a:extLst>
          </xdr:cNvPr>
          <xdr:cNvSpPr/>
        </xdr:nvSpPr>
        <xdr:spPr>
          <a:xfrm>
            <a:off x="698500" y="1651000"/>
            <a:ext cx="900547" cy="3636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s-AR" sz="1800" b="1" i="0" u="none" strike="noStrike">
              <a:solidFill>
                <a:schemeClr val="tx1">
                  <a:lumMod val="85000"/>
                  <a:lumOff val="15000"/>
                </a:schemeClr>
              </a:solidFill>
              <a:latin typeface="+mn-lt"/>
              <a:ea typeface="Calibri"/>
              <a:cs typeface="Calibri"/>
            </a:endParaRPr>
          </a:p>
        </xdr:txBody>
      </xdr:sp>
    </xdr:grpSp>
    <xdr:clientData/>
  </xdr:twoCellAnchor>
  <xdr:twoCellAnchor editAs="oneCell">
    <xdr:from>
      <xdr:col>0</xdr:col>
      <xdr:colOff>703367</xdr:colOff>
      <xdr:row>4</xdr:row>
      <xdr:rowOff>115358</xdr:rowOff>
    </xdr:from>
    <xdr:to>
      <xdr:col>1</xdr:col>
      <xdr:colOff>397932</xdr:colOff>
      <xdr:row>7</xdr:row>
      <xdr:rowOff>423</xdr:rowOff>
    </xdr:to>
    <xdr:pic>
      <xdr:nvPicPr>
        <xdr:cNvPr id="10" name="Imagen 9">
          <a:extLst>
            <a:ext uri="{FF2B5EF4-FFF2-40B4-BE49-F238E27FC236}">
              <a16:creationId xmlns:a16="http://schemas.microsoft.com/office/drawing/2014/main" id="{6BA1A0A2-85A4-1E14-7553-EED7B6E3B42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flipH="1">
          <a:off x="703367" y="1522941"/>
          <a:ext cx="456565" cy="456565"/>
        </a:xfrm>
        <a:prstGeom prst="rect">
          <a:avLst/>
        </a:prstGeom>
      </xdr:spPr>
    </xdr:pic>
    <xdr:clientData/>
  </xdr:twoCellAnchor>
  <xdr:twoCellAnchor>
    <xdr:from>
      <xdr:col>9</xdr:col>
      <xdr:colOff>345281</xdr:colOff>
      <xdr:row>4</xdr:row>
      <xdr:rowOff>20118</xdr:rowOff>
    </xdr:from>
    <xdr:to>
      <xdr:col>11</xdr:col>
      <xdr:colOff>642937</xdr:colOff>
      <xdr:row>7</xdr:row>
      <xdr:rowOff>86793</xdr:rowOff>
    </xdr:to>
    <xdr:sp macro="" textlink="">
      <xdr:nvSpPr>
        <xdr:cNvPr id="16" name="Rectángulo 15">
          <a:extLst>
            <a:ext uri="{FF2B5EF4-FFF2-40B4-BE49-F238E27FC236}">
              <a16:creationId xmlns:a16="http://schemas.microsoft.com/office/drawing/2014/main" id="{08A9DB42-020E-7317-F358-F10B9933F2DC}"/>
            </a:ext>
          </a:extLst>
        </xdr:cNvPr>
        <xdr:cNvSpPr/>
      </xdr:nvSpPr>
      <xdr:spPr>
        <a:xfrm>
          <a:off x="7203281" y="1448868"/>
          <a:ext cx="1821656" cy="638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s-AR" sz="1100" b="1" i="0" u="none" strike="noStrike">
            <a:solidFill>
              <a:srgbClr val="0099FF"/>
            </a:solidFill>
            <a:latin typeface="+mn-lt"/>
            <a:ea typeface="+mn-ea"/>
            <a:cs typeface="+mn-cs"/>
          </a:endParaRPr>
        </a:p>
      </xdr:txBody>
    </xdr:sp>
    <xdr:clientData/>
  </xdr:twoCellAnchor>
  <xdr:twoCellAnchor editAs="oneCell">
    <xdr:from>
      <xdr:col>10</xdr:col>
      <xdr:colOff>179917</xdr:colOff>
      <xdr:row>3</xdr:row>
      <xdr:rowOff>42332</xdr:rowOff>
    </xdr:from>
    <xdr:to>
      <xdr:col>11</xdr:col>
      <xdr:colOff>95252</xdr:colOff>
      <xdr:row>7</xdr:row>
      <xdr:rowOff>74084</xdr:rowOff>
    </xdr:to>
    <xdr:pic>
      <xdr:nvPicPr>
        <xdr:cNvPr id="23" name="Imagen 22">
          <a:extLst>
            <a:ext uri="{FF2B5EF4-FFF2-40B4-BE49-F238E27FC236}">
              <a16:creationId xmlns:a16="http://schemas.microsoft.com/office/drawing/2014/main" id="{66560F62-2081-4F5C-A193-F0953863AE0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99917" y="1375832"/>
          <a:ext cx="677335" cy="677335"/>
        </a:xfrm>
        <a:prstGeom prst="rect">
          <a:avLst/>
        </a:prstGeom>
      </xdr:spPr>
    </xdr:pic>
    <xdr:clientData/>
  </xdr:twoCellAnchor>
  <xdr:twoCellAnchor>
    <xdr:from>
      <xdr:col>15</xdr:col>
      <xdr:colOff>169333</xdr:colOff>
      <xdr:row>5</xdr:row>
      <xdr:rowOff>52916</xdr:rowOff>
    </xdr:from>
    <xdr:to>
      <xdr:col>16</xdr:col>
      <xdr:colOff>14156</xdr:colOff>
      <xdr:row>7</xdr:row>
      <xdr:rowOff>35597</xdr:rowOff>
    </xdr:to>
    <xdr:sp macro="" textlink="'Auxiliar Dashboard'!$F$49">
      <xdr:nvSpPr>
        <xdr:cNvPr id="26" name="Rectángulo 25">
          <a:extLst>
            <a:ext uri="{FF2B5EF4-FFF2-40B4-BE49-F238E27FC236}">
              <a16:creationId xmlns:a16="http://schemas.microsoft.com/office/drawing/2014/main" id="{C3B3E59D-7717-44E9-8388-0AE80F9306C3}"/>
            </a:ext>
          </a:extLst>
        </xdr:cNvPr>
        <xdr:cNvSpPr/>
      </xdr:nvSpPr>
      <xdr:spPr>
        <a:xfrm>
          <a:off x="11599333" y="1650999"/>
          <a:ext cx="606823" cy="3636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20DE68A-4A9C-447F-8219-4872665C0362}" type="TxLink">
            <a:rPr lang="en-US" sz="1800" b="1" i="0" u="none" strike="noStrike">
              <a:solidFill>
                <a:srgbClr val="000000"/>
              </a:solidFill>
              <a:latin typeface="Calibri"/>
              <a:ea typeface="Calibri"/>
              <a:cs typeface="Calibri"/>
            </a:rPr>
            <a:pPr marL="0" indent="0" algn="l"/>
            <a:t> </a:t>
          </a:fld>
          <a:endParaRPr lang="es-AR" sz="1800" b="1" i="0" u="none" strike="noStrike">
            <a:solidFill>
              <a:srgbClr val="000000"/>
            </a:solidFill>
            <a:latin typeface="+mn-lt"/>
            <a:ea typeface="Calibri"/>
            <a:cs typeface="Calibri"/>
          </a:endParaRPr>
        </a:p>
      </xdr:txBody>
    </xdr:sp>
    <xdr:clientData/>
  </xdr:twoCellAnchor>
  <xdr:twoCellAnchor>
    <xdr:from>
      <xdr:col>0</xdr:col>
      <xdr:colOff>30427</xdr:colOff>
      <xdr:row>25</xdr:row>
      <xdr:rowOff>83343</xdr:rowOff>
    </xdr:from>
    <xdr:to>
      <xdr:col>7</xdr:col>
      <xdr:colOff>220928</xdr:colOff>
      <xdr:row>39</xdr:row>
      <xdr:rowOff>168010</xdr:rowOff>
    </xdr:to>
    <xdr:graphicFrame macro="">
      <xdr:nvGraphicFramePr>
        <xdr:cNvPr id="28" name="Gráfico 27">
          <a:extLst>
            <a:ext uri="{FF2B5EF4-FFF2-40B4-BE49-F238E27FC236}">
              <a16:creationId xmlns:a16="http://schemas.microsoft.com/office/drawing/2014/main" id="{0E61DC59-7F77-4821-8D29-8BFAACEBB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55561</xdr:colOff>
      <xdr:row>22</xdr:row>
      <xdr:rowOff>84666</xdr:rowOff>
    </xdr:from>
    <xdr:to>
      <xdr:col>7</xdr:col>
      <xdr:colOff>238125</xdr:colOff>
      <xdr:row>25</xdr:row>
      <xdr:rowOff>23812</xdr:rowOff>
    </xdr:to>
    <xdr:sp macro="" textlink="">
      <xdr:nvSpPr>
        <xdr:cNvPr id="30" name="Rectángulo 29">
          <a:extLst>
            <a:ext uri="{FF2B5EF4-FFF2-40B4-BE49-F238E27FC236}">
              <a16:creationId xmlns:a16="http://schemas.microsoft.com/office/drawing/2014/main" id="{4D2B935C-E954-4F66-B3F9-93E6DF194AD0}"/>
            </a:ext>
          </a:extLst>
        </xdr:cNvPr>
        <xdr:cNvSpPr/>
      </xdr:nvSpPr>
      <xdr:spPr>
        <a:xfrm>
          <a:off x="55561" y="4942416"/>
          <a:ext cx="5516564" cy="51064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100" b="1" i="0" u="none" strike="noStrike" baseline="0">
              <a:solidFill>
                <a:schemeClr val="accent6">
                  <a:lumMod val="50000"/>
                  <a:lumOff val="50000"/>
                </a:schemeClr>
              </a:solidFill>
              <a:latin typeface="+mn-lt"/>
              <a:ea typeface="+mn-ea"/>
              <a:cs typeface="+mn-cs"/>
            </a:rPr>
            <a:t>OPERACIONES POR RED</a:t>
          </a:r>
          <a:endParaRPr lang="es-AR" sz="1100" b="1" i="0" u="none" strike="noStrike">
            <a:solidFill>
              <a:schemeClr val="accent6">
                <a:lumMod val="50000"/>
                <a:lumOff val="50000"/>
              </a:schemeClr>
            </a:solidFill>
            <a:latin typeface="+mn-lt"/>
            <a:ea typeface="+mn-ea"/>
            <a:cs typeface="+mn-cs"/>
          </a:endParaRPr>
        </a:p>
      </xdr:txBody>
    </xdr:sp>
    <xdr:clientData/>
  </xdr:twoCellAnchor>
  <xdr:twoCellAnchor>
    <xdr:from>
      <xdr:col>11</xdr:col>
      <xdr:colOff>183444</xdr:colOff>
      <xdr:row>22</xdr:row>
      <xdr:rowOff>84666</xdr:rowOff>
    </xdr:from>
    <xdr:to>
      <xdr:col>19</xdr:col>
      <xdr:colOff>27214</xdr:colOff>
      <xdr:row>25</xdr:row>
      <xdr:rowOff>11905</xdr:rowOff>
    </xdr:to>
    <xdr:sp macro="" textlink="">
      <xdr:nvSpPr>
        <xdr:cNvPr id="4" name="Rectángulo 3">
          <a:extLst>
            <a:ext uri="{FF2B5EF4-FFF2-40B4-BE49-F238E27FC236}">
              <a16:creationId xmlns:a16="http://schemas.microsoft.com/office/drawing/2014/main" id="{93395F69-55D6-47F7-A98D-CB545C9F6160}"/>
            </a:ext>
          </a:extLst>
        </xdr:cNvPr>
        <xdr:cNvSpPr/>
      </xdr:nvSpPr>
      <xdr:spPr>
        <a:xfrm>
          <a:off x="8565444" y="4942416"/>
          <a:ext cx="5939770" cy="498739"/>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100" b="1" i="0" u="none" strike="noStrike" baseline="0">
              <a:solidFill>
                <a:schemeClr val="accent6">
                  <a:lumMod val="50000"/>
                  <a:lumOff val="50000"/>
                </a:schemeClr>
              </a:solidFill>
              <a:latin typeface="+mn-lt"/>
              <a:ea typeface="+mn-ea"/>
              <a:cs typeface="+mn-cs"/>
            </a:rPr>
            <a:t>OPERACIONES POR BANCO</a:t>
          </a:r>
          <a:endParaRPr lang="es-AR" sz="1100" b="1" i="0" u="none" strike="noStrike">
            <a:solidFill>
              <a:schemeClr val="accent6">
                <a:lumMod val="50000"/>
                <a:lumOff val="50000"/>
              </a:schemeClr>
            </a:solidFill>
            <a:latin typeface="+mn-lt"/>
            <a:ea typeface="+mn-ea"/>
            <a:cs typeface="+mn-cs"/>
          </a:endParaRPr>
        </a:p>
      </xdr:txBody>
    </xdr:sp>
    <xdr:clientData/>
  </xdr:twoCellAnchor>
  <xdr:twoCellAnchor>
    <xdr:from>
      <xdr:col>7</xdr:col>
      <xdr:colOff>284430</xdr:colOff>
      <xdr:row>29</xdr:row>
      <xdr:rowOff>31753</xdr:rowOff>
    </xdr:from>
    <xdr:to>
      <xdr:col>11</xdr:col>
      <xdr:colOff>115094</xdr:colOff>
      <xdr:row>32</xdr:row>
      <xdr:rowOff>98428</xdr:rowOff>
    </xdr:to>
    <xdr:grpSp>
      <xdr:nvGrpSpPr>
        <xdr:cNvPr id="21" name="Grupo 20">
          <a:extLst>
            <a:ext uri="{FF2B5EF4-FFF2-40B4-BE49-F238E27FC236}">
              <a16:creationId xmlns:a16="http://schemas.microsoft.com/office/drawing/2014/main" id="{18C69C11-A91C-4091-BB00-CC756C8E6653}"/>
            </a:ext>
          </a:extLst>
        </xdr:cNvPr>
        <xdr:cNvGrpSpPr/>
      </xdr:nvGrpSpPr>
      <xdr:grpSpPr>
        <a:xfrm>
          <a:off x="5618430" y="6207128"/>
          <a:ext cx="2878664" cy="638175"/>
          <a:chOff x="4311370" y="1434052"/>
          <a:chExt cx="2105025" cy="638175"/>
        </a:xfrm>
      </xdr:grpSpPr>
      <xdr:sp macro="" textlink="">
        <xdr:nvSpPr>
          <xdr:cNvPr id="22" name="Rectángulo 21">
            <a:extLst>
              <a:ext uri="{FF2B5EF4-FFF2-40B4-BE49-F238E27FC236}">
                <a16:creationId xmlns:a16="http://schemas.microsoft.com/office/drawing/2014/main" id="{61ABA1FF-7C5D-97CC-7FEE-8187A8542C4E}"/>
              </a:ext>
            </a:extLst>
          </xdr:cNvPr>
          <xdr:cNvSpPr/>
        </xdr:nvSpPr>
        <xdr:spPr>
          <a:xfrm>
            <a:off x="4311370" y="1434052"/>
            <a:ext cx="2105025" cy="638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s-AR" sz="1100" b="1" i="0" u="none" strike="noStrike">
                <a:solidFill>
                  <a:schemeClr val="accent6">
                    <a:lumMod val="50000"/>
                    <a:lumOff val="50000"/>
                  </a:schemeClr>
                </a:solidFill>
                <a:latin typeface="+mn-lt"/>
                <a:ea typeface="+mn-ea"/>
                <a:cs typeface="+mn-cs"/>
              </a:rPr>
              <a:t>PROMEDIO DE</a:t>
            </a:r>
            <a:r>
              <a:rPr lang="es-AR" sz="1100" b="1" i="0" u="none" strike="noStrike" baseline="0">
                <a:solidFill>
                  <a:schemeClr val="accent6">
                    <a:lumMod val="50000"/>
                    <a:lumOff val="50000"/>
                  </a:schemeClr>
                </a:solidFill>
                <a:latin typeface="+mn-lt"/>
                <a:ea typeface="+mn-ea"/>
                <a:cs typeface="+mn-cs"/>
              </a:rPr>
              <a:t> OPERACIONES </a:t>
            </a:r>
            <a:endParaRPr lang="es-AR" sz="1100" b="1" i="0" u="none" strike="noStrike">
              <a:solidFill>
                <a:schemeClr val="accent6">
                  <a:lumMod val="50000"/>
                  <a:lumOff val="50000"/>
                </a:schemeClr>
              </a:solidFill>
              <a:latin typeface="+mn-lt"/>
              <a:ea typeface="+mn-ea"/>
              <a:cs typeface="+mn-cs"/>
            </a:endParaRPr>
          </a:p>
        </xdr:txBody>
      </xdr:sp>
      <xdr:sp macro="" textlink="'Auxiliar Dashboard'!$E$59">
        <xdr:nvSpPr>
          <xdr:cNvPr id="33" name="Rectángulo 32">
            <a:extLst>
              <a:ext uri="{FF2B5EF4-FFF2-40B4-BE49-F238E27FC236}">
                <a16:creationId xmlns:a16="http://schemas.microsoft.com/office/drawing/2014/main" id="{76D8328E-7BE4-A0E4-5934-FC0ACDFBEA12}"/>
              </a:ext>
            </a:extLst>
          </xdr:cNvPr>
          <xdr:cNvSpPr/>
        </xdr:nvSpPr>
        <xdr:spPr>
          <a:xfrm>
            <a:off x="5097533" y="1645720"/>
            <a:ext cx="900546" cy="3636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5D91218-6BE9-447C-804C-0B35C6853D78}" type="TxLink">
              <a:rPr lang="en-US" sz="1800" b="1" i="0" u="none" strike="noStrike">
                <a:solidFill>
                  <a:srgbClr val="000000"/>
                </a:solidFill>
                <a:latin typeface="Calibri"/>
                <a:ea typeface="Calibri"/>
                <a:cs typeface="Calibri"/>
              </a:rPr>
              <a:pPr marL="0" indent="0" algn="l"/>
              <a:t>170</a:t>
            </a:fld>
            <a:endParaRPr lang="es-AR" sz="1800" b="1" i="0" u="none" strike="noStrike">
              <a:solidFill>
                <a:srgbClr val="000000"/>
              </a:solidFill>
              <a:latin typeface="+mn-lt"/>
              <a:ea typeface="Calibri"/>
              <a:cs typeface="Calibri"/>
            </a:endParaRPr>
          </a:p>
        </xdr:txBody>
      </xdr:sp>
    </xdr:grpSp>
    <xdr:clientData/>
  </xdr:twoCellAnchor>
  <xdr:twoCellAnchor>
    <xdr:from>
      <xdr:col>11</xdr:col>
      <xdr:colOff>202406</xdr:colOff>
      <xdr:row>25</xdr:row>
      <xdr:rowOff>59530</xdr:rowOff>
    </xdr:from>
    <xdr:to>
      <xdr:col>19</xdr:col>
      <xdr:colOff>13229</xdr:colOff>
      <xdr:row>39</xdr:row>
      <xdr:rowOff>185209</xdr:rowOff>
    </xdr:to>
    <xdr:graphicFrame macro="">
      <xdr:nvGraphicFramePr>
        <xdr:cNvPr id="35" name="Gráfico 34">
          <a:extLst>
            <a:ext uri="{FF2B5EF4-FFF2-40B4-BE49-F238E27FC236}">
              <a16:creationId xmlns:a16="http://schemas.microsoft.com/office/drawing/2014/main" id="{C3650FD4-8A0F-43F5-AA6D-9B2C5C91F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100540</xdr:colOff>
      <xdr:row>40</xdr:row>
      <xdr:rowOff>11466</xdr:rowOff>
    </xdr:from>
    <xdr:to>
      <xdr:col>19</xdr:col>
      <xdr:colOff>11906</xdr:colOff>
      <xdr:row>42</xdr:row>
      <xdr:rowOff>883</xdr:rowOff>
    </xdr:to>
    <xdr:sp macro="" textlink="">
      <xdr:nvSpPr>
        <xdr:cNvPr id="5" name="Rectángulo 4">
          <a:extLst>
            <a:ext uri="{FF2B5EF4-FFF2-40B4-BE49-F238E27FC236}">
              <a16:creationId xmlns:a16="http://schemas.microsoft.com/office/drawing/2014/main" id="{3E6EDD52-4974-43B8-BF0E-7F469817CB2C}"/>
            </a:ext>
          </a:extLst>
        </xdr:cNvPr>
        <xdr:cNvSpPr/>
      </xdr:nvSpPr>
      <xdr:spPr>
        <a:xfrm>
          <a:off x="100540" y="8298216"/>
          <a:ext cx="14389366" cy="370417"/>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100" b="1" i="0" u="none" strike="noStrike" baseline="0">
              <a:solidFill>
                <a:schemeClr val="accent6">
                  <a:lumMod val="50000"/>
                  <a:lumOff val="50000"/>
                </a:schemeClr>
              </a:solidFill>
              <a:latin typeface="+mn-lt"/>
              <a:ea typeface="+mn-ea"/>
              <a:cs typeface="+mn-cs"/>
            </a:rPr>
            <a:t>OPERACIONES POR COMUNA</a:t>
          </a:r>
          <a:endParaRPr lang="es-AR" sz="1100" b="1" i="0" u="none" strike="noStrike">
            <a:solidFill>
              <a:schemeClr val="accent6">
                <a:lumMod val="50000"/>
                <a:lumOff val="50000"/>
              </a:schemeClr>
            </a:solidFill>
            <a:latin typeface="+mn-lt"/>
            <a:ea typeface="+mn-ea"/>
            <a:cs typeface="+mn-cs"/>
          </a:endParaRPr>
        </a:p>
      </xdr:txBody>
    </xdr:sp>
    <xdr:clientData/>
  </xdr:twoCellAnchor>
  <xdr:twoCellAnchor>
    <xdr:from>
      <xdr:col>0</xdr:col>
      <xdr:colOff>87314</xdr:colOff>
      <xdr:row>42</xdr:row>
      <xdr:rowOff>62177</xdr:rowOff>
    </xdr:from>
    <xdr:to>
      <xdr:col>19</xdr:col>
      <xdr:colOff>34403</xdr:colOff>
      <xdr:row>58</xdr:row>
      <xdr:rowOff>115095</xdr:rowOff>
    </xdr:to>
    <mc:AlternateContent xmlns:mc="http://schemas.openxmlformats.org/markup-compatibility/2006">
      <mc:Choice xmlns:cx1="http://schemas.microsoft.com/office/drawing/2015/9/8/chartex" Requires="cx1">
        <xdr:graphicFrame macro="">
          <xdr:nvGraphicFramePr>
            <xdr:cNvPr id="15" name="Gráfico 14">
              <a:extLst>
                <a:ext uri="{FF2B5EF4-FFF2-40B4-BE49-F238E27FC236}">
                  <a16:creationId xmlns:a16="http://schemas.microsoft.com/office/drawing/2014/main" id="{4BD7680B-8DEF-4BDE-8809-D0E58CD51C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87314" y="8720402"/>
              <a:ext cx="14425089" cy="3100918"/>
            </a:xfrm>
            <a:prstGeom prst="rect">
              <a:avLst/>
            </a:prstGeom>
            <a:solidFill>
              <a:prstClr val="white"/>
            </a:solidFill>
            <a:ln w="1">
              <a:solidFill>
                <a:prstClr val="green"/>
              </a:solidFill>
            </a:ln>
          </xdr:spPr>
          <xdr:txBody>
            <a:bodyPr vertOverflow="clip" horzOverflow="clip"/>
            <a:lstStyle/>
            <a:p>
              <a:r>
                <a:rPr lang="es-AR"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300569</xdr:colOff>
      <xdr:row>32</xdr:row>
      <xdr:rowOff>137850</xdr:rowOff>
    </xdr:from>
    <xdr:to>
      <xdr:col>11</xdr:col>
      <xdr:colOff>131233</xdr:colOff>
      <xdr:row>36</xdr:row>
      <xdr:rowOff>14025</xdr:rowOff>
    </xdr:to>
    <xdr:grpSp>
      <xdr:nvGrpSpPr>
        <xdr:cNvPr id="17" name="Grupo 16">
          <a:extLst>
            <a:ext uri="{FF2B5EF4-FFF2-40B4-BE49-F238E27FC236}">
              <a16:creationId xmlns:a16="http://schemas.microsoft.com/office/drawing/2014/main" id="{4182536A-3BD6-4075-881E-4E77B2FBF561}"/>
            </a:ext>
          </a:extLst>
        </xdr:cNvPr>
        <xdr:cNvGrpSpPr/>
      </xdr:nvGrpSpPr>
      <xdr:grpSpPr>
        <a:xfrm>
          <a:off x="5634569" y="6884725"/>
          <a:ext cx="2878664" cy="638175"/>
          <a:chOff x="4311370" y="1434052"/>
          <a:chExt cx="2105025" cy="638175"/>
        </a:xfrm>
      </xdr:grpSpPr>
      <xdr:sp macro="" textlink="">
        <xdr:nvSpPr>
          <xdr:cNvPr id="18" name="Rectángulo 17">
            <a:extLst>
              <a:ext uri="{FF2B5EF4-FFF2-40B4-BE49-F238E27FC236}">
                <a16:creationId xmlns:a16="http://schemas.microsoft.com/office/drawing/2014/main" id="{40723B38-07D9-5F9C-5718-83CBEB343512}"/>
              </a:ext>
            </a:extLst>
          </xdr:cNvPr>
          <xdr:cNvSpPr/>
        </xdr:nvSpPr>
        <xdr:spPr>
          <a:xfrm>
            <a:off x="4311370" y="1434052"/>
            <a:ext cx="2105025" cy="638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s-AR" sz="1100" b="1" i="0" u="none" strike="noStrike">
                <a:solidFill>
                  <a:schemeClr val="accent6">
                    <a:lumMod val="50000"/>
                    <a:lumOff val="50000"/>
                  </a:schemeClr>
                </a:solidFill>
                <a:latin typeface="+mn-lt"/>
                <a:ea typeface="+mn-ea"/>
                <a:cs typeface="+mn-cs"/>
              </a:rPr>
              <a:t>MÁXIMO</a:t>
            </a:r>
            <a:r>
              <a:rPr lang="es-AR" sz="1100" b="1" i="0" u="none" strike="noStrike" baseline="0">
                <a:solidFill>
                  <a:schemeClr val="accent6">
                    <a:lumMod val="50000"/>
                    <a:lumOff val="50000"/>
                  </a:schemeClr>
                </a:solidFill>
                <a:latin typeface="+mn-lt"/>
                <a:ea typeface="+mn-ea"/>
                <a:cs typeface="+mn-cs"/>
              </a:rPr>
              <a:t> DE OPERACIONES </a:t>
            </a:r>
            <a:endParaRPr lang="es-AR" sz="1100" b="1" i="0" u="none" strike="noStrike">
              <a:solidFill>
                <a:schemeClr val="accent6">
                  <a:lumMod val="50000"/>
                  <a:lumOff val="50000"/>
                </a:schemeClr>
              </a:solidFill>
              <a:latin typeface="+mn-lt"/>
              <a:ea typeface="+mn-ea"/>
              <a:cs typeface="+mn-cs"/>
            </a:endParaRPr>
          </a:p>
        </xdr:txBody>
      </xdr:sp>
      <xdr:sp macro="" textlink="'Auxiliar Dashboard'!$E$62">
        <xdr:nvSpPr>
          <xdr:cNvPr id="19" name="Rectángulo 18">
            <a:extLst>
              <a:ext uri="{FF2B5EF4-FFF2-40B4-BE49-F238E27FC236}">
                <a16:creationId xmlns:a16="http://schemas.microsoft.com/office/drawing/2014/main" id="{C6C920CD-91E3-FF59-B7F0-33E132CB64C7}"/>
              </a:ext>
            </a:extLst>
          </xdr:cNvPr>
          <xdr:cNvSpPr/>
        </xdr:nvSpPr>
        <xdr:spPr>
          <a:xfrm>
            <a:off x="5078964" y="1645720"/>
            <a:ext cx="900546" cy="3636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DC2775AD-58BC-4B78-9508-B7449D1026F5}" type="TxLink">
              <a:rPr lang="en-US" sz="1800" b="1" i="0" u="none" strike="noStrike">
                <a:solidFill>
                  <a:srgbClr val="000000"/>
                </a:solidFill>
                <a:latin typeface="Calibri"/>
                <a:ea typeface="Calibri"/>
                <a:cs typeface="Calibri"/>
              </a:rPr>
              <a:pPr marL="0" indent="0" algn="l"/>
              <a:t>316</a:t>
            </a:fld>
            <a:endParaRPr lang="es-AR" sz="1800" b="1" i="0" u="none" strike="noStrike">
              <a:solidFill>
                <a:srgbClr val="000000"/>
              </a:solidFill>
              <a:latin typeface="+mn-lt"/>
              <a:ea typeface="Calibri"/>
              <a:cs typeface="Calibri"/>
            </a:endParaRPr>
          </a:p>
        </xdr:txBody>
      </xdr:sp>
    </xdr:grpSp>
    <xdr:clientData/>
  </xdr:twoCellAnchor>
  <xdr:twoCellAnchor>
    <xdr:from>
      <xdr:col>7</xdr:col>
      <xdr:colOff>304804</xdr:colOff>
      <xdr:row>36</xdr:row>
      <xdr:rowOff>79907</xdr:rowOff>
    </xdr:from>
    <xdr:to>
      <xdr:col>11</xdr:col>
      <xdr:colOff>135468</xdr:colOff>
      <xdr:row>39</xdr:row>
      <xdr:rowOff>146582</xdr:rowOff>
    </xdr:to>
    <xdr:grpSp>
      <xdr:nvGrpSpPr>
        <xdr:cNvPr id="20" name="Grupo 19">
          <a:extLst>
            <a:ext uri="{FF2B5EF4-FFF2-40B4-BE49-F238E27FC236}">
              <a16:creationId xmlns:a16="http://schemas.microsoft.com/office/drawing/2014/main" id="{25E0AE5E-6540-4C73-BD5E-72F6F6EE6117}"/>
            </a:ext>
          </a:extLst>
        </xdr:cNvPr>
        <xdr:cNvGrpSpPr/>
      </xdr:nvGrpSpPr>
      <xdr:grpSpPr>
        <a:xfrm>
          <a:off x="5638804" y="7588782"/>
          <a:ext cx="2878664" cy="638175"/>
          <a:chOff x="4311370" y="1434052"/>
          <a:chExt cx="2105025" cy="638175"/>
        </a:xfrm>
      </xdr:grpSpPr>
      <xdr:sp macro="" textlink="">
        <xdr:nvSpPr>
          <xdr:cNvPr id="36" name="Rectángulo 35">
            <a:extLst>
              <a:ext uri="{FF2B5EF4-FFF2-40B4-BE49-F238E27FC236}">
                <a16:creationId xmlns:a16="http://schemas.microsoft.com/office/drawing/2014/main" id="{0A60E9B3-E63E-A9F1-3440-B80D976493BD}"/>
              </a:ext>
            </a:extLst>
          </xdr:cNvPr>
          <xdr:cNvSpPr/>
        </xdr:nvSpPr>
        <xdr:spPr>
          <a:xfrm>
            <a:off x="4311370" y="1434052"/>
            <a:ext cx="2105025" cy="638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s-AR" sz="1100" b="1" i="0" u="none" strike="noStrike">
                <a:solidFill>
                  <a:schemeClr val="accent6">
                    <a:lumMod val="50000"/>
                    <a:lumOff val="50000"/>
                  </a:schemeClr>
                </a:solidFill>
                <a:latin typeface="+mn-lt"/>
                <a:ea typeface="+mn-ea"/>
                <a:cs typeface="+mn-cs"/>
              </a:rPr>
              <a:t>MÍNIMO</a:t>
            </a:r>
            <a:r>
              <a:rPr lang="es-AR" sz="1100" b="1" i="0" u="none" strike="noStrike" baseline="0">
                <a:solidFill>
                  <a:schemeClr val="accent6">
                    <a:lumMod val="50000"/>
                    <a:lumOff val="50000"/>
                  </a:schemeClr>
                </a:solidFill>
                <a:latin typeface="+mn-lt"/>
                <a:ea typeface="+mn-ea"/>
                <a:cs typeface="+mn-cs"/>
              </a:rPr>
              <a:t> DE OPERACIONES</a:t>
            </a:r>
            <a:endParaRPr lang="es-AR" sz="1100" b="1" i="0" u="none" strike="noStrike">
              <a:solidFill>
                <a:schemeClr val="accent6">
                  <a:lumMod val="50000"/>
                  <a:lumOff val="50000"/>
                </a:schemeClr>
              </a:solidFill>
              <a:latin typeface="+mn-lt"/>
              <a:ea typeface="+mn-ea"/>
              <a:cs typeface="+mn-cs"/>
            </a:endParaRPr>
          </a:p>
        </xdr:txBody>
      </xdr:sp>
      <xdr:sp macro="" textlink="'Auxiliar Dashboard'!$E$65">
        <xdr:nvSpPr>
          <xdr:cNvPr id="37" name="Rectángulo 36">
            <a:extLst>
              <a:ext uri="{FF2B5EF4-FFF2-40B4-BE49-F238E27FC236}">
                <a16:creationId xmlns:a16="http://schemas.microsoft.com/office/drawing/2014/main" id="{70EC14F3-ACCE-4BD2-13DE-CC7128F86DE2}"/>
              </a:ext>
            </a:extLst>
          </xdr:cNvPr>
          <xdr:cNvSpPr/>
        </xdr:nvSpPr>
        <xdr:spPr>
          <a:xfrm>
            <a:off x="5097533" y="1645720"/>
            <a:ext cx="900546" cy="3636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72155C4-98A7-4870-B06C-22F2FD298AFD}" type="TxLink">
              <a:rPr lang="en-US" sz="1800" b="1" i="0" u="none" strike="noStrike">
                <a:solidFill>
                  <a:srgbClr val="000000"/>
                </a:solidFill>
                <a:latin typeface="Calibri"/>
                <a:ea typeface="Calibri"/>
                <a:cs typeface="Calibri"/>
              </a:rPr>
              <a:pPr marL="0" indent="0" algn="l"/>
              <a:t>21</a:t>
            </a:fld>
            <a:endParaRPr lang="es-AR" sz="1800" b="1" i="0" u="none" strike="noStrike">
              <a:solidFill>
                <a:srgbClr val="000000"/>
              </a:solidFill>
              <a:latin typeface="+mn-lt"/>
              <a:ea typeface="Calibri"/>
              <a:cs typeface="Calibri"/>
            </a:endParaRPr>
          </a:p>
        </xdr:txBody>
      </xdr:sp>
    </xdr:grpSp>
    <xdr:clientData/>
  </xdr:twoCellAnchor>
  <xdr:twoCellAnchor>
    <xdr:from>
      <xdr:col>7</xdr:col>
      <xdr:colOff>273844</xdr:colOff>
      <xdr:row>22</xdr:row>
      <xdr:rowOff>84668</xdr:rowOff>
    </xdr:from>
    <xdr:to>
      <xdr:col>11</xdr:col>
      <xdr:colOff>130969</xdr:colOff>
      <xdr:row>25</xdr:row>
      <xdr:rowOff>23812</xdr:rowOff>
    </xdr:to>
    <xdr:sp macro="" textlink="">
      <xdr:nvSpPr>
        <xdr:cNvPr id="41" name="Rectángulo 40">
          <a:extLst>
            <a:ext uri="{FF2B5EF4-FFF2-40B4-BE49-F238E27FC236}">
              <a16:creationId xmlns:a16="http://schemas.microsoft.com/office/drawing/2014/main" id="{33E63C35-E1C1-498A-ADB5-C5BDE4BD5944}"/>
            </a:ext>
          </a:extLst>
        </xdr:cNvPr>
        <xdr:cNvSpPr/>
      </xdr:nvSpPr>
      <xdr:spPr>
        <a:xfrm>
          <a:off x="5607844" y="4942418"/>
          <a:ext cx="2905125" cy="510644"/>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s-AR" sz="1200" b="1" i="0" u="none" strike="noStrike">
              <a:solidFill>
                <a:schemeClr val="accent6">
                  <a:lumMod val="50000"/>
                  <a:lumOff val="50000"/>
                </a:schemeClr>
              </a:solidFill>
              <a:latin typeface="+mn-lt"/>
              <a:ea typeface="+mn-ea"/>
              <a:cs typeface="+mn-cs"/>
            </a:rPr>
            <a:t>INDICADORES</a:t>
          </a:r>
        </a:p>
        <a:p>
          <a:pPr marL="0" indent="0" algn="ctr"/>
          <a:r>
            <a:rPr lang="es-AR" sz="1200" b="1" i="0" u="none" strike="noStrike" baseline="0">
              <a:solidFill>
                <a:schemeClr val="accent6">
                  <a:lumMod val="50000"/>
                  <a:lumOff val="50000"/>
                </a:schemeClr>
              </a:solidFill>
              <a:latin typeface="+mn-lt"/>
              <a:ea typeface="+mn-ea"/>
              <a:cs typeface="+mn-cs"/>
            </a:rPr>
            <a:t> DE OPERACIONES DIARIAS</a:t>
          </a:r>
          <a:endParaRPr lang="es-AR" sz="1200" b="1" i="0" u="none" strike="noStrike">
            <a:solidFill>
              <a:schemeClr val="accent6">
                <a:lumMod val="50000"/>
                <a:lumOff val="50000"/>
              </a:schemeClr>
            </a:solidFill>
            <a:latin typeface="+mn-lt"/>
            <a:ea typeface="+mn-ea"/>
            <a:cs typeface="+mn-cs"/>
          </a:endParaRPr>
        </a:p>
      </xdr:txBody>
    </xdr:sp>
    <xdr:clientData/>
  </xdr:twoCellAnchor>
  <xdr:twoCellAnchor>
    <xdr:from>
      <xdr:col>15</xdr:col>
      <xdr:colOff>345281</xdr:colOff>
      <xdr:row>59</xdr:row>
      <xdr:rowOff>15614</xdr:rowOff>
    </xdr:from>
    <xdr:to>
      <xdr:col>19</xdr:col>
      <xdr:colOff>23811</xdr:colOff>
      <xdr:row>61</xdr:row>
      <xdr:rowOff>166687</xdr:rowOff>
    </xdr:to>
    <xdr:sp macro="" textlink="">
      <xdr:nvSpPr>
        <xdr:cNvPr id="49" name="Rectángulo 48">
          <a:extLst>
            <a:ext uri="{FF2B5EF4-FFF2-40B4-BE49-F238E27FC236}">
              <a16:creationId xmlns:a16="http://schemas.microsoft.com/office/drawing/2014/main" id="{80F3B4A2-E7FF-C1CA-B3D3-78C2F59D808E}"/>
            </a:ext>
          </a:extLst>
        </xdr:cNvPr>
        <xdr:cNvSpPr/>
      </xdr:nvSpPr>
      <xdr:spPr>
        <a:xfrm>
          <a:off x="11775281" y="11921864"/>
          <a:ext cx="2726530" cy="532073"/>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400" b="1" i="0" u="none" strike="noStrike">
              <a:solidFill>
                <a:schemeClr val="accent6">
                  <a:lumMod val="50000"/>
                  <a:lumOff val="50000"/>
                </a:schemeClr>
              </a:solidFill>
              <a:latin typeface="+mn-lt"/>
              <a:ea typeface="+mn-ea"/>
              <a:cs typeface="+mn-cs"/>
            </a:rPr>
            <a:t>ACCEBILIDAD POR</a:t>
          </a:r>
          <a:r>
            <a:rPr lang="es-AR" sz="1400" b="1" i="0" u="none" strike="noStrike" baseline="0">
              <a:solidFill>
                <a:schemeClr val="accent6">
                  <a:lumMod val="50000"/>
                  <a:lumOff val="50000"/>
                </a:schemeClr>
              </a:solidFill>
              <a:latin typeface="+mn-lt"/>
              <a:ea typeface="+mn-ea"/>
              <a:cs typeface="+mn-cs"/>
            </a:rPr>
            <a:t> RED</a:t>
          </a:r>
          <a:endParaRPr lang="es-AR" sz="1400" b="1" i="0" u="none" strike="noStrike">
            <a:solidFill>
              <a:schemeClr val="accent6">
                <a:lumMod val="50000"/>
                <a:lumOff val="50000"/>
              </a:schemeClr>
            </a:solidFill>
            <a:latin typeface="+mn-lt"/>
            <a:ea typeface="+mn-ea"/>
            <a:cs typeface="+mn-cs"/>
          </a:endParaRPr>
        </a:p>
      </xdr:txBody>
    </xdr:sp>
    <xdr:clientData/>
  </xdr:twoCellAnchor>
  <xdr:twoCellAnchor>
    <xdr:from>
      <xdr:col>13</xdr:col>
      <xdr:colOff>738187</xdr:colOff>
      <xdr:row>59</xdr:row>
      <xdr:rowOff>11907</xdr:rowOff>
    </xdr:from>
    <xdr:to>
      <xdr:col>15</xdr:col>
      <xdr:colOff>273844</xdr:colOff>
      <xdr:row>61</xdr:row>
      <xdr:rowOff>166687</xdr:rowOff>
    </xdr:to>
    <xdr:sp macro="" textlink="">
      <xdr:nvSpPr>
        <xdr:cNvPr id="51" name="Rectángulo 50">
          <a:extLst>
            <a:ext uri="{FF2B5EF4-FFF2-40B4-BE49-F238E27FC236}">
              <a16:creationId xmlns:a16="http://schemas.microsoft.com/office/drawing/2014/main" id="{B44E12C1-E5D6-4693-9BF8-0863F60FC7BB}"/>
            </a:ext>
          </a:extLst>
        </xdr:cNvPr>
        <xdr:cNvSpPr/>
      </xdr:nvSpPr>
      <xdr:spPr>
        <a:xfrm>
          <a:off x="10644187" y="11918157"/>
          <a:ext cx="1059657" cy="53578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s-AR" sz="1100" b="1" i="0" u="none" strike="noStrike">
            <a:solidFill>
              <a:srgbClr val="3BC6F7"/>
            </a:solidFill>
            <a:latin typeface="+mn-lt"/>
            <a:ea typeface="+mn-ea"/>
            <a:cs typeface="+mn-cs"/>
          </a:endParaRPr>
        </a:p>
      </xdr:txBody>
    </xdr:sp>
    <xdr:clientData/>
  </xdr:twoCellAnchor>
  <xdr:twoCellAnchor editAs="oneCell">
    <xdr:from>
      <xdr:col>14</xdr:col>
      <xdr:colOff>238125</xdr:colOff>
      <xdr:row>59</xdr:row>
      <xdr:rowOff>71436</xdr:rowOff>
    </xdr:from>
    <xdr:to>
      <xdr:col>14</xdr:col>
      <xdr:colOff>666749</xdr:colOff>
      <xdr:row>61</xdr:row>
      <xdr:rowOff>131851</xdr:rowOff>
    </xdr:to>
    <xdr:pic>
      <xdr:nvPicPr>
        <xdr:cNvPr id="53" name="Imagen 52">
          <a:extLst>
            <a:ext uri="{FF2B5EF4-FFF2-40B4-BE49-F238E27FC236}">
              <a16:creationId xmlns:a16="http://schemas.microsoft.com/office/drawing/2014/main" id="{D44CEAC3-8AA3-2CDD-0043-BA6D40570B7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flipH="1">
          <a:off x="10906125" y="11977686"/>
          <a:ext cx="428624" cy="441415"/>
        </a:xfrm>
        <a:prstGeom prst="rect">
          <a:avLst/>
        </a:prstGeom>
      </xdr:spPr>
    </xdr:pic>
    <xdr:clientData/>
  </xdr:twoCellAnchor>
  <xdr:twoCellAnchor>
    <xdr:from>
      <xdr:col>7</xdr:col>
      <xdr:colOff>293954</xdr:colOff>
      <xdr:row>25</xdr:row>
      <xdr:rowOff>88904</xdr:rowOff>
    </xdr:from>
    <xdr:to>
      <xdr:col>11</xdr:col>
      <xdr:colOff>124618</xdr:colOff>
      <xdr:row>28</xdr:row>
      <xdr:rowOff>155579</xdr:rowOff>
    </xdr:to>
    <xdr:sp macro="" textlink="">
      <xdr:nvSpPr>
        <xdr:cNvPr id="56" name="Rectángulo 55">
          <a:extLst>
            <a:ext uri="{FF2B5EF4-FFF2-40B4-BE49-F238E27FC236}">
              <a16:creationId xmlns:a16="http://schemas.microsoft.com/office/drawing/2014/main" id="{425A3645-8810-E4D1-E7E5-2C4A296DF98E}"/>
            </a:ext>
          </a:extLst>
        </xdr:cNvPr>
        <xdr:cNvSpPr/>
      </xdr:nvSpPr>
      <xdr:spPr>
        <a:xfrm>
          <a:off x="5627954" y="5518154"/>
          <a:ext cx="2878664" cy="63817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endParaRPr lang="es-AR" sz="1100" b="1" i="0" u="none" strike="noStrike">
            <a:solidFill>
              <a:srgbClr val="3BC6F7"/>
            </a:solidFill>
            <a:latin typeface="+mn-lt"/>
            <a:ea typeface="+mn-ea"/>
            <a:cs typeface="+mn-cs"/>
          </a:endParaRPr>
        </a:p>
      </xdr:txBody>
    </xdr:sp>
    <xdr:clientData/>
  </xdr:twoCellAnchor>
  <xdr:twoCellAnchor editAs="oneCell">
    <xdr:from>
      <xdr:col>8</xdr:col>
      <xdr:colOff>619123</xdr:colOff>
      <xdr:row>25</xdr:row>
      <xdr:rowOff>130971</xdr:rowOff>
    </xdr:from>
    <xdr:to>
      <xdr:col>9</xdr:col>
      <xdr:colOff>547686</xdr:colOff>
      <xdr:row>28</xdr:row>
      <xdr:rowOff>113111</xdr:rowOff>
    </xdr:to>
    <xdr:pic>
      <xdr:nvPicPr>
        <xdr:cNvPr id="54" name="Imagen 53">
          <a:extLst>
            <a:ext uri="{FF2B5EF4-FFF2-40B4-BE49-F238E27FC236}">
              <a16:creationId xmlns:a16="http://schemas.microsoft.com/office/drawing/2014/main" id="{6220D9CF-35F0-4240-B762-A1C2BE1BEB8C}"/>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5400000">
          <a:off x="6783585" y="5491759"/>
          <a:ext cx="553640" cy="690563"/>
        </a:xfrm>
        <a:prstGeom prst="rect">
          <a:avLst/>
        </a:prstGeom>
      </xdr:spPr>
    </xdr:pic>
    <xdr:clientData/>
  </xdr:twoCellAnchor>
  <xdr:twoCellAnchor>
    <xdr:from>
      <xdr:col>0</xdr:col>
      <xdr:colOff>95250</xdr:colOff>
      <xdr:row>62</xdr:row>
      <xdr:rowOff>23811</xdr:rowOff>
    </xdr:from>
    <xdr:to>
      <xdr:col>7</xdr:col>
      <xdr:colOff>333376</xdr:colOff>
      <xdr:row>78</xdr:row>
      <xdr:rowOff>178594</xdr:rowOff>
    </xdr:to>
    <xdr:graphicFrame macro="">
      <xdr:nvGraphicFramePr>
        <xdr:cNvPr id="58" name="Gráfico 57">
          <a:extLst>
            <a:ext uri="{FF2B5EF4-FFF2-40B4-BE49-F238E27FC236}">
              <a16:creationId xmlns:a16="http://schemas.microsoft.com/office/drawing/2014/main" id="{5A990AF0-1022-41B4-BAF3-04F0A8241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95251</xdr:colOff>
      <xdr:row>59</xdr:row>
      <xdr:rowOff>23812</xdr:rowOff>
    </xdr:from>
    <xdr:to>
      <xdr:col>7</xdr:col>
      <xdr:colOff>333376</xdr:colOff>
      <xdr:row>61</xdr:row>
      <xdr:rowOff>166688</xdr:rowOff>
    </xdr:to>
    <xdr:sp macro="" textlink="">
      <xdr:nvSpPr>
        <xdr:cNvPr id="61" name="Rectángulo 60">
          <a:extLst>
            <a:ext uri="{FF2B5EF4-FFF2-40B4-BE49-F238E27FC236}">
              <a16:creationId xmlns:a16="http://schemas.microsoft.com/office/drawing/2014/main" id="{59A42E2F-92F7-4970-BACB-E5BE3164F0C5}"/>
            </a:ext>
          </a:extLst>
        </xdr:cNvPr>
        <xdr:cNvSpPr/>
      </xdr:nvSpPr>
      <xdr:spPr>
        <a:xfrm>
          <a:off x="95251" y="11930062"/>
          <a:ext cx="5572125" cy="523876"/>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100" b="1" i="0" u="none" strike="noStrike" baseline="0">
              <a:solidFill>
                <a:schemeClr val="accent6">
                  <a:lumMod val="50000"/>
                  <a:lumOff val="50000"/>
                </a:schemeClr>
              </a:solidFill>
              <a:latin typeface="+mn-lt"/>
              <a:ea typeface="+mn-ea"/>
              <a:cs typeface="+mn-cs"/>
            </a:rPr>
            <a:t>OPERACIONES POR BARRIO</a:t>
          </a:r>
          <a:endParaRPr lang="es-AR" sz="1100" b="1" i="0" u="none" strike="noStrike">
            <a:solidFill>
              <a:schemeClr val="accent6">
                <a:lumMod val="50000"/>
                <a:lumOff val="50000"/>
              </a:schemeClr>
            </a:solidFill>
            <a:latin typeface="+mn-lt"/>
            <a:ea typeface="+mn-ea"/>
            <a:cs typeface="+mn-cs"/>
          </a:endParaRPr>
        </a:p>
      </xdr:txBody>
    </xdr:sp>
    <xdr:clientData/>
  </xdr:twoCellAnchor>
  <xdr:twoCellAnchor>
    <xdr:from>
      <xdr:col>13</xdr:col>
      <xdr:colOff>750093</xdr:colOff>
      <xdr:row>62</xdr:row>
      <xdr:rowOff>35720</xdr:rowOff>
    </xdr:from>
    <xdr:to>
      <xdr:col>19</xdr:col>
      <xdr:colOff>23813</xdr:colOff>
      <xdr:row>78</xdr:row>
      <xdr:rowOff>178593</xdr:rowOff>
    </xdr:to>
    <mc:AlternateContent xmlns:mc="http://schemas.openxmlformats.org/markup-compatibility/2006">
      <mc:Choice xmlns:cx1="http://schemas.microsoft.com/office/drawing/2015/9/8/chartex" Requires="cx1">
        <xdr:graphicFrame macro="">
          <xdr:nvGraphicFramePr>
            <xdr:cNvPr id="62" name="Gráfico 61">
              <a:extLst>
                <a:ext uri="{FF2B5EF4-FFF2-40B4-BE49-F238E27FC236}">
                  <a16:creationId xmlns:a16="http://schemas.microsoft.com/office/drawing/2014/main" id="{E7C249E7-A3F4-4B7A-AA06-53407F842B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0656093" y="12503945"/>
              <a:ext cx="3845720" cy="3190873"/>
            </a:xfrm>
            <a:prstGeom prst="rect">
              <a:avLst/>
            </a:prstGeom>
            <a:solidFill>
              <a:prstClr val="white"/>
            </a:solidFill>
            <a:ln w="1">
              <a:solidFill>
                <a:prstClr val="green"/>
              </a:solidFill>
            </a:ln>
          </xdr:spPr>
          <xdr:txBody>
            <a:bodyPr vertOverflow="clip" horzOverflow="clip"/>
            <a:lstStyle/>
            <a:p>
              <a:r>
                <a:rPr lang="es-AR"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404811</xdr:colOff>
      <xdr:row>62</xdr:row>
      <xdr:rowOff>47623</xdr:rowOff>
    </xdr:from>
    <xdr:to>
      <xdr:col>13</xdr:col>
      <xdr:colOff>666749</xdr:colOff>
      <xdr:row>78</xdr:row>
      <xdr:rowOff>178593</xdr:rowOff>
    </xdr:to>
    <xdr:graphicFrame macro="">
      <xdr:nvGraphicFramePr>
        <xdr:cNvPr id="64" name="Gráfico 63">
          <a:extLst>
            <a:ext uri="{FF2B5EF4-FFF2-40B4-BE49-F238E27FC236}">
              <a16:creationId xmlns:a16="http://schemas.microsoft.com/office/drawing/2014/main" id="{4E03544A-55BE-4B6F-9CF1-3023C2809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95250</xdr:colOff>
      <xdr:row>59</xdr:row>
      <xdr:rowOff>11906</xdr:rowOff>
    </xdr:from>
    <xdr:to>
      <xdr:col>13</xdr:col>
      <xdr:colOff>666750</xdr:colOff>
      <xdr:row>61</xdr:row>
      <xdr:rowOff>166688</xdr:rowOff>
    </xdr:to>
    <xdr:sp macro="" textlink="">
      <xdr:nvSpPr>
        <xdr:cNvPr id="65" name="Rectángulo 64">
          <a:extLst>
            <a:ext uri="{FF2B5EF4-FFF2-40B4-BE49-F238E27FC236}">
              <a16:creationId xmlns:a16="http://schemas.microsoft.com/office/drawing/2014/main" id="{55C2A0DA-93B4-4B89-BC2B-69D2F156DC5A}"/>
            </a:ext>
          </a:extLst>
        </xdr:cNvPr>
        <xdr:cNvSpPr/>
      </xdr:nvSpPr>
      <xdr:spPr>
        <a:xfrm>
          <a:off x="6953250" y="11918156"/>
          <a:ext cx="3619500" cy="535782"/>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100" b="1" i="0" u="none" strike="noStrike" baseline="0">
              <a:solidFill>
                <a:schemeClr val="accent6">
                  <a:lumMod val="50000"/>
                  <a:lumOff val="50000"/>
                </a:schemeClr>
              </a:solidFill>
              <a:latin typeface="+mn-lt"/>
              <a:ea typeface="+mn-ea"/>
              <a:cs typeface="+mn-cs"/>
            </a:rPr>
            <a:t>ACCESO A MONEDA EXTRANJERA</a:t>
          </a:r>
        </a:p>
      </xdr:txBody>
    </xdr:sp>
    <xdr:clientData/>
  </xdr:twoCellAnchor>
  <xdr:twoCellAnchor>
    <xdr:from>
      <xdr:col>7</xdr:col>
      <xdr:colOff>404813</xdr:colOff>
      <xdr:row>59</xdr:row>
      <xdr:rowOff>11906</xdr:rowOff>
    </xdr:from>
    <xdr:to>
      <xdr:col>9</xdr:col>
      <xdr:colOff>83344</xdr:colOff>
      <xdr:row>61</xdr:row>
      <xdr:rowOff>166688</xdr:rowOff>
    </xdr:to>
    <xdr:sp macro="" textlink="">
      <xdr:nvSpPr>
        <xdr:cNvPr id="66" name="Rectángulo 65">
          <a:extLst>
            <a:ext uri="{FF2B5EF4-FFF2-40B4-BE49-F238E27FC236}">
              <a16:creationId xmlns:a16="http://schemas.microsoft.com/office/drawing/2014/main" id="{13B735BC-0F00-478D-9982-C36039792C58}"/>
            </a:ext>
          </a:extLst>
        </xdr:cNvPr>
        <xdr:cNvSpPr/>
      </xdr:nvSpPr>
      <xdr:spPr>
        <a:xfrm>
          <a:off x="5738813" y="11918156"/>
          <a:ext cx="1202531" cy="535782"/>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s-AR" sz="1100" b="1" i="0" u="none" strike="noStrike">
            <a:solidFill>
              <a:srgbClr val="3BC6F7"/>
            </a:solidFill>
            <a:latin typeface="+mn-lt"/>
            <a:ea typeface="+mn-ea"/>
            <a:cs typeface="+mn-cs"/>
          </a:endParaRPr>
        </a:p>
      </xdr:txBody>
    </xdr:sp>
    <xdr:clientData/>
  </xdr:twoCellAnchor>
  <xdr:twoCellAnchor editAs="oneCell">
    <xdr:from>
      <xdr:col>7</xdr:col>
      <xdr:colOff>678657</xdr:colOff>
      <xdr:row>58</xdr:row>
      <xdr:rowOff>185127</xdr:rowOff>
    </xdr:from>
    <xdr:to>
      <xdr:col>8</xdr:col>
      <xdr:colOff>523874</xdr:colOff>
      <xdr:row>62</xdr:row>
      <xdr:rowOff>30344</xdr:rowOff>
    </xdr:to>
    <xdr:pic>
      <xdr:nvPicPr>
        <xdr:cNvPr id="74" name="Imagen 73">
          <a:extLst>
            <a:ext uri="{FF2B5EF4-FFF2-40B4-BE49-F238E27FC236}">
              <a16:creationId xmlns:a16="http://schemas.microsoft.com/office/drawing/2014/main" id="{319F8332-3728-D139-AEF1-B5A8CBFA371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rot="863553">
          <a:off x="6012657" y="11900877"/>
          <a:ext cx="607217" cy="607217"/>
        </a:xfrm>
        <a:prstGeom prst="rect">
          <a:avLst/>
        </a:prstGeom>
      </xdr:spPr>
    </xdr:pic>
    <xdr:clientData/>
  </xdr:twoCellAnchor>
  <xdr:twoCellAnchor>
    <xdr:from>
      <xdr:col>7</xdr:col>
      <xdr:colOff>13608</xdr:colOff>
      <xdr:row>82</xdr:row>
      <xdr:rowOff>59532</xdr:rowOff>
    </xdr:from>
    <xdr:to>
      <xdr:col>12</xdr:col>
      <xdr:colOff>680358</xdr:colOff>
      <xdr:row>105</xdr:row>
      <xdr:rowOff>154781</xdr:rowOff>
    </xdr:to>
    <mc:AlternateContent xmlns:mc="http://schemas.openxmlformats.org/markup-compatibility/2006">
      <mc:Choice xmlns:cx1="http://schemas.microsoft.com/office/drawing/2015/9/8/chartex" Requires="cx1">
        <xdr:graphicFrame macro="">
          <xdr:nvGraphicFramePr>
            <xdr:cNvPr id="81" name="Gráfico 80">
              <a:extLst>
                <a:ext uri="{FF2B5EF4-FFF2-40B4-BE49-F238E27FC236}">
                  <a16:creationId xmlns:a16="http://schemas.microsoft.com/office/drawing/2014/main" id="{5E8B4E84-AF39-4420-920D-80F480B8CF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5347608" y="16337757"/>
              <a:ext cx="4476750" cy="4476749"/>
            </a:xfrm>
            <a:prstGeom prst="rect">
              <a:avLst/>
            </a:prstGeom>
            <a:solidFill>
              <a:prstClr val="white"/>
            </a:solidFill>
            <a:ln w="1">
              <a:solidFill>
                <a:prstClr val="green"/>
              </a:solidFill>
            </a:ln>
          </xdr:spPr>
          <xdr:txBody>
            <a:bodyPr vertOverflow="clip" horzOverflow="clip"/>
            <a:lstStyle/>
            <a:p>
              <a:r>
                <a:rPr lang="es-AR"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30615</xdr:colOff>
      <xdr:row>79</xdr:row>
      <xdr:rowOff>57833</xdr:rowOff>
    </xdr:from>
    <xdr:to>
      <xdr:col>12</xdr:col>
      <xdr:colOff>707571</xdr:colOff>
      <xdr:row>81</xdr:row>
      <xdr:rowOff>185094</xdr:rowOff>
    </xdr:to>
    <xdr:sp macro="" textlink="">
      <xdr:nvSpPr>
        <xdr:cNvPr id="83" name="Rectángulo 82">
          <a:extLst>
            <a:ext uri="{FF2B5EF4-FFF2-40B4-BE49-F238E27FC236}">
              <a16:creationId xmlns:a16="http://schemas.microsoft.com/office/drawing/2014/main" id="{54492E32-0392-4222-8125-DCABC09608E7}"/>
            </a:ext>
          </a:extLst>
        </xdr:cNvPr>
        <xdr:cNvSpPr/>
      </xdr:nvSpPr>
      <xdr:spPr>
        <a:xfrm>
          <a:off x="5364615" y="15774083"/>
          <a:ext cx="4486956" cy="508261"/>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s-AR" sz="1400" b="1" i="0" u="none" strike="noStrike">
              <a:solidFill>
                <a:schemeClr val="accent6">
                  <a:lumMod val="50000"/>
                  <a:lumOff val="50000"/>
                </a:schemeClr>
              </a:solidFill>
              <a:latin typeface="+mn-lt"/>
              <a:ea typeface="+mn-ea"/>
              <a:cs typeface="+mn-cs"/>
            </a:rPr>
            <a:t>ACCEBILIDAD POR</a:t>
          </a:r>
          <a:r>
            <a:rPr lang="es-AR" sz="1400" b="1" i="0" u="none" strike="noStrike" baseline="0">
              <a:solidFill>
                <a:schemeClr val="accent6">
                  <a:lumMod val="50000"/>
                  <a:lumOff val="50000"/>
                </a:schemeClr>
              </a:solidFill>
              <a:latin typeface="+mn-lt"/>
              <a:ea typeface="+mn-ea"/>
              <a:cs typeface="+mn-cs"/>
            </a:rPr>
            <a:t> BANCO</a:t>
          </a:r>
          <a:endParaRPr lang="es-AR" sz="1400" b="1" i="0" u="none" strike="noStrike">
            <a:solidFill>
              <a:schemeClr val="accent6">
                <a:lumMod val="50000"/>
                <a:lumOff val="50000"/>
              </a:schemeClr>
            </a:solidFill>
            <a:latin typeface="+mn-lt"/>
            <a:ea typeface="+mn-ea"/>
            <a:cs typeface="+mn-cs"/>
          </a:endParaRPr>
        </a:p>
      </xdr:txBody>
    </xdr:sp>
    <xdr:clientData/>
  </xdr:twoCellAnchor>
  <xdr:twoCellAnchor editAs="oneCell">
    <xdr:from>
      <xdr:col>0</xdr:col>
      <xdr:colOff>119062</xdr:colOff>
      <xdr:row>79</xdr:row>
      <xdr:rowOff>71440</xdr:rowOff>
    </xdr:from>
    <xdr:to>
      <xdr:col>6</xdr:col>
      <xdr:colOff>702470</xdr:colOff>
      <xdr:row>105</xdr:row>
      <xdr:rowOff>154782</xdr:rowOff>
    </xdr:to>
    <mc:AlternateContent xmlns:mc="http://schemas.openxmlformats.org/markup-compatibility/2006" xmlns:a14="http://schemas.microsoft.com/office/drawing/2010/main">
      <mc:Choice Requires="a14">
        <xdr:graphicFrame macro="">
          <xdr:nvGraphicFramePr>
            <xdr:cNvPr id="112" name="banco">
              <a:extLst>
                <a:ext uri="{FF2B5EF4-FFF2-40B4-BE49-F238E27FC236}">
                  <a16:creationId xmlns:a16="http://schemas.microsoft.com/office/drawing/2014/main" id="{B4919A00-66FC-46DB-BEB8-3A7FFBB98CC4}"/>
                </a:ext>
              </a:extLst>
            </xdr:cNvPr>
            <xdr:cNvGraphicFramePr/>
          </xdr:nvGraphicFramePr>
          <xdr:xfrm>
            <a:off x="0" y="0"/>
            <a:ext cx="0" cy="0"/>
          </xdr:xfrm>
          <a:graphic>
            <a:graphicData uri="http://schemas.microsoft.com/office/drawing/2010/slicer">
              <sle:slicer xmlns:sle="http://schemas.microsoft.com/office/drawing/2010/slicer" name="banco"/>
            </a:graphicData>
          </a:graphic>
        </xdr:graphicFrame>
      </mc:Choice>
      <mc:Fallback xmlns="">
        <xdr:sp macro="" textlink="">
          <xdr:nvSpPr>
            <xdr:cNvPr id="0" name=""/>
            <xdr:cNvSpPr>
              <a:spLocks noTextEdit="1"/>
            </xdr:cNvSpPr>
          </xdr:nvSpPr>
          <xdr:spPr>
            <a:xfrm>
              <a:off x="119062" y="15771815"/>
              <a:ext cx="5155408" cy="5036342"/>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xdr:from>
      <xdr:col>13</xdr:col>
      <xdr:colOff>35719</xdr:colOff>
      <xdr:row>79</xdr:row>
      <xdr:rowOff>73138</xdr:rowOff>
    </xdr:from>
    <xdr:to>
      <xdr:col>19</xdr:col>
      <xdr:colOff>47625</xdr:colOff>
      <xdr:row>105</xdr:row>
      <xdr:rowOff>176893</xdr:rowOff>
    </xdr:to>
    <xdr:sp macro="" textlink="">
      <xdr:nvSpPr>
        <xdr:cNvPr id="114" name="Rectángulo 113">
          <a:extLst>
            <a:ext uri="{FF2B5EF4-FFF2-40B4-BE49-F238E27FC236}">
              <a16:creationId xmlns:a16="http://schemas.microsoft.com/office/drawing/2014/main" id="{CF31A267-0250-41EE-AECC-CE87D8987AA8}"/>
            </a:ext>
          </a:extLst>
        </xdr:cNvPr>
        <xdr:cNvSpPr/>
      </xdr:nvSpPr>
      <xdr:spPr>
        <a:xfrm>
          <a:off x="9941719" y="15789388"/>
          <a:ext cx="4583906" cy="5056755"/>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endParaRPr lang="es-AR" sz="1400" b="1" i="0" u="none" strike="noStrike">
            <a:solidFill>
              <a:schemeClr val="accent6">
                <a:lumMod val="50000"/>
                <a:lumOff val="50000"/>
              </a:schemeClr>
            </a:solidFill>
            <a:latin typeface="+mn-lt"/>
            <a:ea typeface="+mn-ea"/>
            <a:cs typeface="+mn-cs"/>
          </a:endParaRPr>
        </a:p>
      </xdr:txBody>
    </xdr:sp>
    <xdr:clientData/>
  </xdr:twoCellAnchor>
  <xdr:twoCellAnchor editAs="oneCell">
    <xdr:from>
      <xdr:col>13</xdr:col>
      <xdr:colOff>496094</xdr:colOff>
      <xdr:row>79</xdr:row>
      <xdr:rowOff>91282</xdr:rowOff>
    </xdr:from>
    <xdr:to>
      <xdr:col>18</xdr:col>
      <xdr:colOff>444286</xdr:colOff>
      <xdr:row>90</xdr:row>
      <xdr:rowOff>34898</xdr:rowOff>
    </xdr:to>
    <xdr:pic>
      <xdr:nvPicPr>
        <xdr:cNvPr id="116" name="Imagen 115">
          <a:extLst>
            <a:ext uri="{FF2B5EF4-FFF2-40B4-BE49-F238E27FC236}">
              <a16:creationId xmlns:a16="http://schemas.microsoft.com/office/drawing/2014/main" id="{5174DEF7-2F44-6E57-C70A-CBFCFDE04F24}"/>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402094" y="15791657"/>
          <a:ext cx="3758192" cy="2039116"/>
        </a:xfrm>
        <a:prstGeom prst="rect">
          <a:avLst/>
        </a:prstGeom>
      </xdr:spPr>
    </xdr:pic>
    <xdr:clientData/>
  </xdr:twoCellAnchor>
  <xdr:twoCellAnchor editAs="oneCell">
    <xdr:from>
      <xdr:col>14</xdr:col>
      <xdr:colOff>178594</xdr:colOff>
      <xdr:row>88</xdr:row>
      <xdr:rowOff>107156</xdr:rowOff>
    </xdr:from>
    <xdr:to>
      <xdr:col>18</xdr:col>
      <xdr:colOff>381000</xdr:colOff>
      <xdr:row>105</xdr:row>
      <xdr:rowOff>119062</xdr:rowOff>
    </xdr:to>
    <xdr:pic>
      <xdr:nvPicPr>
        <xdr:cNvPr id="118" name="Imagen 117">
          <a:extLst>
            <a:ext uri="{FF2B5EF4-FFF2-40B4-BE49-F238E27FC236}">
              <a16:creationId xmlns:a16="http://schemas.microsoft.com/office/drawing/2014/main" id="{6E00591F-7E27-6C89-587A-E1A959A04726}"/>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0846594" y="17537906"/>
          <a:ext cx="3250406" cy="325040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ola" refreshedDate="45267.868339699075" createdVersion="8" refreshedVersion="8" minRefreshableVersion="3" recordCount="1240" xr:uid="{A7AE63BF-4026-4862-AC62-B067CF660D56}">
  <cacheSource type="worksheet">
    <worksheetSource name="Tabla_Terminales"/>
  </cacheSource>
  <cacheFields count="14">
    <cacheField name="id" numFmtId="1">
      <sharedItems containsSemiMixedTypes="0" containsString="0" containsNumber="1" containsInteger="1" minValue="10883" maxValue="41378"/>
    </cacheField>
    <cacheField name="banco" numFmtId="49">
      <sharedItems count="39">
        <s v="NUEVO BANCO DE SANTA FE S.A."/>
        <s v="BANCO DE LA NACION ARGENTINA"/>
        <s v="BANCO DEL CHUBUT S.A."/>
        <s v="BANCO DE SANTA CRUZ S.A."/>
        <s v="BANCO DE LA CIUDAD DE BUENOS AIRES"/>
        <s v="BANCO DE FORMOSA S.A."/>
        <s v="CABAL COOP. LTDA."/>
        <s v="BANCO DE LA PROVINCIA DE BUENOS AIRES"/>
        <s v="BANCO PIANO S.A."/>
        <s v="BANCO HIPOTECARIO S.A."/>
        <s v="CAJERO EXPRESS"/>
        <s v="BANCO DE COMERCIO"/>
        <s v="NUEVO BCO. INDUSTRIAL DE AZUL S.A."/>
        <s v="BANCO SAENZ S.A."/>
        <s v="BANCO DE LA PROVINCIA DE CORDOBA S.A."/>
        <s v="BANCO DE SAN JUAN S.A."/>
        <s v="NUEVO BANCO DE ENTRE RIOS S.A."/>
        <s v="BANCO DE LA PROVINCIA DEL NEUQUEN"/>
        <s v="BANCO DE LA PAMPA"/>
        <s v="BANCO DE SANTIAGO DEL ESTERO S.A."/>
        <s v="BANCO DE CORRIENTES S.A."/>
        <s v="BANCO FINANSUR S.A."/>
        <s v="BANCO PCIA. DE TIERRA DEL FUEGO"/>
        <s v="NUEVO BANCO DEL CHACO S.A."/>
        <s v="BANCO MERIDIAN S.A."/>
        <s v="BANCO GALICIA"/>
        <s v="BANCO SUPERVIELLE"/>
        <s v="BANCO SANTANDER RIO"/>
        <s v="HSBC BANK ARGENTINA"/>
        <s v="BBVA BANCO FRANCES"/>
        <s v="CITIBANK"/>
        <s v="BANCO MACRO"/>
        <s v="BANCO COMAFI"/>
        <s v="ICBC"/>
        <s v="BANCO ITAU"/>
        <s v="BANCO PATAGONIA"/>
        <s v="COMPANIA FINANCIERA"/>
        <s v="BANCO COLUMBIA"/>
        <s v="BANCO DEL SOL"/>
      </sharedItems>
    </cacheField>
    <cacheField name="red" numFmtId="49">
      <sharedItems count="2">
        <s v="LINK"/>
        <s v="BANELCO"/>
      </sharedItems>
    </cacheField>
    <cacheField name="localidad" numFmtId="49">
      <sharedItems/>
    </cacheField>
    <cacheField name="terminales" numFmtId="1">
      <sharedItems containsSemiMixedTypes="0" containsString="0" containsNumber="1" containsInteger="1" minValue="1" maxValue="12"/>
    </cacheField>
    <cacheField name="no_vidente" numFmtId="0">
      <sharedItems count="2">
        <b v="0"/>
        <b v="1"/>
      </sharedItems>
    </cacheField>
    <cacheField name="dolares" numFmtId="0">
      <sharedItems containsBlank="1" count="3">
        <b v="0"/>
        <b v="1"/>
        <m u="1"/>
      </sharedItems>
    </cacheField>
    <cacheField name="calle" numFmtId="49">
      <sharedItems/>
    </cacheField>
    <cacheField name="altura" numFmtId="1">
      <sharedItems containsSemiMixedTypes="0" containsString="0" containsNumber="1" containsInteger="1" minValue="0" maxValue="12950"/>
    </cacheField>
    <cacheField name="barrio" numFmtId="49">
      <sharedItems count="48">
        <s v="San Nicolas"/>
        <s v="Nueva Pompeya"/>
        <s v="Puerto Madero"/>
        <s v="Monserrat"/>
        <s v="Villa Crespo"/>
        <s v="Retiro"/>
        <s v="Caballito"/>
        <s v="Parque Patricios"/>
        <s v="Boca"/>
        <s v="Monte Castro"/>
        <s v="Liniers"/>
        <s v="Villa Ortuzar"/>
        <s v="Recoleta"/>
        <s v="Barracas"/>
        <s v="Parque Chacabuco"/>
        <s v="Balvanera"/>
        <s v="Boedo"/>
        <s v="Flores"/>
        <s v="Palermo"/>
        <s v="Colegiales"/>
        <s v="Belgrano"/>
        <s v="Nuñez"/>
        <s v="Saavedra"/>
        <s v="Villa Riachuelo"/>
        <s v="Villa Urquiza"/>
        <s v="Chacarita"/>
        <s v="Almagro"/>
        <s v="Paternal"/>
        <s v="Constitucion"/>
        <s v="San Cristobal"/>
        <s v="Parque Avellaneda"/>
        <s v="Villa Devoto"/>
        <s v="Villa Real"/>
        <s v="Villa Soldati"/>
        <s v="Villa Santa Rita"/>
        <s v="Villa Pueyrredon"/>
        <s v="Mataderos"/>
        <s v="Coghlan"/>
        <s v="San Telmo"/>
        <s v="Villa Luro"/>
        <s v="Velez Sarsfield"/>
        <s v="Villa Gral. Mitre"/>
        <s v="Floresta"/>
        <s v="Parque Chas"/>
        <s v="Villa Lugano"/>
        <s v="Villa Del Parque"/>
        <s v="Versalles"/>
        <s v="Agronomia"/>
      </sharedItems>
    </cacheField>
    <cacheField name="comuna" numFmtId="49">
      <sharedItems count="15">
        <s v="Comuna 1"/>
        <s v="Comuna 4"/>
        <s v="Comuna 15"/>
        <s v="Comuna 6"/>
        <s v="Comuna 10"/>
        <s v="Comuna 9"/>
        <s v="Comuna 2"/>
        <s v="Comuna 7"/>
        <s v="Comuna 3"/>
        <s v="Comuna 5"/>
        <s v="Comuna 14"/>
        <s v="Comuna 13"/>
        <s v="Comuna 12"/>
        <s v="Comuna 8"/>
        <s v="Comuna 11"/>
      </sharedItems>
    </cacheField>
    <cacheField name="codigo_postal" numFmtId="1">
      <sharedItems containsSemiMixedTypes="0" containsString="0" containsNumber="1" containsInteger="1" minValue="0" maxValue="1440"/>
    </cacheField>
    <cacheField name="operaciones_diarias" numFmtId="3">
      <sharedItems containsSemiMixedTypes="0" containsString="0" containsNumber="1" containsInteger="1" minValue="21" maxValue="316"/>
    </cacheField>
    <cacheField name="CAJEROS CON MAS OPERACIONES" numFmtId="0">
      <sharedItems/>
    </cacheField>
  </cacheFields>
  <extLst>
    <ext xmlns:x14="http://schemas.microsoft.com/office/spreadsheetml/2009/9/main" uri="{725AE2AE-9491-48be-B2B4-4EB974FC3084}">
      <x14:pivotCacheDefinition pivotCacheId="171352272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ola" refreshedDate="45267.890860648149" createdVersion="8" refreshedVersion="8" minRefreshableVersion="3" recordCount="1240" xr:uid="{5DF1DF5A-923C-45CD-9B39-84B056F3B928}">
  <cacheSource type="worksheet">
    <worksheetSource name="Tabla_Terminales[[ID]:[Operaciones_diarias]]"/>
  </cacheSource>
  <cacheFields count="13">
    <cacheField name="id" numFmtId="1">
      <sharedItems containsSemiMixedTypes="0" containsString="0" containsNumber="1" containsInteger="1" minValue="10883" maxValue="41378"/>
    </cacheField>
    <cacheField name="banco" numFmtId="49">
      <sharedItems count="39">
        <s v="NUEVO BANCO DE SANTA FE S.A."/>
        <s v="BANCO DE LA NACION ARGENTINA"/>
        <s v="BANCO DEL CHUBUT S.A."/>
        <s v="BANCO DE SANTA CRUZ S.A."/>
        <s v="BANCO DE LA CIUDAD DE BUENOS AIRES"/>
        <s v="BANCO DE FORMOSA S.A."/>
        <s v="CABAL COOP. LTDA."/>
        <s v="BANCO DE LA PROVINCIA DE BUENOS AIRES"/>
        <s v="BANCO PIANO S.A."/>
        <s v="BANCO HIPOTECARIO S.A."/>
        <s v="CAJERO EXPRESS"/>
        <s v="BANCO DE COMERCIO"/>
        <s v="NUEVO BCO. INDUSTRIAL DE AZUL S.A."/>
        <s v="BANCO SAENZ S.A."/>
        <s v="BANCO DE LA PROVINCIA DE CORDOBA S.A."/>
        <s v="BANCO DE SAN JUAN S.A."/>
        <s v="NUEVO BANCO DE ENTRE RIOS S.A."/>
        <s v="BANCO DE LA PROVINCIA DEL NEUQUEN"/>
        <s v="BANCO DE LA PAMPA"/>
        <s v="BANCO DE SANTIAGO DEL ESTERO S.A."/>
        <s v="BANCO DE CORRIENTES S.A."/>
        <s v="BANCO FINANSUR S.A."/>
        <s v="BANCO PCIA. DE TIERRA DEL FUEGO"/>
        <s v="NUEVO BANCO DEL CHACO S.A."/>
        <s v="BANCO MERIDIAN S.A."/>
        <s v="BANCO GALICIA"/>
        <s v="BANCO SUPERVIELLE"/>
        <s v="BANCO SANTANDER RIO"/>
        <s v="HSBC BANK ARGENTINA"/>
        <s v="BBVA BANCO FRANCES"/>
        <s v="CITIBANK"/>
        <s v="BANCO MACRO"/>
        <s v="BANCO COMAFI"/>
        <s v="ICBC"/>
        <s v="BANCO ITAU"/>
        <s v="BANCO PATAGONIA"/>
        <s v="COMPANIA FINANCIERA"/>
        <s v="BANCO COLUMBIA"/>
        <s v="BANCO DEL SOL"/>
      </sharedItems>
    </cacheField>
    <cacheField name="red" numFmtId="49">
      <sharedItems/>
    </cacheField>
    <cacheField name="localidad" numFmtId="49">
      <sharedItems/>
    </cacheField>
    <cacheField name="terminales" numFmtId="1">
      <sharedItems containsSemiMixedTypes="0" containsString="0" containsNumber="1" containsInteger="1" minValue="1" maxValue="12"/>
    </cacheField>
    <cacheField name="no_vidente" numFmtId="0">
      <sharedItems count="2">
        <b v="0"/>
        <b v="1"/>
      </sharedItems>
    </cacheField>
    <cacheField name="dolares" numFmtId="0">
      <sharedItems/>
    </cacheField>
    <cacheField name="calle" numFmtId="49">
      <sharedItems/>
    </cacheField>
    <cacheField name="altura" numFmtId="1">
      <sharedItems containsSemiMixedTypes="0" containsString="0" containsNumber="1" containsInteger="1" minValue="0" maxValue="12950"/>
    </cacheField>
    <cacheField name="barrio" numFmtId="49">
      <sharedItems/>
    </cacheField>
    <cacheField name="comuna" numFmtId="49">
      <sharedItems/>
    </cacheField>
    <cacheField name="codigo_postal" numFmtId="1">
      <sharedItems containsSemiMixedTypes="0" containsString="0" containsNumber="1" containsInteger="1" minValue="0" maxValue="1440"/>
    </cacheField>
    <cacheField name="operaciones_diarias" numFmtId="3">
      <sharedItems containsSemiMixedTypes="0" containsString="0" containsNumber="1" containsInteger="1" minValue="21" maxValue="316"/>
    </cacheField>
  </cacheFields>
  <extLst>
    <ext xmlns:x14="http://schemas.microsoft.com/office/spreadsheetml/2009/9/main" uri="{725AE2AE-9491-48be-B2B4-4EB974FC3084}">
      <x14:pivotCacheDefinition pivotCacheId="8122804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0">
  <r>
    <n v="11073"/>
    <x v="0"/>
    <x v="0"/>
    <s v="CABA"/>
    <n v="1"/>
    <x v="0"/>
    <x v="0"/>
    <s v="25 De Mayo"/>
    <n v="168"/>
    <x v="0"/>
    <x v="0"/>
    <n v="1002"/>
    <n v="30"/>
    <s v="NO"/>
  </r>
  <r>
    <n v="11059"/>
    <x v="1"/>
    <x v="0"/>
    <s v="CABA"/>
    <n v="1"/>
    <x v="1"/>
    <x v="1"/>
    <s v="25 De Mayo"/>
    <n v="230"/>
    <x v="0"/>
    <x v="0"/>
    <n v="1002"/>
    <n v="273"/>
    <s v="NO"/>
  </r>
  <r>
    <n v="11033"/>
    <x v="2"/>
    <x v="0"/>
    <s v="CABA"/>
    <n v="1"/>
    <x v="1"/>
    <x v="1"/>
    <s v="25 De Mayo"/>
    <n v="267"/>
    <x v="0"/>
    <x v="0"/>
    <n v="1002"/>
    <n v="131"/>
    <s v="NO"/>
  </r>
  <r>
    <n v="11069"/>
    <x v="3"/>
    <x v="0"/>
    <s v="CABA"/>
    <n v="1"/>
    <x v="0"/>
    <x v="0"/>
    <s v="25 De Mayo"/>
    <n v="279"/>
    <x v="0"/>
    <x v="0"/>
    <n v="1002"/>
    <n v="255"/>
    <s v="NO"/>
  </r>
  <r>
    <n v="11046"/>
    <x v="4"/>
    <x v="0"/>
    <s v="CABA"/>
    <n v="1"/>
    <x v="0"/>
    <x v="1"/>
    <s v="25 De Mayo"/>
    <n v="294"/>
    <x v="0"/>
    <x v="0"/>
    <n v="1002"/>
    <n v="223"/>
    <s v="NO"/>
  </r>
  <r>
    <n v="11020"/>
    <x v="5"/>
    <x v="0"/>
    <s v="CABA"/>
    <n v="1"/>
    <x v="1"/>
    <x v="1"/>
    <s v="25 De Mayo"/>
    <n v="454"/>
    <x v="0"/>
    <x v="0"/>
    <n v="1002"/>
    <n v="82"/>
    <s v="NO"/>
  </r>
  <r>
    <n v="10883"/>
    <x v="1"/>
    <x v="0"/>
    <s v="CABA"/>
    <n v="3"/>
    <x v="1"/>
    <x v="1"/>
    <s v="Abraham Luppi"/>
    <n v="1090"/>
    <x v="1"/>
    <x v="1"/>
    <n v="1437"/>
    <n v="172"/>
    <s v="💵"/>
  </r>
  <r>
    <n v="11697"/>
    <x v="6"/>
    <x v="0"/>
    <s v="CABA"/>
    <n v="2"/>
    <x v="0"/>
    <x v="1"/>
    <s v="Alicia M. De Justo"/>
    <n v="2036"/>
    <x v="2"/>
    <x v="0"/>
    <n v="1107"/>
    <n v="30"/>
    <s v="NO"/>
  </r>
  <r>
    <n v="11381"/>
    <x v="1"/>
    <x v="0"/>
    <s v="CABA"/>
    <n v="4"/>
    <x v="0"/>
    <x v="1"/>
    <s v="Alsina"/>
    <n v="1356"/>
    <x v="3"/>
    <x v="0"/>
    <n v="0"/>
    <n v="301"/>
    <s v="💵"/>
  </r>
  <r>
    <n v="11396"/>
    <x v="7"/>
    <x v="0"/>
    <s v="CABA"/>
    <n v="1"/>
    <x v="0"/>
    <x v="1"/>
    <s v="Alsina"/>
    <n v="1502"/>
    <x v="3"/>
    <x v="0"/>
    <n v="0"/>
    <n v="235"/>
    <s v="NO"/>
  </r>
  <r>
    <n v="11386"/>
    <x v="1"/>
    <x v="0"/>
    <s v="CABA"/>
    <n v="3"/>
    <x v="1"/>
    <x v="0"/>
    <s v="Alsina"/>
    <n v="365"/>
    <x v="3"/>
    <x v="0"/>
    <n v="1087"/>
    <n v="265"/>
    <s v="💵"/>
  </r>
  <r>
    <n v="11393"/>
    <x v="6"/>
    <x v="0"/>
    <s v="CABA"/>
    <n v="2"/>
    <x v="1"/>
    <x v="1"/>
    <s v="Alsina"/>
    <n v="637"/>
    <x v="3"/>
    <x v="0"/>
    <n v="1087"/>
    <n v="108"/>
    <s v="NO"/>
  </r>
  <r>
    <n v="11206"/>
    <x v="4"/>
    <x v="0"/>
    <s v="CABA"/>
    <n v="1"/>
    <x v="1"/>
    <x v="0"/>
    <s v="Araoz"/>
    <n v="265"/>
    <x v="4"/>
    <x v="2"/>
    <n v="1414"/>
    <n v="268"/>
    <s v="NO"/>
  </r>
  <r>
    <n v="11709"/>
    <x v="1"/>
    <x v="0"/>
    <s v="CABA"/>
    <n v="1"/>
    <x v="1"/>
    <x v="0"/>
    <s v="Arenales"/>
    <n v="819"/>
    <x v="5"/>
    <x v="0"/>
    <n v="1061"/>
    <n v="94"/>
    <s v="NO"/>
  </r>
  <r>
    <n v="11667"/>
    <x v="4"/>
    <x v="0"/>
    <s v="CABA"/>
    <n v="1"/>
    <x v="1"/>
    <x v="0"/>
    <s v="Av. Acoyte"/>
    <n v="702"/>
    <x v="6"/>
    <x v="3"/>
    <n v="1405"/>
    <n v="251"/>
    <s v="NO"/>
  </r>
  <r>
    <n v="11665"/>
    <x v="4"/>
    <x v="0"/>
    <s v="CABA"/>
    <n v="5"/>
    <x v="0"/>
    <x v="1"/>
    <s v="Av. Acoyte"/>
    <n v="71"/>
    <x v="6"/>
    <x v="3"/>
    <n v="1405"/>
    <n v="124"/>
    <s v="NO"/>
  </r>
  <r>
    <n v="11683"/>
    <x v="4"/>
    <x v="0"/>
    <s v="CABA"/>
    <n v="1"/>
    <x v="0"/>
    <x v="0"/>
    <s v="Av. Almafuerte"/>
    <n v="406"/>
    <x v="7"/>
    <x v="1"/>
    <n v="1437"/>
    <n v="221"/>
    <s v="NO"/>
  </r>
  <r>
    <n v="11678"/>
    <x v="1"/>
    <x v="0"/>
    <s v="CABA"/>
    <n v="4"/>
    <x v="0"/>
    <x v="0"/>
    <s v="Av. Almirante Brown"/>
    <n v="1101"/>
    <x v="8"/>
    <x v="1"/>
    <n v="1159"/>
    <n v="230"/>
    <s v="💵"/>
  </r>
  <r>
    <n v="11679"/>
    <x v="4"/>
    <x v="0"/>
    <s v="CABA"/>
    <n v="1"/>
    <x v="1"/>
    <x v="0"/>
    <s v="Av. Almirante Brown"/>
    <n v="240"/>
    <x v="8"/>
    <x v="1"/>
    <n v="1155"/>
    <n v="211"/>
    <s v="NO"/>
  </r>
  <r>
    <n v="11775"/>
    <x v="7"/>
    <x v="0"/>
    <s v="CABA"/>
    <n v="2"/>
    <x v="1"/>
    <x v="1"/>
    <s v="Av. Alvarez Jonte"/>
    <n v="5269"/>
    <x v="9"/>
    <x v="4"/>
    <n v="1407"/>
    <n v="273"/>
    <s v="NO"/>
  </r>
  <r>
    <n v="11226"/>
    <x v="7"/>
    <x v="0"/>
    <s v="CABA"/>
    <n v="1"/>
    <x v="1"/>
    <x v="1"/>
    <s v="Av. Alvarez Jonte"/>
    <n v="5269"/>
    <x v="9"/>
    <x v="4"/>
    <n v="1407"/>
    <n v="316"/>
    <s v="NO"/>
  </r>
  <r>
    <n v="11776"/>
    <x v="1"/>
    <x v="0"/>
    <s v="CABA"/>
    <n v="3"/>
    <x v="1"/>
    <x v="1"/>
    <s v="Av. Alvarez Jonte"/>
    <n v="5298"/>
    <x v="9"/>
    <x v="4"/>
    <n v="1407"/>
    <n v="82"/>
    <s v="NO"/>
  </r>
  <r>
    <n v="11534"/>
    <x v="1"/>
    <x v="0"/>
    <s v="CABA"/>
    <n v="1"/>
    <x v="1"/>
    <x v="0"/>
    <s v="Av. Alvarez Jonte"/>
    <n v="6383"/>
    <x v="10"/>
    <x v="5"/>
    <n v="1408"/>
    <n v="174"/>
    <s v="NO"/>
  </r>
  <r>
    <n v="11228"/>
    <x v="1"/>
    <x v="0"/>
    <s v="CABA"/>
    <n v="2"/>
    <x v="0"/>
    <x v="1"/>
    <s v="Av. Alvarez Thomas"/>
    <n v="1994"/>
    <x v="11"/>
    <x v="2"/>
    <n v="1427"/>
    <n v="144"/>
    <s v="NO"/>
  </r>
  <r>
    <n v="10988"/>
    <x v="1"/>
    <x v="0"/>
    <s v="CABA"/>
    <n v="2"/>
    <x v="0"/>
    <x v="1"/>
    <s v="Av. Alvear"/>
    <n v="1936"/>
    <x v="12"/>
    <x v="6"/>
    <n v="1129"/>
    <n v="188"/>
    <s v="NO"/>
  </r>
  <r>
    <n v="11676"/>
    <x v="4"/>
    <x v="0"/>
    <s v="CABA"/>
    <n v="1"/>
    <x v="1"/>
    <x v="1"/>
    <s v="Av. Amancio Alcorta"/>
    <n v="1502"/>
    <x v="13"/>
    <x v="1"/>
    <n v="1283"/>
    <n v="282"/>
    <s v="NO"/>
  </r>
  <r>
    <n v="10886"/>
    <x v="1"/>
    <x v="0"/>
    <s v="CABA"/>
    <n v="1"/>
    <x v="0"/>
    <x v="0"/>
    <s v="Av. Amancio Alcorta"/>
    <n v="3000"/>
    <x v="1"/>
    <x v="1"/>
    <n v="1437"/>
    <n v="72"/>
    <s v="NO"/>
  </r>
  <r>
    <n v="11431"/>
    <x v="4"/>
    <x v="0"/>
    <s v="CABA"/>
    <n v="2"/>
    <x v="1"/>
    <x v="1"/>
    <s v="Av. Asamblea"/>
    <n v="642"/>
    <x v="14"/>
    <x v="7"/>
    <n v="1424"/>
    <n v="52"/>
    <s v="NO"/>
  </r>
  <r>
    <n v="11429"/>
    <x v="7"/>
    <x v="0"/>
    <s v="CABA"/>
    <n v="3"/>
    <x v="0"/>
    <x v="1"/>
    <s v="Av. Asamblea"/>
    <n v="821"/>
    <x v="14"/>
    <x v="7"/>
    <n v="1424"/>
    <n v="136"/>
    <s v="NO"/>
  </r>
  <r>
    <n v="11669"/>
    <x v="4"/>
    <x v="0"/>
    <s v="CABA"/>
    <n v="1"/>
    <x v="1"/>
    <x v="0"/>
    <s v="Av. Avellaneda"/>
    <n v="551"/>
    <x v="6"/>
    <x v="3"/>
    <n v="1405"/>
    <n v="108"/>
    <s v="NO"/>
  </r>
  <r>
    <n v="11180"/>
    <x v="4"/>
    <x v="0"/>
    <s v="CABA"/>
    <n v="2"/>
    <x v="1"/>
    <x v="1"/>
    <s v="Av. Belgrano"/>
    <n v="1715"/>
    <x v="3"/>
    <x v="0"/>
    <n v="1093"/>
    <n v="283"/>
    <s v="NO"/>
  </r>
  <r>
    <n v="11188"/>
    <x v="1"/>
    <x v="0"/>
    <s v="CABA"/>
    <n v="1"/>
    <x v="1"/>
    <x v="0"/>
    <s v="Av. Belgrano"/>
    <n v="3106"/>
    <x v="15"/>
    <x v="8"/>
    <n v="1209"/>
    <n v="164"/>
    <s v="NO"/>
  </r>
  <r>
    <n v="11390"/>
    <x v="4"/>
    <x v="0"/>
    <s v="CABA"/>
    <n v="1"/>
    <x v="0"/>
    <x v="0"/>
    <s v="Av. Belgrano"/>
    <n v="840"/>
    <x v="3"/>
    <x v="0"/>
    <n v="1092"/>
    <n v="130"/>
    <s v="NO"/>
  </r>
  <r>
    <n v="10965"/>
    <x v="7"/>
    <x v="0"/>
    <s v="CABA"/>
    <n v="4"/>
    <x v="1"/>
    <x v="1"/>
    <s v="Av. Boedo"/>
    <n v="800"/>
    <x v="16"/>
    <x v="9"/>
    <n v="1218"/>
    <n v="305"/>
    <s v="💵"/>
  </r>
  <r>
    <n v="10964"/>
    <x v="4"/>
    <x v="0"/>
    <s v="CABA"/>
    <n v="4"/>
    <x v="1"/>
    <x v="0"/>
    <s v="Av. Boedo"/>
    <n v="870"/>
    <x v="16"/>
    <x v="9"/>
    <n v="1218"/>
    <n v="73"/>
    <s v="NO"/>
  </r>
  <r>
    <n v="11518"/>
    <x v="1"/>
    <x v="0"/>
    <s v="CABA"/>
    <n v="3"/>
    <x v="1"/>
    <x v="1"/>
    <s v="Av. Boyacá"/>
    <n v="32"/>
    <x v="17"/>
    <x v="7"/>
    <n v="1406"/>
    <n v="143"/>
    <s v="NO"/>
  </r>
  <r>
    <n v="10951"/>
    <x v="8"/>
    <x v="0"/>
    <s v="CABA"/>
    <n v="1"/>
    <x v="0"/>
    <x v="0"/>
    <s v="Av. Cabildo"/>
    <n v="1181"/>
    <x v="18"/>
    <x v="10"/>
    <n v="1426"/>
    <n v="257"/>
    <s v="NO"/>
  </r>
  <r>
    <n v="10952"/>
    <x v="6"/>
    <x v="0"/>
    <s v="CABA"/>
    <n v="3"/>
    <x v="0"/>
    <x v="0"/>
    <s v="Av. Cabildo"/>
    <n v="1546"/>
    <x v="19"/>
    <x v="11"/>
    <n v="1426"/>
    <n v="88"/>
    <s v="NO"/>
  </r>
  <r>
    <n v="10950"/>
    <x v="1"/>
    <x v="0"/>
    <s v="CABA"/>
    <n v="3"/>
    <x v="0"/>
    <x v="0"/>
    <s v="Av. Cabildo"/>
    <n v="1900"/>
    <x v="20"/>
    <x v="11"/>
    <n v="1428"/>
    <n v="234"/>
    <s v="💵"/>
  </r>
  <r>
    <n v="10959"/>
    <x v="7"/>
    <x v="0"/>
    <s v="CABA"/>
    <n v="7"/>
    <x v="0"/>
    <x v="1"/>
    <s v="Av. Cabildo"/>
    <n v="1999"/>
    <x v="20"/>
    <x v="11"/>
    <n v="1428"/>
    <n v="119"/>
    <s v="NO"/>
  </r>
  <r>
    <n v="10958"/>
    <x v="4"/>
    <x v="0"/>
    <s v="CABA"/>
    <n v="6"/>
    <x v="0"/>
    <x v="0"/>
    <s v="Av. Cabildo"/>
    <n v="2201"/>
    <x v="20"/>
    <x v="11"/>
    <n v="1428"/>
    <n v="182"/>
    <s v="💵"/>
  </r>
  <r>
    <n v="11192"/>
    <x v="1"/>
    <x v="0"/>
    <s v="CABA"/>
    <n v="3"/>
    <x v="1"/>
    <x v="0"/>
    <s v="Av. Cabildo"/>
    <n v="2902"/>
    <x v="21"/>
    <x v="11"/>
    <n v="1429"/>
    <n v="133"/>
    <s v="NO"/>
  </r>
  <r>
    <n v="11193"/>
    <x v="6"/>
    <x v="0"/>
    <s v="CABA"/>
    <n v="3"/>
    <x v="0"/>
    <x v="0"/>
    <s v="Av. Cabildo"/>
    <n v="2945"/>
    <x v="21"/>
    <x v="11"/>
    <n v="1429"/>
    <n v="158"/>
    <s v="NO"/>
  </r>
  <r>
    <n v="11197"/>
    <x v="9"/>
    <x v="0"/>
    <s v="CABA"/>
    <n v="2"/>
    <x v="0"/>
    <x v="0"/>
    <s v="Av. Cabildo"/>
    <n v="2971"/>
    <x v="21"/>
    <x v="11"/>
    <n v="1429"/>
    <n v="246"/>
    <s v="NO"/>
  </r>
  <r>
    <n v="11194"/>
    <x v="4"/>
    <x v="0"/>
    <s v="CABA"/>
    <n v="7"/>
    <x v="0"/>
    <x v="1"/>
    <s v="Av. Cabildo"/>
    <n v="3061"/>
    <x v="21"/>
    <x v="11"/>
    <n v="1429"/>
    <n v="70"/>
    <s v="NO"/>
  </r>
  <r>
    <n v="11198"/>
    <x v="7"/>
    <x v="0"/>
    <s v="CABA"/>
    <n v="4"/>
    <x v="1"/>
    <x v="1"/>
    <s v="Av. Cabildo"/>
    <n v="3802"/>
    <x v="22"/>
    <x v="12"/>
    <n v="1429"/>
    <n v="241"/>
    <s v="💵"/>
  </r>
  <r>
    <n v="11773"/>
    <x v="4"/>
    <x v="0"/>
    <s v="CABA"/>
    <n v="2"/>
    <x v="1"/>
    <x v="1"/>
    <s v="Av. Cabildo"/>
    <n v="690"/>
    <x v="19"/>
    <x v="11"/>
    <n v="1426"/>
    <n v="234"/>
    <s v="NO"/>
  </r>
  <r>
    <n v="11014"/>
    <x v="1"/>
    <x v="0"/>
    <s v="CABA"/>
    <n v="5"/>
    <x v="1"/>
    <x v="1"/>
    <s v="Av. Callao"/>
    <n v="101"/>
    <x v="0"/>
    <x v="0"/>
    <n v="1022"/>
    <n v="248"/>
    <s v="💵"/>
  </r>
  <r>
    <n v="10998"/>
    <x v="4"/>
    <x v="0"/>
    <s v="CABA"/>
    <n v="7"/>
    <x v="0"/>
    <x v="1"/>
    <s v="Av. Callao"/>
    <n v="1306"/>
    <x v="12"/>
    <x v="6"/>
    <n v="1023"/>
    <n v="192"/>
    <s v="💵"/>
  </r>
  <r>
    <n v="11045"/>
    <x v="7"/>
    <x v="0"/>
    <s v="CABA"/>
    <n v="6"/>
    <x v="0"/>
    <x v="0"/>
    <s v="Av. Callao"/>
    <n v="201"/>
    <x v="0"/>
    <x v="0"/>
    <n v="1022"/>
    <n v="55"/>
    <s v="NO"/>
  </r>
  <r>
    <n v="11184"/>
    <x v="4"/>
    <x v="0"/>
    <s v="CABA"/>
    <n v="2"/>
    <x v="0"/>
    <x v="0"/>
    <s v="Av. Callao"/>
    <n v="270"/>
    <x v="15"/>
    <x v="8"/>
    <n v="1022"/>
    <n v="47"/>
    <s v="NO"/>
  </r>
  <r>
    <n v="11404"/>
    <x v="1"/>
    <x v="0"/>
    <s v="CABA"/>
    <n v="2"/>
    <x v="1"/>
    <x v="1"/>
    <s v="Av. Callao"/>
    <n v="302"/>
    <x v="15"/>
    <x v="8"/>
    <n v="1022"/>
    <n v="226"/>
    <s v="NO"/>
  </r>
  <r>
    <n v="11684"/>
    <x v="4"/>
    <x v="0"/>
    <s v="CABA"/>
    <n v="1"/>
    <x v="0"/>
    <x v="0"/>
    <s v="Av. Caseros"/>
    <n v="2061"/>
    <x v="7"/>
    <x v="1"/>
    <n v="1264"/>
    <n v="63"/>
    <s v="NO"/>
  </r>
  <r>
    <n v="11687"/>
    <x v="4"/>
    <x v="0"/>
    <s v="CABA"/>
    <n v="3"/>
    <x v="0"/>
    <x v="0"/>
    <s v="Av. Caseros"/>
    <n v="2736"/>
    <x v="7"/>
    <x v="1"/>
    <n v="1264"/>
    <n v="122"/>
    <s v="NO"/>
  </r>
  <r>
    <n v="11686"/>
    <x v="4"/>
    <x v="0"/>
    <s v="CABA"/>
    <n v="2"/>
    <x v="1"/>
    <x v="0"/>
    <s v="Av. Caseros"/>
    <n v="2890"/>
    <x v="7"/>
    <x v="1"/>
    <n v="1264"/>
    <n v="226"/>
    <s v="NO"/>
  </r>
  <r>
    <n v="11682"/>
    <x v="1"/>
    <x v="0"/>
    <s v="CABA"/>
    <n v="2"/>
    <x v="1"/>
    <x v="1"/>
    <s v="Av. Caseros"/>
    <n v="2902"/>
    <x v="7"/>
    <x v="1"/>
    <n v="1264"/>
    <n v="36"/>
    <s v="NO"/>
  </r>
  <r>
    <n v="11689"/>
    <x v="7"/>
    <x v="0"/>
    <s v="CABA"/>
    <n v="3"/>
    <x v="1"/>
    <x v="0"/>
    <s v="Av. Caseros"/>
    <n v="2935"/>
    <x v="7"/>
    <x v="1"/>
    <n v="1264"/>
    <n v="25"/>
    <s v="NO"/>
  </r>
  <r>
    <n v="11688"/>
    <x v="4"/>
    <x v="0"/>
    <s v="CABA"/>
    <n v="1"/>
    <x v="0"/>
    <x v="1"/>
    <s v="Av. Caseros"/>
    <n v="2980"/>
    <x v="7"/>
    <x v="1"/>
    <n v="1264"/>
    <n v="284"/>
    <s v="NO"/>
  </r>
  <r>
    <n v="11685"/>
    <x v="6"/>
    <x v="0"/>
    <s v="CABA"/>
    <n v="2"/>
    <x v="0"/>
    <x v="0"/>
    <s v="Av. Caseros"/>
    <n v="3267"/>
    <x v="7"/>
    <x v="1"/>
    <n v="1263"/>
    <n v="150"/>
    <s v="NO"/>
  </r>
  <r>
    <n v="11727"/>
    <x v="4"/>
    <x v="0"/>
    <s v="CABA"/>
    <n v="1"/>
    <x v="1"/>
    <x v="0"/>
    <s v="Av. Cnel. Roca"/>
    <n v="5252"/>
    <x v="23"/>
    <x v="13"/>
    <n v="1439"/>
    <n v="230"/>
    <s v="NO"/>
  </r>
  <r>
    <n v="11732"/>
    <x v="10"/>
    <x v="0"/>
    <s v="CABA"/>
    <n v="1"/>
    <x v="0"/>
    <x v="0"/>
    <s v="Av. Cnel. Roca"/>
    <n v="6787"/>
    <x v="23"/>
    <x v="13"/>
    <n v="1439"/>
    <n v="272"/>
    <s v="NO"/>
  </r>
  <r>
    <n v="11711"/>
    <x v="4"/>
    <x v="0"/>
    <s v="CABA"/>
    <n v="3"/>
    <x v="1"/>
    <x v="0"/>
    <s v="Av. Comodoro Py"/>
    <n v="2002"/>
    <x v="5"/>
    <x v="0"/>
    <n v="1104"/>
    <n v="85"/>
    <s v="NO"/>
  </r>
  <r>
    <n v="11722"/>
    <x v="1"/>
    <x v="0"/>
    <s v="CABA"/>
    <n v="2"/>
    <x v="0"/>
    <x v="0"/>
    <s v="Av. Comodoro Py"/>
    <n v="2055"/>
    <x v="5"/>
    <x v="0"/>
    <n v="1104"/>
    <n v="87"/>
    <s v="NO"/>
  </r>
  <r>
    <n v="11231"/>
    <x v="1"/>
    <x v="0"/>
    <s v="CABA"/>
    <n v="2"/>
    <x v="0"/>
    <x v="1"/>
    <s v="Av. Constituyentes"/>
    <n v="5451"/>
    <x v="24"/>
    <x v="12"/>
    <n v="1431"/>
    <n v="305"/>
    <s v="NO"/>
  </r>
  <r>
    <n v="10989"/>
    <x v="6"/>
    <x v="0"/>
    <s v="CABA"/>
    <n v="2"/>
    <x v="1"/>
    <x v="0"/>
    <s v="Av. Cordoba"/>
    <n v="1527"/>
    <x v="12"/>
    <x v="6"/>
    <n v="1055"/>
    <n v="40"/>
    <s v="NO"/>
  </r>
  <r>
    <n v="11002"/>
    <x v="6"/>
    <x v="0"/>
    <s v="CABA"/>
    <n v="1"/>
    <x v="1"/>
    <x v="0"/>
    <s v="Av. Cordoba"/>
    <n v="1527"/>
    <x v="12"/>
    <x v="6"/>
    <n v="1055"/>
    <n v="216"/>
    <s v="NO"/>
  </r>
  <r>
    <n v="10990"/>
    <x v="4"/>
    <x v="0"/>
    <s v="CABA"/>
    <n v="4"/>
    <x v="1"/>
    <x v="1"/>
    <s v="Av. Cordoba"/>
    <n v="2543"/>
    <x v="12"/>
    <x v="6"/>
    <n v="1120"/>
    <n v="208"/>
    <s v="💵"/>
  </r>
  <r>
    <n v="11209"/>
    <x v="1"/>
    <x v="0"/>
    <s v="CABA"/>
    <n v="2"/>
    <x v="1"/>
    <x v="1"/>
    <s v="Av. Cordoba"/>
    <n v="4402"/>
    <x v="4"/>
    <x v="2"/>
    <n v="1414"/>
    <n v="129"/>
    <s v="NO"/>
  </r>
  <r>
    <n v="11792"/>
    <x v="4"/>
    <x v="0"/>
    <s v="CABA"/>
    <n v="2"/>
    <x v="1"/>
    <x v="0"/>
    <s v="Av. Cordoba"/>
    <n v="5991"/>
    <x v="18"/>
    <x v="10"/>
    <n v="1414"/>
    <n v="32"/>
    <s v="NO"/>
  </r>
  <r>
    <n v="11765"/>
    <x v="4"/>
    <x v="0"/>
    <s v="CABA"/>
    <n v="1"/>
    <x v="0"/>
    <x v="0"/>
    <s v="Av. Cordoba"/>
    <n v="6103"/>
    <x v="25"/>
    <x v="2"/>
    <n v="1427"/>
    <n v="259"/>
    <s v="NO"/>
  </r>
  <r>
    <n v="11705"/>
    <x v="4"/>
    <x v="0"/>
    <s v="CABA"/>
    <n v="2"/>
    <x v="1"/>
    <x v="1"/>
    <s v="Av. Cordoba"/>
    <n v="675"/>
    <x v="5"/>
    <x v="0"/>
    <n v="1054"/>
    <n v="22"/>
    <s v="NO"/>
  </r>
  <r>
    <n v="11037"/>
    <x v="7"/>
    <x v="0"/>
    <s v="CABA"/>
    <n v="1"/>
    <x v="1"/>
    <x v="0"/>
    <s v="Av. Cordoba"/>
    <n v="924"/>
    <x v="0"/>
    <x v="0"/>
    <n v="1054"/>
    <n v="40"/>
    <s v="NO"/>
  </r>
  <r>
    <n v="11022"/>
    <x v="4"/>
    <x v="0"/>
    <s v="CABA"/>
    <n v="4"/>
    <x v="1"/>
    <x v="0"/>
    <s v="Av. Corrientes"/>
    <n v="1418"/>
    <x v="0"/>
    <x v="0"/>
    <n v="1042"/>
    <n v="92"/>
    <s v="NO"/>
  </r>
  <r>
    <n v="11039"/>
    <x v="6"/>
    <x v="0"/>
    <s v="CABA"/>
    <n v="2"/>
    <x v="1"/>
    <x v="1"/>
    <s v="Av. Corrientes"/>
    <n v="1574"/>
    <x v="0"/>
    <x v="0"/>
    <n v="1042"/>
    <n v="272"/>
    <s v="NO"/>
  </r>
  <r>
    <n v="11191"/>
    <x v="6"/>
    <x v="0"/>
    <s v="CABA"/>
    <n v="1"/>
    <x v="0"/>
    <x v="0"/>
    <s v="Av Corrientes"/>
    <n v="1813"/>
    <x v="15"/>
    <x v="8"/>
    <n v="1045"/>
    <n v="214"/>
    <s v="NO"/>
  </r>
  <r>
    <n v="11162"/>
    <x v="1"/>
    <x v="0"/>
    <s v="CABA"/>
    <n v="4"/>
    <x v="1"/>
    <x v="0"/>
    <s v="Av. Corrientes"/>
    <n v="2156"/>
    <x v="15"/>
    <x v="8"/>
    <n v="1045"/>
    <n v="77"/>
    <s v="NO"/>
  </r>
  <r>
    <n v="11163"/>
    <x v="6"/>
    <x v="0"/>
    <s v="CABA"/>
    <n v="2"/>
    <x v="0"/>
    <x v="0"/>
    <s v="Av. Corrientes"/>
    <n v="2187"/>
    <x v="15"/>
    <x v="8"/>
    <n v="1045"/>
    <n v="80"/>
    <s v="NO"/>
  </r>
  <r>
    <n v="11178"/>
    <x v="4"/>
    <x v="0"/>
    <s v="CABA"/>
    <n v="2"/>
    <x v="1"/>
    <x v="1"/>
    <s v="Av. Corrientes"/>
    <n v="2528"/>
    <x v="15"/>
    <x v="8"/>
    <n v="1046"/>
    <n v="241"/>
    <s v="NO"/>
  </r>
  <r>
    <n v="11190"/>
    <x v="11"/>
    <x v="0"/>
    <s v="CABA"/>
    <n v="1"/>
    <x v="0"/>
    <x v="1"/>
    <s v="Av Corrientes"/>
    <n v="2587"/>
    <x v="15"/>
    <x v="8"/>
    <n v="1046"/>
    <n v="176"/>
    <s v="NO"/>
  </r>
  <r>
    <n v="11179"/>
    <x v="4"/>
    <x v="0"/>
    <s v="CABA"/>
    <n v="3"/>
    <x v="1"/>
    <x v="1"/>
    <s v="Av. Corrientes"/>
    <n v="3153"/>
    <x v="15"/>
    <x v="8"/>
    <n v="1193"/>
    <n v="198"/>
    <s v="💵"/>
  </r>
  <r>
    <n v="11186"/>
    <x v="9"/>
    <x v="0"/>
    <s v="CABA"/>
    <n v="2"/>
    <x v="0"/>
    <x v="1"/>
    <s v="Av. Corrientes"/>
    <n v="3247"/>
    <x v="15"/>
    <x v="8"/>
    <n v="1193"/>
    <n v="293"/>
    <s v="NO"/>
  </r>
  <r>
    <n v="11173"/>
    <x v="6"/>
    <x v="0"/>
    <s v="CABA"/>
    <n v="2"/>
    <x v="0"/>
    <x v="1"/>
    <s v="Av. Corrientes"/>
    <n v="3300"/>
    <x v="15"/>
    <x v="8"/>
    <n v="1193"/>
    <n v="177"/>
    <s v="NO"/>
  </r>
  <r>
    <n v="11164"/>
    <x v="1"/>
    <x v="0"/>
    <s v="CABA"/>
    <n v="1"/>
    <x v="1"/>
    <x v="1"/>
    <s v="Av. Corrientes"/>
    <n v="3302"/>
    <x v="15"/>
    <x v="8"/>
    <n v="1193"/>
    <n v="277"/>
    <s v="NO"/>
  </r>
  <r>
    <n v="11029"/>
    <x v="1"/>
    <x v="0"/>
    <s v="CABA"/>
    <n v="2"/>
    <x v="0"/>
    <x v="0"/>
    <s v="Av. Corrientes"/>
    <n v="345"/>
    <x v="0"/>
    <x v="0"/>
    <n v="1043"/>
    <n v="251"/>
    <s v="NO"/>
  </r>
  <r>
    <n v="11420"/>
    <x v="9"/>
    <x v="0"/>
    <s v="CABA"/>
    <n v="2"/>
    <x v="1"/>
    <x v="1"/>
    <s v="Av. Corrientes"/>
    <n v="3820"/>
    <x v="26"/>
    <x v="9"/>
    <n v="1194"/>
    <n v="67"/>
    <s v="NO"/>
  </r>
  <r>
    <n v="11415"/>
    <x v="7"/>
    <x v="0"/>
    <s v="CABA"/>
    <n v="3"/>
    <x v="1"/>
    <x v="1"/>
    <s v="Av. Corrientes"/>
    <n v="4043"/>
    <x v="26"/>
    <x v="9"/>
    <n v="1194"/>
    <n v="268"/>
    <s v="💵"/>
  </r>
  <r>
    <n v="11417"/>
    <x v="4"/>
    <x v="0"/>
    <s v="CABA"/>
    <n v="1"/>
    <x v="1"/>
    <x v="0"/>
    <s v="Av. Corrientes"/>
    <n v="4055"/>
    <x v="26"/>
    <x v="9"/>
    <n v="1194"/>
    <n v="32"/>
    <s v="NO"/>
  </r>
  <r>
    <n v="11416"/>
    <x v="6"/>
    <x v="0"/>
    <s v="CABA"/>
    <n v="4"/>
    <x v="0"/>
    <x v="1"/>
    <s v="Av. Corrientes"/>
    <n v="4124"/>
    <x v="26"/>
    <x v="9"/>
    <n v="1195"/>
    <n v="180"/>
    <s v="💵"/>
  </r>
  <r>
    <n v="11418"/>
    <x v="1"/>
    <x v="0"/>
    <s v="CABA"/>
    <n v="3"/>
    <x v="0"/>
    <x v="1"/>
    <s v="Av. Corrientes"/>
    <n v="4279"/>
    <x v="26"/>
    <x v="9"/>
    <n v="1195"/>
    <n v="141"/>
    <s v="NO"/>
  </r>
  <r>
    <n v="11213"/>
    <x v="4"/>
    <x v="0"/>
    <s v="CABA"/>
    <n v="1"/>
    <x v="1"/>
    <x v="0"/>
    <s v="Av. Corrientes"/>
    <n v="5066"/>
    <x v="4"/>
    <x v="2"/>
    <n v="1414"/>
    <n v="158"/>
    <s v="NO"/>
  </r>
  <r>
    <n v="11212"/>
    <x v="4"/>
    <x v="0"/>
    <s v="CABA"/>
    <n v="2"/>
    <x v="1"/>
    <x v="0"/>
    <s v="Av. Corrientes"/>
    <n v="5273"/>
    <x v="4"/>
    <x v="2"/>
    <n v="1414"/>
    <n v="70"/>
    <s v="NO"/>
  </r>
  <r>
    <n v="11205"/>
    <x v="7"/>
    <x v="0"/>
    <s v="CABA"/>
    <n v="4"/>
    <x v="1"/>
    <x v="0"/>
    <s v="Av. Corrientes"/>
    <n v="5399"/>
    <x v="4"/>
    <x v="2"/>
    <n v="1414"/>
    <n v="258"/>
    <s v="💵"/>
  </r>
  <r>
    <n v="11208"/>
    <x v="1"/>
    <x v="0"/>
    <s v="CABA"/>
    <n v="3"/>
    <x v="0"/>
    <x v="0"/>
    <s v="Av. Corrientes"/>
    <n v="5401"/>
    <x v="4"/>
    <x v="2"/>
    <n v="1414"/>
    <n v="70"/>
    <s v="NO"/>
  </r>
  <r>
    <n v="10887"/>
    <x v="4"/>
    <x v="0"/>
    <s v="CABA"/>
    <n v="3"/>
    <x v="1"/>
    <x v="0"/>
    <s v="Av. Del Barco Centenera"/>
    <n v="2906"/>
    <x v="1"/>
    <x v="1"/>
    <n v="1437"/>
    <n v="80"/>
    <s v="NO"/>
  </r>
  <r>
    <n v="11195"/>
    <x v="6"/>
    <x v="0"/>
    <s v="CABA"/>
    <n v="2"/>
    <x v="1"/>
    <x v="0"/>
    <s v="Av. Del Libertador"/>
    <n v="6335"/>
    <x v="20"/>
    <x v="11"/>
    <n v="1428"/>
    <n v="289"/>
    <s v="NO"/>
  </r>
  <r>
    <n v="11532"/>
    <x v="1"/>
    <x v="0"/>
    <s v="CABA"/>
    <n v="1"/>
    <x v="0"/>
    <x v="0"/>
    <s v="Av. Del Libertador"/>
    <n v="8250"/>
    <x v="21"/>
    <x v="11"/>
    <n v="1429"/>
    <n v="173"/>
    <s v="NO"/>
  </r>
  <r>
    <n v="11710"/>
    <x v="4"/>
    <x v="0"/>
    <s v="CABA"/>
    <n v="2"/>
    <x v="0"/>
    <x v="0"/>
    <s v="Av. De Los Inmigrantes"/>
    <n v="1901"/>
    <x v="5"/>
    <x v="0"/>
    <n v="1104"/>
    <n v="105"/>
    <s v="NO"/>
  </r>
  <r>
    <n v="11702"/>
    <x v="4"/>
    <x v="0"/>
    <s v="CABA"/>
    <n v="1"/>
    <x v="1"/>
    <x v="1"/>
    <s v="Av. De Los Inmigrantes"/>
    <n v="1901"/>
    <x v="5"/>
    <x v="0"/>
    <n v="1104"/>
    <n v="258"/>
    <s v="NO"/>
  </r>
  <r>
    <n v="11723"/>
    <x v="1"/>
    <x v="0"/>
    <s v="CABA"/>
    <n v="1"/>
    <x v="1"/>
    <x v="1"/>
    <s v="Av. De Los Inmigrantes"/>
    <n v="2048"/>
    <x v="5"/>
    <x v="0"/>
    <n v="1104"/>
    <n v="308"/>
    <s v="NO"/>
  </r>
  <r>
    <n v="11394"/>
    <x v="1"/>
    <x v="0"/>
    <s v="CABA"/>
    <n v="3"/>
    <x v="0"/>
    <x v="0"/>
    <s v="Av. De Mayo"/>
    <n v="1464"/>
    <x v="3"/>
    <x v="0"/>
    <n v="1085"/>
    <n v="36"/>
    <s v="NO"/>
  </r>
  <r>
    <n v="11388"/>
    <x v="4"/>
    <x v="0"/>
    <s v="CABA"/>
    <n v="1"/>
    <x v="1"/>
    <x v="1"/>
    <s v="Av. De Mayo"/>
    <n v="525"/>
    <x v="3"/>
    <x v="0"/>
    <n v="1084"/>
    <n v="220"/>
    <s v="NO"/>
  </r>
  <r>
    <n v="11663"/>
    <x v="4"/>
    <x v="0"/>
    <s v="CABA"/>
    <n v="1"/>
    <x v="1"/>
    <x v="0"/>
    <s v="Av. Díaz Velez"/>
    <n v="5044"/>
    <x v="6"/>
    <x v="3"/>
    <n v="1405"/>
    <n v="96"/>
    <s v="NO"/>
  </r>
  <r>
    <n v="11666"/>
    <x v="4"/>
    <x v="0"/>
    <s v="CABA"/>
    <n v="1"/>
    <x v="0"/>
    <x v="0"/>
    <s v="Av. Directorio"/>
    <n v="1251"/>
    <x v="6"/>
    <x v="3"/>
    <n v="1406"/>
    <n v="224"/>
    <s v="NO"/>
  </r>
  <r>
    <n v="10982"/>
    <x v="6"/>
    <x v="0"/>
    <s v="CABA"/>
    <n v="2"/>
    <x v="1"/>
    <x v="1"/>
    <s v="Av. Donato Alvarez"/>
    <n v="2137"/>
    <x v="27"/>
    <x v="2"/>
    <n v="1416"/>
    <n v="76"/>
    <s v="NO"/>
  </r>
  <r>
    <n v="11215"/>
    <x v="6"/>
    <x v="0"/>
    <s v="CABA"/>
    <n v="2"/>
    <x v="1"/>
    <x v="0"/>
    <s v="Av. Dr. Honorio Pueyrredón"/>
    <n v="1891"/>
    <x v="4"/>
    <x v="2"/>
    <n v="1414"/>
    <n v="111"/>
    <s v="NO"/>
  </r>
  <r>
    <n v="11774"/>
    <x v="4"/>
    <x v="0"/>
    <s v="CABA"/>
    <n v="1"/>
    <x v="1"/>
    <x v="1"/>
    <s v="Av. Elcano"/>
    <n v="3174"/>
    <x v="19"/>
    <x v="11"/>
    <n v="1426"/>
    <n v="207"/>
    <s v="NO"/>
  </r>
  <r>
    <n v="11203"/>
    <x v="6"/>
    <x v="0"/>
    <s v="CABA"/>
    <n v="3"/>
    <x v="1"/>
    <x v="0"/>
    <s v="Av. Entre Rios"/>
    <n v="1062"/>
    <x v="28"/>
    <x v="0"/>
    <n v="1080"/>
    <n v="95"/>
    <s v="NO"/>
  </r>
  <r>
    <n v="11200"/>
    <x v="1"/>
    <x v="0"/>
    <s v="CABA"/>
    <n v="4"/>
    <x v="1"/>
    <x v="1"/>
    <s v="Av. Entre Rios"/>
    <n v="1201"/>
    <x v="29"/>
    <x v="8"/>
    <n v="1133"/>
    <n v="82"/>
    <s v="NO"/>
  </r>
  <r>
    <n v="11199"/>
    <x v="8"/>
    <x v="0"/>
    <s v="CABA"/>
    <n v="1"/>
    <x v="1"/>
    <x v="1"/>
    <s v="Av. Entre Rios"/>
    <n v="1238"/>
    <x v="28"/>
    <x v="0"/>
    <n v="1133"/>
    <n v="314"/>
    <s v="NO"/>
  </r>
  <r>
    <n v="11675"/>
    <x v="4"/>
    <x v="0"/>
    <s v="CABA"/>
    <n v="1"/>
    <x v="0"/>
    <x v="0"/>
    <s v="Av. Entre Rios"/>
    <n v="1492"/>
    <x v="28"/>
    <x v="0"/>
    <n v="1133"/>
    <n v="62"/>
    <s v="NO"/>
  </r>
  <r>
    <n v="11681"/>
    <x v="1"/>
    <x v="0"/>
    <s v="CABA"/>
    <n v="1"/>
    <x v="0"/>
    <x v="0"/>
    <s v="Av. España"/>
    <n v="2591"/>
    <x v="8"/>
    <x v="1"/>
    <n v="1107"/>
    <n v="295"/>
    <s v="NO"/>
  </r>
  <r>
    <n v="11680"/>
    <x v="6"/>
    <x v="0"/>
    <s v="CABA"/>
    <n v="1"/>
    <x v="1"/>
    <x v="1"/>
    <s v="Av. España"/>
    <n v="3091"/>
    <x v="8"/>
    <x v="1"/>
    <n v="1107"/>
    <n v="256"/>
    <s v="NO"/>
  </r>
  <r>
    <n v="11523"/>
    <x v="1"/>
    <x v="0"/>
    <s v="CABA"/>
    <n v="2"/>
    <x v="0"/>
    <x v="0"/>
    <s v="Av. Eva Perón"/>
    <n v="2616"/>
    <x v="17"/>
    <x v="7"/>
    <n v="1406"/>
    <n v="194"/>
    <s v="NO"/>
  </r>
  <r>
    <n v="10981"/>
    <x v="6"/>
    <x v="0"/>
    <s v="CABA"/>
    <n v="3"/>
    <x v="0"/>
    <x v="1"/>
    <s v="Av. Eva Perón"/>
    <n v="4735"/>
    <x v="30"/>
    <x v="5"/>
    <n v="1407"/>
    <n v="193"/>
    <s v="💵"/>
  </r>
  <r>
    <n v="10980"/>
    <x v="7"/>
    <x v="0"/>
    <s v="CABA"/>
    <n v="3"/>
    <x v="0"/>
    <x v="1"/>
    <s v="Av. Eva Perón"/>
    <n v="4834"/>
    <x v="30"/>
    <x v="5"/>
    <n v="1407"/>
    <n v="236"/>
    <s v="💵"/>
  </r>
  <r>
    <n v="11216"/>
    <x v="1"/>
    <x v="0"/>
    <s v="CABA"/>
    <n v="2"/>
    <x v="1"/>
    <x v="1"/>
    <s v="Av. Fco. Beiró"/>
    <n v="5252"/>
    <x v="31"/>
    <x v="14"/>
    <n v="1419"/>
    <n v="229"/>
    <s v="NO"/>
  </r>
  <r>
    <n v="11434"/>
    <x v="4"/>
    <x v="0"/>
    <s v="CABA"/>
    <n v="3"/>
    <x v="0"/>
    <x v="0"/>
    <s v="Av. Fco. Beiró"/>
    <n v="5327"/>
    <x v="32"/>
    <x v="4"/>
    <n v="1419"/>
    <n v="121"/>
    <s v="NO"/>
  </r>
  <r>
    <n v="11091"/>
    <x v="6"/>
    <x v="0"/>
    <s v="CABA"/>
    <n v="3"/>
    <x v="1"/>
    <x v="1"/>
    <s v="Av. F. De La Cruz"/>
    <n v="3314"/>
    <x v="33"/>
    <x v="13"/>
    <n v="1437"/>
    <n v="91"/>
    <s v="NO"/>
  </r>
  <r>
    <n v="11772"/>
    <x v="1"/>
    <x v="0"/>
    <s v="CABA"/>
    <n v="2"/>
    <x v="0"/>
    <x v="1"/>
    <s v="Av. Federico Lacroze"/>
    <n v="2668"/>
    <x v="19"/>
    <x v="11"/>
    <n v="1426"/>
    <n v="167"/>
    <s v="NO"/>
  </r>
  <r>
    <n v="11770"/>
    <x v="6"/>
    <x v="0"/>
    <s v="CABA"/>
    <n v="2"/>
    <x v="0"/>
    <x v="0"/>
    <s v="Av. Federico Lacroze"/>
    <n v="3763"/>
    <x v="25"/>
    <x v="2"/>
    <n v="1427"/>
    <n v="263"/>
    <s v="NO"/>
  </r>
  <r>
    <n v="11769"/>
    <x v="7"/>
    <x v="0"/>
    <s v="CABA"/>
    <n v="2"/>
    <x v="1"/>
    <x v="1"/>
    <s v="Av. Federico Lacroze"/>
    <n v="3960"/>
    <x v="25"/>
    <x v="2"/>
    <n v="1427"/>
    <n v="89"/>
    <s v="NO"/>
  </r>
  <r>
    <n v="10956"/>
    <x v="6"/>
    <x v="0"/>
    <s v="CABA"/>
    <n v="1"/>
    <x v="1"/>
    <x v="0"/>
    <s v="Av. Figueroa Alcorta"/>
    <n v="7597"/>
    <x v="20"/>
    <x v="11"/>
    <n v="1428"/>
    <n v="176"/>
    <s v="NO"/>
  </r>
  <r>
    <n v="11766"/>
    <x v="1"/>
    <x v="0"/>
    <s v="CABA"/>
    <n v="2"/>
    <x v="0"/>
    <x v="1"/>
    <s v="Av. Forest"/>
    <n v="488"/>
    <x v="25"/>
    <x v="2"/>
    <n v="1427"/>
    <n v="95"/>
    <s v="NO"/>
  </r>
  <r>
    <n v="11655"/>
    <x v="7"/>
    <x v="0"/>
    <s v="CABA"/>
    <n v="3"/>
    <x v="0"/>
    <x v="1"/>
    <s v="Av. Gaona"/>
    <n v="1142"/>
    <x v="6"/>
    <x v="3"/>
    <n v="1405"/>
    <n v="232"/>
    <s v="💵"/>
  </r>
  <r>
    <n v="11660"/>
    <x v="1"/>
    <x v="0"/>
    <s v="CABA"/>
    <n v="3"/>
    <x v="0"/>
    <x v="1"/>
    <s v="Av. Gaona"/>
    <n v="1800"/>
    <x v="6"/>
    <x v="3"/>
    <n v="1416"/>
    <n v="73"/>
    <s v="NO"/>
  </r>
  <r>
    <n v="11662"/>
    <x v="1"/>
    <x v="0"/>
    <s v="CABA"/>
    <n v="1"/>
    <x v="1"/>
    <x v="0"/>
    <s v="Av. Gaona"/>
    <n v="2197"/>
    <x v="6"/>
    <x v="3"/>
    <n v="1416"/>
    <n v="89"/>
    <s v="NO"/>
  </r>
  <r>
    <n v="11525"/>
    <x v="12"/>
    <x v="0"/>
    <s v="CABA"/>
    <n v="1"/>
    <x v="0"/>
    <x v="1"/>
    <s v="Av. Gaona"/>
    <n v="3755"/>
    <x v="34"/>
    <x v="14"/>
    <n v="1416"/>
    <n v="272"/>
    <s v="NO"/>
  </r>
  <r>
    <n v="11717"/>
    <x v="1"/>
    <x v="0"/>
    <s v="CABA"/>
    <n v="1"/>
    <x v="0"/>
    <x v="1"/>
    <s v="Av. Gendarmería Nacional"/>
    <n v="717"/>
    <x v="5"/>
    <x v="0"/>
    <n v="0"/>
    <n v="126"/>
    <s v="NO"/>
  </r>
  <r>
    <n v="11007"/>
    <x v="4"/>
    <x v="0"/>
    <s v="CABA"/>
    <n v="2"/>
    <x v="1"/>
    <x v="0"/>
    <s v="Av. Gral. Las Heras"/>
    <n v="1601"/>
    <x v="12"/>
    <x v="6"/>
    <n v="1018"/>
    <n v="173"/>
    <s v="NO"/>
  </r>
  <r>
    <n v="11005"/>
    <x v="1"/>
    <x v="0"/>
    <s v="CABA"/>
    <n v="3"/>
    <x v="1"/>
    <x v="0"/>
    <s v="Av. Gral. Las Heras"/>
    <n v="2111"/>
    <x v="12"/>
    <x v="6"/>
    <n v="1127"/>
    <n v="38"/>
    <s v="NO"/>
  </r>
  <r>
    <n v="11003"/>
    <x v="1"/>
    <x v="0"/>
    <s v="CABA"/>
    <n v="3"/>
    <x v="1"/>
    <x v="0"/>
    <s v="Av. Gral. Las Heras"/>
    <n v="2111"/>
    <x v="12"/>
    <x v="6"/>
    <n v="1127"/>
    <n v="54"/>
    <s v="NO"/>
  </r>
  <r>
    <n v="10996"/>
    <x v="12"/>
    <x v="0"/>
    <s v="CABA"/>
    <n v="2"/>
    <x v="1"/>
    <x v="1"/>
    <s v="Av. Gral. Las Heras"/>
    <n v="2382"/>
    <x v="12"/>
    <x v="6"/>
    <n v="1425"/>
    <n v="286"/>
    <s v="NO"/>
  </r>
  <r>
    <n v="10993"/>
    <x v="4"/>
    <x v="0"/>
    <s v="CABA"/>
    <n v="1"/>
    <x v="1"/>
    <x v="0"/>
    <s v="Av. Gral. Las Heras"/>
    <n v="2670"/>
    <x v="12"/>
    <x v="6"/>
    <n v="1425"/>
    <n v="95"/>
    <s v="NO"/>
  </r>
  <r>
    <n v="11788"/>
    <x v="4"/>
    <x v="0"/>
    <s v="CABA"/>
    <n v="1"/>
    <x v="1"/>
    <x v="1"/>
    <s v="Av. Gral. Las Heras"/>
    <n v="3925"/>
    <x v="18"/>
    <x v="10"/>
    <n v="1425"/>
    <n v="298"/>
    <s v="NO"/>
  </r>
  <r>
    <n v="11232"/>
    <x v="6"/>
    <x v="0"/>
    <s v="CABA"/>
    <n v="2"/>
    <x v="1"/>
    <x v="1"/>
    <s v="Av. Gral. Mosconi"/>
    <n v="2793"/>
    <x v="35"/>
    <x v="12"/>
    <n v="1419"/>
    <n v="286"/>
    <s v="NO"/>
  </r>
  <r>
    <n v="11217"/>
    <x v="1"/>
    <x v="0"/>
    <s v="CABA"/>
    <n v="2"/>
    <x v="1"/>
    <x v="1"/>
    <s v="Av. Gral. Mosconi"/>
    <n v="3581"/>
    <x v="31"/>
    <x v="14"/>
    <n v="1419"/>
    <n v="123"/>
    <s v="NO"/>
  </r>
  <r>
    <n v="10977"/>
    <x v="1"/>
    <x v="0"/>
    <s v="CABA"/>
    <n v="1"/>
    <x v="0"/>
    <x v="1"/>
    <s v="Av. Gral. Paz"/>
    <n v="12950"/>
    <x v="36"/>
    <x v="5"/>
    <n v="1440"/>
    <n v="102"/>
    <s v="NO"/>
  </r>
  <r>
    <n v="11225"/>
    <x v="1"/>
    <x v="0"/>
    <s v="CABA"/>
    <n v="1"/>
    <x v="1"/>
    <x v="1"/>
    <s v="Av. Gral. Paz"/>
    <n v="1499"/>
    <x v="22"/>
    <x v="12"/>
    <n v="0"/>
    <n v="152"/>
    <s v="NO"/>
  </r>
  <r>
    <n v="10963"/>
    <x v="1"/>
    <x v="0"/>
    <s v="CABA"/>
    <n v="4"/>
    <x v="1"/>
    <x v="0"/>
    <s v="Av. Independencia"/>
    <n v="3599"/>
    <x v="26"/>
    <x v="9"/>
    <n v="1226"/>
    <n v="292"/>
    <s v="💵"/>
  </r>
  <r>
    <n v="11089"/>
    <x v="4"/>
    <x v="0"/>
    <s v="CABA"/>
    <n v="1"/>
    <x v="1"/>
    <x v="0"/>
    <s v="Av. Int. Fco. Rabanal"/>
    <n v="3220"/>
    <x v="33"/>
    <x v="13"/>
    <n v="1437"/>
    <n v="222"/>
    <s v="NO"/>
  </r>
  <r>
    <n v="11656"/>
    <x v="4"/>
    <x v="0"/>
    <s v="CABA"/>
    <n v="1"/>
    <x v="1"/>
    <x v="0"/>
    <s v="Av. José M. Moreno"/>
    <n v="362"/>
    <x v="6"/>
    <x v="3"/>
    <n v="1424"/>
    <n v="174"/>
    <s v="NO"/>
  </r>
  <r>
    <n v="10978"/>
    <x v="4"/>
    <x v="0"/>
    <s v="CABA"/>
    <n v="3"/>
    <x v="1"/>
    <x v="0"/>
    <s v="Av. Juan B. Alberdi"/>
    <n v="5759"/>
    <x v="36"/>
    <x v="5"/>
    <n v="1440"/>
    <n v="59"/>
    <s v="NO"/>
  </r>
  <r>
    <n v="10976"/>
    <x v="6"/>
    <x v="0"/>
    <s v="CABA"/>
    <n v="3"/>
    <x v="0"/>
    <x v="0"/>
    <s v="Av. Juan B. Alberdi"/>
    <n v="5984"/>
    <x v="36"/>
    <x v="5"/>
    <n v="1440"/>
    <n v="124"/>
    <s v="NO"/>
  </r>
  <r>
    <n v="10979"/>
    <x v="7"/>
    <x v="0"/>
    <s v="CABA"/>
    <n v="3"/>
    <x v="1"/>
    <x v="0"/>
    <s v="Av. Juan B. Alberdi"/>
    <n v="6299"/>
    <x v="36"/>
    <x v="5"/>
    <n v="1440"/>
    <n v="195"/>
    <s v="💵"/>
  </r>
  <r>
    <n v="10973"/>
    <x v="1"/>
    <x v="0"/>
    <s v="CABA"/>
    <n v="5"/>
    <x v="1"/>
    <x v="1"/>
    <s v="Av. Juan B. Alberdi"/>
    <n v="6502"/>
    <x v="36"/>
    <x v="5"/>
    <n v="1440"/>
    <n v="138"/>
    <s v="NO"/>
  </r>
  <r>
    <n v="10975"/>
    <x v="4"/>
    <x v="0"/>
    <s v="CABA"/>
    <n v="4"/>
    <x v="1"/>
    <x v="0"/>
    <s v="Av. Juan B. Alberdi"/>
    <n v="6601"/>
    <x v="36"/>
    <x v="5"/>
    <n v="1440"/>
    <n v="210"/>
    <s v="💵"/>
  </r>
  <r>
    <n v="11422"/>
    <x v="6"/>
    <x v="0"/>
    <s v="CABA"/>
    <n v="1"/>
    <x v="1"/>
    <x v="1"/>
    <s v="Av. Juan B. Justo"/>
    <n v="9200"/>
    <x v="10"/>
    <x v="5"/>
    <n v="1408"/>
    <n v="62"/>
    <s v="NO"/>
  </r>
  <r>
    <n v="11405"/>
    <x v="1"/>
    <x v="0"/>
    <s v="CABA"/>
    <n v="1"/>
    <x v="0"/>
    <x v="1"/>
    <s v="Av. Julio A. Roca"/>
    <n v="609"/>
    <x v="3"/>
    <x v="0"/>
    <n v="1067"/>
    <n v="280"/>
    <s v="NO"/>
  </r>
  <r>
    <n v="11397"/>
    <x v="1"/>
    <x v="0"/>
    <s v="CABA"/>
    <n v="2"/>
    <x v="0"/>
    <x v="0"/>
    <s v="Av. Julio A. Roca"/>
    <n v="651"/>
    <x v="3"/>
    <x v="0"/>
    <n v="1067"/>
    <n v="160"/>
    <s v="NO"/>
  </r>
  <r>
    <n v="11385"/>
    <x v="1"/>
    <x v="0"/>
    <s v="CABA"/>
    <n v="1"/>
    <x v="0"/>
    <x v="0"/>
    <s v="Av. Julio A. Roca"/>
    <n v="738"/>
    <x v="3"/>
    <x v="0"/>
    <n v="1067"/>
    <n v="46"/>
    <s v="NO"/>
  </r>
  <r>
    <n v="11090"/>
    <x v="7"/>
    <x v="0"/>
    <s v="CABA"/>
    <n v="2"/>
    <x v="0"/>
    <x v="1"/>
    <s v="Av. Lafuente"/>
    <n v="2862"/>
    <x v="33"/>
    <x v="13"/>
    <n v="1437"/>
    <n v="81"/>
    <s v="NO"/>
  </r>
  <r>
    <n v="11430"/>
    <x v="6"/>
    <x v="0"/>
    <s v="CABA"/>
    <n v="2"/>
    <x v="1"/>
    <x v="0"/>
    <s v="Av. La Plata"/>
    <n v="1437"/>
    <x v="14"/>
    <x v="7"/>
    <n v="1250"/>
    <n v="30"/>
    <s v="NO"/>
  </r>
  <r>
    <n v="10967"/>
    <x v="1"/>
    <x v="0"/>
    <s v="CABA"/>
    <n v="1"/>
    <x v="1"/>
    <x v="1"/>
    <s v="Av. La Plata"/>
    <n v="1455"/>
    <x v="14"/>
    <x v="7"/>
    <n v="1250"/>
    <n v="252"/>
    <s v="NO"/>
  </r>
  <r>
    <n v="10966"/>
    <x v="1"/>
    <x v="0"/>
    <s v="CABA"/>
    <n v="1"/>
    <x v="0"/>
    <x v="1"/>
    <s v="Av. La Plata"/>
    <n v="1455"/>
    <x v="14"/>
    <x v="7"/>
    <n v="1250"/>
    <n v="262"/>
    <s v="NO"/>
  </r>
  <r>
    <n v="10884"/>
    <x v="6"/>
    <x v="0"/>
    <s v="CABA"/>
    <n v="3"/>
    <x v="0"/>
    <x v="1"/>
    <s v="Av. La Plata"/>
    <n v="2428"/>
    <x v="1"/>
    <x v="1"/>
    <n v="1437"/>
    <n v="133"/>
    <s v="NO"/>
  </r>
  <r>
    <n v="11659"/>
    <x v="1"/>
    <x v="0"/>
    <s v="CABA"/>
    <n v="4"/>
    <x v="1"/>
    <x v="1"/>
    <s v="Av. La Plata"/>
    <n v="739"/>
    <x v="6"/>
    <x v="3"/>
    <n v="1235"/>
    <n v="264"/>
    <s v="💵"/>
  </r>
  <r>
    <n v="11714"/>
    <x v="4"/>
    <x v="0"/>
    <s v="CABA"/>
    <n v="2"/>
    <x v="0"/>
    <x v="1"/>
    <s v="Av. Leandro N. Alem"/>
    <n v="1051"/>
    <x v="5"/>
    <x v="0"/>
    <n v="1001"/>
    <n v="285"/>
    <s v="NO"/>
  </r>
  <r>
    <n v="10974"/>
    <x v="7"/>
    <x v="0"/>
    <s v="CABA"/>
    <n v="1"/>
    <x v="0"/>
    <x v="0"/>
    <s v="Av. Lisandro De La Torre"/>
    <n v="2406"/>
    <x v="36"/>
    <x v="5"/>
    <n v="1440"/>
    <n v="151"/>
    <s v="NO"/>
  </r>
  <r>
    <n v="11800"/>
    <x v="1"/>
    <x v="0"/>
    <s v="CABA"/>
    <n v="1"/>
    <x v="1"/>
    <x v="1"/>
    <s v="Av. Luis M. Campos"/>
    <n v="726"/>
    <x v="18"/>
    <x v="10"/>
    <n v="1426"/>
    <n v="183"/>
    <s v="NO"/>
  </r>
  <r>
    <n v="11781"/>
    <x v="1"/>
    <x v="0"/>
    <s v="CABA"/>
    <n v="2"/>
    <x v="1"/>
    <x v="1"/>
    <s v="Av. Luis M. Campos"/>
    <n v="813"/>
    <x v="18"/>
    <x v="10"/>
    <n v="1426"/>
    <n v="303"/>
    <s v="NO"/>
  </r>
  <r>
    <n v="11510"/>
    <x v="4"/>
    <x v="0"/>
    <s v="CABA"/>
    <n v="2"/>
    <x v="1"/>
    <x v="0"/>
    <s v="Av. Martín García"/>
    <n v="350"/>
    <x v="8"/>
    <x v="1"/>
    <n v="1165"/>
    <n v="82"/>
    <s v="NO"/>
  </r>
  <r>
    <n v="11501"/>
    <x v="4"/>
    <x v="0"/>
    <s v="CABA"/>
    <n v="2"/>
    <x v="0"/>
    <x v="1"/>
    <s v="Av. Martín García"/>
    <n v="574"/>
    <x v="13"/>
    <x v="1"/>
    <n v="1268"/>
    <n v="99"/>
    <s v="NO"/>
  </r>
  <r>
    <n v="11502"/>
    <x v="1"/>
    <x v="0"/>
    <s v="CABA"/>
    <n v="2"/>
    <x v="0"/>
    <x v="0"/>
    <s v="Av. Martín García"/>
    <n v="878"/>
    <x v="13"/>
    <x v="1"/>
    <n v="1268"/>
    <n v="266"/>
    <s v="NO"/>
  </r>
  <r>
    <n v="10961"/>
    <x v="4"/>
    <x v="0"/>
    <s v="CABA"/>
    <n v="1"/>
    <x v="0"/>
    <x v="1"/>
    <s v="Av. Monroe"/>
    <n v="3555"/>
    <x v="37"/>
    <x v="12"/>
    <n v="1430"/>
    <n v="255"/>
    <s v="NO"/>
  </r>
  <r>
    <n v="10957"/>
    <x v="1"/>
    <x v="0"/>
    <s v="CABA"/>
    <n v="2"/>
    <x v="1"/>
    <x v="1"/>
    <s v="Av. Monroe"/>
    <n v="3640"/>
    <x v="20"/>
    <x v="11"/>
    <n v="1430"/>
    <n v="180"/>
    <s v="NO"/>
  </r>
  <r>
    <n v="11498"/>
    <x v="1"/>
    <x v="0"/>
    <s v="CABA"/>
    <n v="4"/>
    <x v="1"/>
    <x v="0"/>
    <s v="Av. Montes De Oca"/>
    <n v="1699"/>
    <x v="13"/>
    <x v="1"/>
    <n v="1270"/>
    <n v="286"/>
    <s v="💵"/>
  </r>
  <r>
    <n v="11503"/>
    <x v="4"/>
    <x v="0"/>
    <s v="CABA"/>
    <n v="1"/>
    <x v="0"/>
    <x v="0"/>
    <s v="Av. Montes De Oca"/>
    <n v="40"/>
    <x v="13"/>
    <x v="1"/>
    <n v="1270"/>
    <n v="107"/>
    <s v="NO"/>
  </r>
  <r>
    <n v="11500"/>
    <x v="7"/>
    <x v="0"/>
    <s v="CABA"/>
    <n v="3"/>
    <x v="1"/>
    <x v="0"/>
    <s v="Av. Montes De Oca"/>
    <n v="873"/>
    <x v="13"/>
    <x v="1"/>
    <n v="1270"/>
    <n v="292"/>
    <s v="💵"/>
  </r>
  <r>
    <n v="11233"/>
    <x v="1"/>
    <x v="0"/>
    <s v="CABA"/>
    <n v="3"/>
    <x v="0"/>
    <x v="1"/>
    <s v="Av. Nazca"/>
    <n v="1914"/>
    <x v="34"/>
    <x v="14"/>
    <n v="1416"/>
    <n v="216"/>
    <s v="💵"/>
  </r>
  <r>
    <n v="11234"/>
    <x v="6"/>
    <x v="0"/>
    <s v="CABA"/>
    <n v="3"/>
    <x v="1"/>
    <x v="1"/>
    <s v="Av. Nazca"/>
    <n v="2208"/>
    <x v="34"/>
    <x v="14"/>
    <n v="1416"/>
    <n v="158"/>
    <s v="NO"/>
  </r>
  <r>
    <n v="11515"/>
    <x v="6"/>
    <x v="0"/>
    <s v="CABA"/>
    <n v="2"/>
    <x v="1"/>
    <x v="1"/>
    <s v="Av. Nazca"/>
    <n v="392"/>
    <x v="17"/>
    <x v="7"/>
    <n v="1406"/>
    <n v="28"/>
    <s v="NO"/>
  </r>
  <r>
    <n v="11086"/>
    <x v="4"/>
    <x v="0"/>
    <s v="CABA"/>
    <n v="1"/>
    <x v="1"/>
    <x v="1"/>
    <s v="Av. Paseo Colón"/>
    <n v="1033"/>
    <x v="38"/>
    <x v="0"/>
    <n v="1063"/>
    <n v="130"/>
    <s v="NO"/>
  </r>
  <r>
    <n v="11392"/>
    <x v="1"/>
    <x v="0"/>
    <s v="CABA"/>
    <n v="1"/>
    <x v="1"/>
    <x v="1"/>
    <s v="Av. Paseo Colón"/>
    <n v="239"/>
    <x v="3"/>
    <x v="0"/>
    <n v="1063"/>
    <n v="99"/>
    <s v="NO"/>
  </r>
  <r>
    <n v="11391"/>
    <x v="4"/>
    <x v="0"/>
    <s v="CABA"/>
    <n v="1"/>
    <x v="0"/>
    <x v="0"/>
    <s v="Av. Paseo Colón"/>
    <n v="255"/>
    <x v="3"/>
    <x v="0"/>
    <n v="1063"/>
    <n v="311"/>
    <s v="NO"/>
  </r>
  <r>
    <n v="11380"/>
    <x v="1"/>
    <x v="0"/>
    <s v="CABA"/>
    <n v="1"/>
    <x v="0"/>
    <x v="1"/>
    <s v="Av. Paseo Colón"/>
    <n v="635"/>
    <x v="3"/>
    <x v="0"/>
    <n v="1063"/>
    <n v="308"/>
    <s v="NO"/>
  </r>
  <r>
    <n v="11084"/>
    <x v="1"/>
    <x v="0"/>
    <s v="CABA"/>
    <n v="2"/>
    <x v="1"/>
    <x v="0"/>
    <s v="Av. Paseo Colón"/>
    <n v="982"/>
    <x v="38"/>
    <x v="0"/>
    <n v="1063"/>
    <n v="133"/>
    <s v="NO"/>
  </r>
  <r>
    <n v="11671"/>
    <x v="4"/>
    <x v="0"/>
    <s v="CABA"/>
    <n v="1"/>
    <x v="1"/>
    <x v="1"/>
    <s v="Av. Pedro Goyena"/>
    <n v="369"/>
    <x v="6"/>
    <x v="3"/>
    <n v="1424"/>
    <n v="272"/>
    <s v="NO"/>
  </r>
  <r>
    <n v="11047"/>
    <x v="4"/>
    <x v="0"/>
    <s v="CABA"/>
    <n v="3"/>
    <x v="1"/>
    <x v="0"/>
    <s v="Av. Pte. Roque Saenz Peña"/>
    <n v="541"/>
    <x v="0"/>
    <x v="0"/>
    <n v="1035"/>
    <n v="44"/>
    <s v="NO"/>
  </r>
  <r>
    <n v="11008"/>
    <x v="4"/>
    <x v="0"/>
    <s v="CABA"/>
    <n v="2"/>
    <x v="1"/>
    <x v="1"/>
    <s v="Av. Pueyrredón"/>
    <n v="2247"/>
    <x v="12"/>
    <x v="6"/>
    <n v="1119"/>
    <n v="170"/>
    <s v="NO"/>
  </r>
  <r>
    <n v="11001"/>
    <x v="9"/>
    <x v="0"/>
    <s v="CABA"/>
    <n v="1"/>
    <x v="0"/>
    <x v="0"/>
    <s v="Av. Pueyrredón"/>
    <n v="2501"/>
    <x v="12"/>
    <x v="6"/>
    <n v="1119"/>
    <n v="296"/>
    <s v="NO"/>
  </r>
  <r>
    <n v="11708"/>
    <x v="6"/>
    <x v="0"/>
    <s v="CABA"/>
    <n v="2"/>
    <x v="0"/>
    <x v="1"/>
    <s v="Av. Ramos Mejia"/>
    <n v="1430"/>
    <x v="5"/>
    <x v="0"/>
    <n v="1104"/>
    <n v="158"/>
    <s v="NO"/>
  </r>
  <r>
    <n v="11716"/>
    <x v="4"/>
    <x v="0"/>
    <s v="CABA"/>
    <n v="1"/>
    <x v="0"/>
    <x v="1"/>
    <s v="Av. Ramos Mejia"/>
    <n v="1650"/>
    <x v="5"/>
    <x v="0"/>
    <n v="1104"/>
    <n v="166"/>
    <s v="NO"/>
  </r>
  <r>
    <n v="11712"/>
    <x v="4"/>
    <x v="0"/>
    <s v="CABA"/>
    <n v="2"/>
    <x v="1"/>
    <x v="1"/>
    <s v="Av. Ramos Mejia"/>
    <n v="1650"/>
    <x v="5"/>
    <x v="0"/>
    <n v="1104"/>
    <n v="130"/>
    <s v="NO"/>
  </r>
  <r>
    <n v="11805"/>
    <x v="6"/>
    <x v="0"/>
    <s v="CABA"/>
    <n v="2"/>
    <x v="1"/>
    <x v="0"/>
    <s v="Av. Raul Scalabrini Ortiz"/>
    <n v="1364"/>
    <x v="18"/>
    <x v="10"/>
    <n v="1414"/>
    <n v="286"/>
    <s v="NO"/>
  </r>
  <r>
    <n v="11509"/>
    <x v="4"/>
    <x v="0"/>
    <s v="CABA"/>
    <n v="1"/>
    <x v="0"/>
    <x v="0"/>
    <s v="Av. Regimiento De Patricios"/>
    <n v="1142"/>
    <x v="8"/>
    <x v="1"/>
    <n v="1265"/>
    <n v="106"/>
    <s v="NO"/>
  </r>
  <r>
    <n v="11506"/>
    <x v="6"/>
    <x v="0"/>
    <s v="CABA"/>
    <n v="3"/>
    <x v="1"/>
    <x v="0"/>
    <s v="Av. Regimiento De Patricios"/>
    <n v="537"/>
    <x v="13"/>
    <x v="1"/>
    <n v="1265"/>
    <n v="49"/>
    <s v="NO"/>
  </r>
  <r>
    <n v="11508"/>
    <x v="4"/>
    <x v="0"/>
    <s v="CABA"/>
    <n v="1"/>
    <x v="0"/>
    <x v="0"/>
    <s v="Av. Regimiento De Patricios"/>
    <n v="902"/>
    <x v="8"/>
    <x v="1"/>
    <n v="1265"/>
    <n v="213"/>
    <s v="NO"/>
  </r>
  <r>
    <n v="11507"/>
    <x v="4"/>
    <x v="0"/>
    <s v="CABA"/>
    <n v="2"/>
    <x v="1"/>
    <x v="1"/>
    <s v="Av. Regimiento De Patricios"/>
    <n v="902"/>
    <x v="8"/>
    <x v="1"/>
    <n v="1265"/>
    <n v="93"/>
    <s v="NO"/>
  </r>
  <r>
    <n v="11101"/>
    <x v="4"/>
    <x v="0"/>
    <s v="CABA"/>
    <n v="2"/>
    <x v="1"/>
    <x v="1"/>
    <s v="Av. Ricardo Balbín"/>
    <n v="3875"/>
    <x v="22"/>
    <x v="12"/>
    <n v="1430"/>
    <n v="247"/>
    <s v="NO"/>
  </r>
  <r>
    <n v="11529"/>
    <x v="6"/>
    <x v="0"/>
    <s v="CABA"/>
    <n v="3"/>
    <x v="0"/>
    <x v="0"/>
    <s v="Av. Ricardo Balbín"/>
    <n v="4130"/>
    <x v="22"/>
    <x v="12"/>
    <n v="1430"/>
    <n v="69"/>
    <s v="NO"/>
  </r>
  <r>
    <n v="11432"/>
    <x v="1"/>
    <x v="0"/>
    <s v="CABA"/>
    <n v="2"/>
    <x v="1"/>
    <x v="0"/>
    <s v="Av. Rivadavia"/>
    <n v="10249"/>
    <x v="39"/>
    <x v="4"/>
    <n v="1408"/>
    <n v="33"/>
    <s v="NO"/>
  </r>
  <r>
    <n v="11424"/>
    <x v="4"/>
    <x v="0"/>
    <s v="CABA"/>
    <n v="2"/>
    <x v="0"/>
    <x v="1"/>
    <s v="Av. Rivadavia"/>
    <n v="11059"/>
    <x v="10"/>
    <x v="5"/>
    <n v="1408"/>
    <n v="86"/>
    <s v="NO"/>
  </r>
  <r>
    <n v="11421"/>
    <x v="1"/>
    <x v="0"/>
    <s v="CABA"/>
    <n v="2"/>
    <x v="0"/>
    <x v="1"/>
    <s v="Av. Rivadavia"/>
    <n v="11078"/>
    <x v="10"/>
    <x v="5"/>
    <n v="1408"/>
    <n v="72"/>
    <s v="NO"/>
  </r>
  <r>
    <n v="11189"/>
    <x v="1"/>
    <x v="0"/>
    <s v="CABA"/>
    <n v="1"/>
    <x v="1"/>
    <x v="1"/>
    <s v="Av. Rivadavia"/>
    <n v="1864"/>
    <x v="15"/>
    <x v="8"/>
    <n v="1033"/>
    <n v="38"/>
    <s v="NO"/>
  </r>
  <r>
    <n v="11171"/>
    <x v="4"/>
    <x v="0"/>
    <s v="CABA"/>
    <n v="5"/>
    <x v="1"/>
    <x v="0"/>
    <s v="Av. Rivadavia"/>
    <n v="2479"/>
    <x v="15"/>
    <x v="8"/>
    <n v="1034"/>
    <n v="168"/>
    <s v="💵"/>
  </r>
  <r>
    <n v="11177"/>
    <x v="6"/>
    <x v="0"/>
    <s v="CABA"/>
    <n v="3"/>
    <x v="1"/>
    <x v="1"/>
    <s v="Av. Rivadavia"/>
    <n v="2628"/>
    <x v="15"/>
    <x v="8"/>
    <n v="1034"/>
    <n v="189"/>
    <s v="💵"/>
  </r>
  <r>
    <n v="11175"/>
    <x v="7"/>
    <x v="0"/>
    <s v="CABA"/>
    <n v="3"/>
    <x v="1"/>
    <x v="0"/>
    <s v="Av. Rivadavia"/>
    <n v="2828"/>
    <x v="15"/>
    <x v="8"/>
    <n v="1203"/>
    <n v="273"/>
    <s v="💵"/>
  </r>
  <r>
    <n v="11161"/>
    <x v="1"/>
    <x v="0"/>
    <s v="CABA"/>
    <n v="3"/>
    <x v="0"/>
    <x v="0"/>
    <s v="Av. Rivadavia"/>
    <n v="2856"/>
    <x v="15"/>
    <x v="8"/>
    <n v="1203"/>
    <n v="295"/>
    <s v="💵"/>
  </r>
  <r>
    <n v="11419"/>
    <x v="1"/>
    <x v="0"/>
    <s v="CABA"/>
    <n v="4"/>
    <x v="1"/>
    <x v="1"/>
    <s v="Av. Rivadavia"/>
    <n v="3726"/>
    <x v="26"/>
    <x v="9"/>
    <n v="1204"/>
    <n v="200"/>
    <s v="💵"/>
  </r>
  <r>
    <n v="11661"/>
    <x v="6"/>
    <x v="0"/>
    <s v="CABA"/>
    <n v="3"/>
    <x v="0"/>
    <x v="1"/>
    <s v="Av. Rivadavia"/>
    <n v="4600"/>
    <x v="6"/>
    <x v="3"/>
    <n v="1424"/>
    <n v="100"/>
    <s v="NO"/>
  </r>
  <r>
    <n v="11657"/>
    <x v="4"/>
    <x v="0"/>
    <s v="CABA"/>
    <n v="1"/>
    <x v="1"/>
    <x v="1"/>
    <s v="Av. Rivadavia"/>
    <n v="4906"/>
    <x v="6"/>
    <x v="3"/>
    <n v="1424"/>
    <n v="232"/>
    <s v="NO"/>
  </r>
  <r>
    <n v="11654"/>
    <x v="7"/>
    <x v="0"/>
    <s v="CABA"/>
    <n v="6"/>
    <x v="0"/>
    <x v="0"/>
    <s v="Av. Rivadavia"/>
    <n v="5025"/>
    <x v="6"/>
    <x v="3"/>
    <n v="1424"/>
    <n v="314"/>
    <s v="💵"/>
  </r>
  <r>
    <n v="11653"/>
    <x v="1"/>
    <x v="0"/>
    <s v="CABA"/>
    <n v="4"/>
    <x v="1"/>
    <x v="1"/>
    <s v="Av. Rivadavia"/>
    <n v="5199"/>
    <x v="6"/>
    <x v="3"/>
    <n v="1424"/>
    <n v="238"/>
    <s v="💵"/>
  </r>
  <r>
    <n v="11668"/>
    <x v="4"/>
    <x v="0"/>
    <s v="CABA"/>
    <n v="1"/>
    <x v="1"/>
    <x v="0"/>
    <s v="Av. Rivadavia"/>
    <n v="6082"/>
    <x v="6"/>
    <x v="3"/>
    <n v="1406"/>
    <n v="64"/>
    <s v="NO"/>
  </r>
  <r>
    <n v="11513"/>
    <x v="8"/>
    <x v="0"/>
    <s v="CABA"/>
    <n v="1"/>
    <x v="0"/>
    <x v="1"/>
    <s v="Av. Rivadavia"/>
    <n v="6662"/>
    <x v="17"/>
    <x v="7"/>
    <n v="1406"/>
    <n v="168"/>
    <s v="NO"/>
  </r>
  <r>
    <n v="11520"/>
    <x v="7"/>
    <x v="0"/>
    <s v="CABA"/>
    <n v="2"/>
    <x v="0"/>
    <x v="0"/>
    <s v="Av. Rivadavia"/>
    <n v="6824"/>
    <x v="17"/>
    <x v="7"/>
    <n v="1406"/>
    <n v="309"/>
    <s v="NO"/>
  </r>
  <r>
    <n v="11519"/>
    <x v="4"/>
    <x v="0"/>
    <s v="CABA"/>
    <n v="2"/>
    <x v="1"/>
    <x v="1"/>
    <s v="Av. Rivadavia"/>
    <n v="6920"/>
    <x v="17"/>
    <x v="7"/>
    <n v="1406"/>
    <n v="50"/>
    <s v="NO"/>
  </r>
  <r>
    <n v="11514"/>
    <x v="1"/>
    <x v="0"/>
    <s v="CABA"/>
    <n v="3"/>
    <x v="0"/>
    <x v="0"/>
    <s v="Av. Rivadavia"/>
    <n v="7000"/>
    <x v="17"/>
    <x v="7"/>
    <n v="1406"/>
    <n v="293"/>
    <s v="💵"/>
  </r>
  <r>
    <n v="11522"/>
    <x v="4"/>
    <x v="0"/>
    <s v="CABA"/>
    <n v="2"/>
    <x v="1"/>
    <x v="1"/>
    <s v="Av. Rivadavia"/>
    <n v="7236"/>
    <x v="17"/>
    <x v="7"/>
    <n v="1406"/>
    <n v="120"/>
    <s v="NO"/>
  </r>
  <r>
    <n v="11527"/>
    <x v="9"/>
    <x v="0"/>
    <s v="CABA"/>
    <n v="2"/>
    <x v="0"/>
    <x v="0"/>
    <s v="Av. Rivadavia"/>
    <n v="7270"/>
    <x v="17"/>
    <x v="7"/>
    <n v="1406"/>
    <n v="288"/>
    <s v="NO"/>
  </r>
  <r>
    <n v="10971"/>
    <x v="7"/>
    <x v="0"/>
    <s v="CABA"/>
    <n v="3"/>
    <x v="0"/>
    <x v="1"/>
    <s v="Av. Rivadavia"/>
    <n v="8456"/>
    <x v="40"/>
    <x v="4"/>
    <n v="1407"/>
    <n v="106"/>
    <s v="NO"/>
  </r>
  <r>
    <n v="10969"/>
    <x v="1"/>
    <x v="0"/>
    <s v="CABA"/>
    <n v="2"/>
    <x v="1"/>
    <x v="1"/>
    <s v="Av. Rivadavia"/>
    <n v="8699"/>
    <x v="40"/>
    <x v="4"/>
    <n v="1407"/>
    <n v="313"/>
    <s v="NO"/>
  </r>
  <r>
    <n v="10968"/>
    <x v="8"/>
    <x v="0"/>
    <s v="CABA"/>
    <n v="1"/>
    <x v="1"/>
    <x v="1"/>
    <s v="Av. Rivadavia"/>
    <n v="8731"/>
    <x v="40"/>
    <x v="4"/>
    <n v="1407"/>
    <n v="98"/>
    <s v="NO"/>
  </r>
  <r>
    <n v="10885"/>
    <x v="4"/>
    <x v="0"/>
    <s v="CABA"/>
    <n v="4"/>
    <x v="1"/>
    <x v="0"/>
    <s v="Av. Saenz"/>
    <n v="1016"/>
    <x v="1"/>
    <x v="1"/>
    <n v="1437"/>
    <n v="264"/>
    <s v="💵"/>
  </r>
  <r>
    <n v="11202"/>
    <x v="4"/>
    <x v="0"/>
    <s v="CABA"/>
    <n v="1"/>
    <x v="0"/>
    <x v="0"/>
    <s v="Av. San Juan"/>
    <n v="2850"/>
    <x v="29"/>
    <x v="8"/>
    <n v="1232"/>
    <n v="49"/>
    <s v="NO"/>
  </r>
  <r>
    <n v="11204"/>
    <x v="1"/>
    <x v="0"/>
    <s v="CABA"/>
    <n v="5"/>
    <x v="1"/>
    <x v="1"/>
    <s v="Av. San Juan"/>
    <n v="2867"/>
    <x v="29"/>
    <x v="8"/>
    <n v="1232"/>
    <n v="62"/>
    <s v="NO"/>
  </r>
  <r>
    <n v="11664"/>
    <x v="4"/>
    <x v="0"/>
    <s v="CABA"/>
    <n v="2"/>
    <x v="1"/>
    <x v="1"/>
    <s v="Av. San Martin"/>
    <n v="1242"/>
    <x v="6"/>
    <x v="3"/>
    <n v="1416"/>
    <n v="64"/>
    <s v="NO"/>
  </r>
  <r>
    <n v="10983"/>
    <x v="1"/>
    <x v="0"/>
    <s v="CABA"/>
    <n v="2"/>
    <x v="0"/>
    <x v="1"/>
    <s v="Av. San Martín"/>
    <n v="2402"/>
    <x v="41"/>
    <x v="14"/>
    <n v="1416"/>
    <n v="109"/>
    <s v="NO"/>
  </r>
  <r>
    <n v="11222"/>
    <x v="7"/>
    <x v="0"/>
    <s v="CABA"/>
    <n v="2"/>
    <x v="1"/>
    <x v="1"/>
    <s v="Av. San Martín"/>
    <n v="6827"/>
    <x v="31"/>
    <x v="14"/>
    <n v="1419"/>
    <n v="189"/>
    <s v="NO"/>
  </r>
  <r>
    <n v="11223"/>
    <x v="8"/>
    <x v="0"/>
    <s v="CABA"/>
    <n v="1"/>
    <x v="1"/>
    <x v="1"/>
    <s v="Av. San Martín"/>
    <n v="7274"/>
    <x v="31"/>
    <x v="14"/>
    <n v="1419"/>
    <n v="236"/>
    <s v="NO"/>
  </r>
  <r>
    <n v="11010"/>
    <x v="1"/>
    <x v="0"/>
    <s v="CABA"/>
    <n v="3"/>
    <x v="0"/>
    <x v="0"/>
    <s v="Av. Santa Fe"/>
    <n v="1180"/>
    <x v="5"/>
    <x v="0"/>
    <n v="1059"/>
    <n v="101"/>
    <s v="NO"/>
  </r>
  <r>
    <n v="10999"/>
    <x v="9"/>
    <x v="0"/>
    <s v="CABA"/>
    <n v="2"/>
    <x v="0"/>
    <x v="0"/>
    <s v="Av. Santa Fe"/>
    <n v="1883"/>
    <x v="12"/>
    <x v="6"/>
    <n v="1123"/>
    <n v="29"/>
    <s v="NO"/>
  </r>
  <r>
    <n v="10991"/>
    <x v="7"/>
    <x v="0"/>
    <s v="CABA"/>
    <n v="5"/>
    <x v="0"/>
    <x v="1"/>
    <s v="Av. Santa Fe"/>
    <n v="1902"/>
    <x v="12"/>
    <x v="6"/>
    <n v="1123"/>
    <n v="236"/>
    <s v="💵"/>
  </r>
  <r>
    <n v="10987"/>
    <x v="1"/>
    <x v="0"/>
    <s v="CABA"/>
    <n v="5"/>
    <x v="1"/>
    <x v="1"/>
    <s v="Av. Santa Fe"/>
    <n v="2299"/>
    <x v="12"/>
    <x v="6"/>
    <n v="1123"/>
    <n v="275"/>
    <s v="💵"/>
  </r>
  <r>
    <n v="11803"/>
    <x v="1"/>
    <x v="0"/>
    <s v="CABA"/>
    <n v="4"/>
    <x v="0"/>
    <x v="1"/>
    <s v="Av. Santa Fe"/>
    <n v="2867"/>
    <x v="12"/>
    <x v="6"/>
    <n v="1425"/>
    <n v="98"/>
    <s v="NO"/>
  </r>
  <r>
    <n v="10985"/>
    <x v="4"/>
    <x v="0"/>
    <s v="CABA"/>
    <n v="1"/>
    <x v="1"/>
    <x v="0"/>
    <s v="Av. Santa Fe"/>
    <n v="3047"/>
    <x v="12"/>
    <x v="6"/>
    <n v="1425"/>
    <n v="240"/>
    <s v="NO"/>
  </r>
  <r>
    <n v="11797"/>
    <x v="9"/>
    <x v="0"/>
    <s v="CABA"/>
    <n v="2"/>
    <x v="0"/>
    <x v="1"/>
    <s v="Av. Santa Fe"/>
    <n v="3253"/>
    <x v="18"/>
    <x v="10"/>
    <n v="1425"/>
    <n v="197"/>
    <s v="NO"/>
  </r>
  <r>
    <n v="11804"/>
    <x v="4"/>
    <x v="0"/>
    <s v="CABA"/>
    <n v="6"/>
    <x v="0"/>
    <x v="1"/>
    <s v="Av. Santa Fe"/>
    <n v="3400"/>
    <x v="18"/>
    <x v="10"/>
    <n v="1425"/>
    <n v="133"/>
    <s v="NO"/>
  </r>
  <r>
    <n v="11791"/>
    <x v="7"/>
    <x v="0"/>
    <s v="CABA"/>
    <n v="5"/>
    <x v="0"/>
    <x v="0"/>
    <s v="Av. Santa Fe"/>
    <n v="3958"/>
    <x v="18"/>
    <x v="10"/>
    <n v="1425"/>
    <n v="148"/>
    <s v="NO"/>
  </r>
  <r>
    <n v="11778"/>
    <x v="1"/>
    <x v="0"/>
    <s v="CABA"/>
    <n v="6"/>
    <x v="0"/>
    <x v="1"/>
    <s v="Av. Santa Fe"/>
    <n v="4162"/>
    <x v="18"/>
    <x v="10"/>
    <n v="1425"/>
    <n v="182"/>
    <s v="💵"/>
  </r>
  <r>
    <n v="11786"/>
    <x v="4"/>
    <x v="0"/>
    <s v="CABA"/>
    <n v="1"/>
    <x v="1"/>
    <x v="1"/>
    <s v="Av. Santa Fe"/>
    <n v="4358"/>
    <x v="18"/>
    <x v="10"/>
    <n v="1425"/>
    <n v="180"/>
    <s v="NO"/>
  </r>
  <r>
    <n v="11793"/>
    <x v="4"/>
    <x v="0"/>
    <s v="CABA"/>
    <n v="3"/>
    <x v="0"/>
    <x v="1"/>
    <s v="Av. Santa Fe"/>
    <n v="4820"/>
    <x v="18"/>
    <x v="10"/>
    <n v="1425"/>
    <n v="243"/>
    <s v="💵"/>
  </r>
  <r>
    <n v="11004"/>
    <x v="1"/>
    <x v="0"/>
    <s v="CABA"/>
    <n v="4"/>
    <x v="1"/>
    <x v="1"/>
    <s v="Av. Santa Fe"/>
    <n v="840"/>
    <x v="5"/>
    <x v="0"/>
    <n v="1059"/>
    <n v="109"/>
    <s v="NO"/>
  </r>
  <r>
    <n v="11207"/>
    <x v="8"/>
    <x v="0"/>
    <s v="CABA"/>
    <n v="1"/>
    <x v="1"/>
    <x v="1"/>
    <s v="Av. Raul Scalabrini Ortiz"/>
    <n v="381"/>
    <x v="4"/>
    <x v="2"/>
    <n v="1414"/>
    <n v="233"/>
    <s v="NO"/>
  </r>
  <r>
    <n v="10970"/>
    <x v="4"/>
    <x v="0"/>
    <s v="CABA"/>
    <n v="2"/>
    <x v="0"/>
    <x v="1"/>
    <s v="Av. Segurola"/>
    <n v="1599"/>
    <x v="42"/>
    <x v="4"/>
    <n v="1407"/>
    <n v="162"/>
    <s v="NO"/>
  </r>
  <r>
    <n v="10972"/>
    <x v="4"/>
    <x v="0"/>
    <s v="CABA"/>
    <n v="1"/>
    <x v="0"/>
    <x v="1"/>
    <s v="Av. Segurola"/>
    <n v="1949"/>
    <x v="9"/>
    <x v="4"/>
    <n v="1407"/>
    <n v="293"/>
    <s v="NO"/>
  </r>
  <r>
    <n v="11511"/>
    <x v="4"/>
    <x v="0"/>
    <s v="CABA"/>
    <n v="1"/>
    <x v="1"/>
    <x v="0"/>
    <s v="Av. Suarez"/>
    <n v="2032"/>
    <x v="13"/>
    <x v="1"/>
    <n v="1288"/>
    <n v="169"/>
    <s v="NO"/>
  </r>
  <r>
    <n v="11227"/>
    <x v="6"/>
    <x v="0"/>
    <s v="CABA"/>
    <n v="2"/>
    <x v="1"/>
    <x v="1"/>
    <s v="Av. Triunvirato"/>
    <n v="3987"/>
    <x v="11"/>
    <x v="2"/>
    <n v="1431"/>
    <n v="199"/>
    <s v="NO"/>
  </r>
  <r>
    <n v="11095"/>
    <x v="8"/>
    <x v="0"/>
    <s v="CABA"/>
    <n v="2"/>
    <x v="0"/>
    <x v="0"/>
    <s v="Av. Triunvirato"/>
    <n v="4127"/>
    <x v="24"/>
    <x v="12"/>
    <n v="1431"/>
    <n v="63"/>
    <s v="NO"/>
  </r>
  <r>
    <n v="11102"/>
    <x v="9"/>
    <x v="0"/>
    <s v="CABA"/>
    <n v="2"/>
    <x v="0"/>
    <x v="0"/>
    <s v="Av. Triunvirato"/>
    <n v="4279"/>
    <x v="24"/>
    <x v="12"/>
    <n v="1431"/>
    <n v="33"/>
    <s v="NO"/>
  </r>
  <r>
    <n v="11097"/>
    <x v="4"/>
    <x v="0"/>
    <s v="CABA"/>
    <n v="6"/>
    <x v="0"/>
    <x v="0"/>
    <s v="Av. Triunvirato"/>
    <n v="4600"/>
    <x v="24"/>
    <x v="12"/>
    <n v="1431"/>
    <n v="255"/>
    <s v="💵"/>
  </r>
  <r>
    <n v="11099"/>
    <x v="7"/>
    <x v="0"/>
    <s v="CABA"/>
    <n v="3"/>
    <x v="0"/>
    <x v="1"/>
    <s v="Av. Triunvirato"/>
    <n v="4635"/>
    <x v="24"/>
    <x v="12"/>
    <n v="1431"/>
    <n v="106"/>
    <s v="NO"/>
  </r>
  <r>
    <n v="11096"/>
    <x v="1"/>
    <x v="0"/>
    <s v="CABA"/>
    <n v="3"/>
    <x v="1"/>
    <x v="1"/>
    <s v="Av. Triunvirato"/>
    <n v="4802"/>
    <x v="24"/>
    <x v="12"/>
    <n v="1431"/>
    <n v="133"/>
    <s v="NO"/>
  </r>
  <r>
    <n v="10984"/>
    <x v="4"/>
    <x v="0"/>
    <s v="CABA"/>
    <n v="1"/>
    <x v="0"/>
    <x v="0"/>
    <s v="Av. Warnes"/>
    <n v="2650"/>
    <x v="27"/>
    <x v="2"/>
    <n v="1427"/>
    <n v="273"/>
    <s v="NO"/>
  </r>
  <r>
    <n v="11174"/>
    <x v="6"/>
    <x v="0"/>
    <s v="CABA"/>
    <n v="1"/>
    <x v="1"/>
    <x v="1"/>
    <s v="Azcuénaga"/>
    <n v="322"/>
    <x v="15"/>
    <x v="8"/>
    <n v="1029"/>
    <n v="313"/>
    <s v="NO"/>
  </r>
  <r>
    <n v="11176"/>
    <x v="7"/>
    <x v="0"/>
    <s v="CABA"/>
    <n v="1"/>
    <x v="1"/>
    <x v="1"/>
    <s v="Azcuénaga"/>
    <n v="543"/>
    <x v="15"/>
    <x v="8"/>
    <n v="1029"/>
    <n v="203"/>
    <s v="NO"/>
  </r>
  <r>
    <n v="11085"/>
    <x v="1"/>
    <x v="0"/>
    <s v="CABA"/>
    <n v="2"/>
    <x v="1"/>
    <x v="0"/>
    <s v="Azopardo"/>
    <n v="1025"/>
    <x v="38"/>
    <x v="0"/>
    <n v="1107"/>
    <n v="302"/>
    <s v="NO"/>
  </r>
  <r>
    <n v="11379"/>
    <x v="1"/>
    <x v="0"/>
    <s v="CABA"/>
    <n v="1"/>
    <x v="0"/>
    <x v="1"/>
    <s v="Azopardo"/>
    <n v="350"/>
    <x v="3"/>
    <x v="0"/>
    <n v="1107"/>
    <n v="188"/>
    <s v="NO"/>
  </r>
  <r>
    <n v="11087"/>
    <x v="1"/>
    <x v="0"/>
    <s v="CABA"/>
    <n v="1"/>
    <x v="1"/>
    <x v="1"/>
    <s v="Azopardo"/>
    <n v="670"/>
    <x v="3"/>
    <x v="0"/>
    <n v="1107"/>
    <n v="36"/>
    <s v="NO"/>
  </r>
  <r>
    <n v="11078"/>
    <x v="1"/>
    <x v="0"/>
    <s v="CABA"/>
    <n v="1"/>
    <x v="1"/>
    <x v="1"/>
    <s v="Balcarce"/>
    <n v="50"/>
    <x v="3"/>
    <x v="0"/>
    <n v="1064"/>
    <n v="107"/>
    <s v="NO"/>
  </r>
  <r>
    <n v="11082"/>
    <x v="13"/>
    <x v="0"/>
    <s v="CABA"/>
    <n v="2"/>
    <x v="1"/>
    <x v="1"/>
    <s v="Bartolomé Mitre"/>
    <n v="800"/>
    <x v="0"/>
    <x v="0"/>
    <n v="1036"/>
    <n v="141"/>
    <s v="NO"/>
  </r>
  <r>
    <n v="11673"/>
    <x v="1"/>
    <x v="0"/>
    <s v="CABA"/>
    <n v="3"/>
    <x v="0"/>
    <x v="0"/>
    <s v="Bernardo De Irigoyen"/>
    <n v="1000"/>
    <x v="28"/>
    <x v="0"/>
    <n v="1072"/>
    <n v="168"/>
    <s v="💵"/>
  </r>
  <r>
    <n v="11384"/>
    <x v="4"/>
    <x v="0"/>
    <s v="CABA"/>
    <n v="2"/>
    <x v="1"/>
    <x v="1"/>
    <s v="Bernardo De Irigoyen"/>
    <n v="312"/>
    <x v="3"/>
    <x v="0"/>
    <n v="1072"/>
    <n v="140"/>
    <s v="NO"/>
  </r>
  <r>
    <n v="11064"/>
    <x v="1"/>
    <x v="0"/>
    <s v="CABA"/>
    <n v="1"/>
    <x v="1"/>
    <x v="0"/>
    <s v="Bernardo De Irigoyen"/>
    <n v="474"/>
    <x v="3"/>
    <x v="0"/>
    <n v="1072"/>
    <n v="210"/>
    <s v="NO"/>
  </r>
  <r>
    <n v="11674"/>
    <x v="7"/>
    <x v="0"/>
    <s v="CABA"/>
    <n v="3"/>
    <x v="1"/>
    <x v="0"/>
    <s v="Bernardo De Irigoyen"/>
    <n v="986"/>
    <x v="28"/>
    <x v="0"/>
    <n v="1072"/>
    <n v="143"/>
    <s v="NO"/>
  </r>
  <r>
    <n v="11796"/>
    <x v="4"/>
    <x v="0"/>
    <s v="CABA"/>
    <n v="1"/>
    <x v="0"/>
    <x v="1"/>
    <s v="Beruti"/>
    <n v="3325"/>
    <x v="18"/>
    <x v="10"/>
    <n v="1425"/>
    <n v="56"/>
    <s v="NO"/>
  </r>
  <r>
    <n v="11042"/>
    <x v="7"/>
    <x v="0"/>
    <s v="CABA"/>
    <n v="2"/>
    <x v="0"/>
    <x v="1"/>
    <s v="Bmé. Mitre"/>
    <n v="201"/>
    <x v="0"/>
    <x v="0"/>
    <n v="1036"/>
    <n v="303"/>
    <s v="NO"/>
  </r>
  <r>
    <n v="11012"/>
    <x v="1"/>
    <x v="0"/>
    <s v="CABA"/>
    <n v="12"/>
    <x v="0"/>
    <x v="0"/>
    <s v="Bmé. Mitre"/>
    <n v="326"/>
    <x v="0"/>
    <x v="0"/>
    <n v="1036"/>
    <n v="204"/>
    <s v="💵"/>
  </r>
  <r>
    <n v="11043"/>
    <x v="14"/>
    <x v="0"/>
    <s v="CABA"/>
    <n v="1"/>
    <x v="0"/>
    <x v="0"/>
    <s v="Bme. Mitre"/>
    <n v="337"/>
    <x v="0"/>
    <x v="0"/>
    <n v="1036"/>
    <n v="107"/>
    <s v="NO"/>
  </r>
  <r>
    <n v="11053"/>
    <x v="1"/>
    <x v="0"/>
    <s v="CABA"/>
    <n v="2"/>
    <x v="1"/>
    <x v="1"/>
    <s v="Bmé. Mitre"/>
    <n v="343"/>
    <x v="0"/>
    <x v="0"/>
    <n v="1036"/>
    <n v="148"/>
    <s v="NO"/>
  </r>
  <r>
    <n v="11050"/>
    <x v="7"/>
    <x v="0"/>
    <s v="CABA"/>
    <n v="11"/>
    <x v="1"/>
    <x v="1"/>
    <s v="Bmé. Mitre"/>
    <n v="457"/>
    <x v="0"/>
    <x v="0"/>
    <n v="1036"/>
    <n v="26"/>
    <s v="NO"/>
  </r>
  <r>
    <n v="11400"/>
    <x v="4"/>
    <x v="0"/>
    <s v="CABA"/>
    <n v="1"/>
    <x v="1"/>
    <x v="1"/>
    <s v="Bolivar"/>
    <n v="177"/>
    <x v="3"/>
    <x v="0"/>
    <n v="1066"/>
    <n v="22"/>
    <s v="NO"/>
  </r>
  <r>
    <n v="11504"/>
    <x v="4"/>
    <x v="0"/>
    <s v="CABA"/>
    <n v="1"/>
    <x v="1"/>
    <x v="0"/>
    <s v="Brandsen"/>
    <n v="2570"/>
    <x v="13"/>
    <x v="1"/>
    <n v="1287"/>
    <n v="176"/>
    <s v="NO"/>
  </r>
  <r>
    <n v="11098"/>
    <x v="6"/>
    <x v="0"/>
    <s v="CABA"/>
    <n v="3"/>
    <x v="0"/>
    <x v="0"/>
    <s v="Bucarelli"/>
    <n v="2696"/>
    <x v="24"/>
    <x v="12"/>
    <n v="1431"/>
    <n v="41"/>
    <s v="NO"/>
  </r>
  <r>
    <n v="11787"/>
    <x v="4"/>
    <x v="0"/>
    <s v="CABA"/>
    <n v="1"/>
    <x v="1"/>
    <x v="0"/>
    <s v="Bulnes"/>
    <n v="1048"/>
    <x v="26"/>
    <x v="9"/>
    <n v="1176"/>
    <n v="245"/>
    <s v="NO"/>
  </r>
  <r>
    <n v="11789"/>
    <x v="4"/>
    <x v="0"/>
    <s v="CABA"/>
    <n v="1"/>
    <x v="1"/>
    <x v="0"/>
    <s v="Bulnes"/>
    <n v="2117"/>
    <x v="18"/>
    <x v="10"/>
    <n v="1425"/>
    <n v="113"/>
    <s v="NO"/>
  </r>
  <r>
    <n v="11777"/>
    <x v="4"/>
    <x v="0"/>
    <s v="CABA"/>
    <n v="1"/>
    <x v="1"/>
    <x v="1"/>
    <s v="Calderon De La Barca"/>
    <n v="1550"/>
    <x v="9"/>
    <x v="4"/>
    <n v="1407"/>
    <n v="103"/>
    <s v="NO"/>
  </r>
  <r>
    <n v="11214"/>
    <x v="6"/>
    <x v="0"/>
    <s v="CABA"/>
    <n v="4"/>
    <x v="0"/>
    <x v="0"/>
    <s v="Camargo"/>
    <n v="544"/>
    <x v="4"/>
    <x v="2"/>
    <n v="1414"/>
    <n v="312"/>
    <s v="💵"/>
  </r>
  <r>
    <n v="11701"/>
    <x v="1"/>
    <x v="0"/>
    <s v="CABA"/>
    <n v="2"/>
    <x v="0"/>
    <x v="1"/>
    <s v="Carlos Pellegrini"/>
    <n v="899"/>
    <x v="5"/>
    <x v="0"/>
    <n v="1009"/>
    <n v="92"/>
    <s v="NO"/>
  </r>
  <r>
    <n v="11025"/>
    <x v="7"/>
    <x v="0"/>
    <s v="CABA"/>
    <n v="2"/>
    <x v="0"/>
    <x v="0"/>
    <s v="Carlos Pellegrini"/>
    <n v="91"/>
    <x v="0"/>
    <x v="0"/>
    <n v="1009"/>
    <n v="232"/>
    <s v="NO"/>
  </r>
  <r>
    <n v="11802"/>
    <x v="1"/>
    <x v="0"/>
    <s v="CABA"/>
    <n v="1"/>
    <x v="0"/>
    <x v="1"/>
    <s v="Cavia"/>
    <n v="3302"/>
    <x v="18"/>
    <x v="10"/>
    <n v="1425"/>
    <n v="121"/>
    <s v="NO"/>
  </r>
  <r>
    <n v="11049"/>
    <x v="1"/>
    <x v="0"/>
    <s v="CABA"/>
    <n v="1"/>
    <x v="1"/>
    <x v="1"/>
    <s v="Cerrito"/>
    <n v="572"/>
    <x v="0"/>
    <x v="0"/>
    <n v="1010"/>
    <n v="88"/>
    <s v="NO"/>
  </r>
  <r>
    <n v="11080"/>
    <x v="15"/>
    <x v="0"/>
    <s v="CABA"/>
    <n v="3"/>
    <x v="0"/>
    <x v="0"/>
    <s v="Cerrito"/>
    <n v="702"/>
    <x v="0"/>
    <x v="0"/>
    <n v="1010"/>
    <n v="227"/>
    <s v="💵"/>
  </r>
  <r>
    <n v="11061"/>
    <x v="16"/>
    <x v="0"/>
    <s v="CABA"/>
    <n v="2"/>
    <x v="1"/>
    <x v="0"/>
    <s v="Cerrito"/>
    <n v="742"/>
    <x v="0"/>
    <x v="0"/>
    <n v="1010"/>
    <n v="269"/>
    <s v="NO"/>
  </r>
  <r>
    <n v="11062"/>
    <x v="0"/>
    <x v="0"/>
    <s v="CABA"/>
    <n v="2"/>
    <x v="0"/>
    <x v="1"/>
    <s v="Cerrito"/>
    <n v="746"/>
    <x v="0"/>
    <x v="0"/>
    <n v="1010"/>
    <n v="183"/>
    <s v="NO"/>
  </r>
  <r>
    <n v="11715"/>
    <x v="4"/>
    <x v="0"/>
    <s v="CABA"/>
    <n v="1"/>
    <x v="1"/>
    <x v="1"/>
    <s v="Cerrito"/>
    <n v="760"/>
    <x v="0"/>
    <x v="0"/>
    <n v="1010"/>
    <n v="308"/>
    <s v="NO"/>
  </r>
  <r>
    <n v="11785"/>
    <x v="4"/>
    <x v="0"/>
    <s v="CABA"/>
    <n v="2"/>
    <x v="0"/>
    <x v="1"/>
    <s v="Cerviño"/>
    <n v="3356"/>
    <x v="18"/>
    <x v="10"/>
    <n v="1425"/>
    <n v="44"/>
    <s v="NO"/>
  </r>
  <r>
    <n v="11083"/>
    <x v="1"/>
    <x v="0"/>
    <s v="CABA"/>
    <n v="1"/>
    <x v="1"/>
    <x v="1"/>
    <s v="Chacabuco"/>
    <n v="467"/>
    <x v="3"/>
    <x v="0"/>
    <n v="1069"/>
    <n v="161"/>
    <s v="NO"/>
  </r>
  <r>
    <n v="11690"/>
    <x v="4"/>
    <x v="0"/>
    <s v="CABA"/>
    <n v="4"/>
    <x v="0"/>
    <x v="1"/>
    <s v="Combate De Los Pozos"/>
    <n v="1881"/>
    <x v="7"/>
    <x v="1"/>
    <n v="1245"/>
    <n v="88"/>
    <s v="NO"/>
  </r>
  <r>
    <n v="11229"/>
    <x v="4"/>
    <x v="0"/>
    <s v="CABA"/>
    <n v="1"/>
    <x v="0"/>
    <x v="1"/>
    <s v="Combatientes De Malvinas"/>
    <n v="3062"/>
    <x v="43"/>
    <x v="2"/>
    <n v="1431"/>
    <n v="49"/>
    <s v="NO"/>
  </r>
  <r>
    <n v="11093"/>
    <x v="1"/>
    <x v="0"/>
    <s v="CABA"/>
    <n v="1"/>
    <x v="0"/>
    <x v="0"/>
    <s v="Corvalan"/>
    <n v="3698"/>
    <x v="44"/>
    <x v="13"/>
    <n v="1439"/>
    <n v="258"/>
    <s v="NO"/>
  </r>
  <r>
    <n v="11425"/>
    <x v="7"/>
    <x v="0"/>
    <s v="CABA"/>
    <n v="3"/>
    <x v="0"/>
    <x v="1"/>
    <s v="Cosquìn"/>
    <n v="61"/>
    <x v="10"/>
    <x v="5"/>
    <n v="1408"/>
    <n v="239"/>
    <s v="💵"/>
  </r>
  <r>
    <n v="10891"/>
    <x v="7"/>
    <x v="0"/>
    <s v="CABA"/>
    <n v="3"/>
    <x v="0"/>
    <x v="0"/>
    <s v="Cuenca"/>
    <n v="2755"/>
    <x v="45"/>
    <x v="14"/>
    <n v="1417"/>
    <n v="51"/>
    <s v="NO"/>
  </r>
  <r>
    <n v="10890"/>
    <x v="1"/>
    <x v="0"/>
    <s v="CABA"/>
    <n v="2"/>
    <x v="0"/>
    <x v="1"/>
    <s v="Cuenca"/>
    <n v="2971"/>
    <x v="45"/>
    <x v="14"/>
    <n v="1417"/>
    <n v="279"/>
    <s v="NO"/>
  </r>
  <r>
    <n v="11210"/>
    <x v="6"/>
    <x v="0"/>
    <s v="CABA"/>
    <n v="1"/>
    <x v="1"/>
    <x v="1"/>
    <s v="Drago"/>
    <n v="440"/>
    <x v="4"/>
    <x v="2"/>
    <n v="1414"/>
    <n v="29"/>
    <s v="NO"/>
  </r>
  <r>
    <n v="11517"/>
    <x v="4"/>
    <x v="0"/>
    <s v="CABA"/>
    <n v="1"/>
    <x v="0"/>
    <x v="1"/>
    <s v="Dr. Juan F. Aranguren"/>
    <n v="2649"/>
    <x v="17"/>
    <x v="7"/>
    <n v="1406"/>
    <n v="175"/>
    <s v="NO"/>
  </r>
  <r>
    <n v="11505"/>
    <x v="4"/>
    <x v="0"/>
    <s v="CABA"/>
    <n v="1"/>
    <x v="0"/>
    <x v="1"/>
    <s v="Dr. Ramón Carrillo"/>
    <n v="375"/>
    <x v="13"/>
    <x v="1"/>
    <n v="1275"/>
    <n v="139"/>
    <s v="NO"/>
  </r>
  <r>
    <n v="11700"/>
    <x v="1"/>
    <x v="0"/>
    <s v="CABA"/>
    <n v="2"/>
    <x v="0"/>
    <x v="1"/>
    <s v="Eduardo Madero"/>
    <n v="235"/>
    <x v="2"/>
    <x v="0"/>
    <n v="1106"/>
    <n v="102"/>
    <s v="NO"/>
  </r>
  <r>
    <n v="11031"/>
    <x v="7"/>
    <x v="0"/>
    <s v="CABA"/>
    <n v="1"/>
    <x v="0"/>
    <x v="1"/>
    <s v="Esmeralda"/>
    <n v="645"/>
    <x v="0"/>
    <x v="0"/>
    <n v="1007"/>
    <n v="109"/>
    <s v="NO"/>
  </r>
  <r>
    <n v="11048"/>
    <x v="4"/>
    <x v="0"/>
    <s v="CABA"/>
    <n v="2"/>
    <x v="0"/>
    <x v="1"/>
    <s v="Esmeralda"/>
    <n v="660"/>
    <x v="0"/>
    <x v="0"/>
    <n v="1007"/>
    <n v="43"/>
    <s v="NO"/>
  </r>
  <r>
    <n v="10888"/>
    <x v="7"/>
    <x v="0"/>
    <s v="CABA"/>
    <n v="3"/>
    <x v="0"/>
    <x v="0"/>
    <s v="Esquiú"/>
    <n v="991"/>
    <x v="1"/>
    <x v="1"/>
    <n v="1437"/>
    <n v="264"/>
    <s v="💵"/>
  </r>
  <r>
    <n v="11696"/>
    <x v="4"/>
    <x v="0"/>
    <s v="CABA"/>
    <n v="1"/>
    <x v="0"/>
    <x v="1"/>
    <s v="Esteban De Luca"/>
    <n v="2151"/>
    <x v="7"/>
    <x v="1"/>
    <n v="1246"/>
    <n v="229"/>
    <s v="NO"/>
  </r>
  <r>
    <n v="11088"/>
    <x v="4"/>
    <x v="0"/>
    <s v="CABA"/>
    <n v="1"/>
    <x v="1"/>
    <x v="1"/>
    <s v="Finochietto"/>
    <n v="435"/>
    <x v="13"/>
    <x v="1"/>
    <n v="1143"/>
    <n v="285"/>
    <s v="NO"/>
  </r>
  <r>
    <n v="11060"/>
    <x v="1"/>
    <x v="0"/>
    <s v="CABA"/>
    <n v="4"/>
    <x v="0"/>
    <x v="1"/>
    <s v="Florida"/>
    <n v="101"/>
    <x v="0"/>
    <x v="0"/>
    <n v="1005"/>
    <n v="70"/>
    <s v="NO"/>
  </r>
  <r>
    <n v="11070"/>
    <x v="1"/>
    <x v="0"/>
    <s v="CABA"/>
    <n v="4"/>
    <x v="0"/>
    <x v="1"/>
    <s v="Florida"/>
    <n v="238"/>
    <x v="0"/>
    <x v="0"/>
    <n v="1005"/>
    <n v="296"/>
    <s v="💵"/>
  </r>
  <r>
    <n v="11406"/>
    <x v="4"/>
    <x v="0"/>
    <s v="CABA"/>
    <n v="12"/>
    <x v="0"/>
    <x v="1"/>
    <s v="Florida"/>
    <n v="302"/>
    <x v="0"/>
    <x v="0"/>
    <n v="1005"/>
    <n v="94"/>
    <s v="NO"/>
  </r>
  <r>
    <n v="11726"/>
    <x v="1"/>
    <x v="0"/>
    <s v="CABA"/>
    <n v="3"/>
    <x v="0"/>
    <x v="1"/>
    <s v="Florida"/>
    <n v="963"/>
    <x v="5"/>
    <x v="0"/>
    <n v="1005"/>
    <n v="124"/>
    <s v="NO"/>
  </r>
  <r>
    <n v="11801"/>
    <x v="1"/>
    <x v="0"/>
    <s v="CABA"/>
    <n v="1"/>
    <x v="1"/>
    <x v="0"/>
    <s v="Godoy Cruz"/>
    <n v="2320"/>
    <x v="18"/>
    <x v="10"/>
    <n v="1425"/>
    <n v="316"/>
    <s v="NO"/>
  </r>
  <r>
    <n v="11201"/>
    <x v="4"/>
    <x v="0"/>
    <s v="CABA"/>
    <n v="1"/>
    <x v="1"/>
    <x v="1"/>
    <s v="Gral. Urquiza"/>
    <n v="609"/>
    <x v="15"/>
    <x v="8"/>
    <n v="1221"/>
    <n v="84"/>
    <s v="NO"/>
  </r>
  <r>
    <n v="11499"/>
    <x v="7"/>
    <x v="0"/>
    <s v="CABA"/>
    <n v="2"/>
    <x v="0"/>
    <x v="0"/>
    <s v="Guanahani"/>
    <n v="580"/>
    <x v="13"/>
    <x v="1"/>
    <n v="1274"/>
    <n v="237"/>
    <s v="NO"/>
  </r>
  <r>
    <n v="11387"/>
    <x v="1"/>
    <x v="0"/>
    <s v="CABA"/>
    <n v="1"/>
    <x v="1"/>
    <x v="0"/>
    <s v="Hipólito Yrigoyen"/>
    <n v="1760"/>
    <x v="3"/>
    <x v="0"/>
    <n v="1089"/>
    <n v="260"/>
    <s v="NO"/>
  </r>
  <r>
    <n v="11185"/>
    <x v="1"/>
    <x v="0"/>
    <s v="CABA"/>
    <n v="1"/>
    <x v="0"/>
    <x v="0"/>
    <s v="Hipólito Yrigoyen"/>
    <n v="1835"/>
    <x v="15"/>
    <x v="8"/>
    <n v="1089"/>
    <n v="66"/>
    <s v="NO"/>
  </r>
  <r>
    <n v="11399"/>
    <x v="1"/>
    <x v="0"/>
    <s v="CABA"/>
    <n v="3"/>
    <x v="0"/>
    <x v="1"/>
    <s v="Hipolito Yrigoyen"/>
    <n v="250"/>
    <x v="3"/>
    <x v="0"/>
    <n v="1086"/>
    <n v="313"/>
    <s v="💵"/>
  </r>
  <r>
    <n v="11077"/>
    <x v="1"/>
    <x v="0"/>
    <s v="CABA"/>
    <n v="2"/>
    <x v="0"/>
    <x v="0"/>
    <s v="Hipólito Yrigoyen"/>
    <n v="370"/>
    <x v="3"/>
    <x v="0"/>
    <n v="1086"/>
    <n v="66"/>
    <s v="NO"/>
  </r>
  <r>
    <n v="11409"/>
    <x v="4"/>
    <x v="0"/>
    <s v="CABA"/>
    <n v="5"/>
    <x v="1"/>
    <x v="1"/>
    <s v="J. A. Roca"/>
    <n v="538"/>
    <x v="3"/>
    <x v="0"/>
    <n v="1067"/>
    <n v="176"/>
    <s v="💵"/>
  </r>
  <r>
    <n v="11183"/>
    <x v="4"/>
    <x v="0"/>
    <s v="CABA"/>
    <n v="1"/>
    <x v="0"/>
    <x v="1"/>
    <s v="Jean Jaures"/>
    <n v="521"/>
    <x v="15"/>
    <x v="8"/>
    <n v="1215"/>
    <n v="237"/>
    <s v="NO"/>
  </r>
  <r>
    <n v="11698"/>
    <x v="6"/>
    <x v="0"/>
    <s v="CABA"/>
    <n v="2"/>
    <x v="1"/>
    <x v="0"/>
    <s v="Juana Manso"/>
    <n v="1159"/>
    <x v="2"/>
    <x v="0"/>
    <n v="1107"/>
    <n v="194"/>
    <s v="NO"/>
  </r>
  <r>
    <n v="11670"/>
    <x v="4"/>
    <x v="0"/>
    <s v="CABA"/>
    <n v="1"/>
    <x v="0"/>
    <x v="0"/>
    <s v="Juan B. Ambrosetti"/>
    <n v="743"/>
    <x v="6"/>
    <x v="3"/>
    <n v="1405"/>
    <n v="59"/>
    <s v="NO"/>
  </r>
  <r>
    <n v="10994"/>
    <x v="4"/>
    <x v="0"/>
    <s v="CABA"/>
    <n v="1"/>
    <x v="1"/>
    <x v="1"/>
    <s v="Junín"/>
    <n v="1930"/>
    <x v="12"/>
    <x v="6"/>
    <n v="1113"/>
    <n v="48"/>
    <s v="NO"/>
  </r>
  <r>
    <n v="10962"/>
    <x v="4"/>
    <x v="0"/>
    <s v="CABA"/>
    <n v="2"/>
    <x v="1"/>
    <x v="0"/>
    <s v="Juramento"/>
    <n v="2527"/>
    <x v="20"/>
    <x v="11"/>
    <n v="1428"/>
    <n v="263"/>
    <s v="NO"/>
  </r>
  <r>
    <n v="11092"/>
    <x v="4"/>
    <x v="0"/>
    <s v="CABA"/>
    <n v="2"/>
    <x v="0"/>
    <x v="1"/>
    <s v="Lacarra"/>
    <n v="3040"/>
    <x v="33"/>
    <x v="13"/>
    <n v="1437"/>
    <n v="298"/>
    <s v="NO"/>
  </r>
  <r>
    <n v="10960"/>
    <x v="4"/>
    <x v="0"/>
    <s v="CABA"/>
    <n v="5"/>
    <x v="1"/>
    <x v="1"/>
    <s v="La Pampa"/>
    <n v="2475"/>
    <x v="20"/>
    <x v="11"/>
    <n v="1428"/>
    <n v="70"/>
    <s v="NO"/>
  </r>
  <r>
    <n v="11172"/>
    <x v="4"/>
    <x v="0"/>
    <s v="CABA"/>
    <n v="4"/>
    <x v="1"/>
    <x v="0"/>
    <s v="Larrea"/>
    <n v="11"/>
    <x v="15"/>
    <x v="8"/>
    <n v="1030"/>
    <n v="48"/>
    <s v="NO"/>
  </r>
  <r>
    <n v="11015"/>
    <x v="1"/>
    <x v="0"/>
    <s v="CABA"/>
    <n v="3"/>
    <x v="0"/>
    <x v="1"/>
    <s v="Lavalle"/>
    <n v="1402"/>
    <x v="0"/>
    <x v="0"/>
    <n v="1048"/>
    <n v="315"/>
    <s v="💵"/>
  </r>
  <r>
    <n v="11026"/>
    <x v="4"/>
    <x v="0"/>
    <s v="CABA"/>
    <n v="3"/>
    <x v="0"/>
    <x v="1"/>
    <s v="Lavalle"/>
    <n v="1428"/>
    <x v="0"/>
    <x v="0"/>
    <n v="1048"/>
    <n v="235"/>
    <s v="💵"/>
  </r>
  <r>
    <n v="11023"/>
    <x v="1"/>
    <x v="0"/>
    <s v="CABA"/>
    <n v="2"/>
    <x v="1"/>
    <x v="1"/>
    <s v="Lavalle"/>
    <n v="593"/>
    <x v="0"/>
    <x v="0"/>
    <n v="1047"/>
    <n v="119"/>
    <s v="NO"/>
  </r>
  <r>
    <n v="11220"/>
    <x v="4"/>
    <x v="0"/>
    <s v="CABA"/>
    <n v="2"/>
    <x v="0"/>
    <x v="0"/>
    <s v="Llavallol"/>
    <n v="4307"/>
    <x v="31"/>
    <x v="14"/>
    <n v="1419"/>
    <n v="214"/>
    <s v="NO"/>
  </r>
  <r>
    <n v="11433"/>
    <x v="10"/>
    <x v="0"/>
    <s v="CABA"/>
    <n v="1"/>
    <x v="1"/>
    <x v="1"/>
    <s v="Lope De Vega"/>
    <n v="1502"/>
    <x v="39"/>
    <x v="4"/>
    <n v="1407"/>
    <n v="72"/>
    <s v="NO"/>
  </r>
  <r>
    <n v="11731"/>
    <x v="1"/>
    <x v="0"/>
    <s v="CABA"/>
    <n v="1"/>
    <x v="1"/>
    <x v="1"/>
    <s v="Madariaga"/>
    <n v="6976"/>
    <x v="23"/>
    <x v="13"/>
    <n v="1439"/>
    <n v="24"/>
    <s v="NO"/>
  </r>
  <r>
    <n v="11028"/>
    <x v="17"/>
    <x v="0"/>
    <s v="CABA"/>
    <n v="1"/>
    <x v="1"/>
    <x v="1"/>
    <s v="Maipú"/>
    <n v="50"/>
    <x v="0"/>
    <x v="0"/>
    <n v="1084"/>
    <n v="308"/>
    <s v="NO"/>
  </r>
  <r>
    <n v="11041"/>
    <x v="6"/>
    <x v="0"/>
    <s v="CABA"/>
    <n v="2"/>
    <x v="0"/>
    <x v="0"/>
    <s v="Maipú"/>
    <n v="72"/>
    <x v="0"/>
    <x v="0"/>
    <n v="1084"/>
    <n v="278"/>
    <s v="NO"/>
  </r>
  <r>
    <n v="11408"/>
    <x v="3"/>
    <x v="0"/>
    <s v="CABA"/>
    <n v="1"/>
    <x v="0"/>
    <x v="0"/>
    <s v="Maipu"/>
    <n v="99"/>
    <x v="0"/>
    <x v="0"/>
    <n v="1084"/>
    <n v="203"/>
    <s v="NO"/>
  </r>
  <r>
    <n v="11779"/>
    <x v="4"/>
    <x v="0"/>
    <s v="CABA"/>
    <n v="1"/>
    <x v="0"/>
    <x v="1"/>
    <s v="Mansilla"/>
    <n v="3640"/>
    <x v="18"/>
    <x v="10"/>
    <n v="1425"/>
    <n v="65"/>
    <s v="NO"/>
  </r>
  <r>
    <n v="10995"/>
    <x v="4"/>
    <x v="0"/>
    <s v="CABA"/>
    <n v="1"/>
    <x v="1"/>
    <x v="0"/>
    <s v="Marcelo T. De Alvear"/>
    <n v="1840"/>
    <x v="12"/>
    <x v="6"/>
    <n v="1122"/>
    <n v="165"/>
    <s v="NO"/>
  </r>
  <r>
    <n v="10889"/>
    <x v="1"/>
    <x v="0"/>
    <s v="CABA"/>
    <n v="3"/>
    <x v="1"/>
    <x v="0"/>
    <s v="Marcos Sastre"/>
    <n v="3202"/>
    <x v="45"/>
    <x v="14"/>
    <n v="1417"/>
    <n v="81"/>
    <s v="NO"/>
  </r>
  <r>
    <n v="11512"/>
    <x v="6"/>
    <x v="0"/>
    <s v="CABA"/>
    <n v="1"/>
    <x v="0"/>
    <x v="0"/>
    <s v="Martin Garcia"/>
    <n v="743"/>
    <x v="13"/>
    <x v="1"/>
    <n v="1268"/>
    <n v="95"/>
    <s v="NO"/>
  </r>
  <r>
    <n v="11079"/>
    <x v="1"/>
    <x v="0"/>
    <s v="CABA"/>
    <n v="1"/>
    <x v="1"/>
    <x v="0"/>
    <s v="Mexico"/>
    <n v="12"/>
    <x v="3"/>
    <x v="0"/>
    <n v="1097"/>
    <n v="80"/>
    <s v="NO"/>
  </r>
  <r>
    <n v="11030"/>
    <x v="6"/>
    <x v="0"/>
    <s v="CABA"/>
    <n v="1"/>
    <x v="1"/>
    <x v="1"/>
    <s v="Montevideo"/>
    <n v="431"/>
    <x v="0"/>
    <x v="0"/>
    <n v="1019"/>
    <n v="39"/>
    <s v="NO"/>
  </r>
  <r>
    <n v="11730"/>
    <x v="1"/>
    <x v="0"/>
    <s v="CABA"/>
    <n v="3"/>
    <x v="1"/>
    <x v="1"/>
    <s v="Murguiondo"/>
    <n v="4130"/>
    <x v="44"/>
    <x v="13"/>
    <n v="1439"/>
    <n v="314"/>
    <s v="💵"/>
  </r>
  <r>
    <n v="11729"/>
    <x v="7"/>
    <x v="0"/>
    <s v="CABA"/>
    <n v="2"/>
    <x v="1"/>
    <x v="1"/>
    <s v="Murguiondo"/>
    <n v="4349"/>
    <x v="44"/>
    <x v="13"/>
    <n v="1439"/>
    <n v="243"/>
    <s v="NO"/>
  </r>
  <r>
    <n v="10892"/>
    <x v="4"/>
    <x v="0"/>
    <s v="CABA"/>
    <n v="2"/>
    <x v="0"/>
    <x v="1"/>
    <s v="Nogoya"/>
    <n v="3174"/>
    <x v="45"/>
    <x v="14"/>
    <n v="1417"/>
    <n v="96"/>
    <s v="NO"/>
  </r>
  <r>
    <n v="11219"/>
    <x v="4"/>
    <x v="0"/>
    <s v="CABA"/>
    <n v="1"/>
    <x v="0"/>
    <x v="0"/>
    <s v="Nueva York"/>
    <n v="3952"/>
    <x v="31"/>
    <x v="14"/>
    <n v="1419"/>
    <n v="127"/>
    <s v="NO"/>
  </r>
  <r>
    <n v="11218"/>
    <x v="7"/>
    <x v="0"/>
    <s v="CABA"/>
    <n v="2"/>
    <x v="1"/>
    <x v="0"/>
    <s v="Nueva York"/>
    <n v="4020"/>
    <x v="31"/>
    <x v="14"/>
    <n v="1419"/>
    <n v="224"/>
    <s v="NO"/>
  </r>
  <r>
    <n v="10992"/>
    <x v="4"/>
    <x v="0"/>
    <s v="CABA"/>
    <n v="1"/>
    <x v="1"/>
    <x v="1"/>
    <s v="Paraguay"/>
    <n v="1536"/>
    <x v="12"/>
    <x v="6"/>
    <n v="1061"/>
    <n v="300"/>
    <s v="NO"/>
  </r>
  <r>
    <n v="11790"/>
    <x v="4"/>
    <x v="0"/>
    <s v="CABA"/>
    <n v="1"/>
    <x v="0"/>
    <x v="0"/>
    <s v="Paraguay"/>
    <n v="4302"/>
    <x v="18"/>
    <x v="10"/>
    <n v="1425"/>
    <n v="78"/>
    <s v="NO"/>
  </r>
  <r>
    <n v="11027"/>
    <x v="4"/>
    <x v="0"/>
    <s v="CABA"/>
    <n v="1"/>
    <x v="1"/>
    <x v="1"/>
    <s v="Paraná"/>
    <n v="744"/>
    <x v="0"/>
    <x v="0"/>
    <n v="1017"/>
    <n v="22"/>
    <s v="NO"/>
  </r>
  <r>
    <n v="11528"/>
    <x v="1"/>
    <x v="0"/>
    <s v="CABA"/>
    <n v="3"/>
    <x v="1"/>
    <x v="1"/>
    <s v="Paroissien"/>
    <n v="2443"/>
    <x v="22"/>
    <x v="12"/>
    <n v="1429"/>
    <n v="50"/>
    <s v="NO"/>
  </r>
  <r>
    <n v="11695"/>
    <x v="1"/>
    <x v="0"/>
    <s v="CABA"/>
    <n v="1"/>
    <x v="1"/>
    <x v="0"/>
    <s v="Pedro Chutro"/>
    <n v="2780"/>
    <x v="7"/>
    <x v="1"/>
    <n v="1437"/>
    <n v="248"/>
    <s v="NO"/>
  </r>
  <r>
    <n v="10986"/>
    <x v="4"/>
    <x v="0"/>
    <s v="CABA"/>
    <n v="1"/>
    <x v="0"/>
    <x v="1"/>
    <s v="Peña"/>
    <n v="3050"/>
    <x v="12"/>
    <x v="6"/>
    <n v="1425"/>
    <n v="220"/>
    <s v="NO"/>
  </r>
  <r>
    <n v="11066"/>
    <x v="1"/>
    <x v="0"/>
    <s v="CABA"/>
    <n v="1"/>
    <x v="1"/>
    <x v="0"/>
    <s v="Peru"/>
    <n v="103"/>
    <x v="3"/>
    <x v="0"/>
    <n v="1067"/>
    <n v="27"/>
    <s v="NO"/>
  </r>
  <r>
    <n v="11389"/>
    <x v="4"/>
    <x v="0"/>
    <s v="CABA"/>
    <n v="1"/>
    <x v="0"/>
    <x v="0"/>
    <s v="Peru"/>
    <n v="146"/>
    <x v="3"/>
    <x v="0"/>
    <n v="1067"/>
    <n v="91"/>
    <s v="NO"/>
  </r>
  <r>
    <n v="11395"/>
    <x v="1"/>
    <x v="0"/>
    <s v="CABA"/>
    <n v="1"/>
    <x v="0"/>
    <x v="0"/>
    <s v="Peru"/>
    <n v="169"/>
    <x v="3"/>
    <x v="0"/>
    <n v="1067"/>
    <n v="102"/>
    <s v="NO"/>
  </r>
  <r>
    <n v="11426"/>
    <x v="4"/>
    <x v="0"/>
    <s v="CABA"/>
    <n v="1"/>
    <x v="1"/>
    <x v="1"/>
    <s v="Pilar"/>
    <n v="950"/>
    <x v="10"/>
    <x v="5"/>
    <n v="1408"/>
    <n v="315"/>
    <s v="NO"/>
  </r>
  <r>
    <n v="11009"/>
    <x v="1"/>
    <x v="0"/>
    <s v="CABA"/>
    <n v="1"/>
    <x v="0"/>
    <x v="1"/>
    <s v="Pizzurno"/>
    <n v="935"/>
    <x v="12"/>
    <x v="6"/>
    <n v="1020"/>
    <n v="194"/>
    <s v="NO"/>
  </r>
  <r>
    <n v="11024"/>
    <x v="6"/>
    <x v="0"/>
    <s v="CABA"/>
    <n v="1"/>
    <x v="1"/>
    <x v="1"/>
    <s v="Pte. Perón"/>
    <n v="479"/>
    <x v="0"/>
    <x v="0"/>
    <n v="1038"/>
    <n v="51"/>
    <s v="NO"/>
  </r>
  <r>
    <n v="11054"/>
    <x v="9"/>
    <x v="0"/>
    <s v="CABA"/>
    <n v="2"/>
    <x v="1"/>
    <x v="1"/>
    <s v="Pte. Perón"/>
    <n v="525"/>
    <x v="0"/>
    <x v="0"/>
    <n v="1038"/>
    <n v="41"/>
    <s v="NO"/>
  </r>
  <r>
    <n v="11076"/>
    <x v="4"/>
    <x v="0"/>
    <s v="CABA"/>
    <n v="3"/>
    <x v="0"/>
    <x v="1"/>
    <s v="Pte. Perón"/>
    <n v="566"/>
    <x v="0"/>
    <x v="0"/>
    <n v="1038"/>
    <n v="152"/>
    <s v="NO"/>
  </r>
  <r>
    <n v="11032"/>
    <x v="7"/>
    <x v="0"/>
    <s v="CABA"/>
    <n v="2"/>
    <x v="1"/>
    <x v="1"/>
    <s v="Pte. Perón"/>
    <n v="739"/>
    <x v="0"/>
    <x v="0"/>
    <n v="1038"/>
    <n v="186"/>
    <s v="NO"/>
  </r>
  <r>
    <n v="11771"/>
    <x v="1"/>
    <x v="0"/>
    <s v="CABA"/>
    <n v="1"/>
    <x v="1"/>
    <x v="0"/>
    <s v="Punta Arenas"/>
    <n v="1201"/>
    <x v="27"/>
    <x v="2"/>
    <n v="1427"/>
    <n v="208"/>
    <s v="NO"/>
  </r>
  <r>
    <n v="11526"/>
    <x v="9"/>
    <x v="0"/>
    <s v="CABA"/>
    <n v="1"/>
    <x v="1"/>
    <x v="1"/>
    <s v="Ramon Falcon"/>
    <n v="2452"/>
    <x v="17"/>
    <x v="7"/>
    <n v="1406"/>
    <n v="201"/>
    <s v="NO"/>
  </r>
  <r>
    <n v="11423"/>
    <x v="6"/>
    <x v="0"/>
    <s v="CABA"/>
    <n v="2"/>
    <x v="0"/>
    <x v="1"/>
    <s v="Ramón L Falcón"/>
    <n v="6837"/>
    <x v="10"/>
    <x v="5"/>
    <n v="1408"/>
    <n v="159"/>
    <s v="NO"/>
  </r>
  <r>
    <n v="11068"/>
    <x v="9"/>
    <x v="0"/>
    <s v="CABA"/>
    <n v="3"/>
    <x v="1"/>
    <x v="1"/>
    <s v="Reconquista"/>
    <n v="101"/>
    <x v="0"/>
    <x v="0"/>
    <n v="1003"/>
    <n v="297"/>
    <s v="💵"/>
  </r>
  <r>
    <n v="11055"/>
    <x v="9"/>
    <x v="0"/>
    <s v="CABA"/>
    <n v="1"/>
    <x v="0"/>
    <x v="1"/>
    <s v="Reconquista"/>
    <n v="151"/>
    <x v="0"/>
    <x v="0"/>
    <n v="1003"/>
    <n v="126"/>
    <s v="NO"/>
  </r>
  <r>
    <n v="11056"/>
    <x v="1"/>
    <x v="0"/>
    <s v="CABA"/>
    <n v="4"/>
    <x v="1"/>
    <x v="1"/>
    <s v="Reconquista"/>
    <n v="266"/>
    <x v="0"/>
    <x v="0"/>
    <n v="1003"/>
    <n v="228"/>
    <s v="💵"/>
  </r>
  <r>
    <n v="11038"/>
    <x v="18"/>
    <x v="0"/>
    <s v="CABA"/>
    <n v="1"/>
    <x v="1"/>
    <x v="1"/>
    <s v="Reconquista"/>
    <n v="319"/>
    <x v="0"/>
    <x v="0"/>
    <n v="1003"/>
    <n v="100"/>
    <s v="NO"/>
  </r>
  <r>
    <n v="11065"/>
    <x v="19"/>
    <x v="0"/>
    <s v="CABA"/>
    <n v="1"/>
    <x v="0"/>
    <x v="0"/>
    <s v="Reconquista"/>
    <n v="353"/>
    <x v="0"/>
    <x v="0"/>
    <n v="1003"/>
    <n v="180"/>
    <s v="NO"/>
  </r>
  <r>
    <n v="11034"/>
    <x v="6"/>
    <x v="0"/>
    <s v="CABA"/>
    <n v="6"/>
    <x v="1"/>
    <x v="1"/>
    <s v="Reconquista"/>
    <n v="480"/>
    <x v="0"/>
    <x v="0"/>
    <n v="1003"/>
    <n v="111"/>
    <s v="NO"/>
  </r>
  <r>
    <n v="11035"/>
    <x v="6"/>
    <x v="0"/>
    <s v="CABA"/>
    <n v="2"/>
    <x v="0"/>
    <x v="1"/>
    <s v="Reconquista"/>
    <n v="480"/>
    <x v="0"/>
    <x v="0"/>
    <n v="1003"/>
    <n v="60"/>
    <s v="NO"/>
  </r>
  <r>
    <n v="11181"/>
    <x v="1"/>
    <x v="0"/>
    <s v="CABA"/>
    <n v="2"/>
    <x v="1"/>
    <x v="0"/>
    <s v="Riobamba"/>
    <n v="25"/>
    <x v="15"/>
    <x v="8"/>
    <n v="1025"/>
    <n v="202"/>
    <s v="NO"/>
  </r>
  <r>
    <n v="11521"/>
    <x v="6"/>
    <x v="0"/>
    <s v="CABA"/>
    <n v="2"/>
    <x v="1"/>
    <x v="0"/>
    <s v="Rivera Indarte"/>
    <n v="112"/>
    <x v="17"/>
    <x v="7"/>
    <n v="1406"/>
    <n v="251"/>
    <s v="NO"/>
  </r>
  <r>
    <n v="11187"/>
    <x v="1"/>
    <x v="0"/>
    <s v="CABA"/>
    <n v="1"/>
    <x v="0"/>
    <x v="1"/>
    <s v="Saavedra"/>
    <n v="87"/>
    <x v="15"/>
    <x v="8"/>
    <n v="1083"/>
    <n v="73"/>
    <s v="NO"/>
  </r>
  <r>
    <n v="11780"/>
    <x v="4"/>
    <x v="0"/>
    <s v="CABA"/>
    <n v="1"/>
    <x v="1"/>
    <x v="0"/>
    <s v="Salguero"/>
    <n v="2727"/>
    <x v="18"/>
    <x v="10"/>
    <n v="1425"/>
    <n v="240"/>
    <s v="NO"/>
  </r>
  <r>
    <n v="11795"/>
    <x v="9"/>
    <x v="0"/>
    <s v="CABA"/>
    <n v="1"/>
    <x v="0"/>
    <x v="1"/>
    <s v="Salguero"/>
    <n v="3172"/>
    <x v="18"/>
    <x v="10"/>
    <n v="1425"/>
    <n v="39"/>
    <s v="NO"/>
  </r>
  <r>
    <n v="11221"/>
    <x v="6"/>
    <x v="0"/>
    <s v="CABA"/>
    <n v="3"/>
    <x v="1"/>
    <x v="1"/>
    <s v="Sanabria"/>
    <n v="2963"/>
    <x v="31"/>
    <x v="14"/>
    <n v="1417"/>
    <n v="30"/>
    <s v="NO"/>
  </r>
  <r>
    <n v="11000"/>
    <x v="4"/>
    <x v="0"/>
    <s v="CABA"/>
    <n v="1"/>
    <x v="1"/>
    <x v="1"/>
    <s v="Sanchez De Bustamante"/>
    <n v="1399"/>
    <x v="12"/>
    <x v="6"/>
    <n v="1425"/>
    <n v="266"/>
    <s v="NO"/>
  </r>
  <r>
    <n v="11720"/>
    <x v="1"/>
    <x v="0"/>
    <s v="CABA"/>
    <n v="2"/>
    <x v="0"/>
    <x v="1"/>
    <s v="San Martín"/>
    <n v="1145"/>
    <x v="5"/>
    <x v="0"/>
    <n v="1004"/>
    <n v="126"/>
    <s v="NO"/>
  </r>
  <r>
    <n v="11706"/>
    <x v="1"/>
    <x v="0"/>
    <s v="CABA"/>
    <n v="1"/>
    <x v="0"/>
    <x v="1"/>
    <s v="San Martín"/>
    <n v="1155"/>
    <x v="5"/>
    <x v="0"/>
    <n v="1004"/>
    <n v="192"/>
    <s v="NO"/>
  </r>
  <r>
    <n v="11057"/>
    <x v="7"/>
    <x v="0"/>
    <s v="CABA"/>
    <n v="9"/>
    <x v="1"/>
    <x v="1"/>
    <s v="San Martin"/>
    <n v="137"/>
    <x v="0"/>
    <x v="0"/>
    <n v="1004"/>
    <n v="246"/>
    <s v="💵"/>
  </r>
  <r>
    <n v="11016"/>
    <x v="7"/>
    <x v="0"/>
    <s v="CABA"/>
    <n v="11"/>
    <x v="1"/>
    <x v="1"/>
    <s v="San Martín"/>
    <n v="137"/>
    <x v="0"/>
    <x v="0"/>
    <n v="1004"/>
    <n v="107"/>
    <s v="NO"/>
  </r>
  <r>
    <n v="11075"/>
    <x v="6"/>
    <x v="0"/>
    <s v="CABA"/>
    <n v="2"/>
    <x v="1"/>
    <x v="1"/>
    <s v="San Martin"/>
    <n v="215"/>
    <x v="0"/>
    <x v="0"/>
    <n v="1004"/>
    <n v="31"/>
    <s v="NO"/>
  </r>
  <r>
    <n v="11040"/>
    <x v="12"/>
    <x v="0"/>
    <s v="CABA"/>
    <n v="2"/>
    <x v="0"/>
    <x v="0"/>
    <s v="San Martín"/>
    <n v="298"/>
    <x v="0"/>
    <x v="0"/>
    <n v="1004"/>
    <n v="111"/>
    <s v="NO"/>
  </r>
  <r>
    <n v="11081"/>
    <x v="20"/>
    <x v="0"/>
    <s v="CABA"/>
    <n v="2"/>
    <x v="1"/>
    <x v="1"/>
    <s v="San Martín"/>
    <n v="333"/>
    <x v="0"/>
    <x v="0"/>
    <n v="1004"/>
    <n v="266"/>
    <s v="NO"/>
  </r>
  <r>
    <n v="11063"/>
    <x v="8"/>
    <x v="0"/>
    <s v="CABA"/>
    <n v="1"/>
    <x v="1"/>
    <x v="1"/>
    <s v="San Martin"/>
    <n v="347"/>
    <x v="0"/>
    <x v="0"/>
    <n v="1004"/>
    <n v="88"/>
    <s v="NO"/>
  </r>
  <r>
    <n v="11707"/>
    <x v="1"/>
    <x v="0"/>
    <s v="CABA"/>
    <n v="1"/>
    <x v="0"/>
    <x v="0"/>
    <s v="San Martín"/>
    <n v="913"/>
    <x v="5"/>
    <x v="0"/>
    <n v="1004"/>
    <n v="92"/>
    <s v="NO"/>
  </r>
  <r>
    <n v="11094"/>
    <x v="4"/>
    <x v="0"/>
    <s v="CABA"/>
    <n v="1"/>
    <x v="0"/>
    <x v="0"/>
    <s v="Santiago De Compostela"/>
    <n v="3801"/>
    <x v="30"/>
    <x v="5"/>
    <n v="1407"/>
    <n v="233"/>
    <s v="NO"/>
  </r>
  <r>
    <n v="11058"/>
    <x v="4"/>
    <x v="0"/>
    <s v="CABA"/>
    <n v="1"/>
    <x v="1"/>
    <x v="1"/>
    <s v="Sarmiento"/>
    <n v="1531"/>
    <x v="0"/>
    <x v="0"/>
    <n v="1042"/>
    <n v="229"/>
    <s v="NO"/>
  </r>
  <r>
    <n v="11071"/>
    <x v="12"/>
    <x v="0"/>
    <s v="CABA"/>
    <n v="2"/>
    <x v="0"/>
    <x v="0"/>
    <s v="Sarmiento"/>
    <n v="532"/>
    <x v="0"/>
    <x v="0"/>
    <n v="1041"/>
    <n v="285"/>
    <s v="NO"/>
  </r>
  <r>
    <n v="11051"/>
    <x v="4"/>
    <x v="0"/>
    <s v="CABA"/>
    <n v="6"/>
    <x v="0"/>
    <x v="0"/>
    <s v="Sarmiento"/>
    <n v="630"/>
    <x v="0"/>
    <x v="0"/>
    <n v="1041"/>
    <n v="202"/>
    <s v="💵"/>
  </r>
  <r>
    <n v="11074"/>
    <x v="21"/>
    <x v="0"/>
    <s v="CABA"/>
    <n v="1"/>
    <x v="0"/>
    <x v="0"/>
    <s v="Sarmiento"/>
    <n v="700"/>
    <x v="0"/>
    <x v="0"/>
    <n v="1041"/>
    <n v="243"/>
    <s v="NO"/>
  </r>
  <r>
    <n v="11011"/>
    <x v="22"/>
    <x v="0"/>
    <s v="CABA"/>
    <n v="1"/>
    <x v="0"/>
    <x v="1"/>
    <s v="Sarmiento"/>
    <n v="741"/>
    <x v="0"/>
    <x v="0"/>
    <n v="1041"/>
    <n v="45"/>
    <s v="NO"/>
  </r>
  <r>
    <n v="11019"/>
    <x v="23"/>
    <x v="0"/>
    <s v="CABA"/>
    <n v="1"/>
    <x v="1"/>
    <x v="1"/>
    <s v="Sarmiento"/>
    <n v="779"/>
    <x v="0"/>
    <x v="0"/>
    <n v="1041"/>
    <n v="274"/>
    <s v="NO"/>
  </r>
  <r>
    <n v="11728"/>
    <x v="4"/>
    <x v="0"/>
    <s v="CABA"/>
    <n v="3"/>
    <x v="1"/>
    <x v="1"/>
    <s v="Soldado De La Frontera"/>
    <n v="5290"/>
    <x v="44"/>
    <x v="13"/>
    <n v="1439"/>
    <n v="246"/>
    <s v="💵"/>
  </r>
  <r>
    <n v="11072"/>
    <x v="4"/>
    <x v="0"/>
    <s v="CABA"/>
    <n v="2"/>
    <x v="0"/>
    <x v="1"/>
    <s v="Talcahuano"/>
    <n v="459"/>
    <x v="0"/>
    <x v="0"/>
    <n v="1013"/>
    <n v="52"/>
    <s v="NO"/>
  </r>
  <r>
    <n v="11428"/>
    <x v="6"/>
    <x v="0"/>
    <s v="CABA"/>
    <n v="1"/>
    <x v="1"/>
    <x v="1"/>
    <s v="Timoteo Gordillo"/>
    <n v="57"/>
    <x v="10"/>
    <x v="5"/>
    <n v="1408"/>
    <n v="145"/>
    <s v="NO"/>
  </r>
  <r>
    <n v="11230"/>
    <x v="4"/>
    <x v="0"/>
    <s v="CABA"/>
    <n v="1"/>
    <x v="1"/>
    <x v="0"/>
    <s v="Tronador"/>
    <n v="801"/>
    <x v="11"/>
    <x v="2"/>
    <n v="1427"/>
    <n v="98"/>
    <s v="NO"/>
  </r>
  <r>
    <n v="11182"/>
    <x v="4"/>
    <x v="0"/>
    <s v="CABA"/>
    <n v="1"/>
    <x v="1"/>
    <x v="0"/>
    <s v="Tte. Gral. Juan D. Peron"/>
    <n v="2941"/>
    <x v="15"/>
    <x v="8"/>
    <n v="1198"/>
    <n v="70"/>
    <s v="NO"/>
  </r>
  <r>
    <n v="11044"/>
    <x v="6"/>
    <x v="0"/>
    <s v="CABA"/>
    <n v="3"/>
    <x v="1"/>
    <x v="1"/>
    <s v="Tucuman"/>
    <n v="661"/>
    <x v="0"/>
    <x v="0"/>
    <n v="1049"/>
    <n v="22"/>
    <s v="NO"/>
  </r>
  <r>
    <n v="11067"/>
    <x v="24"/>
    <x v="0"/>
    <s v="CABA"/>
    <n v="1"/>
    <x v="0"/>
    <x v="0"/>
    <s v="Tucumán"/>
    <n v="821"/>
    <x v="0"/>
    <x v="0"/>
    <n v="1049"/>
    <n v="208"/>
    <s v="NO"/>
  </r>
  <r>
    <n v="11692"/>
    <x v="4"/>
    <x v="0"/>
    <s v="CABA"/>
    <n v="1"/>
    <x v="0"/>
    <x v="0"/>
    <s v="Uspallata"/>
    <n v="2272"/>
    <x v="7"/>
    <x v="1"/>
    <n v="1282"/>
    <n v="168"/>
    <s v="NO"/>
  </r>
  <r>
    <n v="11694"/>
    <x v="4"/>
    <x v="0"/>
    <s v="CABA"/>
    <n v="2"/>
    <x v="0"/>
    <x v="1"/>
    <s v="Uspallata"/>
    <n v="3150"/>
    <x v="7"/>
    <x v="1"/>
    <n v="1437"/>
    <n v="155"/>
    <s v="NO"/>
  </r>
  <r>
    <n v="11693"/>
    <x v="1"/>
    <x v="0"/>
    <s v="CABA"/>
    <n v="2"/>
    <x v="1"/>
    <x v="1"/>
    <s v="Uspallata"/>
    <n v="3400"/>
    <x v="7"/>
    <x v="1"/>
    <n v="1437"/>
    <n v="135"/>
    <s v="NO"/>
  </r>
  <r>
    <n v="11516"/>
    <x v="7"/>
    <x v="0"/>
    <s v="CABA"/>
    <n v="2"/>
    <x v="1"/>
    <x v="0"/>
    <s v="Varela"/>
    <n v="1122"/>
    <x v="17"/>
    <x v="7"/>
    <n v="1406"/>
    <n v="266"/>
    <s v="NO"/>
  </r>
  <r>
    <n v="11524"/>
    <x v="4"/>
    <x v="0"/>
    <s v="CABA"/>
    <n v="1"/>
    <x v="0"/>
    <x v="1"/>
    <s v="Varela"/>
    <n v="1307"/>
    <x v="17"/>
    <x v="7"/>
    <n v="1406"/>
    <n v="34"/>
    <s v="NO"/>
  </r>
  <r>
    <n v="11531"/>
    <x v="9"/>
    <x v="0"/>
    <s v="CABA"/>
    <n v="1"/>
    <x v="1"/>
    <x v="1"/>
    <s v="Vedia"/>
    <n v="3626"/>
    <x v="22"/>
    <x v="12"/>
    <n v="1430"/>
    <n v="313"/>
    <s v="NO"/>
  </r>
  <r>
    <n v="11018"/>
    <x v="4"/>
    <x v="0"/>
    <s v="CABA"/>
    <n v="1"/>
    <x v="0"/>
    <x v="1"/>
    <s v="Viamonte"/>
    <n v="1155"/>
    <x v="0"/>
    <x v="0"/>
    <n v="1053"/>
    <n v="311"/>
    <s v="NO"/>
  </r>
  <r>
    <n v="11036"/>
    <x v="4"/>
    <x v="0"/>
    <s v="CABA"/>
    <n v="1"/>
    <x v="1"/>
    <x v="1"/>
    <s v="Viamonte"/>
    <n v="900"/>
    <x v="0"/>
    <x v="0"/>
    <n v="1053"/>
    <n v="314"/>
    <s v="NO"/>
  </r>
  <r>
    <n v="11013"/>
    <x v="6"/>
    <x v="0"/>
    <s v="CABA"/>
    <n v="1"/>
    <x v="1"/>
    <x v="1"/>
    <s v="Viamonte"/>
    <n v="930"/>
    <x v="0"/>
    <x v="0"/>
    <n v="1053"/>
    <n v="76"/>
    <s v="NO"/>
  </r>
  <r>
    <n v="11211"/>
    <x v="1"/>
    <x v="0"/>
    <s v="CABA"/>
    <n v="2"/>
    <x v="1"/>
    <x v="1"/>
    <s v="Warnes"/>
    <n v="1354"/>
    <x v="4"/>
    <x v="2"/>
    <n v="1416"/>
    <n v="306"/>
    <s v="NO"/>
  </r>
  <r>
    <n v="40860"/>
    <x v="25"/>
    <x v="1"/>
    <s v="Ciudadela"/>
    <n v="1"/>
    <x v="1"/>
    <x v="1"/>
    <s v="100 - Colectora General Paz"/>
    <n v="0"/>
    <x v="10"/>
    <x v="5"/>
    <n v="0"/>
    <n v="105"/>
    <s v="NO"/>
  </r>
  <r>
    <n v="40430"/>
    <x v="26"/>
    <x v="1"/>
    <s v="CABA"/>
    <n v="2"/>
    <x v="1"/>
    <x v="1"/>
    <s v="12 DE OCTUBRE"/>
    <n v="0"/>
    <x v="27"/>
    <x v="2"/>
    <n v="0"/>
    <n v="103"/>
    <s v="NO"/>
  </r>
  <r>
    <n v="40776"/>
    <x v="25"/>
    <x v="1"/>
    <s v="CABA"/>
    <n v="1"/>
    <x v="1"/>
    <x v="0"/>
    <s v="24 DE NOVIEMBRE"/>
    <n v="791"/>
    <x v="15"/>
    <x v="8"/>
    <n v="1224"/>
    <n v="157"/>
    <s v="NO"/>
  </r>
  <r>
    <n v="40117"/>
    <x v="27"/>
    <x v="1"/>
    <s v="CABA"/>
    <n v="4"/>
    <x v="0"/>
    <x v="0"/>
    <s v="25 DE MAYO"/>
    <n v="140"/>
    <x v="0"/>
    <x v="0"/>
    <n v="1002"/>
    <n v="293"/>
    <s v="💵"/>
  </r>
  <r>
    <n v="41184"/>
    <x v="28"/>
    <x v="1"/>
    <s v="CABA"/>
    <n v="2"/>
    <x v="1"/>
    <x v="1"/>
    <s v="25 DE MAYO"/>
    <n v="299"/>
    <x v="0"/>
    <x v="0"/>
    <n v="1002"/>
    <n v="205"/>
    <s v="NO"/>
  </r>
  <r>
    <n v="40692"/>
    <x v="29"/>
    <x v="1"/>
    <s v="CABA"/>
    <n v="1"/>
    <x v="0"/>
    <x v="1"/>
    <s v="ARIAS"/>
    <n v="0"/>
    <x v="21"/>
    <x v="11"/>
    <n v="0"/>
    <n v="88"/>
    <s v="NO"/>
  </r>
  <r>
    <n v="40686"/>
    <x v="29"/>
    <x v="1"/>
    <s v="CABA"/>
    <n v="1"/>
    <x v="1"/>
    <x v="0"/>
    <s v="9 DE JULIO AV."/>
    <n v="0"/>
    <x v="5"/>
    <x v="0"/>
    <n v="0"/>
    <n v="193"/>
    <s v="NO"/>
  </r>
  <r>
    <n v="41169"/>
    <x v="28"/>
    <x v="1"/>
    <s v="CABA"/>
    <n v="1"/>
    <x v="1"/>
    <x v="0"/>
    <s v="ACOSTA, MARIANO"/>
    <n v="0"/>
    <x v="33"/>
    <x v="13"/>
    <n v="0"/>
    <n v="270"/>
    <s v="NO"/>
  </r>
  <r>
    <n v="40618"/>
    <x v="29"/>
    <x v="1"/>
    <s v="CABA"/>
    <n v="1"/>
    <x v="1"/>
    <x v="1"/>
    <s v="ACOYTE"/>
    <n v="0"/>
    <x v="6"/>
    <x v="3"/>
    <n v="0"/>
    <n v="309"/>
    <s v="NO"/>
  </r>
  <r>
    <n v="40549"/>
    <x v="29"/>
    <x v="1"/>
    <s v="CABA"/>
    <n v="1"/>
    <x v="1"/>
    <x v="1"/>
    <s v="ACUÑA DE FIGUEROA, FRANCISCO"/>
    <n v="0"/>
    <x v="18"/>
    <x v="10"/>
    <n v="0"/>
    <n v="69"/>
    <s v="NO"/>
  </r>
  <r>
    <n v="40590"/>
    <x v="29"/>
    <x v="1"/>
    <s v="CABA"/>
    <n v="3"/>
    <x v="1"/>
    <x v="1"/>
    <s v="AGOTE, LUIS DR."/>
    <n v="0"/>
    <x v="12"/>
    <x v="6"/>
    <n v="0"/>
    <n v="268"/>
    <s v="💵"/>
  </r>
  <r>
    <n v="41056"/>
    <x v="30"/>
    <x v="1"/>
    <s v="CABA"/>
    <n v="2"/>
    <x v="1"/>
    <x v="1"/>
    <s v="AGOTE, LUIS DR."/>
    <n v="0"/>
    <x v="12"/>
    <x v="6"/>
    <n v="0"/>
    <n v="171"/>
    <s v="NO"/>
  </r>
  <r>
    <n v="41158"/>
    <x v="28"/>
    <x v="1"/>
    <s v="CABA"/>
    <n v="1"/>
    <x v="1"/>
    <x v="0"/>
    <s v="AGUERO"/>
    <n v="628"/>
    <x v="15"/>
    <x v="8"/>
    <n v="1171"/>
    <n v="236"/>
    <s v="NO"/>
  </r>
  <r>
    <n v="40594"/>
    <x v="29"/>
    <x v="1"/>
    <s v="CABA"/>
    <n v="2"/>
    <x v="0"/>
    <x v="1"/>
    <s v="AGUIRRE"/>
    <n v="0"/>
    <x v="25"/>
    <x v="2"/>
    <n v="0"/>
    <n v="68"/>
    <s v="NO"/>
  </r>
  <r>
    <n v="40246"/>
    <x v="27"/>
    <x v="1"/>
    <s v="CABA"/>
    <n v="1"/>
    <x v="0"/>
    <x v="0"/>
    <s v="Av. Juan B. Alberdi"/>
    <n v="0"/>
    <x v="30"/>
    <x v="5"/>
    <n v="0"/>
    <n v="288"/>
    <s v="NO"/>
  </r>
  <r>
    <n v="39913"/>
    <x v="31"/>
    <x v="1"/>
    <s v="CABA"/>
    <n v="2"/>
    <x v="1"/>
    <x v="0"/>
    <s v="Av. Juan B. Alberdi"/>
    <n v="0"/>
    <x v="36"/>
    <x v="5"/>
    <n v="0"/>
    <n v="38"/>
    <s v="NO"/>
  </r>
  <r>
    <n v="40349"/>
    <x v="27"/>
    <x v="1"/>
    <s v="CABA"/>
    <n v="1"/>
    <x v="0"/>
    <x v="1"/>
    <s v="Av. Juan B. Alberdi"/>
    <n v="0"/>
    <x v="36"/>
    <x v="5"/>
    <n v="0"/>
    <n v="153"/>
    <s v="NO"/>
  </r>
  <r>
    <n v="40096"/>
    <x v="27"/>
    <x v="1"/>
    <s v="CABA"/>
    <n v="3"/>
    <x v="1"/>
    <x v="1"/>
    <s v="Av. Juan B. Alberdi"/>
    <n v="0"/>
    <x v="36"/>
    <x v="5"/>
    <n v="0"/>
    <n v="83"/>
    <s v="NO"/>
  </r>
  <r>
    <n v="41195"/>
    <x v="28"/>
    <x v="1"/>
    <s v="CABA"/>
    <n v="2"/>
    <x v="0"/>
    <x v="0"/>
    <s v="Av. Juan B. Alberdi"/>
    <n v="0"/>
    <x v="36"/>
    <x v="5"/>
    <n v="0"/>
    <n v="106"/>
    <s v="NO"/>
  </r>
  <r>
    <n v="39966"/>
    <x v="31"/>
    <x v="1"/>
    <s v="CABA"/>
    <n v="1"/>
    <x v="0"/>
    <x v="0"/>
    <s v="ALBERTI"/>
    <n v="0"/>
    <x v="15"/>
    <x v="8"/>
    <n v="0"/>
    <n v="185"/>
    <s v="NO"/>
  </r>
  <r>
    <n v="39766"/>
    <x v="32"/>
    <x v="1"/>
    <s v="CABA"/>
    <n v="1"/>
    <x v="0"/>
    <x v="0"/>
    <s v="ALCORTA, AMANCIO AV."/>
    <n v="0"/>
    <x v="1"/>
    <x v="1"/>
    <n v="0"/>
    <n v="237"/>
    <s v="NO"/>
  </r>
  <r>
    <n v="40643"/>
    <x v="29"/>
    <x v="1"/>
    <s v="CABA"/>
    <n v="3"/>
    <x v="0"/>
    <x v="1"/>
    <s v="Av. Leandro N. Alem"/>
    <n v="0"/>
    <x v="5"/>
    <x v="0"/>
    <n v="0"/>
    <n v="311"/>
    <s v="💵"/>
  </r>
  <r>
    <n v="40732"/>
    <x v="29"/>
    <x v="1"/>
    <s v="CABA"/>
    <n v="1"/>
    <x v="1"/>
    <x v="0"/>
    <s v="Av. Leandro N. Alem"/>
    <n v="0"/>
    <x v="5"/>
    <x v="0"/>
    <n v="0"/>
    <n v="48"/>
    <s v="NO"/>
  </r>
  <r>
    <n v="40319"/>
    <x v="27"/>
    <x v="1"/>
    <s v="CABA"/>
    <n v="2"/>
    <x v="0"/>
    <x v="1"/>
    <s v="Av. Leandro N. Alem"/>
    <n v="0"/>
    <x v="5"/>
    <x v="0"/>
    <n v="0"/>
    <n v="298"/>
    <s v="NO"/>
  </r>
  <r>
    <n v="40942"/>
    <x v="25"/>
    <x v="1"/>
    <s v="CABA"/>
    <n v="1"/>
    <x v="1"/>
    <x v="1"/>
    <s v="Av. Leandro N. Alem"/>
    <n v="0"/>
    <x v="5"/>
    <x v="0"/>
    <n v="0"/>
    <n v="315"/>
    <s v="NO"/>
  </r>
  <r>
    <n v="41171"/>
    <x v="28"/>
    <x v="1"/>
    <s v="CABA"/>
    <n v="1"/>
    <x v="0"/>
    <x v="0"/>
    <s v="Av. Leandro N. Alem"/>
    <n v="0"/>
    <x v="5"/>
    <x v="0"/>
    <n v="0"/>
    <n v="266"/>
    <s v="NO"/>
  </r>
  <r>
    <n v="41071"/>
    <x v="30"/>
    <x v="1"/>
    <s v="CABA"/>
    <n v="1"/>
    <x v="0"/>
    <x v="0"/>
    <s v="Av. Leandro N. Alem"/>
    <n v="0"/>
    <x v="5"/>
    <x v="0"/>
    <n v="0"/>
    <n v="75"/>
    <s v="NO"/>
  </r>
  <r>
    <n v="40876"/>
    <x v="25"/>
    <x v="1"/>
    <s v="CABA"/>
    <n v="2"/>
    <x v="1"/>
    <x v="1"/>
    <s v="Av. Leandro N. Alem"/>
    <n v="0"/>
    <x v="5"/>
    <x v="0"/>
    <n v="0"/>
    <n v="270"/>
    <s v="NO"/>
  </r>
  <r>
    <n v="41096"/>
    <x v="28"/>
    <x v="1"/>
    <s v="CABA"/>
    <n v="1"/>
    <x v="0"/>
    <x v="1"/>
    <s v="Av. Leandro N. Alem"/>
    <n v="0"/>
    <x v="0"/>
    <x v="0"/>
    <n v="0"/>
    <n v="75"/>
    <s v="NO"/>
  </r>
  <r>
    <n v="40528"/>
    <x v="29"/>
    <x v="1"/>
    <s v="CABA"/>
    <n v="6"/>
    <x v="1"/>
    <x v="0"/>
    <s v="Av. Leandro N. Alem"/>
    <n v="0"/>
    <x v="0"/>
    <x v="0"/>
    <n v="0"/>
    <n v="70"/>
    <s v="NO"/>
  </r>
  <r>
    <n v="41358"/>
    <x v="33"/>
    <x v="1"/>
    <s v="CABA"/>
    <n v="1"/>
    <x v="0"/>
    <x v="0"/>
    <s v="Av. Leandro N. Alem"/>
    <n v="0"/>
    <x v="5"/>
    <x v="0"/>
    <n v="0"/>
    <n v="299"/>
    <s v="NO"/>
  </r>
  <r>
    <n v="39916"/>
    <x v="31"/>
    <x v="1"/>
    <s v="CABA"/>
    <n v="2"/>
    <x v="1"/>
    <x v="1"/>
    <s v="Av. Leandro N. Alem"/>
    <n v="0"/>
    <x v="5"/>
    <x v="0"/>
    <n v="0"/>
    <n v="38"/>
    <s v="NO"/>
  </r>
  <r>
    <n v="41176"/>
    <x v="28"/>
    <x v="1"/>
    <s v="CABA"/>
    <n v="3"/>
    <x v="0"/>
    <x v="0"/>
    <s v="Av. Leandro N. Alem"/>
    <n v="0"/>
    <x v="5"/>
    <x v="0"/>
    <n v="0"/>
    <n v="287"/>
    <s v="💵"/>
  </r>
  <r>
    <n v="39815"/>
    <x v="34"/>
    <x v="1"/>
    <s v="CABA"/>
    <n v="2"/>
    <x v="1"/>
    <x v="0"/>
    <s v="Av. Leandro N. Alem"/>
    <n v="0"/>
    <x v="5"/>
    <x v="0"/>
    <n v="0"/>
    <n v="251"/>
    <s v="NO"/>
  </r>
  <r>
    <n v="40225"/>
    <x v="27"/>
    <x v="1"/>
    <s v="CABA"/>
    <n v="2"/>
    <x v="0"/>
    <x v="1"/>
    <s v="Alicia M. De Justo"/>
    <n v="1370"/>
    <x v="2"/>
    <x v="0"/>
    <n v="1107"/>
    <n v="67"/>
    <s v="NO"/>
  </r>
  <r>
    <n v="40066"/>
    <x v="35"/>
    <x v="1"/>
    <s v="CABA"/>
    <n v="2"/>
    <x v="1"/>
    <x v="0"/>
    <s v="ALMAFUERTE AV."/>
    <n v="0"/>
    <x v="7"/>
    <x v="1"/>
    <n v="0"/>
    <n v="195"/>
    <s v="NO"/>
  </r>
  <r>
    <n v="40234"/>
    <x v="27"/>
    <x v="1"/>
    <s v="CABA"/>
    <n v="2"/>
    <x v="1"/>
    <x v="0"/>
    <s v="ALSINA, ADOLFO"/>
    <n v="1338"/>
    <x v="3"/>
    <x v="0"/>
    <n v="1088"/>
    <n v="171"/>
    <s v="NO"/>
  </r>
  <r>
    <n v="41273"/>
    <x v="33"/>
    <x v="1"/>
    <s v="CABA"/>
    <n v="2"/>
    <x v="1"/>
    <x v="0"/>
    <s v="ALSINA, ADOLFO"/>
    <n v="0"/>
    <x v="15"/>
    <x v="8"/>
    <n v="0"/>
    <n v="145"/>
    <s v="NO"/>
  </r>
  <r>
    <n v="40937"/>
    <x v="25"/>
    <x v="1"/>
    <s v="CABA"/>
    <n v="3"/>
    <x v="0"/>
    <x v="0"/>
    <s v="ALVAREZ, DONATO, TTE. GRAL. AV."/>
    <n v="0"/>
    <x v="41"/>
    <x v="14"/>
    <n v="0"/>
    <n v="80"/>
    <s v="NO"/>
  </r>
  <r>
    <n v="41290"/>
    <x v="33"/>
    <x v="1"/>
    <s v="CABA"/>
    <n v="1"/>
    <x v="1"/>
    <x v="1"/>
    <s v="ARIAS"/>
    <n v="0"/>
    <x v="21"/>
    <x v="11"/>
    <n v="0"/>
    <n v="139"/>
    <s v="NO"/>
  </r>
  <r>
    <n v="41124"/>
    <x v="28"/>
    <x v="1"/>
    <s v="CABA"/>
    <n v="2"/>
    <x v="0"/>
    <x v="0"/>
    <s v="ALVAREZ, DONATO, TTE. GRAL. AV."/>
    <n v="0"/>
    <x v="27"/>
    <x v="2"/>
    <n v="0"/>
    <n v="180"/>
    <s v="NO"/>
  </r>
  <r>
    <n v="40956"/>
    <x v="25"/>
    <x v="1"/>
    <s v="CABA"/>
    <n v="1"/>
    <x v="1"/>
    <x v="1"/>
    <s v="ALVAREZ JONTE AV."/>
    <n v="0"/>
    <x v="46"/>
    <x v="4"/>
    <n v="0"/>
    <n v="55"/>
    <s v="NO"/>
  </r>
  <r>
    <n v="40142"/>
    <x v="27"/>
    <x v="1"/>
    <s v="CABA"/>
    <n v="1"/>
    <x v="1"/>
    <x v="0"/>
    <s v="ALVAREZ JONTE"/>
    <n v="0"/>
    <x v="41"/>
    <x v="14"/>
    <n v="0"/>
    <n v="279"/>
    <s v="NO"/>
  </r>
  <r>
    <n v="40525"/>
    <x v="29"/>
    <x v="1"/>
    <s v="CABA"/>
    <n v="2"/>
    <x v="1"/>
    <x v="0"/>
    <s v="ALVAREZ THOMAS AV."/>
    <n v="0"/>
    <x v="25"/>
    <x v="2"/>
    <n v="0"/>
    <n v="72"/>
    <s v="NO"/>
  </r>
  <r>
    <n v="40198"/>
    <x v="27"/>
    <x v="1"/>
    <s v="CABA"/>
    <n v="2"/>
    <x v="0"/>
    <x v="0"/>
    <s v="ALVEAR AV."/>
    <n v="1301"/>
    <x v="5"/>
    <x v="0"/>
    <n v="1014"/>
    <n v="302"/>
    <s v="NO"/>
  </r>
  <r>
    <n v="40386"/>
    <x v="27"/>
    <x v="1"/>
    <s v="CABA"/>
    <n v="1"/>
    <x v="1"/>
    <x v="1"/>
    <s v="ALVEAR AV."/>
    <n v="0"/>
    <x v="12"/>
    <x v="6"/>
    <n v="0"/>
    <n v="223"/>
    <s v="NO"/>
  </r>
  <r>
    <n v="40873"/>
    <x v="25"/>
    <x v="1"/>
    <s v="CABA"/>
    <n v="1"/>
    <x v="1"/>
    <x v="1"/>
    <s v="ALVEAR, MARCELO T. DE"/>
    <n v="0"/>
    <x v="12"/>
    <x v="6"/>
    <n v="0"/>
    <n v="262"/>
    <s v="NO"/>
  </r>
  <r>
    <n v="41041"/>
    <x v="30"/>
    <x v="1"/>
    <s v="CABA"/>
    <n v="2"/>
    <x v="1"/>
    <x v="0"/>
    <s v="ALVEAR, MARCELO T. DE"/>
    <n v="0"/>
    <x v="5"/>
    <x v="0"/>
    <n v="0"/>
    <n v="194"/>
    <s v="NO"/>
  </r>
  <r>
    <n v="41049"/>
    <x v="30"/>
    <x v="1"/>
    <s v="CABA"/>
    <n v="3"/>
    <x v="0"/>
    <x v="1"/>
    <s v="ALVEAR"/>
    <n v="0"/>
    <x v="12"/>
    <x v="6"/>
    <n v="0"/>
    <n v="44"/>
    <s v="NO"/>
  </r>
  <r>
    <n v="41146"/>
    <x v="28"/>
    <x v="1"/>
    <s v="CABA"/>
    <n v="1"/>
    <x v="1"/>
    <x v="1"/>
    <s v="ALVEAR"/>
    <n v="0"/>
    <x v="12"/>
    <x v="6"/>
    <n v="0"/>
    <n v="294"/>
    <s v="NO"/>
  </r>
  <r>
    <n v="40016"/>
    <x v="35"/>
    <x v="1"/>
    <s v="CABA"/>
    <n v="2"/>
    <x v="1"/>
    <x v="0"/>
    <s v="ANCHORENA, TOMAS MANUEL DE, DR."/>
    <n v="0"/>
    <x v="15"/>
    <x v="8"/>
    <n v="0"/>
    <n v="111"/>
    <s v="NO"/>
  </r>
  <r>
    <n v="41168"/>
    <x v="28"/>
    <x v="1"/>
    <s v="CABA"/>
    <n v="1"/>
    <x v="0"/>
    <x v="0"/>
    <s v="ANCHORENA, TOMAS MANUEL DE, DR."/>
    <n v="0"/>
    <x v="15"/>
    <x v="8"/>
    <n v="0"/>
    <n v="296"/>
    <s v="NO"/>
  </r>
  <r>
    <n v="40372"/>
    <x v="27"/>
    <x v="1"/>
    <s v="CABA"/>
    <n v="1"/>
    <x v="0"/>
    <x v="0"/>
    <s v="ANDALGALA"/>
    <n v="0"/>
    <x v="10"/>
    <x v="5"/>
    <n v="0"/>
    <n v="293"/>
    <s v="NO"/>
  </r>
  <r>
    <n v="41312"/>
    <x v="33"/>
    <x v="1"/>
    <s v="CABA"/>
    <n v="1"/>
    <x v="0"/>
    <x v="0"/>
    <s v="ANTARTIDA ARGENTINA AV."/>
    <n v="0"/>
    <x v="2"/>
    <x v="0"/>
    <n v="0"/>
    <n v="140"/>
    <s v="NO"/>
  </r>
  <r>
    <n v="41141"/>
    <x v="28"/>
    <x v="1"/>
    <s v="CABA"/>
    <n v="1"/>
    <x v="0"/>
    <x v="0"/>
    <s v="ANTARTIDA ARGENTINA AV."/>
    <n v="0"/>
    <x v="5"/>
    <x v="0"/>
    <n v="0"/>
    <n v="267"/>
    <s v="NO"/>
  </r>
  <r>
    <n v="40976"/>
    <x v="25"/>
    <x v="1"/>
    <s v="CABA"/>
    <n v="1"/>
    <x v="0"/>
    <x v="0"/>
    <s v="ANTARTIDA ARGENTINA AV."/>
    <n v="0"/>
    <x v="5"/>
    <x v="0"/>
    <n v="0"/>
    <n v="139"/>
    <s v="NO"/>
  </r>
  <r>
    <n v="41193"/>
    <x v="28"/>
    <x v="1"/>
    <s v="CABA"/>
    <n v="1"/>
    <x v="1"/>
    <x v="0"/>
    <s v="ARAOZ DE LAMADRID, GREGORIO, GRAL."/>
    <n v="0"/>
    <x v="13"/>
    <x v="1"/>
    <n v="0"/>
    <n v="260"/>
    <s v="NO"/>
  </r>
  <r>
    <n v="40098"/>
    <x v="27"/>
    <x v="1"/>
    <s v="CABA"/>
    <n v="2"/>
    <x v="1"/>
    <x v="0"/>
    <s v="ARAUJO"/>
    <n v="0"/>
    <x v="39"/>
    <x v="4"/>
    <n v="0"/>
    <n v="110"/>
    <s v="NO"/>
  </r>
  <r>
    <n v="40124"/>
    <x v="27"/>
    <x v="1"/>
    <s v="CABA"/>
    <n v="2"/>
    <x v="1"/>
    <x v="0"/>
    <s v="ARCE"/>
    <n v="940"/>
    <x v="18"/>
    <x v="10"/>
    <n v="1426"/>
    <n v="195"/>
    <s v="NO"/>
  </r>
  <r>
    <n v="40287"/>
    <x v="27"/>
    <x v="1"/>
    <s v="CABA"/>
    <n v="1"/>
    <x v="0"/>
    <x v="1"/>
    <s v="ARENAL, CONCEPCION"/>
    <n v="0"/>
    <x v="25"/>
    <x v="2"/>
    <n v="0"/>
    <n v="315"/>
    <s v="NO"/>
  </r>
  <r>
    <n v="40366"/>
    <x v="27"/>
    <x v="1"/>
    <s v="CABA"/>
    <n v="1"/>
    <x v="0"/>
    <x v="0"/>
    <s v="ARENAL, CONCEPCION"/>
    <n v="0"/>
    <x v="25"/>
    <x v="2"/>
    <n v="0"/>
    <n v="49"/>
    <s v="NO"/>
  </r>
  <r>
    <n v="40733"/>
    <x v="29"/>
    <x v="1"/>
    <s v="CABA"/>
    <n v="1"/>
    <x v="1"/>
    <x v="0"/>
    <s v="ARENGREEN"/>
    <n v="0"/>
    <x v="6"/>
    <x v="3"/>
    <n v="0"/>
    <n v="148"/>
    <s v="NO"/>
  </r>
  <r>
    <n v="41211"/>
    <x v="28"/>
    <x v="1"/>
    <s v="CABA"/>
    <n v="1"/>
    <x v="1"/>
    <x v="1"/>
    <s v="ARGENTINA AV."/>
    <n v="0"/>
    <x v="44"/>
    <x v="13"/>
    <n v="0"/>
    <n v="201"/>
    <s v="NO"/>
  </r>
  <r>
    <n v="40118"/>
    <x v="27"/>
    <x v="1"/>
    <s v="CABA"/>
    <n v="3"/>
    <x v="0"/>
    <x v="0"/>
    <s v="ARIAS"/>
    <n v="0"/>
    <x v="21"/>
    <x v="11"/>
    <n v="0"/>
    <n v="208"/>
    <s v="💵"/>
  </r>
  <r>
    <n v="41105"/>
    <x v="28"/>
    <x v="1"/>
    <s v="CABA"/>
    <n v="1"/>
    <x v="0"/>
    <x v="0"/>
    <s v="ARIAS"/>
    <n v="0"/>
    <x v="21"/>
    <x v="11"/>
    <n v="0"/>
    <n v="72"/>
    <s v="NO"/>
  </r>
  <r>
    <n v="40222"/>
    <x v="27"/>
    <x v="1"/>
    <s v="CABA"/>
    <n v="1"/>
    <x v="1"/>
    <x v="1"/>
    <s v="ARIAS"/>
    <n v="0"/>
    <x v="22"/>
    <x v="12"/>
    <n v="0"/>
    <n v="26"/>
    <s v="NO"/>
  </r>
  <r>
    <n v="40511"/>
    <x v="26"/>
    <x v="1"/>
    <s v="CABA"/>
    <n v="1"/>
    <x v="0"/>
    <x v="1"/>
    <s v="ARIAS"/>
    <n v="0"/>
    <x v="22"/>
    <x v="12"/>
    <n v="0"/>
    <n v="279"/>
    <s v="NO"/>
  </r>
  <r>
    <n v="40762"/>
    <x v="25"/>
    <x v="1"/>
    <s v="CABA"/>
    <n v="3"/>
    <x v="0"/>
    <x v="1"/>
    <s v="ARRIOLA"/>
    <n v="0"/>
    <x v="7"/>
    <x v="1"/>
    <n v="0"/>
    <n v="35"/>
    <s v="NO"/>
  </r>
  <r>
    <n v="40663"/>
    <x v="29"/>
    <x v="1"/>
    <s v="CABA"/>
    <n v="2"/>
    <x v="1"/>
    <x v="0"/>
    <s v="ARROTEA"/>
    <n v="0"/>
    <x v="17"/>
    <x v="7"/>
    <n v="0"/>
    <n v="93"/>
    <s v="NO"/>
  </r>
  <r>
    <n v="39763"/>
    <x v="32"/>
    <x v="1"/>
    <s v="CABA"/>
    <n v="1"/>
    <x v="0"/>
    <x v="0"/>
    <s v="ARROTEA"/>
    <n v="0"/>
    <x v="17"/>
    <x v="7"/>
    <n v="0"/>
    <n v="128"/>
    <s v="NO"/>
  </r>
  <r>
    <n v="39742"/>
    <x v="32"/>
    <x v="1"/>
    <s v="CABA"/>
    <n v="2"/>
    <x v="0"/>
    <x v="1"/>
    <s v="ASAMBLEA AV."/>
    <n v="0"/>
    <x v="14"/>
    <x v="7"/>
    <n v="0"/>
    <n v="276"/>
    <s v="NO"/>
  </r>
  <r>
    <n v="40200"/>
    <x v="27"/>
    <x v="1"/>
    <s v="CABA"/>
    <n v="2"/>
    <x v="0"/>
    <x v="0"/>
    <s v="ASUNCION"/>
    <n v="4193"/>
    <x v="31"/>
    <x v="14"/>
    <n v="1419"/>
    <n v="66"/>
    <s v="NO"/>
  </r>
  <r>
    <n v="40199"/>
    <x v="27"/>
    <x v="1"/>
    <s v="CABA"/>
    <n v="3"/>
    <x v="1"/>
    <x v="0"/>
    <s v="ALVAREZ JONTE AV."/>
    <n v="4502"/>
    <x v="9"/>
    <x v="4"/>
    <n v="1407"/>
    <n v="97"/>
    <s v="NO"/>
  </r>
  <r>
    <n v="40083"/>
    <x v="35"/>
    <x v="1"/>
    <s v="CABA"/>
    <n v="2"/>
    <x v="1"/>
    <x v="0"/>
    <s v="ALVAREZ JONTE AV."/>
    <n v="4740"/>
    <x v="9"/>
    <x v="4"/>
    <n v="1407"/>
    <n v="107"/>
    <s v="NO"/>
  </r>
  <r>
    <n v="40557"/>
    <x v="29"/>
    <x v="1"/>
    <s v="CABA"/>
    <n v="3"/>
    <x v="1"/>
    <x v="0"/>
    <s v="ALVAREZ JONTE AV."/>
    <n v="5255"/>
    <x v="9"/>
    <x v="4"/>
    <n v="1407"/>
    <n v="250"/>
    <s v="💵"/>
  </r>
  <r>
    <n v="40963"/>
    <x v="25"/>
    <x v="1"/>
    <s v="CABA"/>
    <n v="1"/>
    <x v="0"/>
    <x v="0"/>
    <s v="ALVEAR AV."/>
    <n v="1331"/>
    <x v="5"/>
    <x v="0"/>
    <n v="1014"/>
    <n v="156"/>
    <s v="NO"/>
  </r>
  <r>
    <n v="40615"/>
    <x v="29"/>
    <x v="1"/>
    <s v="CABA"/>
    <n v="1"/>
    <x v="1"/>
    <x v="0"/>
    <s v="ALVEAR"/>
    <n v="1528"/>
    <x v="5"/>
    <x v="0"/>
    <n v="1014"/>
    <n v="298"/>
    <s v="NO"/>
  </r>
  <r>
    <n v="40548"/>
    <x v="29"/>
    <x v="1"/>
    <s v="CABA"/>
    <n v="3"/>
    <x v="0"/>
    <x v="1"/>
    <s v="ASAMBLEA AV."/>
    <n v="695"/>
    <x v="14"/>
    <x v="7"/>
    <n v="1424"/>
    <n v="145"/>
    <s v="NO"/>
  </r>
  <r>
    <n v="39941"/>
    <x v="31"/>
    <x v="1"/>
    <s v="CABA"/>
    <n v="1"/>
    <x v="0"/>
    <x v="1"/>
    <s v="BELGRANO AV."/>
    <n v="1358"/>
    <x v="3"/>
    <x v="0"/>
    <n v="1093"/>
    <n v="161"/>
    <s v="NO"/>
  </r>
  <r>
    <n v="40402"/>
    <x v="26"/>
    <x v="1"/>
    <s v="CABA"/>
    <n v="3"/>
    <x v="0"/>
    <x v="0"/>
    <s v="BELGRANO AV."/>
    <n v="1783"/>
    <x v="3"/>
    <x v="0"/>
    <n v="1093"/>
    <n v="75"/>
    <s v="NO"/>
  </r>
  <r>
    <n v="40634"/>
    <x v="29"/>
    <x v="1"/>
    <s v="CABA"/>
    <n v="3"/>
    <x v="1"/>
    <x v="0"/>
    <s v="BELGRANO AV."/>
    <n v="698"/>
    <x v="3"/>
    <x v="0"/>
    <n v="1092"/>
    <n v="259"/>
    <s v="💵"/>
  </r>
  <r>
    <n v="40108"/>
    <x v="27"/>
    <x v="1"/>
    <s v="CABA"/>
    <n v="3"/>
    <x v="0"/>
    <x v="0"/>
    <s v="BELGRANO AV."/>
    <n v="980"/>
    <x v="3"/>
    <x v="0"/>
    <n v="1092"/>
    <n v="175"/>
    <s v="💵"/>
  </r>
  <r>
    <n v="40755"/>
    <x v="25"/>
    <x v="1"/>
    <s v="CABA"/>
    <n v="3"/>
    <x v="1"/>
    <x v="0"/>
    <s v="BELGRANO AV."/>
    <n v="992"/>
    <x v="3"/>
    <x v="0"/>
    <n v="1092"/>
    <n v="295"/>
    <s v="💵"/>
  </r>
  <r>
    <n v="40407"/>
    <x v="26"/>
    <x v="1"/>
    <s v="CABA"/>
    <n v="2"/>
    <x v="1"/>
    <x v="1"/>
    <s v="Av. Boedo"/>
    <n v="729"/>
    <x v="16"/>
    <x v="9"/>
    <n v="1218"/>
    <n v="91"/>
    <s v="NO"/>
  </r>
  <r>
    <n v="40097"/>
    <x v="27"/>
    <x v="1"/>
    <s v="CABA"/>
    <n v="3"/>
    <x v="1"/>
    <x v="0"/>
    <s v="Av. Boedo"/>
    <n v="802"/>
    <x v="16"/>
    <x v="9"/>
    <n v="1218"/>
    <n v="93"/>
    <s v="NO"/>
  </r>
  <r>
    <n v="41202"/>
    <x v="28"/>
    <x v="1"/>
    <s v="CABA"/>
    <n v="2"/>
    <x v="0"/>
    <x v="0"/>
    <s v="BRASIL"/>
    <n v="1199"/>
    <x v="28"/>
    <x v="0"/>
    <n v="1154"/>
    <n v="22"/>
    <s v="NO"/>
  </r>
  <r>
    <n v="39798"/>
    <x v="34"/>
    <x v="1"/>
    <s v="CABA"/>
    <n v="3"/>
    <x v="1"/>
    <x v="1"/>
    <s v="CABILDO AV."/>
    <n v="1000"/>
    <x v="19"/>
    <x v="11"/>
    <n v="1426"/>
    <n v="231"/>
    <s v="💵"/>
  </r>
  <r>
    <n v="40306"/>
    <x v="27"/>
    <x v="1"/>
    <s v="CABA"/>
    <n v="2"/>
    <x v="1"/>
    <x v="0"/>
    <s v="CABILDO AV."/>
    <n v="1021"/>
    <x v="18"/>
    <x v="10"/>
    <n v="1426"/>
    <n v="203"/>
    <s v="NO"/>
  </r>
  <r>
    <n v="39990"/>
    <x v="35"/>
    <x v="1"/>
    <s v="CABA"/>
    <n v="3"/>
    <x v="0"/>
    <x v="1"/>
    <s v="CABILDO AV."/>
    <n v="1159"/>
    <x v="18"/>
    <x v="10"/>
    <n v="1426"/>
    <n v="258"/>
    <s v="💵"/>
  </r>
  <r>
    <n v="40187"/>
    <x v="27"/>
    <x v="1"/>
    <s v="CABA"/>
    <n v="3"/>
    <x v="0"/>
    <x v="1"/>
    <s v="CABILDO AV."/>
    <n v="1741"/>
    <x v="20"/>
    <x v="11"/>
    <n v="1426"/>
    <n v="171"/>
    <s v="💵"/>
  </r>
  <r>
    <n v="41177"/>
    <x v="28"/>
    <x v="1"/>
    <s v="CABA"/>
    <n v="3"/>
    <x v="1"/>
    <x v="1"/>
    <s v="CABILDO AV."/>
    <n v="1802"/>
    <x v="20"/>
    <x v="11"/>
    <n v="1428"/>
    <n v="201"/>
    <s v="💵"/>
  </r>
  <r>
    <n v="40011"/>
    <x v="35"/>
    <x v="1"/>
    <s v="CABA"/>
    <n v="4"/>
    <x v="1"/>
    <x v="1"/>
    <s v="CABILDO AV."/>
    <n v="1939"/>
    <x v="20"/>
    <x v="11"/>
    <n v="1428"/>
    <n v="282"/>
    <s v="💵"/>
  </r>
  <r>
    <n v="39843"/>
    <x v="34"/>
    <x v="1"/>
    <s v="CABA"/>
    <n v="4"/>
    <x v="1"/>
    <x v="1"/>
    <s v="CABILDO AV."/>
    <n v="2215"/>
    <x v="20"/>
    <x v="11"/>
    <n v="1428"/>
    <n v="139"/>
    <s v="NO"/>
  </r>
  <r>
    <n v="41135"/>
    <x v="28"/>
    <x v="1"/>
    <s v="CABA"/>
    <n v="3"/>
    <x v="0"/>
    <x v="1"/>
    <s v="CABILDO AV."/>
    <n v="2453"/>
    <x v="20"/>
    <x v="11"/>
    <n v="1428"/>
    <n v="251"/>
    <s v="💵"/>
  </r>
  <r>
    <n v="40360"/>
    <x v="27"/>
    <x v="1"/>
    <s v="CABA"/>
    <n v="3"/>
    <x v="1"/>
    <x v="0"/>
    <s v="CABILDO AV."/>
    <n v="2491"/>
    <x v="20"/>
    <x v="11"/>
    <n v="1428"/>
    <n v="71"/>
    <s v="NO"/>
  </r>
  <r>
    <n v="40262"/>
    <x v="27"/>
    <x v="1"/>
    <s v="CABA"/>
    <n v="2"/>
    <x v="1"/>
    <x v="1"/>
    <s v="CABILDO AV."/>
    <n v="2754"/>
    <x v="20"/>
    <x v="11"/>
    <n v="1428"/>
    <n v="131"/>
    <s v="NO"/>
  </r>
  <r>
    <n v="41347"/>
    <x v="33"/>
    <x v="1"/>
    <s v="CABA"/>
    <n v="2"/>
    <x v="0"/>
    <x v="0"/>
    <s v="CABILDO AV."/>
    <n v="3223"/>
    <x v="21"/>
    <x v="11"/>
    <n v="1429"/>
    <n v="284"/>
    <s v="NO"/>
  </r>
  <r>
    <n v="40296"/>
    <x v="27"/>
    <x v="1"/>
    <s v="CABA"/>
    <n v="3"/>
    <x v="1"/>
    <x v="1"/>
    <s v="CABILDO AV."/>
    <n v="3349"/>
    <x v="21"/>
    <x v="11"/>
    <n v="1429"/>
    <n v="296"/>
    <s v="💵"/>
  </r>
  <r>
    <n v="40520"/>
    <x v="29"/>
    <x v="1"/>
    <s v="CABA"/>
    <n v="1"/>
    <x v="0"/>
    <x v="0"/>
    <s v="CABILDO AV."/>
    <n v="3622"/>
    <x v="21"/>
    <x v="11"/>
    <n v="1429"/>
    <n v="193"/>
    <s v="NO"/>
  </r>
  <r>
    <n v="39892"/>
    <x v="34"/>
    <x v="1"/>
    <s v="CABA"/>
    <n v="1"/>
    <x v="0"/>
    <x v="1"/>
    <s v="CABILDO AV."/>
    <n v="3702"/>
    <x v="22"/>
    <x v="12"/>
    <n v="1429"/>
    <n v="254"/>
    <s v="NO"/>
  </r>
  <r>
    <n v="40153"/>
    <x v="27"/>
    <x v="1"/>
    <s v="CABA"/>
    <n v="3"/>
    <x v="1"/>
    <x v="0"/>
    <s v="CABILDO AV."/>
    <n v="4664"/>
    <x v="22"/>
    <x v="12"/>
    <n v="1429"/>
    <n v="313"/>
    <s v="💵"/>
  </r>
  <r>
    <n v="41228"/>
    <x v="33"/>
    <x v="1"/>
    <s v="CABA"/>
    <n v="2"/>
    <x v="0"/>
    <x v="1"/>
    <s v="CABILDO AV."/>
    <n v="745"/>
    <x v="18"/>
    <x v="10"/>
    <n v="1426"/>
    <n v="203"/>
    <s v="NO"/>
  </r>
  <r>
    <n v="40370"/>
    <x v="27"/>
    <x v="1"/>
    <s v="CABA"/>
    <n v="2"/>
    <x v="0"/>
    <x v="0"/>
    <s v="CABILDO AV."/>
    <n v="769"/>
    <x v="18"/>
    <x v="10"/>
    <n v="1426"/>
    <n v="104"/>
    <s v="NO"/>
  </r>
  <r>
    <n v="41199"/>
    <x v="28"/>
    <x v="1"/>
    <s v="CABA"/>
    <n v="2"/>
    <x v="1"/>
    <x v="0"/>
    <s v="CABILDO AV."/>
    <n v="867"/>
    <x v="18"/>
    <x v="10"/>
    <n v="1426"/>
    <n v="29"/>
    <s v="NO"/>
  </r>
  <r>
    <n v="40792"/>
    <x v="25"/>
    <x v="1"/>
    <s v="CABA"/>
    <n v="2"/>
    <x v="0"/>
    <x v="0"/>
    <s v="CABILDO AV."/>
    <n v="935"/>
    <x v="18"/>
    <x v="10"/>
    <n v="1426"/>
    <n v="308"/>
    <s v="NO"/>
  </r>
  <r>
    <n v="40447"/>
    <x v="26"/>
    <x v="1"/>
    <s v="CABA"/>
    <n v="2"/>
    <x v="0"/>
    <x v="1"/>
    <s v="CALLAO AV."/>
    <n v="1021"/>
    <x v="12"/>
    <x v="6"/>
    <n v="1023"/>
    <n v="216"/>
    <s v="NO"/>
  </r>
  <r>
    <n v="40029"/>
    <x v="35"/>
    <x v="1"/>
    <s v="CABA"/>
    <n v="2"/>
    <x v="1"/>
    <x v="1"/>
    <s v="CALLAO AV."/>
    <n v="1165"/>
    <x v="12"/>
    <x v="6"/>
    <n v="1023"/>
    <n v="226"/>
    <s v="NO"/>
  </r>
  <r>
    <n v="40923"/>
    <x v="25"/>
    <x v="1"/>
    <s v="CABA"/>
    <n v="2"/>
    <x v="1"/>
    <x v="0"/>
    <s v="CALLAO AV."/>
    <n v="1171"/>
    <x v="12"/>
    <x v="6"/>
    <n v="1023"/>
    <n v="189"/>
    <s v="NO"/>
  </r>
  <r>
    <n v="39840"/>
    <x v="34"/>
    <x v="1"/>
    <s v="CABA"/>
    <n v="1"/>
    <x v="0"/>
    <x v="1"/>
    <s v="CALLAO AV."/>
    <n v="1270"/>
    <x v="12"/>
    <x v="6"/>
    <n v="1023"/>
    <n v="270"/>
    <s v="NO"/>
  </r>
  <r>
    <n v="39788"/>
    <x v="34"/>
    <x v="1"/>
    <s v="CABA"/>
    <n v="1"/>
    <x v="1"/>
    <x v="1"/>
    <s v="CALLAO AV."/>
    <n v="1270"/>
    <x v="12"/>
    <x v="6"/>
    <n v="1023"/>
    <n v="104"/>
    <s v="NO"/>
  </r>
  <r>
    <n v="39778"/>
    <x v="32"/>
    <x v="1"/>
    <s v="CABA"/>
    <n v="1"/>
    <x v="1"/>
    <x v="0"/>
    <s v="CALLAO AV."/>
    <n v="1279"/>
    <x v="12"/>
    <x v="6"/>
    <n v="1023"/>
    <n v="64"/>
    <s v="NO"/>
  </r>
  <r>
    <n v="40844"/>
    <x v="25"/>
    <x v="1"/>
    <s v="CABA"/>
    <n v="3"/>
    <x v="1"/>
    <x v="0"/>
    <s v="CALLAO AV."/>
    <n v="141"/>
    <x v="0"/>
    <x v="0"/>
    <n v="1022"/>
    <n v="225"/>
    <s v="💵"/>
  </r>
  <r>
    <n v="40518"/>
    <x v="29"/>
    <x v="1"/>
    <s v="CABA"/>
    <n v="3"/>
    <x v="1"/>
    <x v="1"/>
    <s v="CALLAO AV."/>
    <n v="1499"/>
    <x v="12"/>
    <x v="6"/>
    <n v="1024"/>
    <n v="261"/>
    <s v="💵"/>
  </r>
  <r>
    <n v="41121"/>
    <x v="28"/>
    <x v="1"/>
    <s v="CABA"/>
    <n v="2"/>
    <x v="0"/>
    <x v="0"/>
    <s v="CALLAO AV."/>
    <n v="1631"/>
    <x v="12"/>
    <x v="6"/>
    <n v="1024"/>
    <n v="173"/>
    <s v="NO"/>
  </r>
  <r>
    <n v="41345"/>
    <x v="33"/>
    <x v="1"/>
    <s v="CABA"/>
    <n v="2"/>
    <x v="1"/>
    <x v="1"/>
    <s v="CALLAO AV."/>
    <n v="1661"/>
    <x v="12"/>
    <x v="6"/>
    <n v="1024"/>
    <n v="180"/>
    <s v="NO"/>
  </r>
  <r>
    <n v="39735"/>
    <x v="32"/>
    <x v="1"/>
    <s v="CABA"/>
    <n v="1"/>
    <x v="0"/>
    <x v="1"/>
    <s v="CALLAO AV."/>
    <n v="169"/>
    <x v="0"/>
    <x v="0"/>
    <n v="1022"/>
    <n v="71"/>
    <s v="NO"/>
  </r>
  <r>
    <n v="40209"/>
    <x v="27"/>
    <x v="1"/>
    <s v="CABA"/>
    <n v="2"/>
    <x v="0"/>
    <x v="0"/>
    <s v="CALLAO AV."/>
    <n v="1690"/>
    <x v="12"/>
    <x v="6"/>
    <n v="1024"/>
    <n v="155"/>
    <s v="NO"/>
  </r>
  <r>
    <n v="40202"/>
    <x v="27"/>
    <x v="1"/>
    <s v="CABA"/>
    <n v="2"/>
    <x v="0"/>
    <x v="0"/>
    <s v="CALLAO AV."/>
    <n v="1833"/>
    <x v="12"/>
    <x v="6"/>
    <n v="1024"/>
    <n v="143"/>
    <s v="NO"/>
  </r>
  <r>
    <n v="40404"/>
    <x v="26"/>
    <x v="1"/>
    <s v="CABA"/>
    <n v="2"/>
    <x v="0"/>
    <x v="1"/>
    <s v="CALLAO AV."/>
    <n v="1991"/>
    <x v="12"/>
    <x v="6"/>
    <n v="1024"/>
    <n v="83"/>
    <s v="NO"/>
  </r>
  <r>
    <n v="40556"/>
    <x v="29"/>
    <x v="1"/>
    <s v="CABA"/>
    <n v="2"/>
    <x v="1"/>
    <x v="0"/>
    <s v="CALLAO AV."/>
    <n v="257"/>
    <x v="0"/>
    <x v="0"/>
    <n v="1022"/>
    <n v="248"/>
    <s v="NO"/>
  </r>
  <r>
    <n v="39919"/>
    <x v="31"/>
    <x v="1"/>
    <s v="CABA"/>
    <n v="2"/>
    <x v="1"/>
    <x v="0"/>
    <s v="CALLAO AV."/>
    <n v="264"/>
    <x v="15"/>
    <x v="8"/>
    <n v="1022"/>
    <n v="119"/>
    <s v="NO"/>
  </r>
  <r>
    <n v="40036"/>
    <x v="35"/>
    <x v="1"/>
    <s v="CABA"/>
    <n v="2"/>
    <x v="0"/>
    <x v="1"/>
    <s v="CALLAO AV."/>
    <n v="273"/>
    <x v="0"/>
    <x v="0"/>
    <n v="1022"/>
    <n v="171"/>
    <s v="NO"/>
  </r>
  <r>
    <n v="40276"/>
    <x v="27"/>
    <x v="1"/>
    <s v="CABA"/>
    <n v="3"/>
    <x v="1"/>
    <x v="1"/>
    <s v="CALLAO AV."/>
    <n v="349"/>
    <x v="0"/>
    <x v="0"/>
    <n v="1022"/>
    <n v="296"/>
    <s v="💵"/>
  </r>
  <r>
    <n v="40335"/>
    <x v="27"/>
    <x v="1"/>
    <s v="CABA"/>
    <n v="3"/>
    <x v="0"/>
    <x v="0"/>
    <s v="CASEROS AV."/>
    <n v="2795"/>
    <x v="7"/>
    <x v="1"/>
    <n v="1264"/>
    <n v="279"/>
    <s v="💵"/>
  </r>
  <r>
    <n v="40874"/>
    <x v="25"/>
    <x v="1"/>
    <s v="CABA"/>
    <n v="2"/>
    <x v="1"/>
    <x v="1"/>
    <s v="BARCO CENTENERA DEL"/>
    <n v="2933"/>
    <x v="1"/>
    <x v="1"/>
    <n v="1437"/>
    <n v="35"/>
    <s v="NO"/>
  </r>
  <r>
    <n v="40184"/>
    <x v="27"/>
    <x v="1"/>
    <s v="CABA"/>
    <n v="1"/>
    <x v="0"/>
    <x v="0"/>
    <s v="DE LOS CONSTITUYENTES AV."/>
    <n v="5847"/>
    <x v="24"/>
    <x v="12"/>
    <n v="1431"/>
    <n v="228"/>
    <s v="NO"/>
  </r>
  <r>
    <n v="40300"/>
    <x v="27"/>
    <x v="1"/>
    <s v="CABA"/>
    <n v="1"/>
    <x v="0"/>
    <x v="0"/>
    <s v="DE LOS CONSTITUYENTES AV."/>
    <n v="5847"/>
    <x v="24"/>
    <x v="12"/>
    <n v="1431"/>
    <n v="173"/>
    <s v="NO"/>
  </r>
  <r>
    <n v="40176"/>
    <x v="27"/>
    <x v="1"/>
    <s v="CABA"/>
    <n v="2"/>
    <x v="0"/>
    <x v="0"/>
    <s v="CORDOBA AV."/>
    <n v="1299"/>
    <x v="5"/>
    <x v="0"/>
    <n v="1055"/>
    <n v="115"/>
    <s v="NO"/>
  </r>
  <r>
    <n v="39950"/>
    <x v="31"/>
    <x v="1"/>
    <s v="CABA"/>
    <n v="1"/>
    <x v="0"/>
    <x v="0"/>
    <s v="CORDOBA AV."/>
    <n v="1315"/>
    <x v="5"/>
    <x v="0"/>
    <n v="1055"/>
    <n v="173"/>
    <s v="NO"/>
  </r>
  <r>
    <n v="40774"/>
    <x v="25"/>
    <x v="1"/>
    <s v="CABA"/>
    <n v="2"/>
    <x v="0"/>
    <x v="1"/>
    <s v="CORDOBA AV."/>
    <n v="1428"/>
    <x v="0"/>
    <x v="0"/>
    <n v="1055"/>
    <n v="300"/>
    <s v="NO"/>
  </r>
  <r>
    <n v="39938"/>
    <x v="31"/>
    <x v="1"/>
    <s v="CABA"/>
    <n v="1"/>
    <x v="1"/>
    <x v="1"/>
    <s v="CORDOBA AV."/>
    <n v="1674"/>
    <x v="0"/>
    <x v="0"/>
    <n v="1055"/>
    <n v="170"/>
    <s v="NO"/>
  </r>
  <r>
    <n v="40761"/>
    <x v="25"/>
    <x v="1"/>
    <s v="CABA"/>
    <n v="3"/>
    <x v="1"/>
    <x v="0"/>
    <s v="CORDOBA AV."/>
    <n v="2090"/>
    <x v="15"/>
    <x v="8"/>
    <n v="1120"/>
    <n v="186"/>
    <s v="💵"/>
  </r>
  <r>
    <n v="40012"/>
    <x v="35"/>
    <x v="1"/>
    <s v="CABA"/>
    <n v="3"/>
    <x v="0"/>
    <x v="1"/>
    <s v="CORDOBA AV."/>
    <n v="2240"/>
    <x v="15"/>
    <x v="8"/>
    <n v="1120"/>
    <n v="205"/>
    <s v="💵"/>
  </r>
  <r>
    <n v="40217"/>
    <x v="27"/>
    <x v="1"/>
    <s v="CABA"/>
    <n v="2"/>
    <x v="1"/>
    <x v="0"/>
    <s v="CORDOBA AV."/>
    <n v="2282"/>
    <x v="15"/>
    <x v="8"/>
    <n v="1120"/>
    <n v="140"/>
    <s v="NO"/>
  </r>
  <r>
    <n v="39954"/>
    <x v="31"/>
    <x v="1"/>
    <s v="CABA"/>
    <n v="2"/>
    <x v="1"/>
    <x v="0"/>
    <s v="CORDOBA AV."/>
    <n v="2571"/>
    <x v="12"/>
    <x v="6"/>
    <n v="1120"/>
    <n v="315"/>
    <s v="NO"/>
  </r>
  <r>
    <n v="40862"/>
    <x v="25"/>
    <x v="1"/>
    <s v="CABA"/>
    <n v="4"/>
    <x v="1"/>
    <x v="1"/>
    <s v="CORDOBA AV."/>
    <n v="3227"/>
    <x v="12"/>
    <x v="6"/>
    <n v="1187"/>
    <n v="59"/>
    <s v="NO"/>
  </r>
  <r>
    <n v="40466"/>
    <x v="26"/>
    <x v="1"/>
    <s v="CABA"/>
    <n v="1"/>
    <x v="0"/>
    <x v="0"/>
    <s v="CORDOBA AV."/>
    <n v="331"/>
    <x v="5"/>
    <x v="0"/>
    <n v="1054"/>
    <n v="305"/>
    <s v="NO"/>
  </r>
  <r>
    <n v="40930"/>
    <x v="25"/>
    <x v="1"/>
    <s v="CABA"/>
    <n v="1"/>
    <x v="1"/>
    <x v="1"/>
    <s v="CORDOBA AV."/>
    <n v="3710"/>
    <x v="26"/>
    <x v="9"/>
    <n v="1188"/>
    <n v="247"/>
    <s v="NO"/>
  </r>
  <r>
    <n v="40554"/>
    <x v="29"/>
    <x v="1"/>
    <s v="CABA"/>
    <n v="3"/>
    <x v="1"/>
    <x v="0"/>
    <s v="CORDOBA AV."/>
    <n v="4675"/>
    <x v="18"/>
    <x v="10"/>
    <n v="1414"/>
    <n v="226"/>
    <s v="💵"/>
  </r>
  <r>
    <n v="40321"/>
    <x v="27"/>
    <x v="1"/>
    <s v="CABA"/>
    <n v="3"/>
    <x v="0"/>
    <x v="0"/>
    <s v="CORDOBA AV."/>
    <n v="5030"/>
    <x v="4"/>
    <x v="2"/>
    <n v="1414"/>
    <n v="63"/>
    <s v="NO"/>
  </r>
  <r>
    <n v="41205"/>
    <x v="28"/>
    <x v="1"/>
    <s v="CABA"/>
    <n v="1"/>
    <x v="0"/>
    <x v="0"/>
    <s v="CORDOBA AV."/>
    <n v="544"/>
    <x v="0"/>
    <x v="0"/>
    <n v="1054"/>
    <n v="40"/>
    <s v="NO"/>
  </r>
  <r>
    <n v="41337"/>
    <x v="33"/>
    <x v="1"/>
    <s v="CABA"/>
    <n v="2"/>
    <x v="1"/>
    <x v="0"/>
    <s v="CORDOBA AV."/>
    <n v="633"/>
    <x v="5"/>
    <x v="0"/>
    <n v="1054"/>
    <n v="55"/>
    <s v="NO"/>
  </r>
  <r>
    <n v="39756"/>
    <x v="32"/>
    <x v="1"/>
    <s v="CABA"/>
    <n v="1"/>
    <x v="0"/>
    <x v="1"/>
    <s v="CORDOBA AV."/>
    <n v="669"/>
    <x v="5"/>
    <x v="0"/>
    <n v="1054"/>
    <n v="311"/>
    <s v="NO"/>
  </r>
  <r>
    <n v="40757"/>
    <x v="25"/>
    <x v="1"/>
    <s v="CABA"/>
    <n v="3"/>
    <x v="1"/>
    <x v="0"/>
    <s v="CORDOBA AV."/>
    <n v="699"/>
    <x v="5"/>
    <x v="0"/>
    <n v="1054"/>
    <n v="158"/>
    <s v="NO"/>
  </r>
  <r>
    <n v="41134"/>
    <x v="28"/>
    <x v="1"/>
    <s v="CABA"/>
    <n v="2"/>
    <x v="0"/>
    <x v="1"/>
    <s v="CORDOBA AV."/>
    <n v="899"/>
    <x v="5"/>
    <x v="0"/>
    <n v="1054"/>
    <n v="256"/>
    <s v="NO"/>
  </r>
  <r>
    <n v="40909"/>
    <x v="25"/>
    <x v="1"/>
    <s v="CABA"/>
    <n v="4"/>
    <x v="1"/>
    <x v="0"/>
    <s v="DIAZ, CNEL. AV."/>
    <n v="1854"/>
    <x v="18"/>
    <x v="10"/>
    <n v="1425"/>
    <n v="128"/>
    <s v="NO"/>
  </r>
  <r>
    <n v="40677"/>
    <x v="29"/>
    <x v="1"/>
    <s v="CABA"/>
    <n v="2"/>
    <x v="0"/>
    <x v="1"/>
    <s v="DIAZ, CNEL. AV."/>
    <n v="2257"/>
    <x v="12"/>
    <x v="6"/>
    <n v="1425"/>
    <n v="301"/>
    <s v="NO"/>
  </r>
  <r>
    <n v="40569"/>
    <x v="29"/>
    <x v="1"/>
    <s v="CABA"/>
    <n v="2"/>
    <x v="1"/>
    <x v="1"/>
    <s v="CORRIENTES AV."/>
    <n v="1102"/>
    <x v="0"/>
    <x v="0"/>
    <n v="1043"/>
    <n v="208"/>
    <s v="NO"/>
  </r>
  <r>
    <n v="40290"/>
    <x v="27"/>
    <x v="1"/>
    <s v="CABA"/>
    <n v="3"/>
    <x v="1"/>
    <x v="0"/>
    <s v="CORRIENTES AV."/>
    <n v="1118"/>
    <x v="0"/>
    <x v="0"/>
    <n v="1043"/>
    <n v="186"/>
    <s v="💵"/>
  </r>
  <r>
    <n v="40295"/>
    <x v="27"/>
    <x v="1"/>
    <s v="CABA"/>
    <n v="3"/>
    <x v="0"/>
    <x v="1"/>
    <s v="CORRIENTES AV."/>
    <n v="1427"/>
    <x v="0"/>
    <x v="0"/>
    <n v="1042"/>
    <n v="252"/>
    <s v="💵"/>
  </r>
  <r>
    <n v="40060"/>
    <x v="35"/>
    <x v="1"/>
    <s v="CABA"/>
    <n v="3"/>
    <x v="0"/>
    <x v="0"/>
    <s v="CORRIENTES AV."/>
    <n v="1556"/>
    <x v="0"/>
    <x v="0"/>
    <n v="1042"/>
    <n v="150"/>
    <s v="NO"/>
  </r>
  <r>
    <n v="39998"/>
    <x v="35"/>
    <x v="1"/>
    <s v="CABA"/>
    <n v="2"/>
    <x v="1"/>
    <x v="1"/>
    <s v="CORRIENTES AV."/>
    <n v="2171"/>
    <x v="15"/>
    <x v="8"/>
    <n v="1045"/>
    <n v="62"/>
    <s v="NO"/>
  </r>
  <r>
    <n v="40988"/>
    <x v="25"/>
    <x v="1"/>
    <s v="CABA"/>
    <n v="2"/>
    <x v="1"/>
    <x v="1"/>
    <s v="CORRIENTES AV."/>
    <n v="2202"/>
    <x v="15"/>
    <x v="8"/>
    <n v="1046"/>
    <n v="237"/>
    <s v="NO"/>
  </r>
  <r>
    <n v="40662"/>
    <x v="29"/>
    <x v="1"/>
    <s v="CABA"/>
    <n v="2"/>
    <x v="0"/>
    <x v="1"/>
    <s v="CORRIENTES AV."/>
    <n v="2249"/>
    <x v="15"/>
    <x v="8"/>
    <n v="1046"/>
    <n v="54"/>
    <s v="NO"/>
  </r>
  <r>
    <n v="41355"/>
    <x v="33"/>
    <x v="1"/>
    <s v="CABA"/>
    <n v="2"/>
    <x v="1"/>
    <x v="1"/>
    <s v="CORRIENTES AV."/>
    <n v="2267"/>
    <x v="15"/>
    <x v="8"/>
    <n v="1046"/>
    <n v="74"/>
    <s v="NO"/>
  </r>
  <r>
    <n v="40297"/>
    <x v="27"/>
    <x v="1"/>
    <s v="CABA"/>
    <n v="2"/>
    <x v="0"/>
    <x v="1"/>
    <s v="CORRIENTES AV."/>
    <n v="2426"/>
    <x v="15"/>
    <x v="8"/>
    <n v="1046"/>
    <n v="103"/>
    <s v="NO"/>
  </r>
  <r>
    <n v="40788"/>
    <x v="25"/>
    <x v="1"/>
    <s v="CABA"/>
    <n v="3"/>
    <x v="0"/>
    <x v="0"/>
    <s v="CORRIENTES AV."/>
    <n v="3148"/>
    <x v="15"/>
    <x v="8"/>
    <n v="1193"/>
    <n v="109"/>
    <s v="NO"/>
  </r>
  <r>
    <n v="41183"/>
    <x v="28"/>
    <x v="1"/>
    <s v="CABA"/>
    <n v="2"/>
    <x v="1"/>
    <x v="0"/>
    <s v="CORRIENTES AV."/>
    <n v="3158"/>
    <x v="15"/>
    <x v="8"/>
    <n v="1193"/>
    <n v="143"/>
    <s v="NO"/>
  </r>
  <r>
    <n v="40646"/>
    <x v="29"/>
    <x v="1"/>
    <s v="CABA"/>
    <n v="3"/>
    <x v="0"/>
    <x v="0"/>
    <s v="CORRIENTES AV."/>
    <n v="3399"/>
    <x v="15"/>
    <x v="8"/>
    <n v="1193"/>
    <n v="189"/>
    <s v="💵"/>
  </r>
  <r>
    <n v="41240"/>
    <x v="33"/>
    <x v="1"/>
    <s v="CABA"/>
    <n v="3"/>
    <x v="1"/>
    <x v="1"/>
    <s v="CORRIENTES AV."/>
    <n v="366"/>
    <x v="0"/>
    <x v="0"/>
    <n v="1043"/>
    <n v="32"/>
    <s v="NO"/>
  </r>
  <r>
    <n v="39824"/>
    <x v="34"/>
    <x v="1"/>
    <s v="CABA"/>
    <n v="4"/>
    <x v="0"/>
    <x v="0"/>
    <s v="CORRIENTES AV."/>
    <n v="3684"/>
    <x v="26"/>
    <x v="9"/>
    <n v="1194"/>
    <n v="254"/>
    <s v="💵"/>
  </r>
  <r>
    <n v="41315"/>
    <x v="33"/>
    <x v="1"/>
    <s v="CABA"/>
    <n v="2"/>
    <x v="0"/>
    <x v="0"/>
    <s v="CORRIENTES AV."/>
    <n v="3829"/>
    <x v="26"/>
    <x v="9"/>
    <n v="1194"/>
    <n v="268"/>
    <s v="NO"/>
  </r>
  <r>
    <n v="39987"/>
    <x v="35"/>
    <x v="1"/>
    <s v="CABA"/>
    <n v="3"/>
    <x v="1"/>
    <x v="1"/>
    <s v="CORRIENTES AV."/>
    <n v="400"/>
    <x v="0"/>
    <x v="0"/>
    <n v="1043"/>
    <n v="23"/>
    <s v="NO"/>
  </r>
  <r>
    <n v="40298"/>
    <x v="27"/>
    <x v="1"/>
    <s v="CABA"/>
    <n v="3"/>
    <x v="0"/>
    <x v="1"/>
    <s v="CORRIENTES AV."/>
    <n v="4136"/>
    <x v="26"/>
    <x v="9"/>
    <n v="1195"/>
    <n v="250"/>
    <s v="💵"/>
  </r>
  <r>
    <n v="40890"/>
    <x v="25"/>
    <x v="1"/>
    <s v="CABA"/>
    <n v="5"/>
    <x v="1"/>
    <x v="1"/>
    <s v="CORRIENTES AV."/>
    <n v="4152"/>
    <x v="26"/>
    <x v="9"/>
    <n v="1195"/>
    <n v="33"/>
    <s v="NO"/>
  </r>
  <r>
    <n v="39980"/>
    <x v="31"/>
    <x v="1"/>
    <s v="CABA"/>
    <n v="2"/>
    <x v="1"/>
    <x v="1"/>
    <s v="CORRIENTES AV."/>
    <n v="4222"/>
    <x v="26"/>
    <x v="9"/>
    <n v="1195"/>
    <n v="195"/>
    <s v="NO"/>
  </r>
  <r>
    <n v="40112"/>
    <x v="27"/>
    <x v="1"/>
    <s v="CABA"/>
    <n v="4"/>
    <x v="1"/>
    <x v="0"/>
    <s v="CORRIENTES AV."/>
    <n v="4626"/>
    <x v="26"/>
    <x v="9"/>
    <n v="1195"/>
    <n v="85"/>
    <s v="NO"/>
  </r>
  <r>
    <n v="41175"/>
    <x v="28"/>
    <x v="1"/>
    <s v="CABA"/>
    <n v="2"/>
    <x v="0"/>
    <x v="0"/>
    <s v="CORRIENTES AV."/>
    <n v="500"/>
    <x v="0"/>
    <x v="0"/>
    <n v="1043"/>
    <n v="211"/>
    <s v="NO"/>
  </r>
  <r>
    <n v="40113"/>
    <x v="27"/>
    <x v="1"/>
    <s v="CABA"/>
    <n v="3"/>
    <x v="0"/>
    <x v="0"/>
    <s v="CORRIENTES AV."/>
    <n v="5100"/>
    <x v="4"/>
    <x v="2"/>
    <n v="1414"/>
    <n v="216"/>
    <s v="💵"/>
  </r>
  <r>
    <n v="40694"/>
    <x v="29"/>
    <x v="1"/>
    <s v="CABA"/>
    <n v="2"/>
    <x v="1"/>
    <x v="1"/>
    <s v="CORRIENTES AV."/>
    <n v="5117"/>
    <x v="4"/>
    <x v="2"/>
    <n v="1414"/>
    <n v="241"/>
    <s v="NO"/>
  </r>
  <r>
    <n v="40777"/>
    <x v="25"/>
    <x v="1"/>
    <s v="CABA"/>
    <n v="3"/>
    <x v="0"/>
    <x v="1"/>
    <s v="CORRIENTES AV."/>
    <n v="5253"/>
    <x v="4"/>
    <x v="2"/>
    <n v="1414"/>
    <n v="87"/>
    <s v="NO"/>
  </r>
  <r>
    <n v="41102"/>
    <x v="28"/>
    <x v="1"/>
    <s v="CABA"/>
    <n v="3"/>
    <x v="1"/>
    <x v="0"/>
    <s v="CORRIENTES AV."/>
    <n v="5322"/>
    <x v="4"/>
    <x v="2"/>
    <n v="1414"/>
    <n v="127"/>
    <s v="NO"/>
  </r>
  <r>
    <n v="40040"/>
    <x v="35"/>
    <x v="1"/>
    <s v="CABA"/>
    <n v="3"/>
    <x v="0"/>
    <x v="0"/>
    <s v="CORRIENTES AV."/>
    <n v="5376"/>
    <x v="4"/>
    <x v="2"/>
    <n v="1414"/>
    <n v="250"/>
    <s v="💵"/>
  </r>
  <r>
    <n v="41241"/>
    <x v="33"/>
    <x v="1"/>
    <s v="CABA"/>
    <n v="2"/>
    <x v="0"/>
    <x v="0"/>
    <s v="CORRIENTES AV."/>
    <n v="5386"/>
    <x v="4"/>
    <x v="2"/>
    <n v="1414"/>
    <n v="192"/>
    <s v="NO"/>
  </r>
  <r>
    <n v="39847"/>
    <x v="34"/>
    <x v="1"/>
    <s v="CABA"/>
    <n v="4"/>
    <x v="1"/>
    <x v="1"/>
    <s v="CORRIENTES AV."/>
    <n v="555"/>
    <x v="0"/>
    <x v="0"/>
    <n v="1043"/>
    <n v="235"/>
    <s v="💵"/>
  </r>
  <r>
    <n v="40559"/>
    <x v="29"/>
    <x v="1"/>
    <s v="CABA"/>
    <n v="3"/>
    <x v="0"/>
    <x v="1"/>
    <s v="CORRIENTES AV."/>
    <n v="942"/>
    <x v="0"/>
    <x v="0"/>
    <n v="1043"/>
    <n v="247"/>
    <s v="💵"/>
  </r>
  <r>
    <n v="40479"/>
    <x v="26"/>
    <x v="1"/>
    <s v="CABA"/>
    <n v="2"/>
    <x v="0"/>
    <x v="1"/>
    <s v="CRAMER AV."/>
    <n v="1710"/>
    <x v="20"/>
    <x v="11"/>
    <n v="1426"/>
    <n v="296"/>
    <s v="NO"/>
  </r>
  <r>
    <n v="40071"/>
    <x v="35"/>
    <x v="1"/>
    <s v="CABA"/>
    <n v="1"/>
    <x v="0"/>
    <x v="0"/>
    <s v="CRAMER AV."/>
    <n v="2060"/>
    <x v="20"/>
    <x v="11"/>
    <n v="1428"/>
    <n v="111"/>
    <s v="NO"/>
  </r>
  <r>
    <n v="39862"/>
    <x v="34"/>
    <x v="1"/>
    <s v="CABA"/>
    <n v="4"/>
    <x v="1"/>
    <x v="1"/>
    <s v="DEL LIBERTADOR AV."/>
    <n v="5769"/>
    <x v="20"/>
    <x v="11"/>
    <n v="1428"/>
    <n v="278"/>
    <s v="💵"/>
  </r>
  <r>
    <n v="40587"/>
    <x v="29"/>
    <x v="1"/>
    <s v="CABA"/>
    <n v="4"/>
    <x v="0"/>
    <x v="1"/>
    <s v="DEL LIBERTADOR AV."/>
    <n v="6220"/>
    <x v="20"/>
    <x v="11"/>
    <n v="1428"/>
    <n v="256"/>
    <s v="💵"/>
  </r>
  <r>
    <n v="41284"/>
    <x v="33"/>
    <x v="1"/>
    <s v="CABA"/>
    <n v="1"/>
    <x v="0"/>
    <x v="0"/>
    <s v="DEL LIBERTADOR AV."/>
    <n v="7468"/>
    <x v="21"/>
    <x v="11"/>
    <n v="1429"/>
    <n v="105"/>
    <s v="NO"/>
  </r>
  <r>
    <n v="40065"/>
    <x v="35"/>
    <x v="1"/>
    <s v="CABA"/>
    <n v="2"/>
    <x v="0"/>
    <x v="1"/>
    <s v="DEL LIBERTADOR AV."/>
    <n v="8108"/>
    <x v="21"/>
    <x v="11"/>
    <n v="1429"/>
    <n v="136"/>
    <s v="NO"/>
  </r>
  <r>
    <n v="40849"/>
    <x v="25"/>
    <x v="1"/>
    <s v="CABA"/>
    <n v="2"/>
    <x v="1"/>
    <x v="0"/>
    <s v="DE LOS CONSTITUYENTES AV."/>
    <n v="5668"/>
    <x v="35"/>
    <x v="12"/>
    <n v="1431"/>
    <n v="193"/>
    <s v="NO"/>
  </r>
  <r>
    <n v="39926"/>
    <x v="31"/>
    <x v="1"/>
    <s v="CABA"/>
    <n v="2"/>
    <x v="0"/>
    <x v="1"/>
    <s v="DE LOS INCAS AV."/>
    <n v="4138"/>
    <x v="11"/>
    <x v="2"/>
    <n v="1427"/>
    <n v="77"/>
    <s v="NO"/>
  </r>
  <r>
    <n v="40985"/>
    <x v="25"/>
    <x v="1"/>
    <s v="CABA"/>
    <n v="2"/>
    <x v="1"/>
    <x v="1"/>
    <s v="DE LOS INCAS AV."/>
    <n v="4763"/>
    <x v="43"/>
    <x v="2"/>
    <n v="1427"/>
    <n v="110"/>
    <s v="NO"/>
  </r>
  <r>
    <n v="40619"/>
    <x v="29"/>
    <x v="1"/>
    <s v="CABA"/>
    <n v="2"/>
    <x v="1"/>
    <x v="0"/>
    <s v="DE MAYO AV."/>
    <n v="1165"/>
    <x v="3"/>
    <x v="0"/>
    <n v="1085"/>
    <n v="155"/>
    <s v="NO"/>
  </r>
  <r>
    <n v="41229"/>
    <x v="33"/>
    <x v="1"/>
    <s v="CABA"/>
    <n v="2"/>
    <x v="0"/>
    <x v="0"/>
    <s v="DE MAYO AV."/>
    <n v="1202"/>
    <x v="3"/>
    <x v="0"/>
    <n v="1085"/>
    <n v="215"/>
    <s v="NO"/>
  </r>
  <r>
    <n v="40897"/>
    <x v="25"/>
    <x v="1"/>
    <s v="CABA"/>
    <n v="3"/>
    <x v="0"/>
    <x v="0"/>
    <s v="DE MAYO AV."/>
    <n v="1225"/>
    <x v="3"/>
    <x v="0"/>
    <n v="1085"/>
    <n v="45"/>
    <s v="NO"/>
  </r>
  <r>
    <n v="40032"/>
    <x v="35"/>
    <x v="1"/>
    <s v="CABA"/>
    <n v="3"/>
    <x v="1"/>
    <x v="1"/>
    <s v="DE MAYO AV."/>
    <n v="1441"/>
    <x v="3"/>
    <x v="0"/>
    <n v="1085"/>
    <n v="219"/>
    <s v="💵"/>
  </r>
  <r>
    <n v="40621"/>
    <x v="29"/>
    <x v="1"/>
    <s v="CABA"/>
    <n v="2"/>
    <x v="0"/>
    <x v="1"/>
    <s v="DE MAYO AV."/>
    <n v="782"/>
    <x v="3"/>
    <x v="0"/>
    <n v="1084"/>
    <n v="261"/>
    <s v="NO"/>
  </r>
  <r>
    <n v="40472"/>
    <x v="26"/>
    <x v="1"/>
    <s v="CABA"/>
    <n v="2"/>
    <x v="1"/>
    <x v="0"/>
    <s v="Av. Díaz Velez"/>
    <n v="3916"/>
    <x v="26"/>
    <x v="9"/>
    <n v="1200"/>
    <n v="274"/>
    <s v="NO"/>
  </r>
  <r>
    <n v="40192"/>
    <x v="27"/>
    <x v="1"/>
    <s v="CABA"/>
    <n v="2"/>
    <x v="1"/>
    <x v="1"/>
    <s v="Av. Díaz Velez"/>
    <n v="4101"/>
    <x v="26"/>
    <x v="9"/>
    <n v="1200"/>
    <n v="227"/>
    <s v="NO"/>
  </r>
  <r>
    <n v="40047"/>
    <x v="35"/>
    <x v="1"/>
    <s v="CABA"/>
    <n v="2"/>
    <x v="1"/>
    <x v="1"/>
    <s v="Av. Díaz Velez"/>
    <n v="4363"/>
    <x v="26"/>
    <x v="9"/>
    <n v="1200"/>
    <n v="136"/>
    <s v="NO"/>
  </r>
  <r>
    <n v="40560"/>
    <x v="29"/>
    <x v="1"/>
    <s v="CABA"/>
    <n v="3"/>
    <x v="0"/>
    <x v="1"/>
    <s v="Av. Díaz Velez"/>
    <n v="5253"/>
    <x v="6"/>
    <x v="3"/>
    <n v="1405"/>
    <n v="269"/>
    <s v="💵"/>
  </r>
  <r>
    <n v="40120"/>
    <x v="27"/>
    <x v="1"/>
    <s v="CABA"/>
    <n v="3"/>
    <x v="0"/>
    <x v="1"/>
    <s v="DIRECTORIO AV."/>
    <n v="1950"/>
    <x v="17"/>
    <x v="7"/>
    <n v="1406"/>
    <n v="307"/>
    <s v="💵"/>
  </r>
  <r>
    <n v="39991"/>
    <x v="35"/>
    <x v="1"/>
    <s v="CABA"/>
    <n v="3"/>
    <x v="0"/>
    <x v="0"/>
    <s v="CASTRO, EMILIO AV."/>
    <n v="7325"/>
    <x v="10"/>
    <x v="5"/>
    <n v="1408"/>
    <n v="213"/>
    <s v="💵"/>
  </r>
  <r>
    <n v="39876"/>
    <x v="34"/>
    <x v="1"/>
    <s v="CABA"/>
    <n v="1"/>
    <x v="1"/>
    <x v="0"/>
    <s v="ELCANO AV."/>
    <n v="3034"/>
    <x v="19"/>
    <x v="11"/>
    <n v="1426"/>
    <n v="133"/>
    <s v="NO"/>
  </r>
  <r>
    <n v="39800"/>
    <x v="34"/>
    <x v="1"/>
    <s v="CABA"/>
    <n v="1"/>
    <x v="1"/>
    <x v="1"/>
    <s v="ELCANO AV."/>
    <n v="3034"/>
    <x v="19"/>
    <x v="11"/>
    <n v="1426"/>
    <n v="290"/>
    <s v="NO"/>
  </r>
  <r>
    <n v="40727"/>
    <x v="29"/>
    <x v="1"/>
    <s v="CABA"/>
    <n v="2"/>
    <x v="1"/>
    <x v="0"/>
    <s v="ELCANO AV."/>
    <n v="3107"/>
    <x v="19"/>
    <x v="11"/>
    <n v="1426"/>
    <n v="293"/>
    <s v="NO"/>
  </r>
  <r>
    <n v="40275"/>
    <x v="27"/>
    <x v="1"/>
    <s v="Lomas del Mirador"/>
    <n v="2"/>
    <x v="1"/>
    <x v="1"/>
    <s v="Avenida Brigadier General Juan Manuel de Rosas"/>
    <n v="0"/>
    <x v="36"/>
    <x v="5"/>
    <n v="0"/>
    <n v="24"/>
    <s v="NO"/>
  </r>
  <r>
    <n v="40797"/>
    <x v="25"/>
    <x v="1"/>
    <s v="CABA"/>
    <n v="3"/>
    <x v="0"/>
    <x v="0"/>
    <s v="ENTRE RIOS AV."/>
    <n v="1145"/>
    <x v="29"/>
    <x v="8"/>
    <n v="1080"/>
    <n v="215"/>
    <s v="💵"/>
  </r>
  <r>
    <n v="41111"/>
    <x v="28"/>
    <x v="1"/>
    <s v="CABA"/>
    <n v="2"/>
    <x v="0"/>
    <x v="0"/>
    <s v="ENTRE RIOS AV."/>
    <n v="1150"/>
    <x v="28"/>
    <x v="0"/>
    <n v="1080"/>
    <n v="97"/>
    <s v="NO"/>
  </r>
  <r>
    <n v="40031"/>
    <x v="35"/>
    <x v="1"/>
    <s v="CABA"/>
    <n v="2"/>
    <x v="0"/>
    <x v="1"/>
    <s v="ENTRE RIOS AV."/>
    <n v="555"/>
    <x v="15"/>
    <x v="8"/>
    <n v="1079"/>
    <n v="71"/>
    <s v="NO"/>
  </r>
  <r>
    <n v="40015"/>
    <x v="35"/>
    <x v="1"/>
    <s v="CABA"/>
    <n v="3"/>
    <x v="0"/>
    <x v="0"/>
    <s v="PERON, EVA AV."/>
    <n v="4902"/>
    <x v="44"/>
    <x v="13"/>
    <n v="1439"/>
    <n v="93"/>
    <s v="NO"/>
  </r>
  <r>
    <n v="40687"/>
    <x v="29"/>
    <x v="1"/>
    <s v="CABA"/>
    <n v="2"/>
    <x v="0"/>
    <x v="0"/>
    <s v="PERON, EVA AV."/>
    <n v="4941"/>
    <x v="36"/>
    <x v="5"/>
    <n v="1439"/>
    <n v="156"/>
    <s v="NO"/>
  </r>
  <r>
    <n v="40041"/>
    <x v="35"/>
    <x v="1"/>
    <s v="CABA"/>
    <n v="2"/>
    <x v="1"/>
    <x v="1"/>
    <s v="BEIRO, FRANCISCO AV."/>
    <n v="5491"/>
    <x v="32"/>
    <x v="4"/>
    <n v="1419"/>
    <n v="158"/>
    <s v="NO"/>
  </r>
  <r>
    <n v="39949"/>
    <x v="31"/>
    <x v="1"/>
    <s v="CABA"/>
    <n v="1"/>
    <x v="1"/>
    <x v="0"/>
    <s v="BEIRO, FRANCISCO AV."/>
    <n v="3599"/>
    <x v="31"/>
    <x v="14"/>
    <n v="1419"/>
    <n v="315"/>
    <s v="NO"/>
  </r>
  <r>
    <n v="41002"/>
    <x v="25"/>
    <x v="1"/>
    <s v="CABA"/>
    <n v="2"/>
    <x v="1"/>
    <x v="0"/>
    <s v="BEIRO, FRANCISCO AV."/>
    <n v="4229"/>
    <x v="31"/>
    <x v="14"/>
    <n v="1419"/>
    <n v="313"/>
    <s v="NO"/>
  </r>
  <r>
    <n v="40388"/>
    <x v="27"/>
    <x v="1"/>
    <s v="CABA"/>
    <n v="2"/>
    <x v="1"/>
    <x v="0"/>
    <s v="BEIRO, FRANCISCO AV."/>
    <n v="5248"/>
    <x v="31"/>
    <x v="14"/>
    <n v="1419"/>
    <n v="235"/>
    <s v="NO"/>
  </r>
  <r>
    <n v="39753"/>
    <x v="32"/>
    <x v="1"/>
    <s v="CABA"/>
    <n v="1"/>
    <x v="1"/>
    <x v="0"/>
    <s v="BEIRO, FRANCISCO AV."/>
    <n v="5265"/>
    <x v="31"/>
    <x v="14"/>
    <n v="1419"/>
    <n v="162"/>
    <s v="NO"/>
  </r>
  <r>
    <n v="40867"/>
    <x v="25"/>
    <x v="1"/>
    <s v="CABA"/>
    <n v="3"/>
    <x v="1"/>
    <x v="1"/>
    <s v="BEIRO, FRANCISCO AV."/>
    <n v="5289"/>
    <x v="31"/>
    <x v="14"/>
    <n v="1419"/>
    <n v="129"/>
    <s v="NO"/>
  </r>
  <r>
    <n v="40368"/>
    <x v="27"/>
    <x v="1"/>
    <s v="CABA"/>
    <n v="2"/>
    <x v="1"/>
    <x v="1"/>
    <s v="FERNANDEZ DE LA CRUZ, F., GRAL. AV."/>
    <n v="6212"/>
    <x v="23"/>
    <x v="13"/>
    <n v="1439"/>
    <n v="188"/>
    <s v="NO"/>
  </r>
  <r>
    <n v="40183"/>
    <x v="27"/>
    <x v="1"/>
    <s v="CABA"/>
    <n v="2"/>
    <x v="1"/>
    <x v="0"/>
    <s v="FERNANDEZ DE LA CRUZ, F., GRAL. AV."/>
    <n v="809"/>
    <x v="1"/>
    <x v="1"/>
    <n v="1437"/>
    <n v="297"/>
    <s v="NO"/>
  </r>
  <r>
    <n v="40553"/>
    <x v="29"/>
    <x v="1"/>
    <s v="CABA"/>
    <n v="2"/>
    <x v="0"/>
    <x v="1"/>
    <s v="LACROZE, FEDERICO AV."/>
    <n v="2451"/>
    <x v="19"/>
    <x v="11"/>
    <n v="1426"/>
    <n v="184"/>
    <s v="NO"/>
  </r>
  <r>
    <n v="40863"/>
    <x v="25"/>
    <x v="1"/>
    <s v="CABA"/>
    <n v="4"/>
    <x v="0"/>
    <x v="1"/>
    <s v="LACROZE, FEDERICO AV."/>
    <n v="3101"/>
    <x v="19"/>
    <x v="11"/>
    <n v="1426"/>
    <n v="265"/>
    <s v="💵"/>
  </r>
  <r>
    <n v="40507"/>
    <x v="26"/>
    <x v="1"/>
    <s v="CABA"/>
    <n v="2"/>
    <x v="0"/>
    <x v="0"/>
    <s v="FERNANDEZ DE LA CRUZ, F., GRAL. AV."/>
    <n v="6545"/>
    <x v="23"/>
    <x v="13"/>
    <n v="1439"/>
    <n v="106"/>
    <s v="NO"/>
  </r>
  <r>
    <n v="40215"/>
    <x v="27"/>
    <x v="1"/>
    <s v="CABA"/>
    <n v="2"/>
    <x v="1"/>
    <x v="0"/>
    <s v="FIGUEROA ALCORTA, PRES. AV."/>
    <n v="2263"/>
    <x v="12"/>
    <x v="6"/>
    <n v="1425"/>
    <n v="247"/>
    <s v="NO"/>
  </r>
  <r>
    <n v="39912"/>
    <x v="31"/>
    <x v="1"/>
    <s v="CABA"/>
    <n v="2"/>
    <x v="1"/>
    <x v="0"/>
    <s v="LACROZE, FEDERICO AV."/>
    <n v="3825"/>
    <x v="25"/>
    <x v="2"/>
    <n v="1427"/>
    <n v="304"/>
    <s v="NO"/>
  </r>
  <r>
    <n v="40317"/>
    <x v="27"/>
    <x v="1"/>
    <s v="CABA"/>
    <n v="2"/>
    <x v="0"/>
    <x v="1"/>
    <s v="FOREST AV."/>
    <n v="1187"/>
    <x v="25"/>
    <x v="2"/>
    <n v="1427"/>
    <n v="59"/>
    <s v="NO"/>
  </r>
  <r>
    <n v="40467"/>
    <x v="26"/>
    <x v="1"/>
    <s v="CABA"/>
    <n v="2"/>
    <x v="1"/>
    <x v="0"/>
    <s v="BEIRO, FRANCISCO AV."/>
    <n v="3180"/>
    <x v="45"/>
    <x v="14"/>
    <n v="1419"/>
    <n v="60"/>
    <s v="NO"/>
  </r>
  <r>
    <n v="40667"/>
    <x v="29"/>
    <x v="1"/>
    <s v="CABA"/>
    <n v="2"/>
    <x v="1"/>
    <x v="1"/>
    <s v="BEIRO, FRANCISCO AV."/>
    <n v="4359"/>
    <x v="31"/>
    <x v="14"/>
    <n v="1419"/>
    <n v="285"/>
    <s v="NO"/>
  </r>
  <r>
    <n v="40617"/>
    <x v="29"/>
    <x v="1"/>
    <s v="CABA"/>
    <n v="3"/>
    <x v="1"/>
    <x v="1"/>
    <s v="GAONA AV."/>
    <n v="2508"/>
    <x v="17"/>
    <x v="7"/>
    <n v="1416"/>
    <n v="162"/>
    <s v="💵"/>
  </r>
  <r>
    <n v="40806"/>
    <x v="25"/>
    <x v="1"/>
    <s v="CABA"/>
    <n v="1"/>
    <x v="0"/>
    <x v="0"/>
    <s v="GAONA AV."/>
    <n v="3496"/>
    <x v="17"/>
    <x v="7"/>
    <n v="1416"/>
    <n v="31"/>
    <s v="NO"/>
  </r>
  <r>
    <n v="40591"/>
    <x v="29"/>
    <x v="1"/>
    <s v="CABA"/>
    <n v="2"/>
    <x v="0"/>
    <x v="0"/>
    <s v="GAONA AV."/>
    <n v="3720"/>
    <x v="17"/>
    <x v="7"/>
    <n v="1416"/>
    <n v="262"/>
    <s v="NO"/>
  </r>
  <r>
    <n v="40640"/>
    <x v="29"/>
    <x v="1"/>
    <s v="CABA"/>
    <n v="2"/>
    <x v="1"/>
    <x v="0"/>
    <s v="MOSCONI GENERAL AV."/>
    <n v="2816"/>
    <x v="35"/>
    <x v="12"/>
    <n v="1419"/>
    <n v="309"/>
    <s v="NO"/>
  </r>
  <r>
    <n v="40997"/>
    <x v="25"/>
    <x v="1"/>
    <s v="CABA"/>
    <n v="2"/>
    <x v="0"/>
    <x v="1"/>
    <s v="INDEPENDENCIA AV."/>
    <n v="3691"/>
    <x v="26"/>
    <x v="9"/>
    <n v="1226"/>
    <n v="130"/>
    <s v="NO"/>
  </r>
  <r>
    <n v="41316"/>
    <x v="33"/>
    <x v="1"/>
    <s v="CABA"/>
    <n v="3"/>
    <x v="0"/>
    <x v="1"/>
    <s v="Av. Juan B. Alberdi"/>
    <n v="5754"/>
    <x v="36"/>
    <x v="5"/>
    <n v="1440"/>
    <n v="161"/>
    <s v="💵"/>
  </r>
  <r>
    <n v="39816"/>
    <x v="34"/>
    <x v="1"/>
    <s v="CABA"/>
    <n v="2"/>
    <x v="1"/>
    <x v="0"/>
    <s v="Av. Juan B. Alberdi"/>
    <n v="5977"/>
    <x v="36"/>
    <x v="5"/>
    <n v="1440"/>
    <n v="310"/>
    <s v="NO"/>
  </r>
  <r>
    <n v="39852"/>
    <x v="34"/>
    <x v="1"/>
    <s v="CABA"/>
    <n v="1"/>
    <x v="0"/>
    <x v="0"/>
    <s v="Av. Juan B. Alberdi"/>
    <n v="5977"/>
    <x v="36"/>
    <x v="5"/>
    <n v="1440"/>
    <n v="73"/>
    <s v="NO"/>
  </r>
  <r>
    <n v="39906"/>
    <x v="34"/>
    <x v="1"/>
    <s v="CABA"/>
    <n v="1"/>
    <x v="0"/>
    <x v="1"/>
    <s v="Av. Juan B. Alberdi"/>
    <n v="7283"/>
    <x v="36"/>
    <x v="5"/>
    <n v="1440"/>
    <n v="138"/>
    <s v="NO"/>
  </r>
  <r>
    <n v="40852"/>
    <x v="25"/>
    <x v="1"/>
    <s v="CABA"/>
    <n v="2"/>
    <x v="0"/>
    <x v="1"/>
    <s v="JUSTO, JUAN B. AV."/>
    <n v="6629"/>
    <x v="42"/>
    <x v="4"/>
    <n v="1407"/>
    <n v="211"/>
    <s v="NO"/>
  </r>
  <r>
    <n v="40439"/>
    <x v="26"/>
    <x v="1"/>
    <s v="CABA"/>
    <n v="2"/>
    <x v="0"/>
    <x v="1"/>
    <s v="MORENO, JOSE MARIA AV."/>
    <n v="230"/>
    <x v="6"/>
    <x v="3"/>
    <n v="1424"/>
    <n v="134"/>
    <s v="NO"/>
  </r>
  <r>
    <n v="40181"/>
    <x v="27"/>
    <x v="1"/>
    <s v="CABA"/>
    <n v="2"/>
    <x v="0"/>
    <x v="1"/>
    <s v="Av. Juan B. Alberdi"/>
    <n v="1617"/>
    <x v="6"/>
    <x v="3"/>
    <n v="1406"/>
    <n v="69"/>
    <s v="NO"/>
  </r>
  <r>
    <n v="40033"/>
    <x v="35"/>
    <x v="1"/>
    <s v="CABA"/>
    <n v="3"/>
    <x v="0"/>
    <x v="0"/>
    <s v="Av. Juan B. Alberdi"/>
    <n v="5002"/>
    <x v="36"/>
    <x v="5"/>
    <n v="1440"/>
    <n v="144"/>
    <s v="NO"/>
  </r>
  <r>
    <n v="40885"/>
    <x v="25"/>
    <x v="1"/>
    <s v="CABA"/>
    <n v="2"/>
    <x v="0"/>
    <x v="0"/>
    <s v="Av. Juan B. Alberdi"/>
    <n v="5859"/>
    <x v="36"/>
    <x v="5"/>
    <n v="1440"/>
    <n v="212"/>
    <s v="NO"/>
  </r>
  <r>
    <n v="40865"/>
    <x v="25"/>
    <x v="1"/>
    <s v="CABA"/>
    <n v="2"/>
    <x v="0"/>
    <x v="0"/>
    <s v="JUSTO, JUAN B. AV."/>
    <n v="4802"/>
    <x v="41"/>
    <x v="14"/>
    <n v="1416"/>
    <n v="23"/>
    <s v="NO"/>
  </r>
  <r>
    <n v="40522"/>
    <x v="29"/>
    <x v="1"/>
    <s v="CABA"/>
    <n v="2"/>
    <x v="0"/>
    <x v="1"/>
    <s v="JUSTO, JUAN B. AV."/>
    <n v="7132"/>
    <x v="40"/>
    <x v="4"/>
    <n v="1407"/>
    <n v="137"/>
    <s v="NO"/>
  </r>
  <r>
    <n v="39873"/>
    <x v="34"/>
    <x v="1"/>
    <s v="CABA"/>
    <n v="1"/>
    <x v="0"/>
    <x v="1"/>
    <s v="JURAMENTO AV."/>
    <n v="2013"/>
    <x v="20"/>
    <x v="11"/>
    <n v="1428"/>
    <n v="155"/>
    <s v="NO"/>
  </r>
  <r>
    <n v="40911"/>
    <x v="25"/>
    <x v="1"/>
    <s v="CABA"/>
    <n v="3"/>
    <x v="1"/>
    <x v="0"/>
    <s v="JURAMENTO AV."/>
    <n v="2095"/>
    <x v="20"/>
    <x v="11"/>
    <n v="1428"/>
    <n v="310"/>
    <s v="💵"/>
  </r>
  <r>
    <n v="40104"/>
    <x v="27"/>
    <x v="1"/>
    <s v="CABA"/>
    <n v="3"/>
    <x v="1"/>
    <x v="0"/>
    <s v="LA PLATA AV."/>
    <n v="1031"/>
    <x v="14"/>
    <x v="7"/>
    <n v="1250"/>
    <n v="91"/>
    <s v="NO"/>
  </r>
  <r>
    <n v="40094"/>
    <x v="27"/>
    <x v="1"/>
    <s v="CABA"/>
    <n v="4"/>
    <x v="1"/>
    <x v="1"/>
    <s v="LA PLATA AV."/>
    <n v="140"/>
    <x v="26"/>
    <x v="9"/>
    <n v="1184"/>
    <n v="215"/>
    <s v="💵"/>
  </r>
  <r>
    <n v="40837"/>
    <x v="25"/>
    <x v="1"/>
    <s v="CABA"/>
    <n v="3"/>
    <x v="0"/>
    <x v="1"/>
    <s v="LA PLATA AV."/>
    <n v="293"/>
    <x v="6"/>
    <x v="3"/>
    <n v="1184"/>
    <n v="290"/>
    <s v="💵"/>
  </r>
  <r>
    <n v="40644"/>
    <x v="29"/>
    <x v="1"/>
    <s v="CABA"/>
    <n v="2"/>
    <x v="1"/>
    <x v="1"/>
    <s v="LA PLATA AV."/>
    <n v="510"/>
    <x v="26"/>
    <x v="9"/>
    <n v="1235"/>
    <n v="234"/>
    <s v="NO"/>
  </r>
  <r>
    <n v="40506"/>
    <x v="26"/>
    <x v="1"/>
    <s v="CABA"/>
    <n v="2"/>
    <x v="1"/>
    <x v="1"/>
    <s v="LA PLATA AV."/>
    <n v="537"/>
    <x v="6"/>
    <x v="3"/>
    <n v="1235"/>
    <n v="100"/>
    <s v="NO"/>
  </r>
  <r>
    <n v="40311"/>
    <x v="27"/>
    <x v="1"/>
    <s v="CABA"/>
    <n v="2"/>
    <x v="1"/>
    <x v="1"/>
    <s v="LAS HERAS, GENERAL"/>
    <n v="1602"/>
    <x v="12"/>
    <x v="6"/>
    <n v="1018"/>
    <n v="89"/>
    <s v="NO"/>
  </r>
  <r>
    <n v="40446"/>
    <x v="26"/>
    <x v="1"/>
    <s v="CABA"/>
    <n v="1"/>
    <x v="0"/>
    <x v="1"/>
    <s v="LAS HERAS GENERAL AV."/>
    <n v="2401"/>
    <x v="12"/>
    <x v="6"/>
    <n v="1425"/>
    <n v="59"/>
    <s v="NO"/>
  </r>
  <r>
    <n v="41161"/>
    <x v="28"/>
    <x v="1"/>
    <s v="CABA"/>
    <n v="2"/>
    <x v="0"/>
    <x v="1"/>
    <s v="LAS HERAS GENERAL AV."/>
    <n v="2958"/>
    <x v="12"/>
    <x v="6"/>
    <n v="1425"/>
    <n v="127"/>
    <s v="NO"/>
  </r>
  <r>
    <n v="41365"/>
    <x v="33"/>
    <x v="1"/>
    <s v="CABA"/>
    <n v="2"/>
    <x v="0"/>
    <x v="1"/>
    <s v="LAS HERAS GENERAL AV."/>
    <n v="3001"/>
    <x v="18"/>
    <x v="10"/>
    <n v="1425"/>
    <n v="24"/>
    <s v="NO"/>
  </r>
  <r>
    <n v="39898"/>
    <x v="34"/>
    <x v="1"/>
    <s v="CABA"/>
    <n v="3"/>
    <x v="0"/>
    <x v="0"/>
    <s v="LAS HERAS GENERAL AV."/>
    <n v="3015"/>
    <x v="18"/>
    <x v="10"/>
    <n v="1425"/>
    <n v="110"/>
    <s v="NO"/>
  </r>
  <r>
    <n v="40211"/>
    <x v="27"/>
    <x v="1"/>
    <s v="CABA"/>
    <n v="2"/>
    <x v="1"/>
    <x v="1"/>
    <s v="LAS HERAS GENERAL AV."/>
    <n v="3201"/>
    <x v="18"/>
    <x v="10"/>
    <n v="1425"/>
    <n v="91"/>
    <s v="NO"/>
  </r>
  <r>
    <n v="39948"/>
    <x v="31"/>
    <x v="1"/>
    <s v="CABA"/>
    <n v="1"/>
    <x v="0"/>
    <x v="0"/>
    <s v="LAS HERAS GENERAL AV."/>
    <n v="3701"/>
    <x v="18"/>
    <x v="10"/>
    <n v="1425"/>
    <n v="74"/>
    <s v="NO"/>
  </r>
  <r>
    <n v="40013"/>
    <x v="35"/>
    <x v="1"/>
    <s v="CABA"/>
    <n v="3"/>
    <x v="0"/>
    <x v="0"/>
    <s v="Av. Leandro N. Alem"/>
    <n v="1064"/>
    <x v="5"/>
    <x v="0"/>
    <n v="1001"/>
    <n v="42"/>
    <s v="NO"/>
  </r>
  <r>
    <n v="41110"/>
    <x v="28"/>
    <x v="1"/>
    <s v="CABA"/>
    <n v="1"/>
    <x v="1"/>
    <x v="0"/>
    <s v="DEL LIBERTADOR AV."/>
    <n v="6350"/>
    <x v="20"/>
    <x v="11"/>
    <n v="1428"/>
    <n v="58"/>
    <s v="NO"/>
  </r>
  <r>
    <n v="40736"/>
    <x v="25"/>
    <x v="1"/>
    <s v="CABA"/>
    <n v="3"/>
    <x v="0"/>
    <x v="1"/>
    <s v="DEL LIBERTADOR AV."/>
    <n v="6876"/>
    <x v="21"/>
    <x v="11"/>
    <n v="1429"/>
    <n v="248"/>
    <s v="💵"/>
  </r>
  <r>
    <n v="40786"/>
    <x v="25"/>
    <x v="1"/>
    <s v="CABA"/>
    <n v="1"/>
    <x v="1"/>
    <x v="1"/>
    <s v="DE LA TORRE, LISANDRO AV."/>
    <n v="2406"/>
    <x v="36"/>
    <x v="5"/>
    <n v="1440"/>
    <n v="160"/>
    <s v="NO"/>
  </r>
  <r>
    <n v="40172"/>
    <x v="27"/>
    <x v="1"/>
    <s v="CABA"/>
    <n v="4"/>
    <x v="0"/>
    <x v="0"/>
    <s v="Av. Leandro N. Alem"/>
    <n v="456"/>
    <x v="0"/>
    <x v="0"/>
    <n v="1003"/>
    <n v="80"/>
    <s v="NO"/>
  </r>
  <r>
    <n v="40768"/>
    <x v="25"/>
    <x v="1"/>
    <s v="CABA"/>
    <n v="2"/>
    <x v="1"/>
    <x v="0"/>
    <s v="Av. Leandro N. Alem"/>
    <n v="651"/>
    <x v="0"/>
    <x v="0"/>
    <n v="1001"/>
    <n v="140"/>
    <s v="NO"/>
  </r>
  <r>
    <n v="41092"/>
    <x v="28"/>
    <x v="1"/>
    <s v="CABA"/>
    <n v="3"/>
    <x v="1"/>
    <x v="0"/>
    <s v="Av. Leandro N. Alem"/>
    <n v="653"/>
    <x v="0"/>
    <x v="0"/>
    <n v="1001"/>
    <n v="173"/>
    <s v="💵"/>
  </r>
  <r>
    <n v="40898"/>
    <x v="25"/>
    <x v="1"/>
    <s v="CABA"/>
    <n v="2"/>
    <x v="1"/>
    <x v="0"/>
    <s v="Av. Leandro N. Alem"/>
    <n v="910"/>
    <x v="5"/>
    <x v="0"/>
    <n v="1001"/>
    <n v="176"/>
    <s v="NO"/>
  </r>
  <r>
    <n v="39883"/>
    <x v="34"/>
    <x v="1"/>
    <s v="CABA"/>
    <n v="1"/>
    <x v="1"/>
    <x v="0"/>
    <s v="CAMPOS, LUIS M. AV."/>
    <n v="1407"/>
    <x v="20"/>
    <x v="11"/>
    <n v="1426"/>
    <n v="275"/>
    <s v="NO"/>
  </r>
  <r>
    <n v="39911"/>
    <x v="34"/>
    <x v="1"/>
    <s v="CABA"/>
    <n v="1"/>
    <x v="0"/>
    <x v="0"/>
    <s v="CAMPOS, LUIS M. AV."/>
    <n v="1407"/>
    <x v="20"/>
    <x v="11"/>
    <n v="1426"/>
    <n v="276"/>
    <s v="NO"/>
  </r>
  <r>
    <n v="39970"/>
    <x v="31"/>
    <x v="1"/>
    <s v="CABA"/>
    <n v="1"/>
    <x v="1"/>
    <x v="0"/>
    <s v="CAMPOS, LUIS M. AV."/>
    <n v="1029"/>
    <x v="18"/>
    <x v="10"/>
    <n v="1426"/>
    <n v="196"/>
    <s v="NO"/>
  </r>
  <r>
    <n v="40089"/>
    <x v="27"/>
    <x v="1"/>
    <s v="CABA"/>
    <n v="3"/>
    <x v="1"/>
    <x v="0"/>
    <s v="CAMPOS, LUIS M. AV."/>
    <n v="1175"/>
    <x v="18"/>
    <x v="10"/>
    <n v="1426"/>
    <n v="60"/>
    <s v="NO"/>
  </r>
  <r>
    <n v="40405"/>
    <x v="26"/>
    <x v="1"/>
    <s v="CABA"/>
    <n v="2"/>
    <x v="1"/>
    <x v="0"/>
    <s v="CAMPOS, LUIS M. AV."/>
    <n v="1201"/>
    <x v="18"/>
    <x v="10"/>
    <n v="1426"/>
    <n v="178"/>
    <s v="NO"/>
  </r>
  <r>
    <n v="40934"/>
    <x v="25"/>
    <x v="1"/>
    <s v="CABA"/>
    <n v="2"/>
    <x v="0"/>
    <x v="1"/>
    <s v="CAMPOS, LUIS M. AV."/>
    <n v="1349"/>
    <x v="18"/>
    <x v="10"/>
    <n v="1426"/>
    <n v="241"/>
    <s v="NO"/>
  </r>
  <r>
    <n v="40705"/>
    <x v="29"/>
    <x v="1"/>
    <s v="CABA"/>
    <n v="2"/>
    <x v="0"/>
    <x v="1"/>
    <s v="CAMPOS, LUIS M. AV."/>
    <n v="1383"/>
    <x v="18"/>
    <x v="10"/>
    <n v="1426"/>
    <n v="22"/>
    <s v="NO"/>
  </r>
  <r>
    <n v="39884"/>
    <x v="34"/>
    <x v="1"/>
    <s v="CABA"/>
    <n v="2"/>
    <x v="1"/>
    <x v="1"/>
    <s v="MONTES DE OCA, MANUEL"/>
    <n v="1022"/>
    <x v="13"/>
    <x v="1"/>
    <n v="1270"/>
    <n v="104"/>
    <s v="NO"/>
  </r>
  <r>
    <n v="40593"/>
    <x v="29"/>
    <x v="1"/>
    <s v="CABA"/>
    <n v="2"/>
    <x v="1"/>
    <x v="1"/>
    <s v="GARCIA, MARTIN AV."/>
    <n v="702"/>
    <x v="13"/>
    <x v="1"/>
    <n v="1268"/>
    <n v="289"/>
    <s v="NO"/>
  </r>
  <r>
    <n v="40532"/>
    <x v="29"/>
    <x v="1"/>
    <s v="CABA"/>
    <n v="3"/>
    <x v="1"/>
    <x v="0"/>
    <s v="MONROE"/>
    <n v="3099"/>
    <x v="20"/>
    <x v="11"/>
    <n v="1428"/>
    <n v="100"/>
    <s v="NO"/>
  </r>
  <r>
    <n v="40600"/>
    <x v="29"/>
    <x v="1"/>
    <s v="CABA"/>
    <n v="2"/>
    <x v="1"/>
    <x v="1"/>
    <s v="MONTES DE OCA, MANUEL"/>
    <n v="1107"/>
    <x v="13"/>
    <x v="1"/>
    <n v="1270"/>
    <n v="162"/>
    <s v="NO"/>
  </r>
  <r>
    <n v="40996"/>
    <x v="25"/>
    <x v="1"/>
    <s v="CABA"/>
    <n v="2"/>
    <x v="1"/>
    <x v="0"/>
    <s v="MONTES DE OCA, MANUEL"/>
    <n v="650"/>
    <x v="13"/>
    <x v="1"/>
    <n v="1270"/>
    <n v="313"/>
    <s v="NO"/>
  </r>
  <r>
    <n v="40050"/>
    <x v="35"/>
    <x v="1"/>
    <s v="CABA"/>
    <n v="2"/>
    <x v="1"/>
    <x v="1"/>
    <s v="MONTES DE OCA, MANUEL"/>
    <n v="701"/>
    <x v="13"/>
    <x v="1"/>
    <n v="1270"/>
    <n v="215"/>
    <s v="NO"/>
  </r>
  <r>
    <n v="40424"/>
    <x v="26"/>
    <x v="1"/>
    <s v="CABA"/>
    <n v="1"/>
    <x v="0"/>
    <x v="1"/>
    <s v="MONTES DE OCA, MANUEL"/>
    <n v="736"/>
    <x v="13"/>
    <x v="1"/>
    <n v="1270"/>
    <n v="219"/>
    <s v="NO"/>
  </r>
  <r>
    <n v="40379"/>
    <x v="27"/>
    <x v="1"/>
    <s v="CABA"/>
    <n v="2"/>
    <x v="0"/>
    <x v="1"/>
    <s v="MONTES DE OCA, MANUEL"/>
    <n v="895"/>
    <x v="13"/>
    <x v="1"/>
    <n v="1270"/>
    <n v="308"/>
    <s v="NO"/>
  </r>
  <r>
    <n v="41215"/>
    <x v="28"/>
    <x v="1"/>
    <s v="CABA"/>
    <n v="2"/>
    <x v="1"/>
    <x v="1"/>
    <s v="MOSCONI GENERAL AV."/>
    <n v="3525"/>
    <x v="31"/>
    <x v="14"/>
    <n v="1419"/>
    <n v="221"/>
    <s v="NO"/>
  </r>
  <r>
    <n v="40648"/>
    <x v="29"/>
    <x v="1"/>
    <s v="CABA"/>
    <n v="3"/>
    <x v="0"/>
    <x v="0"/>
    <s v="NAZCA AV."/>
    <n v="1922"/>
    <x v="34"/>
    <x v="14"/>
    <n v="1416"/>
    <n v="100"/>
    <s v="NO"/>
  </r>
  <r>
    <n v="40910"/>
    <x v="25"/>
    <x v="1"/>
    <s v="CABA"/>
    <n v="3"/>
    <x v="0"/>
    <x v="1"/>
    <s v="NAZCA AV."/>
    <n v="2330"/>
    <x v="45"/>
    <x v="14"/>
    <n v="1416"/>
    <n v="235"/>
    <s v="💵"/>
  </r>
  <r>
    <n v="40602"/>
    <x v="29"/>
    <x v="1"/>
    <s v="CABA"/>
    <n v="3"/>
    <x v="0"/>
    <x v="0"/>
    <s v="PASEO COLON AV."/>
    <n v="505"/>
    <x v="3"/>
    <x v="0"/>
    <n v="1063"/>
    <n v="132"/>
    <s v="NO"/>
  </r>
  <r>
    <n v="40067"/>
    <x v="35"/>
    <x v="1"/>
    <s v="CABA"/>
    <n v="2"/>
    <x v="0"/>
    <x v="1"/>
    <s v="PASEO COLON AV."/>
    <n v="515"/>
    <x v="3"/>
    <x v="0"/>
    <n v="1063"/>
    <n v="251"/>
    <s v="NO"/>
  </r>
  <r>
    <n v="40843"/>
    <x v="25"/>
    <x v="1"/>
    <s v="CABA"/>
    <n v="2"/>
    <x v="0"/>
    <x v="0"/>
    <s v="PASEO COLON AV."/>
    <n v="793"/>
    <x v="38"/>
    <x v="0"/>
    <n v="1063"/>
    <n v="89"/>
    <s v="NO"/>
  </r>
  <r>
    <n v="40652"/>
    <x v="29"/>
    <x v="1"/>
    <s v="CABA"/>
    <n v="2"/>
    <x v="1"/>
    <x v="1"/>
    <s v="GOYENA, PEDRO AV."/>
    <n v="1192"/>
    <x v="6"/>
    <x v="3"/>
    <n v="1406"/>
    <n v="168"/>
    <s v="NO"/>
  </r>
  <r>
    <n v="40508"/>
    <x v="26"/>
    <x v="1"/>
    <s v="CABA"/>
    <n v="2"/>
    <x v="1"/>
    <x v="1"/>
    <s v="GOYENA, PEDRO AV."/>
    <n v="1291"/>
    <x v="6"/>
    <x v="3"/>
    <n v="1406"/>
    <n v="155"/>
    <s v="NO"/>
  </r>
  <r>
    <n v="40896"/>
    <x v="25"/>
    <x v="1"/>
    <s v="CABA"/>
    <n v="2"/>
    <x v="1"/>
    <x v="0"/>
    <s v="GOYENA, PEDRO AV."/>
    <n v="1642"/>
    <x v="6"/>
    <x v="3"/>
    <n v="1406"/>
    <n v="117"/>
    <s v="NO"/>
  </r>
  <r>
    <n v="40657"/>
    <x v="29"/>
    <x v="1"/>
    <s v="CABA"/>
    <n v="3"/>
    <x v="1"/>
    <x v="0"/>
    <s v="PUEYRREDON AV."/>
    <n v="1001"/>
    <x v="12"/>
    <x v="6"/>
    <n v="1118"/>
    <n v="40"/>
    <s v="NO"/>
  </r>
  <r>
    <n v="40191"/>
    <x v="27"/>
    <x v="1"/>
    <s v="CABA"/>
    <n v="3"/>
    <x v="1"/>
    <x v="1"/>
    <s v="PUEYRREDON AV."/>
    <n v="1055"/>
    <x v="12"/>
    <x v="6"/>
    <n v="1118"/>
    <n v="199"/>
    <s v="💵"/>
  </r>
  <r>
    <n v="41268"/>
    <x v="33"/>
    <x v="1"/>
    <s v="CABA"/>
    <n v="2"/>
    <x v="0"/>
    <x v="1"/>
    <s v="PUEYRREDON AV."/>
    <n v="1657"/>
    <x v="12"/>
    <x v="6"/>
    <n v="1118"/>
    <n v="94"/>
    <s v="NO"/>
  </r>
  <r>
    <n v="39831"/>
    <x v="34"/>
    <x v="1"/>
    <s v="CABA"/>
    <n v="2"/>
    <x v="1"/>
    <x v="0"/>
    <s v="PUEYRREDON AV."/>
    <n v="1855"/>
    <x v="12"/>
    <x v="6"/>
    <n v="1119"/>
    <n v="268"/>
    <s v="NO"/>
  </r>
  <r>
    <n v="40338"/>
    <x v="27"/>
    <x v="1"/>
    <s v="CABA"/>
    <n v="4"/>
    <x v="0"/>
    <x v="1"/>
    <s v="PUEYRREDON AV."/>
    <n v="1914"/>
    <x v="12"/>
    <x v="6"/>
    <n v="1119"/>
    <n v="85"/>
    <s v="NO"/>
  </r>
  <r>
    <n v="41165"/>
    <x v="28"/>
    <x v="1"/>
    <s v="CABA"/>
    <n v="2"/>
    <x v="0"/>
    <x v="1"/>
    <s v="PUEYRREDON AV."/>
    <n v="2325"/>
    <x v="12"/>
    <x v="6"/>
    <n v="1119"/>
    <n v="97"/>
    <s v="NO"/>
  </r>
  <r>
    <n v="40767"/>
    <x v="25"/>
    <x v="1"/>
    <s v="CABA"/>
    <n v="2"/>
    <x v="1"/>
    <x v="1"/>
    <s v="QUINTANA, MANUEL, PRES."/>
    <n v="101"/>
    <x v="5"/>
    <x v="0"/>
    <n v="1014"/>
    <n v="75"/>
    <s v="NO"/>
  </r>
  <r>
    <n v="40827"/>
    <x v="25"/>
    <x v="1"/>
    <s v="CABA"/>
    <n v="3"/>
    <x v="1"/>
    <x v="0"/>
    <s v="QUINTANA, MANUEL, PRES. AV."/>
    <n v="401"/>
    <x v="12"/>
    <x v="6"/>
    <n v="1129"/>
    <n v="178"/>
    <s v="💵"/>
  </r>
  <r>
    <n v="39765"/>
    <x v="32"/>
    <x v="1"/>
    <s v="CABA"/>
    <n v="1"/>
    <x v="1"/>
    <x v="0"/>
    <s v="QUINTANA, MANUEL, PRES. AV."/>
    <n v="439"/>
    <x v="12"/>
    <x v="6"/>
    <n v="1129"/>
    <n v="128"/>
    <s v="NO"/>
  </r>
  <r>
    <n v="39905"/>
    <x v="34"/>
    <x v="1"/>
    <s v="CABA"/>
    <n v="1"/>
    <x v="1"/>
    <x v="0"/>
    <s v="QUINTANA, MANUEL, PRES. AV."/>
    <n v="587"/>
    <x v="12"/>
    <x v="6"/>
    <n v="1129"/>
    <n v="306"/>
    <s v="NO"/>
  </r>
  <r>
    <n v="39942"/>
    <x v="31"/>
    <x v="1"/>
    <s v="CABA"/>
    <n v="1"/>
    <x v="0"/>
    <x v="0"/>
    <s v="QUINTANA, MANUEL, PRES."/>
    <n v="99"/>
    <x v="5"/>
    <x v="0"/>
    <n v="1014"/>
    <n v="276"/>
    <s v="NO"/>
  </r>
  <r>
    <n v="41000"/>
    <x v="25"/>
    <x v="1"/>
    <s v="CABA"/>
    <n v="3"/>
    <x v="1"/>
    <x v="1"/>
    <s v="BALBIN, RICARDO, DR. AV."/>
    <n v="3899"/>
    <x v="22"/>
    <x v="12"/>
    <n v="1430"/>
    <n v="200"/>
    <s v="💵"/>
  </r>
  <r>
    <n v="41108"/>
    <x v="28"/>
    <x v="1"/>
    <s v="CABA"/>
    <n v="1"/>
    <x v="1"/>
    <x v="0"/>
    <s v="BALBIN, RICARDO, DR. AV."/>
    <n v="4027"/>
    <x v="22"/>
    <x v="12"/>
    <n v="1430"/>
    <n v="78"/>
    <s v="NO"/>
  </r>
  <r>
    <n v="40832"/>
    <x v="25"/>
    <x v="1"/>
    <s v="CABA"/>
    <n v="2"/>
    <x v="0"/>
    <x v="0"/>
    <s v="RIVADAVIA AV."/>
    <n v="11102"/>
    <x v="10"/>
    <x v="5"/>
    <n v="1408"/>
    <n v="129"/>
    <s v="NO"/>
  </r>
  <r>
    <n v="40177"/>
    <x v="27"/>
    <x v="1"/>
    <s v="CABA"/>
    <n v="2"/>
    <x v="1"/>
    <x v="0"/>
    <s v="RIVADAVIA AV."/>
    <n v="11120"/>
    <x v="10"/>
    <x v="5"/>
    <n v="1408"/>
    <n v="217"/>
    <s v="NO"/>
  </r>
  <r>
    <n v="39915"/>
    <x v="31"/>
    <x v="1"/>
    <s v="CABA"/>
    <n v="2"/>
    <x v="0"/>
    <x v="1"/>
    <s v="RIVADAVIA AV."/>
    <n v="11178"/>
    <x v="10"/>
    <x v="5"/>
    <n v="1408"/>
    <n v="85"/>
    <s v="NO"/>
  </r>
  <r>
    <n v="41181"/>
    <x v="28"/>
    <x v="1"/>
    <s v="CABA"/>
    <n v="2"/>
    <x v="0"/>
    <x v="1"/>
    <s v="RIVADAVIA AV."/>
    <n v="11200"/>
    <x v="10"/>
    <x v="5"/>
    <n v="1408"/>
    <n v="220"/>
    <s v="NO"/>
  </r>
  <r>
    <n v="40001"/>
    <x v="35"/>
    <x v="1"/>
    <s v="CABA"/>
    <n v="2"/>
    <x v="1"/>
    <x v="1"/>
    <s v="RIVADAVIA AV."/>
    <n v="11334"/>
    <x v="10"/>
    <x v="5"/>
    <n v="1408"/>
    <n v="173"/>
    <s v="NO"/>
  </r>
  <r>
    <n v="40471"/>
    <x v="26"/>
    <x v="1"/>
    <s v="CABA"/>
    <n v="3"/>
    <x v="0"/>
    <x v="0"/>
    <s v="RIVADAVIA AV."/>
    <n v="11494"/>
    <x v="10"/>
    <x v="5"/>
    <n v="1408"/>
    <n v="211"/>
    <s v="💵"/>
  </r>
  <r>
    <n v="40875"/>
    <x v="25"/>
    <x v="1"/>
    <s v="CABA"/>
    <n v="4"/>
    <x v="0"/>
    <x v="0"/>
    <s v="RIVADAVIA AV."/>
    <n v="2330"/>
    <x v="15"/>
    <x v="8"/>
    <n v="1034"/>
    <n v="288"/>
    <s v="💵"/>
  </r>
  <r>
    <n v="39797"/>
    <x v="34"/>
    <x v="1"/>
    <s v="CABA"/>
    <n v="1"/>
    <x v="0"/>
    <x v="1"/>
    <s v="RIVADAVIA AV."/>
    <n v="2556"/>
    <x v="15"/>
    <x v="8"/>
    <n v="1034"/>
    <n v="271"/>
    <s v="NO"/>
  </r>
  <r>
    <n v="39790"/>
    <x v="34"/>
    <x v="1"/>
    <s v="CABA"/>
    <n v="2"/>
    <x v="0"/>
    <x v="0"/>
    <s v="RIVADAVIA AV."/>
    <n v="2556"/>
    <x v="15"/>
    <x v="8"/>
    <n v="1034"/>
    <n v="50"/>
    <s v="NO"/>
  </r>
  <r>
    <n v="40638"/>
    <x v="29"/>
    <x v="1"/>
    <s v="CABA"/>
    <n v="3"/>
    <x v="1"/>
    <x v="0"/>
    <s v="RIVADAVIA AV."/>
    <n v="2577"/>
    <x v="15"/>
    <x v="8"/>
    <n v="1034"/>
    <n v="304"/>
    <s v="💵"/>
  </r>
  <r>
    <n v="39974"/>
    <x v="31"/>
    <x v="1"/>
    <s v="CABA"/>
    <n v="2"/>
    <x v="1"/>
    <x v="0"/>
    <s v="RIVADAVIA AV."/>
    <n v="3202"/>
    <x v="15"/>
    <x v="8"/>
    <n v="1203"/>
    <n v="168"/>
    <s v="NO"/>
  </r>
  <r>
    <n v="40141"/>
    <x v="27"/>
    <x v="1"/>
    <s v="CABA"/>
    <n v="2"/>
    <x v="1"/>
    <x v="1"/>
    <s v="RIVADAVIA AV."/>
    <n v="3681"/>
    <x v="26"/>
    <x v="9"/>
    <n v="1204"/>
    <n v="79"/>
    <s v="NO"/>
  </r>
  <r>
    <n v="40866"/>
    <x v="25"/>
    <x v="1"/>
    <s v="CABA"/>
    <n v="3"/>
    <x v="1"/>
    <x v="0"/>
    <s v="RIVADAVIA AV."/>
    <n v="3702"/>
    <x v="26"/>
    <x v="9"/>
    <n v="1204"/>
    <n v="199"/>
    <s v="💵"/>
  </r>
  <r>
    <n v="41216"/>
    <x v="28"/>
    <x v="1"/>
    <s v="CABA"/>
    <n v="2"/>
    <x v="0"/>
    <x v="1"/>
    <s v="RIVADAVIA AV."/>
    <n v="3977"/>
    <x v="26"/>
    <x v="9"/>
    <n v="1204"/>
    <n v="170"/>
    <s v="NO"/>
  </r>
  <r>
    <n v="40626"/>
    <x v="29"/>
    <x v="1"/>
    <s v="CABA"/>
    <n v="2"/>
    <x v="0"/>
    <x v="1"/>
    <s v="RIVADAVIA AV."/>
    <n v="4059"/>
    <x v="26"/>
    <x v="9"/>
    <n v="1205"/>
    <n v="121"/>
    <s v="NO"/>
  </r>
  <r>
    <n v="40048"/>
    <x v="35"/>
    <x v="1"/>
    <s v="CABA"/>
    <n v="2"/>
    <x v="0"/>
    <x v="0"/>
    <s v="RIVADAVIA AV."/>
    <n v="4100"/>
    <x v="26"/>
    <x v="9"/>
    <n v="1205"/>
    <n v="30"/>
    <s v="NO"/>
  </r>
  <r>
    <n v="40312"/>
    <x v="27"/>
    <x v="1"/>
    <s v="CABA"/>
    <n v="3"/>
    <x v="1"/>
    <x v="1"/>
    <s v="RIVADAVIA AV."/>
    <n v="4364"/>
    <x v="26"/>
    <x v="9"/>
    <n v="1205"/>
    <n v="271"/>
    <s v="💵"/>
  </r>
  <r>
    <n v="39859"/>
    <x v="34"/>
    <x v="1"/>
    <s v="CABA"/>
    <n v="3"/>
    <x v="1"/>
    <x v="1"/>
    <s v="RIVADAVIA AV."/>
    <n v="4715"/>
    <x v="6"/>
    <x v="3"/>
    <n v="1424"/>
    <n v="96"/>
    <s v="NO"/>
  </r>
  <r>
    <n v="41190"/>
    <x v="28"/>
    <x v="1"/>
    <s v="CABA"/>
    <n v="1"/>
    <x v="1"/>
    <x v="1"/>
    <s v="RIVADAVIA AV."/>
    <n v="5075"/>
    <x v="6"/>
    <x v="3"/>
    <n v="1424"/>
    <n v="200"/>
    <s v="NO"/>
  </r>
  <r>
    <n v="40133"/>
    <x v="27"/>
    <x v="1"/>
    <s v="CABA"/>
    <n v="3"/>
    <x v="1"/>
    <x v="1"/>
    <s v="RIVADAVIA AV."/>
    <n v="5173"/>
    <x v="6"/>
    <x v="3"/>
    <n v="1424"/>
    <n v="209"/>
    <s v="💵"/>
  </r>
  <r>
    <n v="41094"/>
    <x v="28"/>
    <x v="1"/>
    <s v="CABA"/>
    <n v="4"/>
    <x v="0"/>
    <x v="1"/>
    <s v="RIVADAVIA AV."/>
    <n v="5201"/>
    <x v="6"/>
    <x v="3"/>
    <n v="1424"/>
    <n v="144"/>
    <s v="NO"/>
  </r>
  <r>
    <n v="41346"/>
    <x v="33"/>
    <x v="1"/>
    <s v="CABA"/>
    <n v="1"/>
    <x v="0"/>
    <x v="1"/>
    <s v="RIVADAVIA AV."/>
    <n v="5234"/>
    <x v="6"/>
    <x v="3"/>
    <n v="1424"/>
    <n v="49"/>
    <s v="NO"/>
  </r>
  <r>
    <n v="41305"/>
    <x v="33"/>
    <x v="1"/>
    <s v="CABA"/>
    <n v="2"/>
    <x v="1"/>
    <x v="1"/>
    <s v="RIVADAVIA AV."/>
    <n v="5234"/>
    <x v="6"/>
    <x v="3"/>
    <n v="1424"/>
    <n v="86"/>
    <s v="NO"/>
  </r>
  <r>
    <n v="39931"/>
    <x v="31"/>
    <x v="1"/>
    <s v="CABA"/>
    <n v="2"/>
    <x v="0"/>
    <x v="0"/>
    <s v="RIVADAVIA AV."/>
    <n v="5273"/>
    <x v="6"/>
    <x v="3"/>
    <n v="1424"/>
    <n v="172"/>
    <s v="NO"/>
  </r>
  <r>
    <n v="39780"/>
    <x v="32"/>
    <x v="1"/>
    <s v="CABA"/>
    <n v="1"/>
    <x v="0"/>
    <x v="0"/>
    <s v="RIVADAVIA AV."/>
    <n v="5288"/>
    <x v="6"/>
    <x v="3"/>
    <n v="1424"/>
    <n v="217"/>
    <s v="NO"/>
  </r>
  <r>
    <n v="40661"/>
    <x v="29"/>
    <x v="1"/>
    <s v="CABA"/>
    <n v="3"/>
    <x v="1"/>
    <x v="1"/>
    <s v="RIVADAVIA AV."/>
    <n v="5300"/>
    <x v="6"/>
    <x v="3"/>
    <n v="1424"/>
    <n v="128"/>
    <s v="NO"/>
  </r>
  <r>
    <n v="40884"/>
    <x v="25"/>
    <x v="1"/>
    <s v="CABA"/>
    <n v="4"/>
    <x v="0"/>
    <x v="1"/>
    <s v="RIVADAVIA AV."/>
    <n v="5306"/>
    <x v="6"/>
    <x v="3"/>
    <n v="1424"/>
    <n v="128"/>
    <s v="NO"/>
  </r>
  <r>
    <n v="39899"/>
    <x v="34"/>
    <x v="1"/>
    <s v="CABA"/>
    <n v="3"/>
    <x v="1"/>
    <x v="1"/>
    <s v="RIVADAVIA AV."/>
    <n v="5315"/>
    <x v="6"/>
    <x v="3"/>
    <n v="1424"/>
    <n v="219"/>
    <s v="💵"/>
  </r>
  <r>
    <n v="39935"/>
    <x v="31"/>
    <x v="1"/>
    <s v="CABA"/>
    <n v="2"/>
    <x v="1"/>
    <x v="0"/>
    <s v="RIVADAVIA AV."/>
    <n v="6245"/>
    <x v="17"/>
    <x v="7"/>
    <n v="1406"/>
    <n v="214"/>
    <s v="NO"/>
  </r>
  <r>
    <n v="41247"/>
    <x v="33"/>
    <x v="1"/>
    <s v="CABA"/>
    <n v="3"/>
    <x v="0"/>
    <x v="0"/>
    <s v="RIVADAVIA AV."/>
    <n v="6312"/>
    <x v="17"/>
    <x v="7"/>
    <n v="1406"/>
    <n v="98"/>
    <s v="NO"/>
  </r>
  <r>
    <n v="40487"/>
    <x v="26"/>
    <x v="1"/>
    <s v="CABA"/>
    <n v="2"/>
    <x v="1"/>
    <x v="1"/>
    <s v="RIVADAVIA AV."/>
    <n v="6411"/>
    <x v="17"/>
    <x v="7"/>
    <n v="1406"/>
    <n v="87"/>
    <s v="NO"/>
  </r>
  <r>
    <n v="40415"/>
    <x v="26"/>
    <x v="1"/>
    <s v="CABA"/>
    <n v="1"/>
    <x v="0"/>
    <x v="1"/>
    <s v="RIVADAVIA AV."/>
    <n v="6411"/>
    <x v="17"/>
    <x v="7"/>
    <n v="1406"/>
    <n v="199"/>
    <s v="NO"/>
  </r>
  <r>
    <n v="40613"/>
    <x v="29"/>
    <x v="1"/>
    <s v="CABA"/>
    <n v="4"/>
    <x v="0"/>
    <x v="1"/>
    <s v="RIVADAVIA AV."/>
    <n v="6483"/>
    <x v="17"/>
    <x v="7"/>
    <n v="1406"/>
    <n v="236"/>
    <s v="💵"/>
  </r>
  <r>
    <n v="41107"/>
    <x v="28"/>
    <x v="1"/>
    <s v="CABA"/>
    <n v="3"/>
    <x v="1"/>
    <x v="1"/>
    <s v="RIVADAVIA AV."/>
    <n v="6626"/>
    <x v="17"/>
    <x v="7"/>
    <n v="1406"/>
    <n v="246"/>
    <s v="💵"/>
  </r>
  <r>
    <n v="39758"/>
    <x v="32"/>
    <x v="1"/>
    <s v="CABA"/>
    <n v="1"/>
    <x v="1"/>
    <x v="1"/>
    <s v="RIVADAVIA AV."/>
    <n v="6770"/>
    <x v="17"/>
    <x v="7"/>
    <n v="1406"/>
    <n v="278"/>
    <s v="NO"/>
  </r>
  <r>
    <n v="40244"/>
    <x v="27"/>
    <x v="1"/>
    <s v="CABA"/>
    <n v="4"/>
    <x v="1"/>
    <x v="1"/>
    <s v="RIVADAVIA AV."/>
    <n v="6902"/>
    <x v="17"/>
    <x v="7"/>
    <n v="1406"/>
    <n v="85"/>
    <s v="NO"/>
  </r>
  <r>
    <n v="39851"/>
    <x v="34"/>
    <x v="1"/>
    <s v="CABA"/>
    <n v="3"/>
    <x v="0"/>
    <x v="0"/>
    <s v="RIVADAVIA AV."/>
    <n v="7060"/>
    <x v="17"/>
    <x v="7"/>
    <n v="1406"/>
    <n v="288"/>
    <s v="💵"/>
  </r>
  <r>
    <n v="40812"/>
    <x v="25"/>
    <x v="1"/>
    <s v="CABA"/>
    <n v="3"/>
    <x v="1"/>
    <x v="0"/>
    <s v="RIVADAVIA AV."/>
    <n v="7121"/>
    <x v="17"/>
    <x v="7"/>
    <n v="1406"/>
    <n v="155"/>
    <s v="NO"/>
  </r>
  <r>
    <n v="40442"/>
    <x v="26"/>
    <x v="1"/>
    <s v="CABA"/>
    <n v="3"/>
    <x v="1"/>
    <x v="0"/>
    <s v="RIVADAVIA AV."/>
    <n v="7275"/>
    <x v="17"/>
    <x v="7"/>
    <n v="1406"/>
    <n v="81"/>
    <s v="NO"/>
  </r>
  <r>
    <n v="40805"/>
    <x v="25"/>
    <x v="1"/>
    <s v="CABA"/>
    <n v="1"/>
    <x v="1"/>
    <x v="1"/>
    <s v="RIVADAVIA AV."/>
    <n v="7530"/>
    <x v="17"/>
    <x v="7"/>
    <n v="1406"/>
    <n v="269"/>
    <s v="NO"/>
  </r>
  <r>
    <n v="40241"/>
    <x v="27"/>
    <x v="1"/>
    <s v="CABA"/>
    <n v="2"/>
    <x v="1"/>
    <x v="1"/>
    <s v="RIVADAVIA AV."/>
    <n v="8799"/>
    <x v="40"/>
    <x v="4"/>
    <n v="1407"/>
    <n v="138"/>
    <s v="NO"/>
  </r>
  <r>
    <n v="40277"/>
    <x v="27"/>
    <x v="1"/>
    <s v="CABA"/>
    <n v="2"/>
    <x v="1"/>
    <x v="0"/>
    <s v="RIVADAVIA AV."/>
    <n v="9711"/>
    <x v="39"/>
    <x v="4"/>
    <n v="1407"/>
    <n v="313"/>
    <s v="NO"/>
  </r>
  <r>
    <n v="40829"/>
    <x v="25"/>
    <x v="1"/>
    <s v="CABA"/>
    <n v="1"/>
    <x v="1"/>
    <x v="0"/>
    <s v="ROCA, CNEL. AV."/>
    <n v="6883"/>
    <x v="23"/>
    <x v="13"/>
    <n v="1439"/>
    <n v="277"/>
    <s v="NO"/>
  </r>
  <r>
    <n v="40228"/>
    <x v="27"/>
    <x v="1"/>
    <s v="CABA"/>
    <n v="2"/>
    <x v="1"/>
    <x v="1"/>
    <s v="NAON, ROMULO"/>
    <n v="1802"/>
    <x v="24"/>
    <x v="12"/>
    <n v="1430"/>
    <n v="70"/>
    <s v="NO"/>
  </r>
  <r>
    <n v="41231"/>
    <x v="33"/>
    <x v="1"/>
    <s v="CABA"/>
    <n v="8"/>
    <x v="0"/>
    <x v="0"/>
    <s v="SAENZ PEÑA, ROQUE, PRES. AV."/>
    <n v="567"/>
    <x v="0"/>
    <x v="0"/>
    <n v="1035"/>
    <n v="239"/>
    <s v="💵"/>
  </r>
  <r>
    <n v="39740"/>
    <x v="32"/>
    <x v="1"/>
    <s v="CABA"/>
    <n v="3"/>
    <x v="1"/>
    <x v="1"/>
    <s v="SAENZ PEÑA, ROQUE, PRES. AV."/>
    <n v="660"/>
    <x v="0"/>
    <x v="0"/>
    <n v="1035"/>
    <n v="303"/>
    <s v="💵"/>
  </r>
  <r>
    <n v="40206"/>
    <x v="27"/>
    <x v="1"/>
    <s v="CABA"/>
    <n v="2"/>
    <x v="0"/>
    <x v="0"/>
    <s v="SAENZ PEÑA, ROQUE, PRES. AV."/>
    <n v="844"/>
    <x v="0"/>
    <x v="0"/>
    <n v="1035"/>
    <n v="24"/>
    <s v="NO"/>
  </r>
  <r>
    <n v="40770"/>
    <x v="25"/>
    <x v="1"/>
    <s v="CABA"/>
    <n v="3"/>
    <x v="1"/>
    <x v="0"/>
    <s v="SAENZ PEÑA, ROQUE, PRES. AV."/>
    <n v="865"/>
    <x v="0"/>
    <x v="0"/>
    <n v="1035"/>
    <n v="222"/>
    <s v="💵"/>
  </r>
  <r>
    <n v="39964"/>
    <x v="31"/>
    <x v="1"/>
    <s v="CABA"/>
    <n v="2"/>
    <x v="0"/>
    <x v="0"/>
    <s v="VERA PEÑALOZA,  ROSARIO"/>
    <n v="507"/>
    <x v="2"/>
    <x v="0"/>
    <n v="1107"/>
    <n v="75"/>
    <s v="NO"/>
  </r>
  <r>
    <n v="39785"/>
    <x v="34"/>
    <x v="1"/>
    <s v="CABA"/>
    <n v="1"/>
    <x v="0"/>
    <x v="1"/>
    <s v="Av. Raul Scalabrini Ortiz"/>
    <n v="2524"/>
    <x v="18"/>
    <x v="10"/>
    <n v="1425"/>
    <n v="100"/>
    <s v="NO"/>
  </r>
  <r>
    <n v="39792"/>
    <x v="34"/>
    <x v="1"/>
    <s v="CABA"/>
    <n v="1"/>
    <x v="1"/>
    <x v="1"/>
    <s v="Av. Raul Scalabrini Ortiz"/>
    <n v="2524"/>
    <x v="18"/>
    <x v="10"/>
    <n v="1425"/>
    <n v="159"/>
    <s v="NO"/>
  </r>
  <r>
    <n v="40637"/>
    <x v="29"/>
    <x v="1"/>
    <s v="CABA"/>
    <n v="2"/>
    <x v="0"/>
    <x v="1"/>
    <s v="SAN JUAN AV."/>
    <n v="2654"/>
    <x v="29"/>
    <x v="8"/>
    <n v="1232"/>
    <n v="27"/>
    <s v="NO"/>
  </r>
  <r>
    <n v="40138"/>
    <x v="27"/>
    <x v="1"/>
    <s v="CABA"/>
    <n v="3"/>
    <x v="1"/>
    <x v="0"/>
    <s v="SAN JUAN AV."/>
    <n v="2812"/>
    <x v="29"/>
    <x v="8"/>
    <n v="1232"/>
    <n v="170"/>
    <s v="💵"/>
  </r>
  <r>
    <n v="40752"/>
    <x v="25"/>
    <x v="1"/>
    <s v="CABA"/>
    <n v="3"/>
    <x v="1"/>
    <x v="1"/>
    <s v="SAN JUAN AV."/>
    <n v="3101"/>
    <x v="29"/>
    <x v="8"/>
    <n v="1233"/>
    <n v="192"/>
    <s v="💵"/>
  </r>
  <r>
    <n v="40611"/>
    <x v="29"/>
    <x v="1"/>
    <s v="CABA"/>
    <n v="3"/>
    <x v="0"/>
    <x v="0"/>
    <s v="SAN JUAN AV."/>
    <n v="3599"/>
    <x v="16"/>
    <x v="9"/>
    <n v="1233"/>
    <n v="133"/>
    <s v="NO"/>
  </r>
  <r>
    <n v="40058"/>
    <x v="35"/>
    <x v="1"/>
    <s v="CABA"/>
    <n v="2"/>
    <x v="1"/>
    <x v="1"/>
    <s v="SAN JUAN AV."/>
    <n v="4300"/>
    <x v="16"/>
    <x v="9"/>
    <n v="1233"/>
    <n v="258"/>
    <s v="NO"/>
  </r>
  <r>
    <n v="40539"/>
    <x v="29"/>
    <x v="1"/>
    <s v="CABA"/>
    <n v="3"/>
    <x v="1"/>
    <x v="0"/>
    <s v="SAN MARTIN AV."/>
    <n v="2349"/>
    <x v="27"/>
    <x v="2"/>
    <n v="1416"/>
    <n v="23"/>
    <s v="NO"/>
  </r>
  <r>
    <n v="39828"/>
    <x v="34"/>
    <x v="1"/>
    <s v="CABA"/>
    <n v="2"/>
    <x v="1"/>
    <x v="1"/>
    <s v="SAN MARTIN AV."/>
    <n v="2941"/>
    <x v="27"/>
    <x v="2"/>
    <n v="1416"/>
    <n v="102"/>
    <s v="NO"/>
  </r>
  <r>
    <n v="40077"/>
    <x v="35"/>
    <x v="1"/>
    <s v="CABA"/>
    <n v="1"/>
    <x v="1"/>
    <x v="0"/>
    <s v="SAN MARTIN AV."/>
    <n v="6931"/>
    <x v="31"/>
    <x v="14"/>
    <n v="1419"/>
    <n v="198"/>
    <s v="NO"/>
  </r>
  <r>
    <n v="40069"/>
    <x v="35"/>
    <x v="1"/>
    <s v="CABA"/>
    <n v="1"/>
    <x v="1"/>
    <x v="1"/>
    <s v="SAN MARTIN AV."/>
    <n v="6931"/>
    <x v="31"/>
    <x v="14"/>
    <n v="1419"/>
    <n v="248"/>
    <s v="NO"/>
  </r>
  <r>
    <n v="39885"/>
    <x v="34"/>
    <x v="1"/>
    <s v="CABA"/>
    <n v="1"/>
    <x v="0"/>
    <x v="0"/>
    <s v="SAN MARTIN AV."/>
    <n v="7187"/>
    <x v="31"/>
    <x v="14"/>
    <n v="1419"/>
    <n v="286"/>
    <s v="NO"/>
  </r>
  <r>
    <n v="39844"/>
    <x v="34"/>
    <x v="1"/>
    <s v="CABA"/>
    <n v="1"/>
    <x v="1"/>
    <x v="0"/>
    <s v="SAN MARTIN AV."/>
    <n v="7187"/>
    <x v="31"/>
    <x v="14"/>
    <n v="1419"/>
    <n v="247"/>
    <s v="NO"/>
  </r>
  <r>
    <n v="39803"/>
    <x v="34"/>
    <x v="1"/>
    <s v="CABA"/>
    <n v="2"/>
    <x v="0"/>
    <x v="1"/>
    <s v="SANTA FE AV."/>
    <n v="1166"/>
    <x v="5"/>
    <x v="0"/>
    <n v="1059"/>
    <n v="261"/>
    <s v="NO"/>
  </r>
  <r>
    <n v="39927"/>
    <x v="31"/>
    <x v="1"/>
    <s v="CABA"/>
    <n v="2"/>
    <x v="1"/>
    <x v="0"/>
    <s v="SANTA FE AV."/>
    <n v="1288"/>
    <x v="5"/>
    <x v="0"/>
    <n v="1059"/>
    <n v="235"/>
    <s v="NO"/>
  </r>
  <r>
    <n v="40917"/>
    <x v="25"/>
    <x v="1"/>
    <s v="CABA"/>
    <n v="2"/>
    <x v="1"/>
    <x v="0"/>
    <s v="SANTA FE AV."/>
    <n v="1301"/>
    <x v="5"/>
    <x v="0"/>
    <n v="1059"/>
    <n v="204"/>
    <s v="NO"/>
  </r>
  <r>
    <n v="40281"/>
    <x v="27"/>
    <x v="1"/>
    <s v="CABA"/>
    <n v="3"/>
    <x v="1"/>
    <x v="1"/>
    <s v="SANTA FE AV."/>
    <n v="1450"/>
    <x v="12"/>
    <x v="6"/>
    <n v="1060"/>
    <n v="68"/>
    <s v="NO"/>
  </r>
  <r>
    <n v="40708"/>
    <x v="29"/>
    <x v="1"/>
    <s v="CABA"/>
    <n v="2"/>
    <x v="1"/>
    <x v="0"/>
    <s v="SANTA FE AV."/>
    <n v="1630"/>
    <x v="12"/>
    <x v="6"/>
    <n v="1060"/>
    <n v="222"/>
    <s v="NO"/>
  </r>
  <r>
    <n v="40622"/>
    <x v="29"/>
    <x v="1"/>
    <s v="CABA"/>
    <n v="3"/>
    <x v="0"/>
    <x v="1"/>
    <s v="SANTA FE AV."/>
    <n v="2121"/>
    <x v="12"/>
    <x v="6"/>
    <n v="1123"/>
    <n v="53"/>
    <s v="NO"/>
  </r>
  <r>
    <n v="40144"/>
    <x v="27"/>
    <x v="1"/>
    <s v="CABA"/>
    <n v="3"/>
    <x v="0"/>
    <x v="1"/>
    <s v="SANTA FE AV."/>
    <n v="2201"/>
    <x v="12"/>
    <x v="6"/>
    <n v="1123"/>
    <n v="273"/>
    <s v="💵"/>
  </r>
  <r>
    <n v="39945"/>
    <x v="31"/>
    <x v="1"/>
    <s v="CABA"/>
    <n v="2"/>
    <x v="0"/>
    <x v="1"/>
    <s v="SANTA FE AV."/>
    <n v="2220"/>
    <x v="12"/>
    <x v="6"/>
    <n v="1123"/>
    <n v="231"/>
    <s v="NO"/>
  </r>
  <r>
    <n v="40672"/>
    <x v="29"/>
    <x v="1"/>
    <s v="CABA"/>
    <n v="3"/>
    <x v="0"/>
    <x v="1"/>
    <s v="SANTA FE AV."/>
    <n v="2699"/>
    <x v="12"/>
    <x v="6"/>
    <n v="1425"/>
    <n v="316"/>
    <s v="💵"/>
  </r>
  <r>
    <n v="39754"/>
    <x v="32"/>
    <x v="1"/>
    <s v="CABA"/>
    <n v="1"/>
    <x v="1"/>
    <x v="1"/>
    <s v="SANTA FE AV."/>
    <n v="2762"/>
    <x v="12"/>
    <x v="6"/>
    <n v="1425"/>
    <n v="126"/>
    <s v="NO"/>
  </r>
  <r>
    <n v="40887"/>
    <x v="25"/>
    <x v="1"/>
    <s v="CABA"/>
    <n v="3"/>
    <x v="1"/>
    <x v="1"/>
    <s v="SANTA FE AV."/>
    <n v="2835"/>
    <x v="12"/>
    <x v="6"/>
    <n v="1425"/>
    <n v="229"/>
    <s v="💵"/>
  </r>
  <r>
    <n v="39795"/>
    <x v="34"/>
    <x v="1"/>
    <s v="CABA"/>
    <n v="1"/>
    <x v="0"/>
    <x v="0"/>
    <s v="SANTA FE AV."/>
    <n v="2867"/>
    <x v="12"/>
    <x v="6"/>
    <n v="1425"/>
    <n v="36"/>
    <s v="NO"/>
  </r>
  <r>
    <n v="40463"/>
    <x v="26"/>
    <x v="1"/>
    <s v="CABA"/>
    <n v="2"/>
    <x v="1"/>
    <x v="1"/>
    <s v="SANTA FE AV."/>
    <n v="2972"/>
    <x v="12"/>
    <x v="6"/>
    <n v="1425"/>
    <n v="215"/>
    <s v="NO"/>
  </r>
  <r>
    <n v="40000"/>
    <x v="35"/>
    <x v="1"/>
    <s v="CABA"/>
    <n v="2"/>
    <x v="0"/>
    <x v="0"/>
    <s v="SANTA FE AV."/>
    <n v="3060"/>
    <x v="12"/>
    <x v="6"/>
    <n v="1425"/>
    <n v="234"/>
    <s v="NO"/>
  </r>
  <r>
    <n v="40266"/>
    <x v="27"/>
    <x v="1"/>
    <s v="CABA"/>
    <n v="4"/>
    <x v="0"/>
    <x v="0"/>
    <s v="SANTA FE AV."/>
    <n v="3077"/>
    <x v="12"/>
    <x v="6"/>
    <n v="1425"/>
    <n v="212"/>
    <s v="💵"/>
  </r>
  <r>
    <n v="41136"/>
    <x v="28"/>
    <x v="1"/>
    <s v="CABA"/>
    <n v="3"/>
    <x v="0"/>
    <x v="1"/>
    <s v="SANTA FE AV."/>
    <n v="3117"/>
    <x v="12"/>
    <x v="6"/>
    <n v="1425"/>
    <n v="208"/>
    <s v="💵"/>
  </r>
  <r>
    <n v="40509"/>
    <x v="26"/>
    <x v="1"/>
    <s v="CABA"/>
    <n v="2"/>
    <x v="1"/>
    <x v="0"/>
    <s v="SANTA FE AV."/>
    <n v="3164"/>
    <x v="12"/>
    <x v="6"/>
    <n v="1425"/>
    <n v="122"/>
    <s v="NO"/>
  </r>
  <r>
    <n v="40131"/>
    <x v="27"/>
    <x v="1"/>
    <s v="CABA"/>
    <n v="4"/>
    <x v="0"/>
    <x v="0"/>
    <s v="SANTA FE AV."/>
    <n v="3228"/>
    <x v="18"/>
    <x v="10"/>
    <n v="1425"/>
    <n v="202"/>
    <s v="💵"/>
  </r>
  <r>
    <n v="39868"/>
    <x v="34"/>
    <x v="1"/>
    <s v="CABA"/>
    <n v="4"/>
    <x v="0"/>
    <x v="0"/>
    <s v="SANTA FE AV."/>
    <n v="3315"/>
    <x v="18"/>
    <x v="10"/>
    <n v="1425"/>
    <n v="182"/>
    <s v="💵"/>
  </r>
  <r>
    <n v="41348"/>
    <x v="33"/>
    <x v="1"/>
    <s v="CABA"/>
    <n v="2"/>
    <x v="1"/>
    <x v="1"/>
    <s v="SANTA FE AV."/>
    <n v="3316"/>
    <x v="18"/>
    <x v="10"/>
    <n v="1425"/>
    <n v="55"/>
    <s v="NO"/>
  </r>
  <r>
    <n v="41350"/>
    <x v="33"/>
    <x v="1"/>
    <s v="CABA"/>
    <n v="2"/>
    <x v="0"/>
    <x v="1"/>
    <s v="SANTA FE AV."/>
    <n v="3440"/>
    <x v="18"/>
    <x v="10"/>
    <n v="1425"/>
    <n v="282"/>
    <s v="NO"/>
  </r>
  <r>
    <n v="40125"/>
    <x v="27"/>
    <x v="1"/>
    <s v="CABA"/>
    <n v="3"/>
    <x v="0"/>
    <x v="0"/>
    <s v="SANTA FE AV."/>
    <n v="3655"/>
    <x v="18"/>
    <x v="10"/>
    <n v="1425"/>
    <n v="51"/>
    <s v="NO"/>
  </r>
  <r>
    <n v="40933"/>
    <x v="25"/>
    <x v="1"/>
    <s v="CABA"/>
    <n v="4"/>
    <x v="0"/>
    <x v="0"/>
    <s v="SANTA FE AV."/>
    <n v="3701"/>
    <x v="18"/>
    <x v="10"/>
    <n v="1425"/>
    <n v="239"/>
    <s v="💵"/>
  </r>
  <r>
    <n v="39995"/>
    <x v="35"/>
    <x v="1"/>
    <s v="CABA"/>
    <n v="3"/>
    <x v="1"/>
    <x v="0"/>
    <s v="SANTA FE AV."/>
    <n v="3725"/>
    <x v="18"/>
    <x v="10"/>
    <n v="1425"/>
    <n v="223"/>
    <s v="💵"/>
  </r>
  <r>
    <n v="39743"/>
    <x v="32"/>
    <x v="1"/>
    <s v="CABA"/>
    <n v="3"/>
    <x v="1"/>
    <x v="0"/>
    <s v="SANTA FE AV."/>
    <n v="4018"/>
    <x v="18"/>
    <x v="10"/>
    <n v="1425"/>
    <n v="263"/>
    <s v="💵"/>
  </r>
  <r>
    <n v="40422"/>
    <x v="26"/>
    <x v="1"/>
    <s v="CABA"/>
    <n v="3"/>
    <x v="1"/>
    <x v="1"/>
    <s v="SANTA FE AV."/>
    <n v="4453"/>
    <x v="18"/>
    <x v="10"/>
    <n v="1425"/>
    <n v="85"/>
    <s v="NO"/>
  </r>
  <r>
    <n v="40269"/>
    <x v="27"/>
    <x v="1"/>
    <s v="CABA"/>
    <n v="4"/>
    <x v="0"/>
    <x v="1"/>
    <s v="SANTA FE AV."/>
    <n v="4846"/>
    <x v="18"/>
    <x v="10"/>
    <n v="1425"/>
    <n v="51"/>
    <s v="NO"/>
  </r>
  <r>
    <n v="40656"/>
    <x v="29"/>
    <x v="1"/>
    <s v="CABA"/>
    <n v="3"/>
    <x v="0"/>
    <x v="0"/>
    <s v="SANTA FE AV."/>
    <n v="5000"/>
    <x v="18"/>
    <x v="10"/>
    <n v="1425"/>
    <n v="128"/>
    <s v="NO"/>
  </r>
  <r>
    <n v="39830"/>
    <x v="34"/>
    <x v="1"/>
    <s v="CABA"/>
    <n v="3"/>
    <x v="0"/>
    <x v="0"/>
    <s v="SANTA FE AV."/>
    <n v="831"/>
    <x v="5"/>
    <x v="0"/>
    <n v="1059"/>
    <n v="301"/>
    <s v="💵"/>
  </r>
  <r>
    <n v="40378"/>
    <x v="27"/>
    <x v="1"/>
    <s v="CABA"/>
    <n v="2"/>
    <x v="0"/>
    <x v="1"/>
    <s v="SANTA FE AV."/>
    <n v="880"/>
    <x v="5"/>
    <x v="0"/>
    <n v="1059"/>
    <n v="87"/>
    <s v="NO"/>
  </r>
  <r>
    <n v="40608"/>
    <x v="29"/>
    <x v="1"/>
    <s v="CABA"/>
    <n v="2"/>
    <x v="1"/>
    <x v="0"/>
    <s v="SANTA FE AV."/>
    <n v="954"/>
    <x v="5"/>
    <x v="0"/>
    <n v="1059"/>
    <n v="312"/>
    <s v="NO"/>
  </r>
  <r>
    <n v="41320"/>
    <x v="33"/>
    <x v="1"/>
    <s v="CABA"/>
    <n v="3"/>
    <x v="0"/>
    <x v="0"/>
    <s v="SANTA FE AV."/>
    <n v="964"/>
    <x v="5"/>
    <x v="0"/>
    <n v="1059"/>
    <n v="70"/>
    <s v="NO"/>
  </r>
  <r>
    <n v="40904"/>
    <x v="25"/>
    <x v="1"/>
    <s v="CABA"/>
    <n v="3"/>
    <x v="1"/>
    <x v="0"/>
    <s v="SANTA FE AV."/>
    <n v="975"/>
    <x v="5"/>
    <x v="0"/>
    <n v="1059"/>
    <n v="112"/>
    <s v="NO"/>
  </r>
  <r>
    <n v="39969"/>
    <x v="31"/>
    <x v="1"/>
    <s v="CABA"/>
    <n v="1"/>
    <x v="0"/>
    <x v="1"/>
    <s v="Av. Raul Scalabrini Ortiz"/>
    <n v="1729"/>
    <x v="18"/>
    <x v="10"/>
    <n v="1414"/>
    <n v="299"/>
    <s v="NO"/>
  </r>
  <r>
    <n v="40533"/>
    <x v="29"/>
    <x v="1"/>
    <s v="CABA"/>
    <n v="3"/>
    <x v="1"/>
    <x v="0"/>
    <s v="Av. Raul Scalabrini Ortiz"/>
    <n v="2486"/>
    <x v="18"/>
    <x v="10"/>
    <n v="1425"/>
    <n v="212"/>
    <s v="💵"/>
  </r>
  <r>
    <n v="40500"/>
    <x v="26"/>
    <x v="1"/>
    <s v="CABA"/>
    <n v="2"/>
    <x v="0"/>
    <x v="0"/>
    <s v="Av. Raul Scalabrini Ortiz"/>
    <n v="249"/>
    <x v="4"/>
    <x v="2"/>
    <n v="1414"/>
    <n v="194"/>
    <s v="NO"/>
  </r>
  <r>
    <n v="40111"/>
    <x v="27"/>
    <x v="1"/>
    <s v="CABA"/>
    <n v="2"/>
    <x v="0"/>
    <x v="1"/>
    <s v="TRIUNVIRATO AV."/>
    <n v="3633"/>
    <x v="11"/>
    <x v="2"/>
    <n v="1427"/>
    <n v="113"/>
    <s v="NO"/>
  </r>
  <r>
    <n v="40073"/>
    <x v="35"/>
    <x v="1"/>
    <s v="CABA"/>
    <n v="2"/>
    <x v="1"/>
    <x v="0"/>
    <s v="TRIUNVIRATO AV."/>
    <n v="3897"/>
    <x v="11"/>
    <x v="2"/>
    <n v="1431"/>
    <n v="134"/>
    <s v="NO"/>
  </r>
  <r>
    <n v="40614"/>
    <x v="29"/>
    <x v="1"/>
    <s v="CABA"/>
    <n v="3"/>
    <x v="0"/>
    <x v="1"/>
    <s v="TRIUNVIRATO AV."/>
    <n v="4274"/>
    <x v="24"/>
    <x v="12"/>
    <n v="1431"/>
    <n v="28"/>
    <s v="NO"/>
  </r>
  <r>
    <n v="40505"/>
    <x v="26"/>
    <x v="1"/>
    <s v="CABA"/>
    <n v="2"/>
    <x v="1"/>
    <x v="1"/>
    <s v="TRIUNVIRATO AV."/>
    <n v="4302"/>
    <x v="24"/>
    <x v="12"/>
    <n v="1431"/>
    <n v="283"/>
    <s v="NO"/>
  </r>
  <r>
    <n v="39808"/>
    <x v="34"/>
    <x v="1"/>
    <s v="CABA"/>
    <n v="2"/>
    <x v="0"/>
    <x v="0"/>
    <s v="TRIUNVIRATO AV."/>
    <n v="4410"/>
    <x v="24"/>
    <x v="12"/>
    <n v="1431"/>
    <n v="191"/>
    <s v="NO"/>
  </r>
  <r>
    <n v="39812"/>
    <x v="34"/>
    <x v="1"/>
    <s v="CABA"/>
    <n v="1"/>
    <x v="0"/>
    <x v="0"/>
    <s v="TRIUNVIRATO AV."/>
    <n v="4410"/>
    <x v="24"/>
    <x v="12"/>
    <n v="1431"/>
    <n v="304"/>
    <s v="NO"/>
  </r>
  <r>
    <n v="40836"/>
    <x v="25"/>
    <x v="1"/>
    <s v="CABA"/>
    <n v="3"/>
    <x v="0"/>
    <x v="0"/>
    <s v="TRIUNVIRATO AV."/>
    <n v="4458"/>
    <x v="24"/>
    <x v="12"/>
    <n v="1431"/>
    <n v="204"/>
    <s v="💵"/>
  </r>
  <r>
    <n v="41264"/>
    <x v="33"/>
    <x v="1"/>
    <s v="CABA"/>
    <n v="4"/>
    <x v="0"/>
    <x v="1"/>
    <s v="TRIUNVIRATO AV."/>
    <n v="4599"/>
    <x v="24"/>
    <x v="12"/>
    <n v="1431"/>
    <n v="29"/>
    <s v="NO"/>
  </r>
  <r>
    <n v="41099"/>
    <x v="28"/>
    <x v="1"/>
    <s v="CABA"/>
    <n v="4"/>
    <x v="1"/>
    <x v="1"/>
    <s v="TRIUNVIRATO AV."/>
    <n v="4601"/>
    <x v="24"/>
    <x v="12"/>
    <n v="1431"/>
    <n v="210"/>
    <s v="💵"/>
  </r>
  <r>
    <n v="40193"/>
    <x v="27"/>
    <x v="1"/>
    <s v="CABA"/>
    <n v="3"/>
    <x v="0"/>
    <x v="0"/>
    <s v="TRIUNVIRATO AV."/>
    <n v="4648"/>
    <x v="24"/>
    <x v="12"/>
    <n v="1431"/>
    <n v="228"/>
    <s v="💵"/>
  </r>
  <r>
    <n v="40583"/>
    <x v="29"/>
    <x v="1"/>
    <s v="CABA"/>
    <n v="2"/>
    <x v="1"/>
    <x v="0"/>
    <s v="TRIUNVIRATO AV."/>
    <n v="5201"/>
    <x v="24"/>
    <x v="12"/>
    <n v="1431"/>
    <n v="170"/>
    <s v="NO"/>
  </r>
  <r>
    <n v="40972"/>
    <x v="25"/>
    <x v="1"/>
    <s v="CABA"/>
    <n v="3"/>
    <x v="0"/>
    <x v="0"/>
    <s v="Av. Velez Sarsfield"/>
    <n v="1847"/>
    <x v="13"/>
    <x v="1"/>
    <n v="1285"/>
    <n v="141"/>
    <s v="NO"/>
  </r>
  <r>
    <n v="40061"/>
    <x v="35"/>
    <x v="1"/>
    <s v="CABA"/>
    <n v="1"/>
    <x v="0"/>
    <x v="0"/>
    <s v="AZARA"/>
    <n v="841"/>
    <x v="13"/>
    <x v="1"/>
    <n v="1267"/>
    <n v="273"/>
    <s v="NO"/>
  </r>
  <r>
    <n v="40816"/>
    <x v="25"/>
    <x v="1"/>
    <s v="CABA"/>
    <n v="1"/>
    <x v="0"/>
    <x v="0"/>
    <s v="AZARA"/>
    <n v="0"/>
    <x v="13"/>
    <x v="1"/>
    <n v="0"/>
    <n v="176"/>
    <s v="NO"/>
  </r>
  <r>
    <n v="41209"/>
    <x v="28"/>
    <x v="1"/>
    <s v="CABA"/>
    <n v="1"/>
    <x v="1"/>
    <x v="1"/>
    <s v="AZARA"/>
    <n v="0"/>
    <x v="13"/>
    <x v="1"/>
    <n v="0"/>
    <n v="253"/>
    <s v="NO"/>
  </r>
  <r>
    <n v="41236"/>
    <x v="33"/>
    <x v="1"/>
    <s v="CABA"/>
    <n v="2"/>
    <x v="0"/>
    <x v="0"/>
    <s v="AZCUENAGA"/>
    <n v="0"/>
    <x v="12"/>
    <x v="6"/>
    <n v="0"/>
    <n v="315"/>
    <s v="NO"/>
  </r>
  <r>
    <n v="41143"/>
    <x v="28"/>
    <x v="1"/>
    <s v="CABA"/>
    <n v="4"/>
    <x v="1"/>
    <x v="0"/>
    <s v="AZCUENAGA"/>
    <n v="0"/>
    <x v="12"/>
    <x v="6"/>
    <n v="0"/>
    <n v="82"/>
    <s v="NO"/>
  </r>
  <r>
    <n v="40334"/>
    <x v="27"/>
    <x v="1"/>
    <s v="CABA"/>
    <n v="1"/>
    <x v="0"/>
    <x v="0"/>
    <s v="AZOPARDO"/>
    <n v="0"/>
    <x v="38"/>
    <x v="0"/>
    <n v="0"/>
    <n v="202"/>
    <s v="NO"/>
  </r>
  <r>
    <n v="41256"/>
    <x v="33"/>
    <x v="1"/>
    <s v="CABA"/>
    <n v="1"/>
    <x v="1"/>
    <x v="1"/>
    <s v="AZOPARDO"/>
    <n v="0"/>
    <x v="38"/>
    <x v="0"/>
    <n v="0"/>
    <n v="156"/>
    <s v="NO"/>
  </r>
  <r>
    <n v="39922"/>
    <x v="31"/>
    <x v="1"/>
    <s v="CABA"/>
    <n v="1"/>
    <x v="0"/>
    <x v="0"/>
    <s v="AZURDUY JUANA"/>
    <n v="0"/>
    <x v="21"/>
    <x v="11"/>
    <n v="0"/>
    <n v="148"/>
    <s v="NO"/>
  </r>
  <r>
    <n v="39774"/>
    <x v="32"/>
    <x v="1"/>
    <s v="CABA"/>
    <n v="1"/>
    <x v="1"/>
    <x v="1"/>
    <s v="BAIGORRIA"/>
    <n v="0"/>
    <x v="45"/>
    <x v="14"/>
    <n v="0"/>
    <n v="168"/>
    <s v="NO"/>
  </r>
  <r>
    <n v="40828"/>
    <x v="25"/>
    <x v="1"/>
    <s v="CABA"/>
    <n v="3"/>
    <x v="1"/>
    <x v="1"/>
    <s v="BAIGORRIA"/>
    <n v="0"/>
    <x v="45"/>
    <x v="14"/>
    <n v="0"/>
    <n v="141"/>
    <s v="NO"/>
  </r>
  <r>
    <n v="40564"/>
    <x v="29"/>
    <x v="1"/>
    <s v="CABA"/>
    <n v="2"/>
    <x v="1"/>
    <x v="1"/>
    <s v="BALBASTRO"/>
    <n v="0"/>
    <x v="14"/>
    <x v="7"/>
    <n v="0"/>
    <n v="72"/>
    <s v="NO"/>
  </r>
  <r>
    <n v="40894"/>
    <x v="25"/>
    <x v="1"/>
    <s v="CABA"/>
    <n v="2"/>
    <x v="1"/>
    <x v="0"/>
    <s v="BALBASTRO"/>
    <n v="0"/>
    <x v="16"/>
    <x v="9"/>
    <n v="0"/>
    <n v="107"/>
    <s v="NO"/>
  </r>
  <r>
    <n v="39833"/>
    <x v="34"/>
    <x v="1"/>
    <s v="CABA"/>
    <n v="1"/>
    <x v="0"/>
    <x v="1"/>
    <s v="BALBIN, RICARDO, DR. AV."/>
    <n v="0"/>
    <x v="22"/>
    <x v="12"/>
    <n v="0"/>
    <n v="193"/>
    <s v="NO"/>
  </r>
  <r>
    <n v="41044"/>
    <x v="30"/>
    <x v="1"/>
    <s v="CABA"/>
    <n v="5"/>
    <x v="1"/>
    <x v="0"/>
    <s v="BALCARCE, FLORENCIO"/>
    <n v="0"/>
    <x v="6"/>
    <x v="3"/>
    <n v="0"/>
    <n v="307"/>
    <s v="💵"/>
  </r>
  <r>
    <n v="40979"/>
    <x v="25"/>
    <x v="1"/>
    <s v="CABA"/>
    <n v="1"/>
    <x v="0"/>
    <x v="0"/>
    <s v="BALCARCE"/>
    <n v="0"/>
    <x v="38"/>
    <x v="0"/>
    <n v="0"/>
    <n v="253"/>
    <s v="NO"/>
  </r>
  <r>
    <n v="40813"/>
    <x v="25"/>
    <x v="1"/>
    <s v="CABA"/>
    <n v="1"/>
    <x v="0"/>
    <x v="0"/>
    <s v="BALCARCE"/>
    <n v="0"/>
    <x v="3"/>
    <x v="0"/>
    <n v="0"/>
    <n v="180"/>
    <s v="NO"/>
  </r>
  <r>
    <n v="40203"/>
    <x v="27"/>
    <x v="1"/>
    <s v="CABA"/>
    <n v="3"/>
    <x v="0"/>
    <x v="1"/>
    <s v="BARAGAÑA"/>
    <n v="0"/>
    <x v="24"/>
    <x v="12"/>
    <n v="0"/>
    <n v="254"/>
    <s v="💵"/>
  </r>
  <r>
    <n v="41075"/>
    <x v="36"/>
    <x v="1"/>
    <s v="CABA"/>
    <n v="1"/>
    <x v="1"/>
    <x v="1"/>
    <s v="BARCO CENTENERA DEL"/>
    <n v="0"/>
    <x v="6"/>
    <x v="3"/>
    <n v="0"/>
    <n v="288"/>
    <s v="NO"/>
  </r>
  <r>
    <n v="40411"/>
    <x v="26"/>
    <x v="1"/>
    <s v="CABA"/>
    <n v="2"/>
    <x v="1"/>
    <x v="0"/>
    <s v="BARILARI, ATILIO S., ALTE."/>
    <n v="0"/>
    <x v="20"/>
    <x v="11"/>
    <n v="0"/>
    <n v="51"/>
    <s v="NO"/>
  </r>
  <r>
    <n v="40576"/>
    <x v="29"/>
    <x v="1"/>
    <s v="CABA"/>
    <n v="2"/>
    <x v="0"/>
    <x v="0"/>
    <s v="BARRAGAN"/>
    <n v="0"/>
    <x v="10"/>
    <x v="5"/>
    <n v="0"/>
    <n v="134"/>
    <s v="NO"/>
  </r>
  <r>
    <n v="40497"/>
    <x v="26"/>
    <x v="1"/>
    <s v="CABA"/>
    <n v="3"/>
    <x v="0"/>
    <x v="1"/>
    <s v="MITRE, BARTOLOME"/>
    <n v="434"/>
    <x v="0"/>
    <x v="0"/>
    <n v="1036"/>
    <n v="40"/>
    <s v="NO"/>
  </r>
  <r>
    <n v="39829"/>
    <x v="34"/>
    <x v="1"/>
    <s v="CABA"/>
    <n v="2"/>
    <x v="0"/>
    <x v="1"/>
    <s v="MITRE, BARTOLOME"/>
    <n v="899"/>
    <x v="0"/>
    <x v="0"/>
    <n v="1036"/>
    <n v="103"/>
    <s v="NO"/>
  </r>
  <r>
    <n v="39900"/>
    <x v="34"/>
    <x v="1"/>
    <s v="CABA"/>
    <n v="2"/>
    <x v="1"/>
    <x v="0"/>
    <s v="MITRE, BARTOLOME"/>
    <n v="899"/>
    <x v="0"/>
    <x v="0"/>
    <n v="1036"/>
    <n v="25"/>
    <s v="NO"/>
  </r>
  <r>
    <n v="40922"/>
    <x v="25"/>
    <x v="1"/>
    <s v="CABA"/>
    <n v="1"/>
    <x v="1"/>
    <x v="0"/>
    <s v="BAVIO, ERNESTO A."/>
    <n v="0"/>
    <x v="20"/>
    <x v="11"/>
    <n v="0"/>
    <n v="66"/>
    <s v="NO"/>
  </r>
  <r>
    <n v="39791"/>
    <x v="34"/>
    <x v="1"/>
    <s v="CABA"/>
    <n v="1"/>
    <x v="0"/>
    <x v="0"/>
    <s v="IRIGOYEN, BERNARDO DE"/>
    <n v="1340"/>
    <x v="28"/>
    <x v="0"/>
    <n v="1138"/>
    <n v="158"/>
    <s v="NO"/>
  </r>
  <r>
    <n v="41319"/>
    <x v="33"/>
    <x v="1"/>
    <s v="CABA"/>
    <n v="2"/>
    <x v="0"/>
    <x v="0"/>
    <s v="BEIRO, FRANCISCO AV."/>
    <n v="0"/>
    <x v="31"/>
    <x v="14"/>
    <n v="0"/>
    <n v="221"/>
    <s v="NO"/>
  </r>
  <r>
    <n v="40891"/>
    <x v="25"/>
    <x v="1"/>
    <s v="CABA"/>
    <n v="2"/>
    <x v="1"/>
    <x v="1"/>
    <s v="BEIRO, FRANCISCO AV."/>
    <n v="0"/>
    <x v="31"/>
    <x v="14"/>
    <n v="0"/>
    <n v="218"/>
    <s v="NO"/>
  </r>
  <r>
    <n v="40326"/>
    <x v="27"/>
    <x v="1"/>
    <s v="CABA"/>
    <n v="1"/>
    <x v="0"/>
    <x v="0"/>
    <s v="BELGRANO AV."/>
    <n v="0"/>
    <x v="3"/>
    <x v="0"/>
    <n v="0"/>
    <n v="216"/>
    <s v="NO"/>
  </r>
  <r>
    <n v="39984"/>
    <x v="35"/>
    <x v="1"/>
    <s v="CABA"/>
    <n v="4"/>
    <x v="1"/>
    <x v="0"/>
    <s v="BELGRANO AV."/>
    <n v="0"/>
    <x v="3"/>
    <x v="0"/>
    <n v="0"/>
    <n v="173"/>
    <s v="💵"/>
  </r>
  <r>
    <n v="40546"/>
    <x v="29"/>
    <x v="1"/>
    <s v="CABA"/>
    <n v="1"/>
    <x v="0"/>
    <x v="0"/>
    <s v="BELGRANO AV."/>
    <n v="0"/>
    <x v="15"/>
    <x v="8"/>
    <n v="0"/>
    <n v="302"/>
    <s v="NO"/>
  </r>
  <r>
    <n v="40964"/>
    <x v="25"/>
    <x v="1"/>
    <s v="CABA"/>
    <n v="1"/>
    <x v="0"/>
    <x v="1"/>
    <s v="BELGRANO AV."/>
    <n v="0"/>
    <x v="15"/>
    <x v="8"/>
    <n v="0"/>
    <n v="77"/>
    <s v="NO"/>
  </r>
  <r>
    <n v="39978"/>
    <x v="31"/>
    <x v="1"/>
    <s v="CABA"/>
    <n v="2"/>
    <x v="1"/>
    <x v="0"/>
    <s v="BELGRANO AV."/>
    <n v="0"/>
    <x v="3"/>
    <x v="0"/>
    <n v="0"/>
    <n v="102"/>
    <s v="NO"/>
  </r>
  <r>
    <n v="40728"/>
    <x v="29"/>
    <x v="1"/>
    <s v="CABA"/>
    <n v="1"/>
    <x v="0"/>
    <x v="1"/>
    <s v="BERG, CARLOS"/>
    <n v="0"/>
    <x v="33"/>
    <x v="13"/>
    <n v="0"/>
    <n v="256"/>
    <s v="NO"/>
  </r>
  <r>
    <n v="39744"/>
    <x v="32"/>
    <x v="1"/>
    <s v="CABA"/>
    <n v="1"/>
    <x v="1"/>
    <x v="0"/>
    <s v="IRIGOYEN, BERNARDO DE"/>
    <n v="1578"/>
    <x v="28"/>
    <x v="0"/>
    <n v="1138"/>
    <n v="290"/>
    <s v="NO"/>
  </r>
  <r>
    <n v="40253"/>
    <x v="27"/>
    <x v="1"/>
    <s v="CABA"/>
    <n v="1"/>
    <x v="1"/>
    <x v="1"/>
    <s v="BERUTI"/>
    <n v="0"/>
    <x v="12"/>
    <x v="6"/>
    <n v="0"/>
    <n v="56"/>
    <s v="NO"/>
  </r>
  <r>
    <n v="40161"/>
    <x v="27"/>
    <x v="1"/>
    <s v="CABA"/>
    <n v="1"/>
    <x v="1"/>
    <x v="1"/>
    <s v="BESARES"/>
    <n v="0"/>
    <x v="22"/>
    <x v="12"/>
    <n v="0"/>
    <n v="141"/>
    <s v="NO"/>
  </r>
  <r>
    <n v="40519"/>
    <x v="29"/>
    <x v="1"/>
    <s v="CABA"/>
    <n v="1"/>
    <x v="1"/>
    <x v="1"/>
    <s v="BILBAO, FRANCISCO"/>
    <n v="0"/>
    <x v="36"/>
    <x v="5"/>
    <n v="0"/>
    <n v="138"/>
    <s v="NO"/>
  </r>
  <r>
    <n v="39959"/>
    <x v="31"/>
    <x v="1"/>
    <s v="CABA"/>
    <n v="2"/>
    <x v="0"/>
    <x v="0"/>
    <s v="BILLINGHURST"/>
    <n v="1831"/>
    <x v="12"/>
    <x v="6"/>
    <n v="1425"/>
    <n v="68"/>
    <s v="NO"/>
  </r>
  <r>
    <n v="40273"/>
    <x v="27"/>
    <x v="1"/>
    <s v="CABA"/>
    <n v="2"/>
    <x v="0"/>
    <x v="1"/>
    <s v="BILLINGHURST"/>
    <n v="0"/>
    <x v="12"/>
    <x v="6"/>
    <n v="0"/>
    <n v="24"/>
    <s v="NO"/>
  </r>
  <r>
    <n v="40750"/>
    <x v="25"/>
    <x v="1"/>
    <s v="CABA"/>
    <n v="3"/>
    <x v="1"/>
    <x v="0"/>
    <s v="BILLINGHURST"/>
    <n v="0"/>
    <x v="18"/>
    <x v="10"/>
    <n v="0"/>
    <n v="298"/>
    <s v="💵"/>
  </r>
  <r>
    <n v="40702"/>
    <x v="29"/>
    <x v="1"/>
    <s v="CABA"/>
    <n v="2"/>
    <x v="1"/>
    <x v="0"/>
    <s v="BILLINGHURST"/>
    <n v="0"/>
    <x v="18"/>
    <x v="10"/>
    <n v="0"/>
    <n v="149"/>
    <s v="NO"/>
  </r>
  <r>
    <n v="41037"/>
    <x v="30"/>
    <x v="1"/>
    <s v="CABA"/>
    <n v="3"/>
    <x v="1"/>
    <x v="0"/>
    <s v="BILLINGHURST"/>
    <n v="0"/>
    <x v="12"/>
    <x v="6"/>
    <n v="0"/>
    <n v="226"/>
    <s v="💵"/>
  </r>
  <r>
    <n v="39722"/>
    <x v="37"/>
    <x v="1"/>
    <s v="CABA"/>
    <n v="1"/>
    <x v="0"/>
    <x v="0"/>
    <s v="BLANCO ENCALADA"/>
    <n v="0"/>
    <x v="20"/>
    <x v="11"/>
    <n v="0"/>
    <n v="148"/>
    <s v="NO"/>
  </r>
  <r>
    <n v="40185"/>
    <x v="27"/>
    <x v="1"/>
    <s v="CABA"/>
    <n v="8"/>
    <x v="0"/>
    <x v="1"/>
    <s v="MITRE, BARTOLOME"/>
    <n v="480"/>
    <x v="0"/>
    <x v="0"/>
    <n v="1036"/>
    <n v="67"/>
    <s v="NO"/>
  </r>
  <r>
    <n v="39994"/>
    <x v="35"/>
    <x v="1"/>
    <s v="CABA"/>
    <n v="3"/>
    <x v="0"/>
    <x v="0"/>
    <s v="Av. Boedo"/>
    <n v="0"/>
    <x v="1"/>
    <x v="1"/>
    <n v="0"/>
    <n v="76"/>
    <s v="NO"/>
  </r>
  <r>
    <n v="39921"/>
    <x v="31"/>
    <x v="1"/>
    <s v="CABA"/>
    <n v="1"/>
    <x v="1"/>
    <x v="1"/>
    <s v="Av. Boedo"/>
    <n v="0"/>
    <x v="16"/>
    <x v="9"/>
    <n v="0"/>
    <n v="241"/>
    <s v="NO"/>
  </r>
  <r>
    <n v="39716"/>
    <x v="37"/>
    <x v="1"/>
    <s v="CABA"/>
    <n v="1"/>
    <x v="0"/>
    <x v="0"/>
    <s v="BOGOTA"/>
    <n v="0"/>
    <x v="42"/>
    <x v="4"/>
    <n v="0"/>
    <n v="229"/>
    <s v="NO"/>
  </r>
  <r>
    <n v="41207"/>
    <x v="28"/>
    <x v="1"/>
    <s v="CABA"/>
    <n v="2"/>
    <x v="0"/>
    <x v="0"/>
    <s v="BOLIVAR"/>
    <n v="0"/>
    <x v="13"/>
    <x v="1"/>
    <n v="0"/>
    <n v="178"/>
    <s v="NO"/>
  </r>
  <r>
    <n v="39713"/>
    <x v="37"/>
    <x v="1"/>
    <s v="CABA"/>
    <n v="1"/>
    <x v="0"/>
    <x v="0"/>
    <s v="BONIFACIO, JOSE"/>
    <n v="0"/>
    <x v="6"/>
    <x v="3"/>
    <n v="0"/>
    <n v="112"/>
    <s v="NO"/>
  </r>
  <r>
    <n v="40078"/>
    <x v="35"/>
    <x v="1"/>
    <s v="CABA"/>
    <n v="2"/>
    <x v="1"/>
    <x v="0"/>
    <s v="BONORINO, ESTEBAN, CNEL. AV."/>
    <n v="0"/>
    <x v="17"/>
    <x v="7"/>
    <n v="0"/>
    <n v="236"/>
    <s v="NO"/>
  </r>
  <r>
    <n v="40309"/>
    <x v="27"/>
    <x v="1"/>
    <s v="CABA"/>
    <n v="1"/>
    <x v="0"/>
    <x v="0"/>
    <s v="BONPLAND"/>
    <n v="0"/>
    <x v="18"/>
    <x v="10"/>
    <n v="0"/>
    <n v="86"/>
    <s v="NO"/>
  </r>
  <r>
    <n v="41198"/>
    <x v="28"/>
    <x v="1"/>
    <s v="CABA"/>
    <n v="1"/>
    <x v="1"/>
    <x v="0"/>
    <s v="BOUCHARD"/>
    <n v="557"/>
    <x v="0"/>
    <x v="0"/>
    <n v="1106"/>
    <n v="89"/>
    <s v="NO"/>
  </r>
  <r>
    <n v="40718"/>
    <x v="29"/>
    <x v="1"/>
    <s v="CABA"/>
    <n v="3"/>
    <x v="1"/>
    <x v="1"/>
    <s v="BOUCHARD"/>
    <n v="0"/>
    <x v="5"/>
    <x v="0"/>
    <n v="0"/>
    <n v="250"/>
    <s v="💵"/>
  </r>
  <r>
    <n v="40263"/>
    <x v="27"/>
    <x v="1"/>
    <s v="CABA"/>
    <n v="1"/>
    <x v="1"/>
    <x v="0"/>
    <s v="BOUCHARD"/>
    <n v="0"/>
    <x v="0"/>
    <x v="0"/>
    <n v="0"/>
    <n v="264"/>
    <s v="NO"/>
  </r>
  <r>
    <n v="41218"/>
    <x v="28"/>
    <x v="1"/>
    <s v="CABA"/>
    <n v="1"/>
    <x v="0"/>
    <x v="1"/>
    <s v="BOUCHARD"/>
    <n v="0"/>
    <x v="0"/>
    <x v="0"/>
    <n v="0"/>
    <n v="167"/>
    <s v="NO"/>
  </r>
  <r>
    <n v="39714"/>
    <x v="37"/>
    <x v="1"/>
    <s v="CABA"/>
    <n v="1"/>
    <x v="0"/>
    <x v="1"/>
    <s v="BOYACA AV."/>
    <n v="0"/>
    <x v="17"/>
    <x v="7"/>
    <n v="0"/>
    <n v="99"/>
    <s v="NO"/>
  </r>
  <r>
    <n v="40698"/>
    <x v="29"/>
    <x v="1"/>
    <s v="CABA"/>
    <n v="1"/>
    <x v="0"/>
    <x v="0"/>
    <s v="BRANDSEN"/>
    <n v="0"/>
    <x v="8"/>
    <x v="1"/>
    <n v="0"/>
    <n v="234"/>
    <s v="NO"/>
  </r>
  <r>
    <n v="40582"/>
    <x v="29"/>
    <x v="1"/>
    <s v="CABA"/>
    <n v="3"/>
    <x v="1"/>
    <x v="1"/>
    <s v="BRASIL"/>
    <n v="0"/>
    <x v="28"/>
    <x v="0"/>
    <n v="0"/>
    <n v="196"/>
    <s v="💵"/>
  </r>
  <r>
    <n v="40545"/>
    <x v="29"/>
    <x v="1"/>
    <s v="CABA"/>
    <n v="3"/>
    <x v="1"/>
    <x v="0"/>
    <s v="BROWN, ALTE. AV."/>
    <n v="0"/>
    <x v="8"/>
    <x v="1"/>
    <n v="0"/>
    <n v="313"/>
    <s v="💵"/>
  </r>
  <r>
    <n v="40817"/>
    <x v="25"/>
    <x v="1"/>
    <s v="CABA"/>
    <n v="2"/>
    <x v="0"/>
    <x v="0"/>
    <s v="BULLRICH, INT. AV."/>
    <n v="0"/>
    <x v="18"/>
    <x v="10"/>
    <n v="0"/>
    <n v="277"/>
    <s v="NO"/>
  </r>
  <r>
    <n v="39967"/>
    <x v="31"/>
    <x v="1"/>
    <s v="CABA"/>
    <n v="2"/>
    <x v="0"/>
    <x v="1"/>
    <s v="CABILDO AV."/>
    <n v="850"/>
    <x v="19"/>
    <x v="11"/>
    <n v="1426"/>
    <n v="280"/>
    <s v="NO"/>
  </r>
  <r>
    <n v="41239"/>
    <x v="33"/>
    <x v="1"/>
    <s v="CABA"/>
    <n v="2"/>
    <x v="1"/>
    <x v="0"/>
    <s v="CABILDO AV."/>
    <n v="0"/>
    <x v="20"/>
    <x v="11"/>
    <n v="0"/>
    <n v="88"/>
    <s v="NO"/>
  </r>
  <r>
    <n v="41269"/>
    <x v="33"/>
    <x v="1"/>
    <s v="CABA"/>
    <n v="3"/>
    <x v="1"/>
    <x v="0"/>
    <s v="CABILDO AV."/>
    <n v="0"/>
    <x v="20"/>
    <x v="11"/>
    <n v="0"/>
    <n v="196"/>
    <s v="💵"/>
  </r>
  <r>
    <n v="41017"/>
    <x v="30"/>
    <x v="1"/>
    <s v="CABA"/>
    <n v="3"/>
    <x v="1"/>
    <x v="1"/>
    <s v="CABILDO AV."/>
    <n v="0"/>
    <x v="20"/>
    <x v="11"/>
    <n v="0"/>
    <n v="111"/>
    <s v="NO"/>
  </r>
  <r>
    <n v="40523"/>
    <x v="29"/>
    <x v="1"/>
    <s v="CABA"/>
    <n v="4"/>
    <x v="0"/>
    <x v="1"/>
    <s v="CABILDO AV."/>
    <n v="0"/>
    <x v="20"/>
    <x v="11"/>
    <n v="0"/>
    <n v="69"/>
    <s v="NO"/>
  </r>
  <r>
    <n v="41131"/>
    <x v="28"/>
    <x v="1"/>
    <s v="CABA"/>
    <n v="3"/>
    <x v="0"/>
    <x v="1"/>
    <s v="CABILDO AV."/>
    <n v="0"/>
    <x v="21"/>
    <x v="11"/>
    <n v="0"/>
    <n v="135"/>
    <s v="NO"/>
  </r>
  <r>
    <n v="39853"/>
    <x v="34"/>
    <x v="1"/>
    <s v="CABA"/>
    <n v="2"/>
    <x v="0"/>
    <x v="0"/>
    <s v="CABILDO AV."/>
    <n v="0"/>
    <x v="21"/>
    <x v="11"/>
    <n v="0"/>
    <n v="310"/>
    <s v="NO"/>
  </r>
  <r>
    <n v="40724"/>
    <x v="29"/>
    <x v="1"/>
    <s v="CABA"/>
    <n v="1"/>
    <x v="0"/>
    <x v="1"/>
    <s v="CABILDO AV."/>
    <n v="0"/>
    <x v="21"/>
    <x v="11"/>
    <n v="0"/>
    <n v="296"/>
    <s v="NO"/>
  </r>
  <r>
    <n v="41033"/>
    <x v="30"/>
    <x v="1"/>
    <s v="CABA"/>
    <n v="3"/>
    <x v="0"/>
    <x v="1"/>
    <s v="CABILDO AV."/>
    <n v="0"/>
    <x v="20"/>
    <x v="11"/>
    <n v="0"/>
    <n v="166"/>
    <s v="💵"/>
  </r>
  <r>
    <n v="41050"/>
    <x v="30"/>
    <x v="1"/>
    <s v="CABA"/>
    <n v="1"/>
    <x v="0"/>
    <x v="1"/>
    <s v="CABILDO AV."/>
    <n v="0"/>
    <x v="20"/>
    <x v="11"/>
    <n v="0"/>
    <n v="88"/>
    <s v="NO"/>
  </r>
  <r>
    <n v="40470"/>
    <x v="26"/>
    <x v="1"/>
    <s v="CABA"/>
    <n v="2"/>
    <x v="0"/>
    <x v="0"/>
    <s v="CABILDO AV."/>
    <n v="0"/>
    <x v="18"/>
    <x v="10"/>
    <n v="0"/>
    <n v="271"/>
    <s v="NO"/>
  </r>
  <r>
    <n v="40858"/>
    <x v="25"/>
    <x v="1"/>
    <s v="CABA"/>
    <n v="4"/>
    <x v="1"/>
    <x v="0"/>
    <s v="CABILDO AV."/>
    <n v="0"/>
    <x v="20"/>
    <x v="11"/>
    <n v="0"/>
    <n v="310"/>
    <s v="💵"/>
  </r>
  <r>
    <n v="39957"/>
    <x v="31"/>
    <x v="1"/>
    <s v="CABA"/>
    <n v="1"/>
    <x v="1"/>
    <x v="0"/>
    <s v="CABRERA, JOSE A."/>
    <n v="0"/>
    <x v="19"/>
    <x v="11"/>
    <n v="0"/>
    <n v="173"/>
    <s v="NO"/>
  </r>
  <r>
    <n v="40857"/>
    <x v="25"/>
    <x v="1"/>
    <s v="CABA"/>
    <n v="1"/>
    <x v="0"/>
    <x v="0"/>
    <s v="CALIFORNIA"/>
    <n v="0"/>
    <x v="13"/>
    <x v="1"/>
    <n v="0"/>
    <n v="159"/>
    <s v="NO"/>
  </r>
  <r>
    <n v="41188"/>
    <x v="28"/>
    <x v="1"/>
    <s v="CABA"/>
    <n v="2"/>
    <x v="0"/>
    <x v="0"/>
    <s v="CALIFORNIA"/>
    <n v="0"/>
    <x v="13"/>
    <x v="1"/>
    <n v="0"/>
    <n v="50"/>
    <s v="NO"/>
  </r>
  <r>
    <n v="40240"/>
    <x v="27"/>
    <x v="1"/>
    <s v="CABA"/>
    <n v="1"/>
    <x v="1"/>
    <x v="0"/>
    <s v="CALIFORNIA"/>
    <n v="0"/>
    <x v="13"/>
    <x v="1"/>
    <n v="0"/>
    <n v="116"/>
    <s v="NO"/>
  </r>
  <r>
    <n v="41014"/>
    <x v="30"/>
    <x v="1"/>
    <s v="CABA"/>
    <n v="4"/>
    <x v="1"/>
    <x v="0"/>
    <s v="CALLAO AV."/>
    <n v="0"/>
    <x v="15"/>
    <x v="8"/>
    <n v="0"/>
    <n v="252"/>
    <s v="💵"/>
  </r>
  <r>
    <n v="39706"/>
    <x v="37"/>
    <x v="1"/>
    <s v="CABA"/>
    <n v="1"/>
    <x v="0"/>
    <x v="1"/>
    <s v="CALLAO AV."/>
    <n v="0"/>
    <x v="12"/>
    <x v="6"/>
    <n v="0"/>
    <n v="230"/>
    <s v="NO"/>
  </r>
  <r>
    <n v="41304"/>
    <x v="33"/>
    <x v="1"/>
    <s v="CABA"/>
    <n v="2"/>
    <x v="0"/>
    <x v="1"/>
    <s v="CALLAO AV."/>
    <n v="0"/>
    <x v="15"/>
    <x v="8"/>
    <n v="0"/>
    <n v="93"/>
    <s v="NO"/>
  </r>
  <r>
    <n v="40140"/>
    <x v="27"/>
    <x v="1"/>
    <s v="CABA"/>
    <n v="2"/>
    <x v="0"/>
    <x v="0"/>
    <s v="CALLAO AV."/>
    <n v="0"/>
    <x v="15"/>
    <x v="8"/>
    <n v="0"/>
    <n v="90"/>
    <s v="NO"/>
  </r>
  <r>
    <n v="40294"/>
    <x v="27"/>
    <x v="1"/>
    <s v="CABA"/>
    <n v="1"/>
    <x v="1"/>
    <x v="0"/>
    <s v="CALVO, CARLOS"/>
    <n v="0"/>
    <x v="28"/>
    <x v="0"/>
    <n v="0"/>
    <n v="25"/>
    <s v="NO"/>
  </r>
  <r>
    <n v="41369"/>
    <x v="33"/>
    <x v="1"/>
    <s v="CABA"/>
    <n v="2"/>
    <x v="0"/>
    <x v="1"/>
    <s v="CAMPANA"/>
    <n v="0"/>
    <x v="42"/>
    <x v="4"/>
    <n v="0"/>
    <n v="69"/>
    <s v="NO"/>
  </r>
  <r>
    <n v="39972"/>
    <x v="31"/>
    <x v="1"/>
    <s v="CABA"/>
    <n v="2"/>
    <x v="1"/>
    <x v="1"/>
    <s v="CAMPANA"/>
    <n v="0"/>
    <x v="45"/>
    <x v="14"/>
    <n v="0"/>
    <n v="62"/>
    <s v="NO"/>
  </r>
  <r>
    <n v="40042"/>
    <x v="35"/>
    <x v="1"/>
    <s v="CABA"/>
    <n v="1"/>
    <x v="0"/>
    <x v="1"/>
    <s v="CAMPOS, LUIS M. AV."/>
    <n v="0"/>
    <x v="18"/>
    <x v="10"/>
    <n v="0"/>
    <n v="283"/>
    <s v="NO"/>
  </r>
  <r>
    <n v="41054"/>
    <x v="30"/>
    <x v="1"/>
    <s v="CABA"/>
    <n v="2"/>
    <x v="0"/>
    <x v="0"/>
    <s v="CAMPOS, LUIS M. AV."/>
    <n v="0"/>
    <x v="18"/>
    <x v="10"/>
    <n v="0"/>
    <n v="134"/>
    <s v="NO"/>
  </r>
  <r>
    <n v="40840"/>
    <x v="25"/>
    <x v="1"/>
    <s v="CABA"/>
    <n v="3"/>
    <x v="0"/>
    <x v="0"/>
    <s v="CARACAS"/>
    <n v="0"/>
    <x v="35"/>
    <x v="12"/>
    <n v="0"/>
    <n v="315"/>
    <s v="💵"/>
  </r>
  <r>
    <n v="40270"/>
    <x v="27"/>
    <x v="1"/>
    <s v="CABA"/>
    <n v="1"/>
    <x v="1"/>
    <x v="1"/>
    <s v="CARDOSO"/>
    <n v="0"/>
    <x v="40"/>
    <x v="4"/>
    <n v="0"/>
    <n v="184"/>
    <s v="NO"/>
  </r>
  <r>
    <n v="41005"/>
    <x v="25"/>
    <x v="1"/>
    <s v="CABA"/>
    <n v="2"/>
    <x v="1"/>
    <x v="0"/>
    <s v="PELLEGRINI, CARLOS"/>
    <n v="1391"/>
    <x v="5"/>
    <x v="0"/>
    <n v="1011"/>
    <n v="85"/>
    <s v="NO"/>
  </r>
  <r>
    <n v="41226"/>
    <x v="33"/>
    <x v="1"/>
    <s v="CABA"/>
    <n v="3"/>
    <x v="0"/>
    <x v="1"/>
    <s v="PELLEGRINI, CARLOS"/>
    <n v="479"/>
    <x v="0"/>
    <x v="0"/>
    <n v="1009"/>
    <n v="315"/>
    <s v="💵"/>
  </r>
  <r>
    <n v="39718"/>
    <x v="37"/>
    <x v="1"/>
    <s v="CABA"/>
    <n v="1"/>
    <x v="1"/>
    <x v="1"/>
    <s v="CASTELLI"/>
    <n v="0"/>
    <x v="15"/>
    <x v="8"/>
    <n v="0"/>
    <n v="87"/>
    <s v="NO"/>
  </r>
  <r>
    <n v="41270"/>
    <x v="33"/>
    <x v="1"/>
    <s v="CABA"/>
    <n v="3"/>
    <x v="1"/>
    <x v="1"/>
    <s v="GRIERSON, CECILIA"/>
    <n v="355"/>
    <x v="2"/>
    <x v="0"/>
    <n v="0"/>
    <n v="131"/>
    <s v="NO"/>
  </r>
  <r>
    <n v="40308"/>
    <x v="27"/>
    <x v="1"/>
    <s v="CABA"/>
    <n v="2"/>
    <x v="0"/>
    <x v="1"/>
    <s v="CERRITO"/>
    <n v="1146"/>
    <x v="5"/>
    <x v="0"/>
    <n v="1010"/>
    <n v="305"/>
    <s v="NO"/>
  </r>
  <r>
    <n v="40003"/>
    <x v="35"/>
    <x v="1"/>
    <s v="CABA"/>
    <n v="2"/>
    <x v="1"/>
    <x v="0"/>
    <s v="CERRITO"/>
    <n v="1274"/>
    <x v="5"/>
    <x v="0"/>
    <n v="1010"/>
    <n v="93"/>
    <s v="NO"/>
  </r>
  <r>
    <n v="39850"/>
    <x v="34"/>
    <x v="1"/>
    <s v="CABA"/>
    <n v="3"/>
    <x v="0"/>
    <x v="1"/>
    <s v="CERRITO"/>
    <n v="748"/>
    <x v="0"/>
    <x v="0"/>
    <n v="1010"/>
    <n v="258"/>
    <s v="💵"/>
  </r>
  <r>
    <n v="40968"/>
    <x v="25"/>
    <x v="1"/>
    <s v="CABA"/>
    <n v="2"/>
    <x v="1"/>
    <x v="0"/>
    <s v="CERRITO"/>
    <n v="0"/>
    <x v="0"/>
    <x v="0"/>
    <n v="0"/>
    <n v="75"/>
    <s v="NO"/>
  </r>
  <r>
    <n v="41038"/>
    <x v="30"/>
    <x v="1"/>
    <s v="CABA"/>
    <n v="3"/>
    <x v="0"/>
    <x v="1"/>
    <s v="CERRITO"/>
    <n v="0"/>
    <x v="5"/>
    <x v="0"/>
    <n v="0"/>
    <n v="212"/>
    <s v="💵"/>
  </r>
  <r>
    <n v="39825"/>
    <x v="34"/>
    <x v="1"/>
    <s v="CABA"/>
    <n v="2"/>
    <x v="0"/>
    <x v="0"/>
    <s v="CERVIÑO AV."/>
    <n v="3654"/>
    <x v="18"/>
    <x v="10"/>
    <n v="1425"/>
    <n v="304"/>
    <s v="NO"/>
  </r>
  <r>
    <n v="40678"/>
    <x v="29"/>
    <x v="1"/>
    <s v="CABA"/>
    <n v="3"/>
    <x v="1"/>
    <x v="0"/>
    <s v="CERVIÑO AV."/>
    <n v="4648"/>
    <x v="18"/>
    <x v="10"/>
    <n v="1425"/>
    <n v="243"/>
    <s v="💵"/>
  </r>
  <r>
    <n v="40119"/>
    <x v="27"/>
    <x v="1"/>
    <s v="CABA"/>
    <n v="2"/>
    <x v="0"/>
    <x v="1"/>
    <s v="CERVIÑO AV."/>
    <n v="4709"/>
    <x v="18"/>
    <x v="10"/>
    <n v="1425"/>
    <n v="80"/>
    <s v="NO"/>
  </r>
  <r>
    <n v="40457"/>
    <x v="26"/>
    <x v="1"/>
    <s v="CABA"/>
    <n v="2"/>
    <x v="1"/>
    <x v="0"/>
    <s v="CERVIÑO AV."/>
    <n v="0"/>
    <x v="18"/>
    <x v="10"/>
    <n v="0"/>
    <n v="228"/>
    <s v="NO"/>
  </r>
  <r>
    <n v="39989"/>
    <x v="35"/>
    <x v="1"/>
    <s v="CABA"/>
    <n v="3"/>
    <x v="0"/>
    <x v="0"/>
    <s v="CHACABUCO"/>
    <n v="15"/>
    <x v="3"/>
    <x v="0"/>
    <n v="1069"/>
    <n v="301"/>
    <s v="💵"/>
  </r>
  <r>
    <n v="40722"/>
    <x v="29"/>
    <x v="1"/>
    <s v="CABA"/>
    <n v="1"/>
    <x v="1"/>
    <x v="1"/>
    <s v="CHACABUCO"/>
    <n v="0"/>
    <x v="38"/>
    <x v="0"/>
    <n v="0"/>
    <n v="22"/>
    <s v="NO"/>
  </r>
  <r>
    <n v="40093"/>
    <x v="27"/>
    <x v="1"/>
    <s v="CABA"/>
    <n v="1"/>
    <x v="0"/>
    <x v="1"/>
    <s v="CHACABUCO"/>
    <n v="0"/>
    <x v="0"/>
    <x v="0"/>
    <n v="0"/>
    <n v="136"/>
    <s v="NO"/>
  </r>
  <r>
    <n v="41117"/>
    <x v="28"/>
    <x v="1"/>
    <s v="CABA"/>
    <n v="2"/>
    <x v="0"/>
    <x v="1"/>
    <s v="CHARCAS"/>
    <n v="0"/>
    <x v="18"/>
    <x v="10"/>
    <n v="0"/>
    <n v="134"/>
    <s v="NO"/>
  </r>
  <r>
    <n v="40485"/>
    <x v="26"/>
    <x v="1"/>
    <s v="CABA"/>
    <n v="2"/>
    <x v="0"/>
    <x v="0"/>
    <s v="CHARCAS"/>
    <n v="0"/>
    <x v="18"/>
    <x v="10"/>
    <n v="0"/>
    <n v="230"/>
    <s v="NO"/>
  </r>
  <r>
    <n v="41078"/>
    <x v="36"/>
    <x v="1"/>
    <s v="CABA"/>
    <n v="1"/>
    <x v="0"/>
    <x v="0"/>
    <s v="CHILE AV."/>
    <n v="0"/>
    <x v="38"/>
    <x v="0"/>
    <n v="0"/>
    <n v="217"/>
    <s v="NO"/>
  </r>
  <r>
    <n v="40971"/>
    <x v="25"/>
    <x v="1"/>
    <s v="CABA"/>
    <n v="1"/>
    <x v="0"/>
    <x v="0"/>
    <s v="CHIVILCOY"/>
    <n v="0"/>
    <x v="42"/>
    <x v="4"/>
    <n v="0"/>
    <n v="22"/>
    <s v="NO"/>
  </r>
  <r>
    <n v="39730"/>
    <x v="32"/>
    <x v="1"/>
    <s v="CABA"/>
    <n v="1"/>
    <x v="1"/>
    <x v="1"/>
    <s v="CIUDAD DE LA PAZ"/>
    <n v="2175"/>
    <x v="20"/>
    <x v="11"/>
    <n v="1428"/>
    <n v="216"/>
    <s v="NO"/>
  </r>
  <r>
    <n v="41333"/>
    <x v="33"/>
    <x v="1"/>
    <s v="CABA"/>
    <n v="2"/>
    <x v="1"/>
    <x v="1"/>
    <s v="COCHABAMBA"/>
    <n v="0"/>
    <x v="29"/>
    <x v="8"/>
    <n v="0"/>
    <n v="65"/>
    <s v="NO"/>
  </r>
  <r>
    <n v="41323"/>
    <x v="33"/>
    <x v="1"/>
    <s v="CABA"/>
    <n v="1"/>
    <x v="0"/>
    <x v="1"/>
    <s v="COCHABAMBA"/>
    <n v="0"/>
    <x v="28"/>
    <x v="0"/>
    <n v="0"/>
    <n v="110"/>
    <s v="NO"/>
  </r>
  <r>
    <n v="41154"/>
    <x v="28"/>
    <x v="1"/>
    <s v="CABA"/>
    <n v="3"/>
    <x v="0"/>
    <x v="1"/>
    <s v="COLMO, ALFREDO"/>
    <n v="0"/>
    <x v="1"/>
    <x v="1"/>
    <n v="0"/>
    <n v="57"/>
    <s v="NO"/>
  </r>
  <r>
    <n v="40445"/>
    <x v="26"/>
    <x v="1"/>
    <s v="CABA"/>
    <n v="2"/>
    <x v="0"/>
    <x v="1"/>
    <s v="COLOMBRES"/>
    <n v="0"/>
    <x v="16"/>
    <x v="9"/>
    <n v="0"/>
    <n v="113"/>
    <s v="NO"/>
  </r>
  <r>
    <n v="41245"/>
    <x v="33"/>
    <x v="1"/>
    <s v="CABA"/>
    <n v="1"/>
    <x v="1"/>
    <x v="1"/>
    <s v="COLONIA AV."/>
    <n v="0"/>
    <x v="7"/>
    <x v="1"/>
    <n v="0"/>
    <n v="51"/>
    <s v="NO"/>
  </r>
  <r>
    <n v="40180"/>
    <x v="27"/>
    <x v="1"/>
    <s v="CABA"/>
    <n v="1"/>
    <x v="0"/>
    <x v="0"/>
    <s v="COLONIA AV."/>
    <n v="0"/>
    <x v="7"/>
    <x v="1"/>
    <n v="0"/>
    <n v="166"/>
    <s v="NO"/>
  </r>
  <r>
    <n v="40332"/>
    <x v="27"/>
    <x v="1"/>
    <s v="CABA"/>
    <n v="2"/>
    <x v="1"/>
    <x v="0"/>
    <s v="CONCORDIA"/>
    <n v="0"/>
    <x v="42"/>
    <x v="4"/>
    <n v="0"/>
    <n v="80"/>
    <s v="NO"/>
  </r>
  <r>
    <n v="40555"/>
    <x v="29"/>
    <x v="1"/>
    <s v="CABA"/>
    <n v="10"/>
    <x v="1"/>
    <x v="0"/>
    <s v="CONESA"/>
    <n v="0"/>
    <x v="22"/>
    <x v="12"/>
    <n v="0"/>
    <n v="22"/>
    <s v="NO"/>
  </r>
  <r>
    <n v="40155"/>
    <x v="27"/>
    <x v="1"/>
    <s v="CABA"/>
    <n v="2"/>
    <x v="0"/>
    <x v="1"/>
    <s v="CONGRESO AV."/>
    <n v="0"/>
    <x v="37"/>
    <x v="12"/>
    <n v="0"/>
    <n v="121"/>
    <s v="NO"/>
  </r>
  <r>
    <n v="40189"/>
    <x v="27"/>
    <x v="1"/>
    <s v="CABA"/>
    <n v="1"/>
    <x v="0"/>
    <x v="1"/>
    <s v="CORDOBA AV."/>
    <n v="0"/>
    <x v="15"/>
    <x v="8"/>
    <n v="0"/>
    <n v="117"/>
    <s v="NO"/>
  </r>
  <r>
    <n v="39747"/>
    <x v="32"/>
    <x v="1"/>
    <s v="CABA"/>
    <n v="1"/>
    <x v="1"/>
    <x v="1"/>
    <s v="CORDOBA AV."/>
    <n v="0"/>
    <x v="12"/>
    <x v="6"/>
    <n v="0"/>
    <n v="164"/>
    <s v="NO"/>
  </r>
  <r>
    <n v="41166"/>
    <x v="28"/>
    <x v="1"/>
    <s v="CABA"/>
    <n v="3"/>
    <x v="0"/>
    <x v="1"/>
    <s v="CORDOBA AV."/>
    <n v="0"/>
    <x v="15"/>
    <x v="8"/>
    <n v="0"/>
    <n v="126"/>
    <s v="NO"/>
  </r>
  <r>
    <n v="40995"/>
    <x v="25"/>
    <x v="1"/>
    <s v="CABA"/>
    <n v="1"/>
    <x v="1"/>
    <x v="1"/>
    <s v="CORDOBA AV."/>
    <n v="0"/>
    <x v="15"/>
    <x v="8"/>
    <n v="0"/>
    <n v="131"/>
    <s v="NO"/>
  </r>
  <r>
    <n v="40057"/>
    <x v="35"/>
    <x v="1"/>
    <s v="CABA"/>
    <n v="2"/>
    <x v="1"/>
    <x v="0"/>
    <s v="CORDOBA"/>
    <n v="0"/>
    <x v="25"/>
    <x v="2"/>
    <n v="0"/>
    <n v="243"/>
    <s v="NO"/>
  </r>
  <r>
    <n v="41340"/>
    <x v="33"/>
    <x v="1"/>
    <s v="CABA"/>
    <n v="1"/>
    <x v="0"/>
    <x v="0"/>
    <s v="CORDOBA"/>
    <n v="0"/>
    <x v="25"/>
    <x v="2"/>
    <n v="0"/>
    <n v="286"/>
    <s v="NO"/>
  </r>
  <r>
    <n v="40978"/>
    <x v="25"/>
    <x v="1"/>
    <s v="CABA"/>
    <n v="1"/>
    <x v="0"/>
    <x v="0"/>
    <s v="CORRIENTES AV."/>
    <n v="0"/>
    <x v="0"/>
    <x v="0"/>
    <n v="0"/>
    <n v="272"/>
    <s v="NO"/>
  </r>
  <r>
    <n v="40853"/>
    <x v="25"/>
    <x v="1"/>
    <s v="CABA"/>
    <n v="1"/>
    <x v="0"/>
    <x v="0"/>
    <s v="CORRIENTES AV."/>
    <n v="0"/>
    <x v="0"/>
    <x v="0"/>
    <n v="0"/>
    <n v="113"/>
    <s v="NO"/>
  </r>
  <r>
    <n v="40597"/>
    <x v="29"/>
    <x v="1"/>
    <s v="CABA"/>
    <n v="2"/>
    <x v="1"/>
    <x v="1"/>
    <s v="CORRIENTES AV."/>
    <n v="0"/>
    <x v="0"/>
    <x v="0"/>
    <n v="0"/>
    <n v="87"/>
    <s v="NO"/>
  </r>
  <r>
    <n v="41032"/>
    <x v="30"/>
    <x v="1"/>
    <s v="CABA"/>
    <n v="3"/>
    <x v="1"/>
    <x v="1"/>
    <s v="CORRIENTES AV."/>
    <n v="0"/>
    <x v="26"/>
    <x v="9"/>
    <n v="0"/>
    <n v="241"/>
    <s v="💵"/>
  </r>
  <r>
    <n v="40809"/>
    <x v="25"/>
    <x v="1"/>
    <s v="CABA"/>
    <n v="3"/>
    <x v="1"/>
    <x v="1"/>
    <s v="CORRIENTES AV."/>
    <n v="0"/>
    <x v="25"/>
    <x v="2"/>
    <n v="0"/>
    <n v="87"/>
    <s v="NO"/>
  </r>
  <r>
    <n v="41081"/>
    <x v="36"/>
    <x v="1"/>
    <s v="CABA"/>
    <n v="1"/>
    <x v="0"/>
    <x v="0"/>
    <s v="CORRIENTES AV."/>
    <n v="0"/>
    <x v="25"/>
    <x v="2"/>
    <n v="0"/>
    <n v="161"/>
    <s v="NO"/>
  </r>
  <r>
    <n v="40935"/>
    <x v="25"/>
    <x v="1"/>
    <s v="CABA"/>
    <n v="3"/>
    <x v="1"/>
    <x v="0"/>
    <s v="CORRIENTES AV."/>
    <n v="0"/>
    <x v="0"/>
    <x v="0"/>
    <n v="0"/>
    <n v="274"/>
    <s v="💵"/>
  </r>
  <r>
    <n v="39799"/>
    <x v="34"/>
    <x v="1"/>
    <s v="CABA"/>
    <n v="2"/>
    <x v="0"/>
    <x v="1"/>
    <s v="CORRIENTES AV."/>
    <n v="0"/>
    <x v="4"/>
    <x v="2"/>
    <n v="0"/>
    <n v="274"/>
    <s v="NO"/>
  </r>
  <r>
    <n v="39979"/>
    <x v="31"/>
    <x v="1"/>
    <s v="CABA"/>
    <n v="4"/>
    <x v="0"/>
    <x v="0"/>
    <s v="CORRIENTES AV."/>
    <n v="0"/>
    <x v="0"/>
    <x v="0"/>
    <n v="0"/>
    <n v="189"/>
    <s v="💵"/>
  </r>
  <r>
    <n v="40223"/>
    <x v="27"/>
    <x v="1"/>
    <s v="CABA"/>
    <n v="2"/>
    <x v="0"/>
    <x v="0"/>
    <s v="CORRIENTES AV."/>
    <n v="0"/>
    <x v="0"/>
    <x v="0"/>
    <n v="0"/>
    <n v="205"/>
    <s v="NO"/>
  </r>
  <r>
    <n v="41053"/>
    <x v="30"/>
    <x v="1"/>
    <s v="CABA"/>
    <n v="2"/>
    <x v="1"/>
    <x v="1"/>
    <s v="CORRIENTES AV."/>
    <n v="0"/>
    <x v="0"/>
    <x v="0"/>
    <n v="0"/>
    <n v="286"/>
    <s v="NO"/>
  </r>
  <r>
    <n v="40537"/>
    <x v="29"/>
    <x v="1"/>
    <s v="CABA"/>
    <n v="4"/>
    <x v="1"/>
    <x v="0"/>
    <s v="CORRIENTES AV."/>
    <n v="0"/>
    <x v="0"/>
    <x v="0"/>
    <n v="0"/>
    <n v="143"/>
    <s v="NO"/>
  </r>
  <r>
    <n v="40322"/>
    <x v="27"/>
    <x v="1"/>
    <s v="CABA"/>
    <n v="1"/>
    <x v="1"/>
    <x v="0"/>
    <s v="CORTAZAR, JULIO"/>
    <n v="0"/>
    <x v="47"/>
    <x v="2"/>
    <n v="0"/>
    <n v="190"/>
    <s v="NO"/>
  </r>
  <r>
    <n v="39719"/>
    <x v="37"/>
    <x v="1"/>
    <s v="CABA"/>
    <n v="1"/>
    <x v="0"/>
    <x v="1"/>
    <s v="COSQUIN"/>
    <n v="0"/>
    <x v="10"/>
    <x v="5"/>
    <n v="0"/>
    <n v="207"/>
    <s v="NO"/>
  </r>
  <r>
    <n v="40116"/>
    <x v="27"/>
    <x v="1"/>
    <s v="CABA"/>
    <n v="2"/>
    <x v="0"/>
    <x v="0"/>
    <s v="COSTA RICA"/>
    <n v="0"/>
    <x v="18"/>
    <x v="10"/>
    <n v="0"/>
    <n v="71"/>
    <s v="NO"/>
  </r>
  <r>
    <n v="40731"/>
    <x v="29"/>
    <x v="1"/>
    <s v="CABA"/>
    <n v="1"/>
    <x v="0"/>
    <x v="0"/>
    <s v="PELLEGRINI, CARLOS"/>
    <n v="1413"/>
    <x v="5"/>
    <x v="0"/>
    <n v="1011"/>
    <n v="247"/>
    <s v="NO"/>
  </r>
  <r>
    <n v="40136"/>
    <x v="27"/>
    <x v="1"/>
    <s v="CABA"/>
    <n v="3"/>
    <x v="0"/>
    <x v="0"/>
    <s v="CRAMER AV."/>
    <n v="0"/>
    <x v="20"/>
    <x v="11"/>
    <n v="0"/>
    <n v="139"/>
    <s v="NO"/>
  </r>
  <r>
    <n v="40288"/>
    <x v="27"/>
    <x v="1"/>
    <s v="CABA"/>
    <n v="1"/>
    <x v="0"/>
    <x v="0"/>
    <s v="CRUZ, OSVALDO"/>
    <n v="0"/>
    <x v="1"/>
    <x v="1"/>
    <n v="0"/>
    <n v="314"/>
    <s v="NO"/>
  </r>
  <r>
    <n v="40291"/>
    <x v="27"/>
    <x v="1"/>
    <s v="CABA"/>
    <n v="2"/>
    <x v="0"/>
    <x v="1"/>
    <s v="CUBA"/>
    <n v="1920"/>
    <x v="20"/>
    <x v="11"/>
    <n v="1428"/>
    <n v="213"/>
    <s v="NO"/>
  </r>
  <r>
    <n v="40573"/>
    <x v="29"/>
    <x v="1"/>
    <s v="CABA"/>
    <n v="3"/>
    <x v="0"/>
    <x v="0"/>
    <s v="CUENCA"/>
    <n v="3401"/>
    <x v="45"/>
    <x v="14"/>
    <n v="1417"/>
    <n v="104"/>
    <s v="NO"/>
  </r>
  <r>
    <n v="41292"/>
    <x v="33"/>
    <x v="1"/>
    <s v="CABA"/>
    <n v="2"/>
    <x v="1"/>
    <x v="0"/>
    <s v="CUENCA"/>
    <n v="3470"/>
    <x v="45"/>
    <x v="14"/>
    <n v="1417"/>
    <n v="294"/>
    <s v="NO"/>
  </r>
  <r>
    <n v="41210"/>
    <x v="28"/>
    <x v="1"/>
    <s v="CABA"/>
    <n v="2"/>
    <x v="0"/>
    <x v="1"/>
    <s v="CUENCA"/>
    <n v="3479"/>
    <x v="45"/>
    <x v="14"/>
    <n v="1417"/>
    <n v="208"/>
    <s v="NO"/>
  </r>
  <r>
    <n v="40330"/>
    <x v="27"/>
    <x v="1"/>
    <s v="CABA"/>
    <n v="1"/>
    <x v="0"/>
    <x v="0"/>
    <s v="CUENCA"/>
    <n v="0"/>
    <x v="17"/>
    <x v="7"/>
    <n v="0"/>
    <n v="196"/>
    <s v="NO"/>
  </r>
  <r>
    <n v="39903"/>
    <x v="34"/>
    <x v="1"/>
    <s v="CABA"/>
    <n v="1"/>
    <x v="0"/>
    <x v="0"/>
    <s v="CULPINA"/>
    <n v="0"/>
    <x v="17"/>
    <x v="7"/>
    <n v="0"/>
    <n v="241"/>
    <s v="NO"/>
  </r>
  <r>
    <n v="41324"/>
    <x v="33"/>
    <x v="1"/>
    <s v="CABA"/>
    <n v="2"/>
    <x v="1"/>
    <x v="0"/>
    <s v="DEALESSI, PIERINA"/>
    <n v="0"/>
    <x v="2"/>
    <x v="0"/>
    <n v="0"/>
    <n v="79"/>
    <s v="NO"/>
  </r>
  <r>
    <n v="39802"/>
    <x v="34"/>
    <x v="1"/>
    <s v="CABA"/>
    <n v="3"/>
    <x v="0"/>
    <x v="1"/>
    <s v="DEFENSA"/>
    <n v="818"/>
    <x v="38"/>
    <x v="0"/>
    <n v="1065"/>
    <n v="51"/>
    <s v="NO"/>
  </r>
  <r>
    <n v="41170"/>
    <x v="28"/>
    <x v="1"/>
    <s v="CABA"/>
    <n v="1"/>
    <x v="1"/>
    <x v="1"/>
    <s v="DEFENSA"/>
    <n v="0"/>
    <x v="13"/>
    <x v="1"/>
    <n v="0"/>
    <n v="21"/>
    <s v="NO"/>
  </r>
  <r>
    <n v="40771"/>
    <x v="25"/>
    <x v="1"/>
    <s v="CABA"/>
    <n v="1"/>
    <x v="1"/>
    <x v="1"/>
    <s v="DEFENSA"/>
    <n v="0"/>
    <x v="3"/>
    <x v="0"/>
    <n v="0"/>
    <n v="267"/>
    <s v="NO"/>
  </r>
  <r>
    <n v="41375"/>
    <x v="33"/>
    <x v="1"/>
    <s v="CABA"/>
    <n v="1"/>
    <x v="1"/>
    <x v="0"/>
    <s v="DEFENSA"/>
    <n v="0"/>
    <x v="3"/>
    <x v="0"/>
    <n v="0"/>
    <n v="118"/>
    <s v="NO"/>
  </r>
  <r>
    <n v="40598"/>
    <x v="29"/>
    <x v="1"/>
    <s v="CABA"/>
    <n v="1"/>
    <x v="0"/>
    <x v="1"/>
    <s v="DEKAY"/>
    <n v="0"/>
    <x v="1"/>
    <x v="1"/>
    <n v="0"/>
    <n v="282"/>
    <s v="NO"/>
  </r>
  <r>
    <n v="40329"/>
    <x v="27"/>
    <x v="1"/>
    <s v="CABA"/>
    <n v="1"/>
    <x v="1"/>
    <x v="1"/>
    <s v="DEKAY"/>
    <n v="0"/>
    <x v="1"/>
    <x v="1"/>
    <n v="0"/>
    <n v="131"/>
    <s v="NO"/>
  </r>
  <r>
    <n v="41310"/>
    <x v="33"/>
    <x v="1"/>
    <s v="CABA"/>
    <n v="3"/>
    <x v="0"/>
    <x v="0"/>
    <s v="DELLA PAOLERA, CARLOS M."/>
    <n v="265"/>
    <x v="5"/>
    <x v="0"/>
    <n v="1001"/>
    <n v="121"/>
    <s v="NO"/>
  </r>
  <r>
    <n v="41151"/>
    <x v="28"/>
    <x v="1"/>
    <s v="CABA"/>
    <n v="1"/>
    <x v="1"/>
    <x v="1"/>
    <s v="DELLA PAOLERA, CARLOS M."/>
    <n v="0"/>
    <x v="5"/>
    <x v="0"/>
    <n v="0"/>
    <n v="137"/>
    <s v="NO"/>
  </r>
  <r>
    <n v="40925"/>
    <x v="25"/>
    <x v="1"/>
    <s v="CABA"/>
    <n v="2"/>
    <x v="1"/>
    <x v="0"/>
    <s v="DEL LIBERTADOR AV."/>
    <n v="0"/>
    <x v="18"/>
    <x v="10"/>
    <n v="0"/>
    <n v="311"/>
    <s v="NO"/>
  </r>
  <r>
    <n v="40359"/>
    <x v="27"/>
    <x v="1"/>
    <s v="CABA"/>
    <n v="2"/>
    <x v="0"/>
    <x v="1"/>
    <s v="DEL LIBERTADOR AV."/>
    <n v="0"/>
    <x v="20"/>
    <x v="11"/>
    <n v="0"/>
    <n v="239"/>
    <s v="NO"/>
  </r>
  <r>
    <n v="39810"/>
    <x v="34"/>
    <x v="1"/>
    <s v="CABA"/>
    <n v="2"/>
    <x v="1"/>
    <x v="0"/>
    <s v="DEL LIBERTADOR AV."/>
    <n v="0"/>
    <x v="18"/>
    <x v="10"/>
    <n v="0"/>
    <n v="74"/>
    <s v="NO"/>
  </r>
  <r>
    <n v="41367"/>
    <x v="33"/>
    <x v="1"/>
    <s v="CABA"/>
    <n v="2"/>
    <x v="1"/>
    <x v="1"/>
    <s v="DEL LIBERTADOR AV."/>
    <n v="0"/>
    <x v="18"/>
    <x v="10"/>
    <n v="0"/>
    <n v="56"/>
    <s v="NO"/>
  </r>
  <r>
    <n v="41140"/>
    <x v="28"/>
    <x v="1"/>
    <s v="CABA"/>
    <n v="2"/>
    <x v="1"/>
    <x v="1"/>
    <s v="DEL LIBERTADOR AV."/>
    <n v="0"/>
    <x v="18"/>
    <x v="10"/>
    <n v="0"/>
    <n v="94"/>
    <s v="NO"/>
  </r>
  <r>
    <n v="40791"/>
    <x v="25"/>
    <x v="1"/>
    <s v="CABA"/>
    <n v="2"/>
    <x v="0"/>
    <x v="1"/>
    <s v="DEL LIBERTADOR AV."/>
    <n v="0"/>
    <x v="18"/>
    <x v="10"/>
    <n v="0"/>
    <n v="82"/>
    <s v="NO"/>
  </r>
  <r>
    <n v="41036"/>
    <x v="30"/>
    <x v="1"/>
    <s v="CABA"/>
    <n v="2"/>
    <x v="1"/>
    <x v="1"/>
    <s v="DEL LIBERTADOR AV."/>
    <n v="0"/>
    <x v="18"/>
    <x v="10"/>
    <n v="0"/>
    <n v="275"/>
    <s v="NO"/>
  </r>
  <r>
    <n v="39977"/>
    <x v="31"/>
    <x v="1"/>
    <s v="CABA"/>
    <n v="1"/>
    <x v="1"/>
    <x v="1"/>
    <s v="DE LOS CONSTITUYENTES AV."/>
    <n v="0"/>
    <x v="24"/>
    <x v="12"/>
    <n v="0"/>
    <n v="57"/>
    <s v="NO"/>
  </r>
  <r>
    <n v="40907"/>
    <x v="25"/>
    <x v="1"/>
    <s v="CABA"/>
    <n v="3"/>
    <x v="0"/>
    <x v="1"/>
    <s v="DE MAYO AV."/>
    <n v="0"/>
    <x v="3"/>
    <x v="0"/>
    <n v="0"/>
    <n v="65"/>
    <s v="NO"/>
  </r>
  <r>
    <n v="40864"/>
    <x v="25"/>
    <x v="1"/>
    <s v="CABA"/>
    <n v="1"/>
    <x v="1"/>
    <x v="1"/>
    <s v="DE MAYO AV."/>
    <n v="0"/>
    <x v="3"/>
    <x v="0"/>
    <n v="0"/>
    <n v="190"/>
    <s v="NO"/>
  </r>
  <r>
    <n v="40345"/>
    <x v="27"/>
    <x v="1"/>
    <s v="CABA"/>
    <n v="1"/>
    <x v="1"/>
    <x v="1"/>
    <s v="DEVOTO, FORTUNATO"/>
    <n v="0"/>
    <x v="26"/>
    <x v="9"/>
    <n v="0"/>
    <n v="76"/>
    <s v="NO"/>
  </r>
  <r>
    <n v="40983"/>
    <x v="25"/>
    <x v="1"/>
    <s v="Sáenz Peña"/>
    <n v="1"/>
    <x v="1"/>
    <x v="0"/>
    <s v="Diagonal 41 - Colectora General José María Paz"/>
    <n v="0"/>
    <x v="31"/>
    <x v="14"/>
    <n v="0"/>
    <n v="63"/>
    <s v="NO"/>
  </r>
  <r>
    <n v="40977"/>
    <x v="25"/>
    <x v="1"/>
    <s v="CABA"/>
    <n v="1"/>
    <x v="1"/>
    <x v="0"/>
    <s v="DORREGO AV."/>
    <n v="0"/>
    <x v="18"/>
    <x v="10"/>
    <n v="0"/>
    <n v="144"/>
    <s v="NO"/>
  </r>
  <r>
    <n v="40344"/>
    <x v="27"/>
    <x v="1"/>
    <s v="CABA"/>
    <n v="1"/>
    <x v="1"/>
    <x v="0"/>
    <s v="DORREGO"/>
    <n v="0"/>
    <x v="18"/>
    <x v="10"/>
    <n v="0"/>
    <n v="259"/>
    <s v="NO"/>
  </r>
  <r>
    <n v="40778"/>
    <x v="25"/>
    <x v="1"/>
    <s v="CABA"/>
    <n v="2"/>
    <x v="1"/>
    <x v="1"/>
    <s v="DRUMOND"/>
    <n v="0"/>
    <x v="1"/>
    <x v="1"/>
    <n v="0"/>
    <n v="204"/>
    <s v="NO"/>
  </r>
  <r>
    <n v="41317"/>
    <x v="33"/>
    <x v="1"/>
    <s v="CABA"/>
    <n v="2"/>
    <x v="1"/>
    <x v="1"/>
    <s v="ECHAGUE, PEDRO"/>
    <n v="0"/>
    <x v="7"/>
    <x v="1"/>
    <n v="0"/>
    <n v="71"/>
    <s v="NO"/>
  </r>
  <r>
    <n v="40247"/>
    <x v="27"/>
    <x v="1"/>
    <s v="CABA"/>
    <n v="3"/>
    <x v="1"/>
    <x v="1"/>
    <s v="ECHEANDIA"/>
    <n v="2602"/>
    <x v="17"/>
    <x v="7"/>
    <n v="1406"/>
    <n v="212"/>
    <s v="💵"/>
  </r>
  <r>
    <n v="39965"/>
    <x v="31"/>
    <x v="1"/>
    <s v="CABA"/>
    <n v="1"/>
    <x v="0"/>
    <x v="0"/>
    <s v="ECHEVERRIA"/>
    <n v="0"/>
    <x v="20"/>
    <x v="11"/>
    <n v="0"/>
    <n v="133"/>
    <s v="NO"/>
  </r>
  <r>
    <n v="41027"/>
    <x v="30"/>
    <x v="1"/>
    <s v="CABA"/>
    <n v="4"/>
    <x v="1"/>
    <x v="0"/>
    <s v="ECUADOR"/>
    <n v="0"/>
    <x v="12"/>
    <x v="6"/>
    <n v="0"/>
    <n v="281"/>
    <s v="💵"/>
  </r>
  <r>
    <n v="41194"/>
    <x v="28"/>
    <x v="1"/>
    <s v="CABA"/>
    <n v="1"/>
    <x v="0"/>
    <x v="1"/>
    <s v="EL SALVADOR"/>
    <n v="0"/>
    <x v="18"/>
    <x v="10"/>
    <n v="0"/>
    <n v="186"/>
    <s v="NO"/>
  </r>
  <r>
    <n v="40128"/>
    <x v="27"/>
    <x v="1"/>
    <s v="CABA"/>
    <n v="2"/>
    <x v="0"/>
    <x v="0"/>
    <s v="ENTRE RIOS AV."/>
    <n v="0"/>
    <x v="7"/>
    <x v="1"/>
    <n v="0"/>
    <n v="286"/>
    <s v="NO"/>
  </r>
  <r>
    <n v="41059"/>
    <x v="30"/>
    <x v="1"/>
    <s v="CABA"/>
    <n v="1"/>
    <x v="0"/>
    <x v="1"/>
    <s v="ENTRE RIOS AV."/>
    <n v="0"/>
    <x v="29"/>
    <x v="8"/>
    <n v="0"/>
    <n v="73"/>
    <s v="NO"/>
  </r>
  <r>
    <n v="40483"/>
    <x v="26"/>
    <x v="1"/>
    <s v="CABA"/>
    <n v="2"/>
    <x v="1"/>
    <x v="0"/>
    <s v="ENTRE RIOS AV."/>
    <n v="0"/>
    <x v="3"/>
    <x v="0"/>
    <n v="0"/>
    <n v="315"/>
    <s v="NO"/>
  </r>
  <r>
    <n v="40636"/>
    <x v="29"/>
    <x v="1"/>
    <s v="CABA"/>
    <n v="3"/>
    <x v="1"/>
    <x v="0"/>
    <s v="ENTRE RIOS AV."/>
    <n v="0"/>
    <x v="3"/>
    <x v="0"/>
    <n v="0"/>
    <n v="64"/>
    <s v="NO"/>
  </r>
  <r>
    <n v="40999"/>
    <x v="25"/>
    <x v="1"/>
    <s v="CABA"/>
    <n v="2"/>
    <x v="1"/>
    <x v="1"/>
    <s v="ESCALADA DE SAN MARTIN, R."/>
    <n v="0"/>
    <x v="34"/>
    <x v="14"/>
    <n v="0"/>
    <n v="109"/>
    <s v="NO"/>
  </r>
  <r>
    <n v="40701"/>
    <x v="29"/>
    <x v="1"/>
    <s v="CABA"/>
    <n v="2"/>
    <x v="0"/>
    <x v="1"/>
    <s v="ESMERALDA"/>
    <n v="199"/>
    <x v="0"/>
    <x v="0"/>
    <n v="1035"/>
    <n v="228"/>
    <s v="NO"/>
  </r>
  <r>
    <n v="40122"/>
    <x v="27"/>
    <x v="1"/>
    <s v="CABA"/>
    <n v="2"/>
    <x v="0"/>
    <x v="0"/>
    <s v="ESMERALDA"/>
    <n v="0"/>
    <x v="5"/>
    <x v="0"/>
    <n v="0"/>
    <n v="95"/>
    <s v="NO"/>
  </r>
  <r>
    <n v="41129"/>
    <x v="28"/>
    <x v="1"/>
    <s v="CABA"/>
    <n v="2"/>
    <x v="1"/>
    <x v="1"/>
    <s v="ESMERALDA"/>
    <n v="0"/>
    <x v="5"/>
    <x v="0"/>
    <n v="0"/>
    <n v="128"/>
    <s v="NO"/>
  </r>
  <r>
    <n v="40571"/>
    <x v="29"/>
    <x v="1"/>
    <s v="CABA"/>
    <n v="1"/>
    <x v="1"/>
    <x v="1"/>
    <s v="ESMERALDA"/>
    <n v="0"/>
    <x v="0"/>
    <x v="0"/>
    <n v="0"/>
    <n v="56"/>
    <s v="NO"/>
  </r>
  <r>
    <n v="40382"/>
    <x v="27"/>
    <x v="1"/>
    <s v="CABA"/>
    <n v="1"/>
    <x v="0"/>
    <x v="1"/>
    <s v="ESPAÑA AV."/>
    <n v="0"/>
    <x v="8"/>
    <x v="1"/>
    <n v="0"/>
    <n v="21"/>
    <s v="NO"/>
  </r>
  <r>
    <n v="41104"/>
    <x v="28"/>
    <x v="1"/>
    <s v="CABA"/>
    <n v="1"/>
    <x v="0"/>
    <x v="0"/>
    <s v="ESPINOSA"/>
    <n v="0"/>
    <x v="27"/>
    <x v="2"/>
    <n v="0"/>
    <n v="100"/>
    <s v="NO"/>
  </r>
  <r>
    <n v="39762"/>
    <x v="32"/>
    <x v="1"/>
    <s v="CABA"/>
    <n v="1"/>
    <x v="1"/>
    <x v="0"/>
    <s v="ESQUIU"/>
    <n v="1039"/>
    <x v="1"/>
    <x v="1"/>
    <n v="1437"/>
    <n v="217"/>
    <s v="NO"/>
  </r>
  <r>
    <n v="41322"/>
    <x v="33"/>
    <x v="1"/>
    <s v="CABA"/>
    <n v="1"/>
    <x v="1"/>
    <x v="1"/>
    <s v="ESTADO DE PALESTINA"/>
    <n v="0"/>
    <x v="26"/>
    <x v="9"/>
    <n v="0"/>
    <n v="108"/>
    <s v="NO"/>
  </r>
  <r>
    <n v="40354"/>
    <x v="27"/>
    <x v="1"/>
    <s v="CABA"/>
    <n v="1"/>
    <x v="1"/>
    <x v="1"/>
    <s v="ESTOMBA"/>
    <n v="0"/>
    <x v="22"/>
    <x v="12"/>
    <n v="0"/>
    <n v="240"/>
    <s v="NO"/>
  </r>
  <r>
    <n v="40162"/>
    <x v="27"/>
    <x v="1"/>
    <s v="CABA"/>
    <n v="2"/>
    <x v="1"/>
    <x v="1"/>
    <s v="EYLE, PETRONA"/>
    <n v="0"/>
    <x v="2"/>
    <x v="0"/>
    <n v="0"/>
    <n v="43"/>
    <s v="NO"/>
  </r>
  <r>
    <n v="40358"/>
    <x v="27"/>
    <x v="1"/>
    <s v="CABA"/>
    <n v="2"/>
    <x v="0"/>
    <x v="1"/>
    <s v="EZCURRA, ENCARNACION"/>
    <n v="0"/>
    <x v="2"/>
    <x v="0"/>
    <n v="0"/>
    <n v="78"/>
    <s v="NO"/>
  </r>
  <r>
    <n v="41235"/>
    <x v="33"/>
    <x v="1"/>
    <s v="CABA"/>
    <n v="1"/>
    <x v="0"/>
    <x v="0"/>
    <s v="FERNANDEZ DE LA CRUZ, F., GRAL. AV."/>
    <n v="0"/>
    <x v="44"/>
    <x v="13"/>
    <n v="0"/>
    <n v="44"/>
    <s v="NO"/>
  </r>
  <r>
    <n v="40795"/>
    <x v="25"/>
    <x v="1"/>
    <s v="CABA"/>
    <n v="3"/>
    <x v="0"/>
    <x v="1"/>
    <s v="FERNANDEZ DE LA CRUZ, F., GRAL. AV."/>
    <n v="0"/>
    <x v="44"/>
    <x v="13"/>
    <n v="0"/>
    <n v="304"/>
    <s v="💵"/>
  </r>
  <r>
    <n v="41237"/>
    <x v="33"/>
    <x v="1"/>
    <s v="CABA"/>
    <n v="1"/>
    <x v="1"/>
    <x v="1"/>
    <s v="FERNANDEZ DE LA CRUZ, F., GRAL. AV."/>
    <n v="0"/>
    <x v="44"/>
    <x v="13"/>
    <n v="0"/>
    <n v="165"/>
    <s v="NO"/>
  </r>
  <r>
    <n v="41095"/>
    <x v="28"/>
    <x v="1"/>
    <s v="CABA"/>
    <n v="2"/>
    <x v="0"/>
    <x v="1"/>
    <s v="FINOCHIETTO ENRIQUE DR."/>
    <n v="0"/>
    <x v="13"/>
    <x v="1"/>
    <n v="0"/>
    <n v="268"/>
    <s v="NO"/>
  </r>
  <r>
    <n v="40649"/>
    <x v="29"/>
    <x v="1"/>
    <s v="CABA"/>
    <n v="1"/>
    <x v="1"/>
    <x v="0"/>
    <s v="FINOCHIETTO ENRIQUE DR."/>
    <n v="0"/>
    <x v="13"/>
    <x v="1"/>
    <n v="0"/>
    <n v="231"/>
    <s v="NO"/>
  </r>
  <r>
    <n v="40713"/>
    <x v="29"/>
    <x v="1"/>
    <s v="CABA"/>
    <n v="1"/>
    <x v="0"/>
    <x v="1"/>
    <s v="FINOCHIETTO ENRIQUE DR."/>
    <n v="0"/>
    <x v="13"/>
    <x v="1"/>
    <n v="0"/>
    <n v="313"/>
    <s v="NO"/>
  </r>
  <r>
    <n v="41093"/>
    <x v="28"/>
    <x v="1"/>
    <s v="CABA"/>
    <n v="7"/>
    <x v="1"/>
    <x v="1"/>
    <s v="FLORIDA"/>
    <n v="201"/>
    <x v="0"/>
    <x v="0"/>
    <n v="1005"/>
    <n v="50"/>
    <s v="NO"/>
  </r>
  <r>
    <n v="41103"/>
    <x v="28"/>
    <x v="1"/>
    <s v="CABA"/>
    <n v="9"/>
    <x v="0"/>
    <x v="0"/>
    <s v="FLORIDA"/>
    <n v="40"/>
    <x v="0"/>
    <x v="0"/>
    <n v="1005"/>
    <n v="182"/>
    <s v="💵"/>
  </r>
  <r>
    <n v="40541"/>
    <x v="29"/>
    <x v="1"/>
    <s v="CABA"/>
    <n v="3"/>
    <x v="1"/>
    <x v="1"/>
    <s v="FLORIDA"/>
    <n v="802"/>
    <x v="5"/>
    <x v="0"/>
    <n v="1005"/>
    <n v="243"/>
    <s v="💵"/>
  </r>
  <r>
    <n v="40076"/>
    <x v="35"/>
    <x v="1"/>
    <s v="CABA"/>
    <n v="2"/>
    <x v="0"/>
    <x v="0"/>
    <s v="FLORIDA"/>
    <n v="999"/>
    <x v="5"/>
    <x v="0"/>
    <n v="1005"/>
    <n v="106"/>
    <s v="NO"/>
  </r>
  <r>
    <n v="41023"/>
    <x v="30"/>
    <x v="1"/>
    <s v="CABA"/>
    <n v="6"/>
    <x v="1"/>
    <x v="0"/>
    <s v="FLORIDA"/>
    <n v="0"/>
    <x v="0"/>
    <x v="0"/>
    <n v="0"/>
    <n v="224"/>
    <s v="💵"/>
  </r>
  <r>
    <n v="40880"/>
    <x v="25"/>
    <x v="1"/>
    <s v="CABA"/>
    <n v="4"/>
    <x v="0"/>
    <x v="1"/>
    <s v="FOREST AV."/>
    <n v="0"/>
    <x v="25"/>
    <x v="2"/>
    <n v="0"/>
    <n v="215"/>
    <s v="💵"/>
  </r>
  <r>
    <n v="40877"/>
    <x v="25"/>
    <x v="1"/>
    <s v="CABA"/>
    <n v="3"/>
    <x v="0"/>
    <x v="1"/>
    <s v="FRENCH"/>
    <n v="0"/>
    <x v="12"/>
    <x v="6"/>
    <n v="0"/>
    <n v="86"/>
    <s v="NO"/>
  </r>
  <r>
    <n v="40059"/>
    <x v="35"/>
    <x v="1"/>
    <s v="CABA"/>
    <n v="2"/>
    <x v="1"/>
    <x v="0"/>
    <s v="GALLARDO, ANGEL AV."/>
    <n v="0"/>
    <x v="6"/>
    <x v="3"/>
    <n v="0"/>
    <n v="127"/>
    <s v="NO"/>
  </r>
  <r>
    <n v="40868"/>
    <x v="25"/>
    <x v="1"/>
    <s v="CABA"/>
    <n v="2"/>
    <x v="0"/>
    <x v="0"/>
    <s v="GALLARDO, ANGEL AV."/>
    <n v="0"/>
    <x v="6"/>
    <x v="3"/>
    <n v="0"/>
    <n v="91"/>
    <s v="NO"/>
  </r>
  <r>
    <n v="40991"/>
    <x v="25"/>
    <x v="1"/>
    <s v="CABA"/>
    <n v="2"/>
    <x v="1"/>
    <x v="1"/>
    <s v="GAONA AV."/>
    <n v="0"/>
    <x v="34"/>
    <x v="14"/>
    <n v="0"/>
    <n v="305"/>
    <s v="NO"/>
  </r>
  <r>
    <n v="41123"/>
    <x v="28"/>
    <x v="1"/>
    <s v="CABA"/>
    <n v="1"/>
    <x v="1"/>
    <x v="0"/>
    <s v="GARAY, JUAN DE AV."/>
    <n v="0"/>
    <x v="38"/>
    <x v="0"/>
    <n v="0"/>
    <n v="306"/>
    <s v="NO"/>
  </r>
  <r>
    <n v="40974"/>
    <x v="25"/>
    <x v="1"/>
    <s v="CABA"/>
    <n v="1"/>
    <x v="0"/>
    <x v="1"/>
    <s v="GARAY, JUAN DE AV."/>
    <n v="0"/>
    <x v="38"/>
    <x v="0"/>
    <n v="0"/>
    <n v="255"/>
    <s v="NO"/>
  </r>
  <r>
    <n v="41178"/>
    <x v="28"/>
    <x v="1"/>
    <s v="CABA"/>
    <n v="3"/>
    <x v="1"/>
    <x v="1"/>
    <s v="GASCON"/>
    <n v="450"/>
    <x v="26"/>
    <x v="9"/>
    <n v="1181"/>
    <n v="237"/>
    <s v="💵"/>
  </r>
  <r>
    <n v="39968"/>
    <x v="31"/>
    <x v="1"/>
    <s v="CABA"/>
    <n v="4"/>
    <x v="1"/>
    <x v="1"/>
    <s v="GILARDI, GILARDO"/>
    <n v="0"/>
    <x v="5"/>
    <x v="0"/>
    <n v="0"/>
    <n v="123"/>
    <s v="NO"/>
  </r>
  <r>
    <n v="40021"/>
    <x v="35"/>
    <x v="1"/>
    <s v="CABA"/>
    <n v="1"/>
    <x v="0"/>
    <x v="0"/>
    <s v="GIMENEZ, ANGEL M."/>
    <n v="0"/>
    <x v="6"/>
    <x v="3"/>
    <n v="0"/>
    <n v="66"/>
    <s v="NO"/>
  </r>
  <r>
    <n v="41280"/>
    <x v="33"/>
    <x v="1"/>
    <s v="CABA"/>
    <n v="1"/>
    <x v="0"/>
    <x v="0"/>
    <s v="GONZALEZ, ELPIDIO"/>
    <n v="0"/>
    <x v="9"/>
    <x v="4"/>
    <n v="0"/>
    <n v="193"/>
    <s v="NO"/>
  </r>
  <r>
    <n v="40325"/>
    <x v="27"/>
    <x v="1"/>
    <s v="CABA"/>
    <n v="1"/>
    <x v="0"/>
    <x v="1"/>
    <s v="GORDILLO, TIMOTEO"/>
    <n v="0"/>
    <x v="23"/>
    <x v="13"/>
    <n v="0"/>
    <n v="78"/>
    <s v="NO"/>
  </r>
  <r>
    <n v="40674"/>
    <x v="29"/>
    <x v="1"/>
    <s v="CABA"/>
    <n v="3"/>
    <x v="1"/>
    <x v="0"/>
    <s v="GRIVEO"/>
    <n v="0"/>
    <x v="31"/>
    <x v="14"/>
    <n v="0"/>
    <n v="93"/>
    <s v="NO"/>
  </r>
  <r>
    <n v="40769"/>
    <x v="25"/>
    <x v="1"/>
    <s v="CABA"/>
    <n v="4"/>
    <x v="0"/>
    <x v="0"/>
    <s v="GRIVEO"/>
    <n v="0"/>
    <x v="31"/>
    <x v="14"/>
    <n v="0"/>
    <n v="209"/>
    <s v="💵"/>
  </r>
  <r>
    <n v="40068"/>
    <x v="35"/>
    <x v="1"/>
    <s v="CABA"/>
    <n v="2"/>
    <x v="1"/>
    <x v="0"/>
    <s v="GRIVEO"/>
    <n v="0"/>
    <x v="31"/>
    <x v="14"/>
    <n v="0"/>
    <n v="280"/>
    <s v="NO"/>
  </r>
  <r>
    <n v="41113"/>
    <x v="28"/>
    <x v="1"/>
    <s v="CABA"/>
    <n v="2"/>
    <x v="0"/>
    <x v="0"/>
    <s v="GRIVEO"/>
    <n v="0"/>
    <x v="31"/>
    <x v="14"/>
    <n v="0"/>
    <n v="144"/>
    <s v="NO"/>
  </r>
  <r>
    <n v="40763"/>
    <x v="25"/>
    <x v="1"/>
    <s v="CABA"/>
    <n v="1"/>
    <x v="1"/>
    <x v="0"/>
    <s v="GUARDIA VIEJA"/>
    <n v="4558"/>
    <x v="26"/>
    <x v="9"/>
    <n v="1192"/>
    <n v="310"/>
    <s v="NO"/>
  </r>
  <r>
    <n v="40243"/>
    <x v="27"/>
    <x v="1"/>
    <s v="CABA"/>
    <n v="1"/>
    <x v="0"/>
    <x v="0"/>
    <s v="GUEMES, MACACHA"/>
    <n v="0"/>
    <x v="2"/>
    <x v="0"/>
    <n v="0"/>
    <n v="106"/>
    <s v="NO"/>
  </r>
  <r>
    <n v="40194"/>
    <x v="27"/>
    <x v="1"/>
    <s v="CABA"/>
    <n v="2"/>
    <x v="0"/>
    <x v="1"/>
    <s v="GUEMES, MACACHA"/>
    <n v="0"/>
    <x v="2"/>
    <x v="0"/>
    <n v="0"/>
    <n v="123"/>
    <s v="NO"/>
  </r>
  <r>
    <n v="41013"/>
    <x v="30"/>
    <x v="1"/>
    <s v="CABA"/>
    <n v="2"/>
    <x v="1"/>
    <x v="0"/>
    <s v="GUEMES, MACACHA"/>
    <n v="0"/>
    <x v="2"/>
    <x v="0"/>
    <n v="0"/>
    <n v="289"/>
    <s v="NO"/>
  </r>
  <r>
    <n v="39708"/>
    <x v="37"/>
    <x v="1"/>
    <s v="CABA"/>
    <n v="2"/>
    <x v="0"/>
    <x v="0"/>
    <s v="HELGUERA"/>
    <n v="0"/>
    <x v="45"/>
    <x v="14"/>
    <n v="0"/>
    <n v="205"/>
    <s v="NO"/>
  </r>
  <r>
    <n v="41035"/>
    <x v="30"/>
    <x v="1"/>
    <s v="CABA"/>
    <n v="1"/>
    <x v="1"/>
    <x v="1"/>
    <s v="HELGUERA"/>
    <n v="0"/>
    <x v="47"/>
    <x v="2"/>
    <n v="0"/>
    <n v="126"/>
    <s v="NO"/>
  </r>
  <r>
    <n v="40062"/>
    <x v="35"/>
    <x v="1"/>
    <s v="CABA"/>
    <n v="1"/>
    <x v="0"/>
    <x v="0"/>
    <s v="YRIGOYEN, HIPOLITO AV."/>
    <n v="1778"/>
    <x v="3"/>
    <x v="0"/>
    <n v="1089"/>
    <n v="60"/>
    <s v="NO"/>
  </r>
  <r>
    <n v="40129"/>
    <x v="27"/>
    <x v="1"/>
    <s v="CABA"/>
    <n v="5"/>
    <x v="1"/>
    <x v="0"/>
    <s v="YRIGOYEN, HIPOLITO AV."/>
    <n v="402"/>
    <x v="3"/>
    <x v="0"/>
    <n v="1086"/>
    <n v="104"/>
    <s v="NO"/>
  </r>
  <r>
    <n v="40929"/>
    <x v="25"/>
    <x v="1"/>
    <s v="CABA"/>
    <n v="1"/>
    <x v="0"/>
    <x v="0"/>
    <s v="HONDURAS"/>
    <n v="0"/>
    <x v="18"/>
    <x v="10"/>
    <n v="0"/>
    <n v="193"/>
    <s v="NO"/>
  </r>
  <r>
    <n v="41334"/>
    <x v="33"/>
    <x v="1"/>
    <s v="CABA"/>
    <n v="2"/>
    <x v="1"/>
    <x v="1"/>
    <s v="HORNOS, GRAL."/>
    <n v="0"/>
    <x v="13"/>
    <x v="1"/>
    <n v="0"/>
    <n v="115"/>
    <s v="NO"/>
  </r>
  <r>
    <n v="40316"/>
    <x v="27"/>
    <x v="1"/>
    <s v="CABA"/>
    <n v="1"/>
    <x v="0"/>
    <x v="1"/>
    <s v="HUERGO, ING. AV."/>
    <n v="0"/>
    <x v="2"/>
    <x v="0"/>
    <n v="0"/>
    <n v="179"/>
    <s v="NO"/>
  </r>
  <r>
    <n v="39993"/>
    <x v="35"/>
    <x v="1"/>
    <s v="CABA"/>
    <n v="2"/>
    <x v="1"/>
    <x v="1"/>
    <s v="HUERGO, ING. AV."/>
    <n v="0"/>
    <x v="2"/>
    <x v="0"/>
    <n v="0"/>
    <n v="216"/>
    <s v="NO"/>
  </r>
  <r>
    <n v="39976"/>
    <x v="31"/>
    <x v="1"/>
    <s v="CABA"/>
    <n v="1"/>
    <x v="1"/>
    <x v="1"/>
    <s v="HUERGO, ING. AV."/>
    <n v="0"/>
    <x v="3"/>
    <x v="0"/>
    <n v="0"/>
    <n v="271"/>
    <s v="NO"/>
  </r>
  <r>
    <n v="41048"/>
    <x v="30"/>
    <x v="1"/>
    <s v="CABA"/>
    <n v="3"/>
    <x v="1"/>
    <x v="1"/>
    <s v="IBARROLA"/>
    <n v="0"/>
    <x v="10"/>
    <x v="5"/>
    <n v="0"/>
    <n v="47"/>
    <s v="NO"/>
  </r>
  <r>
    <n v="40758"/>
    <x v="25"/>
    <x v="1"/>
    <s v="CABA"/>
    <n v="2"/>
    <x v="0"/>
    <x v="0"/>
    <s v="ICALMA"/>
    <n v="0"/>
    <x v="13"/>
    <x v="1"/>
    <n v="0"/>
    <n v="48"/>
    <s v="NO"/>
  </r>
  <r>
    <n v="41058"/>
    <x v="30"/>
    <x v="1"/>
    <s v="CABA"/>
    <n v="1"/>
    <x v="0"/>
    <x v="0"/>
    <s v="IGUAZU"/>
    <n v="0"/>
    <x v="7"/>
    <x v="1"/>
    <n v="0"/>
    <n v="204"/>
    <s v="NO"/>
  </r>
  <r>
    <n v="41063"/>
    <x v="30"/>
    <x v="1"/>
    <s v="CABA"/>
    <n v="2"/>
    <x v="0"/>
    <x v="1"/>
    <s v="INDEPENDENCIA AV."/>
    <n v="0"/>
    <x v="38"/>
    <x v="0"/>
    <n v="0"/>
    <n v="243"/>
    <s v="NO"/>
  </r>
  <r>
    <n v="40212"/>
    <x v="27"/>
    <x v="1"/>
    <s v="CABA"/>
    <n v="3"/>
    <x v="1"/>
    <x v="1"/>
    <s v="INDEPENDENCIA AV."/>
    <n v="0"/>
    <x v="3"/>
    <x v="0"/>
    <n v="0"/>
    <n v="131"/>
    <s v="NO"/>
  </r>
  <r>
    <n v="39841"/>
    <x v="34"/>
    <x v="1"/>
    <s v="CABA"/>
    <n v="2"/>
    <x v="0"/>
    <x v="0"/>
    <s v="SUAREZ, JOSE LEON"/>
    <n v="44"/>
    <x v="10"/>
    <x v="5"/>
    <n v="1408"/>
    <n v="285"/>
    <s v="NO"/>
  </r>
  <r>
    <n v="39787"/>
    <x v="34"/>
    <x v="1"/>
    <s v="CABA"/>
    <n v="1"/>
    <x v="0"/>
    <x v="0"/>
    <s v="SUAREZ, JOSE LEON"/>
    <n v="44"/>
    <x v="10"/>
    <x v="5"/>
    <n v="1408"/>
    <n v="111"/>
    <s v="NO"/>
  </r>
  <r>
    <n v="41159"/>
    <x v="28"/>
    <x v="1"/>
    <s v="CABA"/>
    <n v="1"/>
    <x v="0"/>
    <x v="1"/>
    <s v="VARELA, JOSE PEDRO"/>
    <n v="4750"/>
    <x v="31"/>
    <x v="14"/>
    <n v="1417"/>
    <n v="24"/>
    <s v="NO"/>
  </r>
  <r>
    <n v="40939"/>
    <x v="25"/>
    <x v="1"/>
    <s v="CABA"/>
    <n v="1"/>
    <x v="1"/>
    <x v="0"/>
    <s v="JOVELLANOS, GASPAR M. DE"/>
    <n v="0"/>
    <x v="13"/>
    <x v="1"/>
    <n v="0"/>
    <n v="33"/>
    <s v="NO"/>
  </r>
  <r>
    <n v="40323"/>
    <x v="27"/>
    <x v="1"/>
    <s v="CABA"/>
    <n v="2"/>
    <x v="0"/>
    <x v="1"/>
    <s v="JOVELLANOS, GASPAR M. DE"/>
    <n v="0"/>
    <x v="13"/>
    <x v="1"/>
    <n v="0"/>
    <n v="155"/>
    <s v="NO"/>
  </r>
  <r>
    <n v="40105"/>
    <x v="27"/>
    <x v="1"/>
    <s v="CABA"/>
    <n v="3"/>
    <x v="0"/>
    <x v="1"/>
    <s v="SALGUERO, JERONIMO"/>
    <n v="2727"/>
    <x v="18"/>
    <x v="10"/>
    <n v="1425"/>
    <n v="151"/>
    <s v="NO"/>
  </r>
  <r>
    <n v="40265"/>
    <x v="27"/>
    <x v="1"/>
    <s v="CABA"/>
    <n v="3"/>
    <x v="0"/>
    <x v="0"/>
    <s v="SALGUERO, JERONIMO"/>
    <n v="3212"/>
    <x v="18"/>
    <x v="10"/>
    <n v="1425"/>
    <n v="118"/>
    <s v="NO"/>
  </r>
  <r>
    <n v="39804"/>
    <x v="34"/>
    <x v="1"/>
    <s v="CABA"/>
    <n v="1"/>
    <x v="1"/>
    <x v="1"/>
    <s v="MANSO JUANA"/>
    <n v="355"/>
    <x v="2"/>
    <x v="0"/>
    <n v="1107"/>
    <n v="156"/>
    <s v="NO"/>
  </r>
  <r>
    <n v="39782"/>
    <x v="34"/>
    <x v="1"/>
    <s v="CABA"/>
    <n v="2"/>
    <x v="1"/>
    <x v="1"/>
    <s v="MANSO JUANA"/>
    <n v="505"/>
    <x v="2"/>
    <x v="0"/>
    <n v="1107"/>
    <n v="201"/>
    <s v="NO"/>
  </r>
  <r>
    <n v="40468"/>
    <x v="26"/>
    <x v="1"/>
    <s v="CABA"/>
    <n v="2"/>
    <x v="0"/>
    <x v="1"/>
    <s v="JUSTO, JUAN B. AV."/>
    <n v="1447"/>
    <x v="18"/>
    <x v="10"/>
    <n v="1414"/>
    <n v="127"/>
    <s v="NO"/>
  </r>
  <r>
    <n v="39963"/>
    <x v="31"/>
    <x v="1"/>
    <s v="CABA"/>
    <n v="1"/>
    <x v="0"/>
    <x v="1"/>
    <s v="PERON, JUAN DOMINGO, TTE. GENERAL"/>
    <n v="562"/>
    <x v="0"/>
    <x v="0"/>
    <n v="1038"/>
    <n v="211"/>
    <s v="NO"/>
  </r>
  <r>
    <n v="40220"/>
    <x v="27"/>
    <x v="1"/>
    <s v="CABA"/>
    <n v="2"/>
    <x v="1"/>
    <x v="1"/>
    <s v="JUNCAL"/>
    <n v="735"/>
    <x v="5"/>
    <x v="0"/>
    <n v="1062"/>
    <n v="249"/>
    <s v="NO"/>
  </r>
  <r>
    <n v="39880"/>
    <x v="34"/>
    <x v="1"/>
    <s v="CABA"/>
    <n v="2"/>
    <x v="0"/>
    <x v="1"/>
    <s v="JUNIN"/>
    <n v="0"/>
    <x v="12"/>
    <x v="6"/>
    <n v="0"/>
    <n v="52"/>
    <s v="NO"/>
  </r>
  <r>
    <n v="40340"/>
    <x v="27"/>
    <x v="1"/>
    <s v="CABA"/>
    <n v="1"/>
    <x v="1"/>
    <x v="0"/>
    <s v="JURAMENTO AV."/>
    <n v="1959"/>
    <x v="20"/>
    <x v="11"/>
    <n v="1428"/>
    <n v="174"/>
    <s v="NO"/>
  </r>
  <r>
    <n v="39962"/>
    <x v="31"/>
    <x v="1"/>
    <s v="CABA"/>
    <n v="2"/>
    <x v="1"/>
    <x v="1"/>
    <s v="JURAMENTO AV."/>
    <n v="2558"/>
    <x v="20"/>
    <x v="11"/>
    <n v="1428"/>
    <n v="26"/>
    <s v="NO"/>
  </r>
  <r>
    <n v="41025"/>
    <x v="30"/>
    <x v="1"/>
    <s v="CABA"/>
    <n v="3"/>
    <x v="1"/>
    <x v="0"/>
    <s v="JURAMENTO"/>
    <n v="0"/>
    <x v="24"/>
    <x v="12"/>
    <n v="0"/>
    <n v="132"/>
    <s v="NO"/>
  </r>
  <r>
    <n v="40390"/>
    <x v="27"/>
    <x v="1"/>
    <s v="CABA"/>
    <n v="1"/>
    <x v="1"/>
    <x v="0"/>
    <s v="JUSTO, JUAN B. AV."/>
    <n v="0"/>
    <x v="18"/>
    <x v="10"/>
    <n v="0"/>
    <n v="209"/>
    <s v="NO"/>
  </r>
  <r>
    <n v="41327"/>
    <x v="33"/>
    <x v="1"/>
    <s v="CABA"/>
    <n v="1"/>
    <x v="1"/>
    <x v="1"/>
    <s v="JUSTO, JUAN B. AV."/>
    <n v="0"/>
    <x v="41"/>
    <x v="14"/>
    <n v="0"/>
    <n v="272"/>
    <s v="NO"/>
  </r>
  <r>
    <n v="41191"/>
    <x v="28"/>
    <x v="1"/>
    <s v="CABA"/>
    <n v="3"/>
    <x v="1"/>
    <x v="0"/>
    <s v="LAFERRERE, GREGORIO DE"/>
    <n v="0"/>
    <x v="14"/>
    <x v="7"/>
    <n v="0"/>
    <n v="281"/>
    <s v="💵"/>
  </r>
  <r>
    <n v="40773"/>
    <x v="25"/>
    <x v="1"/>
    <s v="CABA"/>
    <n v="1"/>
    <x v="1"/>
    <x v="1"/>
    <s v="LAFUENTE AV."/>
    <n v="0"/>
    <x v="17"/>
    <x v="7"/>
    <n v="0"/>
    <n v="127"/>
    <s v="NO"/>
  </r>
  <r>
    <n v="40231"/>
    <x v="27"/>
    <x v="1"/>
    <s v="CABA"/>
    <n v="1"/>
    <x v="0"/>
    <x v="0"/>
    <s v="LAFUENTE"/>
    <n v="0"/>
    <x v="33"/>
    <x v="13"/>
    <n v="0"/>
    <n v="74"/>
    <s v="NO"/>
  </r>
  <r>
    <n v="40351"/>
    <x v="27"/>
    <x v="1"/>
    <s v="CABA"/>
    <n v="1"/>
    <x v="1"/>
    <x v="0"/>
    <s v="LA HAYA"/>
    <n v="0"/>
    <x v="11"/>
    <x v="2"/>
    <n v="0"/>
    <n v="36"/>
    <s v="NO"/>
  </r>
  <r>
    <n v="39909"/>
    <x v="34"/>
    <x v="1"/>
    <s v="CABA"/>
    <n v="1"/>
    <x v="1"/>
    <x v="0"/>
    <s v="LA NAVE"/>
    <n v="0"/>
    <x v="6"/>
    <x v="3"/>
    <n v="0"/>
    <n v="117"/>
    <s v="NO"/>
  </r>
  <r>
    <n v="40489"/>
    <x v="26"/>
    <x v="1"/>
    <s v="CABA"/>
    <n v="2"/>
    <x v="0"/>
    <x v="0"/>
    <s v="LA PAMPA"/>
    <n v="2103"/>
    <x v="20"/>
    <x v="11"/>
    <n v="1428"/>
    <n v="105"/>
    <s v="NO"/>
  </r>
  <r>
    <n v="39733"/>
    <x v="32"/>
    <x v="1"/>
    <s v="CABA"/>
    <n v="1"/>
    <x v="1"/>
    <x v="0"/>
    <s v="LA PAMPA"/>
    <n v="0"/>
    <x v="24"/>
    <x v="12"/>
    <n v="0"/>
    <n v="184"/>
    <s v="NO"/>
  </r>
  <r>
    <n v="41288"/>
    <x v="33"/>
    <x v="1"/>
    <s v="CABA"/>
    <n v="1"/>
    <x v="1"/>
    <x v="1"/>
    <s v="LARREA"/>
    <n v="0"/>
    <x v="15"/>
    <x v="8"/>
    <n v="0"/>
    <n v="27"/>
    <s v="NO"/>
  </r>
  <r>
    <n v="40339"/>
    <x v="27"/>
    <x v="1"/>
    <s v="CABA"/>
    <n v="3"/>
    <x v="1"/>
    <x v="0"/>
    <s v="LARREA"/>
    <n v="0"/>
    <x v="12"/>
    <x v="6"/>
    <n v="0"/>
    <n v="209"/>
    <s v="💵"/>
  </r>
  <r>
    <n v="41028"/>
    <x v="30"/>
    <x v="1"/>
    <s v="CABA"/>
    <n v="3"/>
    <x v="0"/>
    <x v="0"/>
    <s v="LAS HERAS GENERAL AV."/>
    <n v="0"/>
    <x v="18"/>
    <x v="10"/>
    <n v="0"/>
    <n v="128"/>
    <s v="NO"/>
  </r>
  <r>
    <n v="40759"/>
    <x v="25"/>
    <x v="1"/>
    <s v="CABA"/>
    <n v="2"/>
    <x v="1"/>
    <x v="1"/>
    <s v="LAS HERAS GENERAL AV."/>
    <n v="0"/>
    <x v="18"/>
    <x v="10"/>
    <n v="0"/>
    <n v="77"/>
    <s v="NO"/>
  </r>
  <r>
    <n v="40156"/>
    <x v="27"/>
    <x v="1"/>
    <s v="CABA"/>
    <n v="2"/>
    <x v="1"/>
    <x v="0"/>
    <s v="LAVALLE"/>
    <n v="1141"/>
    <x v="0"/>
    <x v="0"/>
    <n v="1048"/>
    <n v="310"/>
    <s v="NO"/>
  </r>
  <r>
    <n v="39818"/>
    <x v="34"/>
    <x v="1"/>
    <s v="CABA"/>
    <n v="2"/>
    <x v="1"/>
    <x v="1"/>
    <s v="LAVALLE"/>
    <n v="1354"/>
    <x v="0"/>
    <x v="0"/>
    <n v="1048"/>
    <n v="92"/>
    <s v="NO"/>
  </r>
  <r>
    <n v="40007"/>
    <x v="35"/>
    <x v="1"/>
    <s v="CABA"/>
    <n v="3"/>
    <x v="1"/>
    <x v="0"/>
    <s v="LAVALLE"/>
    <n v="456"/>
    <x v="0"/>
    <x v="0"/>
    <n v="1047"/>
    <n v="131"/>
    <s v="NO"/>
  </r>
  <r>
    <n v="39784"/>
    <x v="34"/>
    <x v="1"/>
    <s v="CABA"/>
    <n v="3"/>
    <x v="1"/>
    <x v="1"/>
    <s v="LAVALLE"/>
    <n v="468"/>
    <x v="0"/>
    <x v="0"/>
    <n v="1047"/>
    <n v="307"/>
    <s v="💵"/>
  </r>
  <r>
    <n v="40251"/>
    <x v="27"/>
    <x v="1"/>
    <s v="CABA"/>
    <n v="1"/>
    <x v="1"/>
    <x v="1"/>
    <s v="LAVARDEN"/>
    <n v="0"/>
    <x v="7"/>
    <x v="1"/>
    <n v="0"/>
    <n v="91"/>
    <s v="NO"/>
  </r>
  <r>
    <n v="41371"/>
    <x v="33"/>
    <x v="1"/>
    <s v="CABA"/>
    <n v="1"/>
    <x v="1"/>
    <x v="0"/>
    <s v="LIMA"/>
    <n v="0"/>
    <x v="3"/>
    <x v="0"/>
    <n v="0"/>
    <n v="266"/>
    <s v="NO"/>
  </r>
  <r>
    <n v="40655"/>
    <x v="29"/>
    <x v="1"/>
    <s v="CABA"/>
    <n v="1"/>
    <x v="1"/>
    <x v="0"/>
    <s v="LIMA"/>
    <n v="0"/>
    <x v="28"/>
    <x v="0"/>
    <n v="0"/>
    <n v="103"/>
    <s v="NO"/>
  </r>
  <r>
    <n v="40258"/>
    <x v="27"/>
    <x v="1"/>
    <s v="CABA"/>
    <n v="2"/>
    <x v="1"/>
    <x v="1"/>
    <s v="AGOTE, LUIS DR."/>
    <n v="2202"/>
    <x v="12"/>
    <x v="6"/>
    <n v="1425"/>
    <n v="219"/>
    <s v="NO"/>
  </r>
  <r>
    <n v="40252"/>
    <x v="27"/>
    <x v="1"/>
    <s v="CABA"/>
    <n v="1"/>
    <x v="1"/>
    <x v="0"/>
    <s v="LOZANO, PEDRO"/>
    <n v="0"/>
    <x v="47"/>
    <x v="2"/>
    <n v="0"/>
    <n v="136"/>
    <s v="NO"/>
  </r>
  <r>
    <n v="41082"/>
    <x v="36"/>
    <x v="1"/>
    <s v="CABA"/>
    <n v="1"/>
    <x v="0"/>
    <x v="1"/>
    <s v="LUPPI, ABRAHAM J."/>
    <n v="0"/>
    <x v="1"/>
    <x v="1"/>
    <n v="0"/>
    <n v="73"/>
    <s v="NO"/>
  </r>
  <r>
    <n v="40053"/>
    <x v="35"/>
    <x v="1"/>
    <s v="CABA"/>
    <n v="1"/>
    <x v="0"/>
    <x v="0"/>
    <s v="LUZURIAGA"/>
    <n v="0"/>
    <x v="13"/>
    <x v="1"/>
    <n v="0"/>
    <n v="58"/>
    <s v="NO"/>
  </r>
  <r>
    <n v="41156"/>
    <x v="28"/>
    <x v="1"/>
    <s v="CABA"/>
    <n v="2"/>
    <x v="0"/>
    <x v="0"/>
    <s v="LYNCH MARTA"/>
    <n v="0"/>
    <x v="2"/>
    <x v="0"/>
    <n v="0"/>
    <n v="99"/>
    <s v="NO"/>
  </r>
  <r>
    <n v="41064"/>
    <x v="30"/>
    <x v="1"/>
    <s v="CABA"/>
    <n v="2"/>
    <x v="0"/>
    <x v="1"/>
    <s v="MADERO, EDUARDO AV."/>
    <n v="0"/>
    <x v="5"/>
    <x v="0"/>
    <n v="0"/>
    <n v="24"/>
    <s v="NO"/>
  </r>
  <r>
    <n v="41366"/>
    <x v="33"/>
    <x v="1"/>
    <s v="CABA"/>
    <n v="1"/>
    <x v="1"/>
    <x v="1"/>
    <s v="MAGALDI, AGUSTIN"/>
    <n v="0"/>
    <x v="13"/>
    <x v="1"/>
    <n v="0"/>
    <n v="182"/>
    <s v="NO"/>
  </r>
  <r>
    <n v="40207"/>
    <x v="27"/>
    <x v="1"/>
    <s v="CABA"/>
    <n v="1"/>
    <x v="0"/>
    <x v="0"/>
    <s v="MAGALDI, AGUSTIN"/>
    <n v="0"/>
    <x v="13"/>
    <x v="1"/>
    <n v="0"/>
    <n v="295"/>
    <s v="NO"/>
  </r>
  <r>
    <n v="40099"/>
    <x v="27"/>
    <x v="1"/>
    <s v="CABA"/>
    <n v="2"/>
    <x v="1"/>
    <x v="0"/>
    <s v="MAIPU"/>
    <n v="440"/>
    <x v="0"/>
    <x v="0"/>
    <n v="1006"/>
    <n v="316"/>
    <s v="NO"/>
  </r>
  <r>
    <n v="40789"/>
    <x v="25"/>
    <x v="1"/>
    <s v="CABA"/>
    <n v="2"/>
    <x v="1"/>
    <x v="1"/>
    <s v="MAIZANI, AZUCENA"/>
    <n v="0"/>
    <x v="2"/>
    <x v="0"/>
    <n v="0"/>
    <n v="144"/>
    <s v="NO"/>
  </r>
  <r>
    <n v="40451"/>
    <x v="26"/>
    <x v="1"/>
    <s v="CABA"/>
    <n v="2"/>
    <x v="1"/>
    <x v="1"/>
    <s v="MANZANARES"/>
    <n v="4012"/>
    <x v="22"/>
    <x v="12"/>
    <n v="1430"/>
    <n v="302"/>
    <s v="NO"/>
  </r>
  <r>
    <n v="40994"/>
    <x v="25"/>
    <x v="1"/>
    <s v="CABA"/>
    <n v="2"/>
    <x v="1"/>
    <x v="0"/>
    <s v="ALVEAR, MARCELO T. DE"/>
    <n v="670"/>
    <x v="5"/>
    <x v="0"/>
    <n v="1058"/>
    <n v="231"/>
    <s v="NO"/>
  </r>
  <r>
    <n v="39827"/>
    <x v="34"/>
    <x v="1"/>
    <s v="CABA"/>
    <n v="1"/>
    <x v="0"/>
    <x v="0"/>
    <s v="BRAVO, MARIO"/>
    <n v="1050"/>
    <x v="18"/>
    <x v="10"/>
    <n v="1175"/>
    <n v="35"/>
    <s v="NO"/>
  </r>
  <r>
    <n v="41186"/>
    <x v="28"/>
    <x v="1"/>
    <s v="CABA"/>
    <n v="3"/>
    <x v="1"/>
    <x v="0"/>
    <s v="MAURE"/>
    <n v="1691"/>
    <x v="18"/>
    <x v="10"/>
    <n v="1426"/>
    <n v="265"/>
    <s v="💵"/>
  </r>
  <r>
    <n v="39960"/>
    <x v="31"/>
    <x v="1"/>
    <s v="CABA"/>
    <n v="4"/>
    <x v="0"/>
    <x v="0"/>
    <s v="MEDRANO AV."/>
    <n v="0"/>
    <x v="26"/>
    <x v="9"/>
    <n v="0"/>
    <n v="51"/>
    <s v="NO"/>
  </r>
  <r>
    <n v="41301"/>
    <x v="33"/>
    <x v="1"/>
    <s v="CABA"/>
    <n v="2"/>
    <x v="0"/>
    <x v="1"/>
    <s v="MELIAN AV."/>
    <n v="4620"/>
    <x v="22"/>
    <x v="12"/>
    <n v="1430"/>
    <n v="155"/>
    <s v="NO"/>
  </r>
  <r>
    <n v="41097"/>
    <x v="28"/>
    <x v="1"/>
    <s v="CABA"/>
    <n v="2"/>
    <x v="1"/>
    <x v="1"/>
    <s v="MIGUEL ANGEL"/>
    <n v="0"/>
    <x v="27"/>
    <x v="2"/>
    <n v="0"/>
    <n v="142"/>
    <s v="NO"/>
  </r>
  <r>
    <n v="40914"/>
    <x v="25"/>
    <x v="1"/>
    <s v="CABA"/>
    <n v="3"/>
    <x v="1"/>
    <x v="0"/>
    <s v="MITRE, BARTOLOME"/>
    <n v="0"/>
    <x v="0"/>
    <x v="0"/>
    <n v="0"/>
    <n v="54"/>
    <s v="NO"/>
  </r>
  <r>
    <n v="40982"/>
    <x v="25"/>
    <x v="1"/>
    <s v="CABA"/>
    <n v="1"/>
    <x v="1"/>
    <x v="1"/>
    <s v="MITRE, EMILIO"/>
    <n v="0"/>
    <x v="6"/>
    <x v="3"/>
    <n v="0"/>
    <n v="192"/>
    <s v="NO"/>
  </r>
  <r>
    <n v="40179"/>
    <x v="27"/>
    <x v="1"/>
    <s v="CABA"/>
    <n v="2"/>
    <x v="1"/>
    <x v="1"/>
    <s v="MONROE"/>
    <n v="0"/>
    <x v="20"/>
    <x v="11"/>
    <n v="0"/>
    <n v="220"/>
    <s v="NO"/>
  </r>
  <r>
    <n v="41016"/>
    <x v="30"/>
    <x v="1"/>
    <s v="CABA"/>
    <n v="2"/>
    <x v="1"/>
    <x v="0"/>
    <s v="MONROE"/>
    <n v="0"/>
    <x v="20"/>
    <x v="11"/>
    <n v="0"/>
    <n v="69"/>
    <s v="NO"/>
  </r>
  <r>
    <n v="40092"/>
    <x v="27"/>
    <x v="1"/>
    <s v="CABA"/>
    <n v="1"/>
    <x v="0"/>
    <x v="0"/>
    <s v="MONTEAGUDO"/>
    <n v="0"/>
    <x v="7"/>
    <x v="1"/>
    <n v="0"/>
    <n v="211"/>
    <s v="NO"/>
  </r>
  <r>
    <n v="40149"/>
    <x v="27"/>
    <x v="1"/>
    <s v="CABA"/>
    <n v="1"/>
    <x v="1"/>
    <x v="0"/>
    <s v="MONTEAGUDO"/>
    <n v="0"/>
    <x v="7"/>
    <x v="1"/>
    <n v="0"/>
    <n v="53"/>
    <s v="NO"/>
  </r>
  <r>
    <n v="40448"/>
    <x v="26"/>
    <x v="1"/>
    <s v="CABA"/>
    <n v="2"/>
    <x v="0"/>
    <x v="1"/>
    <s v="MONTES DE OCA, MANUEL"/>
    <n v="1580"/>
    <x v="13"/>
    <x v="1"/>
    <n v="1270"/>
    <n v="289"/>
    <s v="NO"/>
  </r>
  <r>
    <n v="40416"/>
    <x v="26"/>
    <x v="1"/>
    <s v="CABA"/>
    <n v="2"/>
    <x v="1"/>
    <x v="0"/>
    <s v="MONTEVIDEO"/>
    <n v="498"/>
    <x v="0"/>
    <x v="0"/>
    <n v="1019"/>
    <n v="244"/>
    <s v="NO"/>
  </r>
  <r>
    <n v="41206"/>
    <x v="28"/>
    <x v="1"/>
    <s v="CABA"/>
    <n v="1"/>
    <x v="0"/>
    <x v="0"/>
    <s v="MONTEVIDEO"/>
    <n v="0"/>
    <x v="5"/>
    <x v="0"/>
    <n v="0"/>
    <n v="49"/>
    <s v="NO"/>
  </r>
  <r>
    <n v="41060"/>
    <x v="30"/>
    <x v="1"/>
    <s v="CABA"/>
    <n v="3"/>
    <x v="0"/>
    <x v="0"/>
    <s v="MONTEVIDEO"/>
    <n v="0"/>
    <x v="12"/>
    <x v="6"/>
    <n v="0"/>
    <n v="263"/>
    <s v="💵"/>
  </r>
  <r>
    <n v="41012"/>
    <x v="30"/>
    <x v="1"/>
    <s v="CABA"/>
    <n v="2"/>
    <x v="1"/>
    <x v="1"/>
    <s v="MORELOS"/>
    <n v="0"/>
    <x v="6"/>
    <x v="3"/>
    <n v="0"/>
    <n v="187"/>
    <s v="NO"/>
  </r>
  <r>
    <n v="40103"/>
    <x v="27"/>
    <x v="1"/>
    <s v="CABA"/>
    <n v="2"/>
    <x v="0"/>
    <x v="1"/>
    <s v="MORENO"/>
    <n v="2400"/>
    <x v="15"/>
    <x v="8"/>
    <n v="1094"/>
    <n v="163"/>
    <s v="NO"/>
  </r>
  <r>
    <n v="39890"/>
    <x v="34"/>
    <x v="1"/>
    <s v="CABA"/>
    <n v="2"/>
    <x v="0"/>
    <x v="0"/>
    <s v="MORENO"/>
    <n v="498"/>
    <x v="3"/>
    <x v="0"/>
    <n v="1091"/>
    <n v="113"/>
    <s v="NO"/>
  </r>
  <r>
    <n v="40238"/>
    <x v="27"/>
    <x v="1"/>
    <s v="CABA"/>
    <n v="2"/>
    <x v="0"/>
    <x v="0"/>
    <s v="MORENO"/>
    <n v="838"/>
    <x v="3"/>
    <x v="0"/>
    <n v="1091"/>
    <n v="180"/>
    <s v="NO"/>
  </r>
  <r>
    <n v="40480"/>
    <x v="26"/>
    <x v="1"/>
    <s v="CABA"/>
    <n v="1"/>
    <x v="1"/>
    <x v="1"/>
    <s v="MORENO"/>
    <n v="877"/>
    <x v="3"/>
    <x v="0"/>
    <n v="1091"/>
    <n v="109"/>
    <s v="NO"/>
  </r>
  <r>
    <n v="40531"/>
    <x v="29"/>
    <x v="1"/>
    <s v="CABA"/>
    <n v="2"/>
    <x v="0"/>
    <x v="1"/>
    <s v="MORENO"/>
    <n v="998"/>
    <x v="3"/>
    <x v="0"/>
    <n v="1091"/>
    <n v="58"/>
    <s v="NO"/>
  </r>
  <r>
    <n v="40006"/>
    <x v="35"/>
    <x v="1"/>
    <s v="CABA"/>
    <n v="1"/>
    <x v="1"/>
    <x v="0"/>
    <s v="MOZART"/>
    <n v="0"/>
    <x v="44"/>
    <x v="13"/>
    <n v="0"/>
    <n v="170"/>
    <s v="NO"/>
  </r>
  <r>
    <n v="40574"/>
    <x v="29"/>
    <x v="1"/>
    <s v="CABA"/>
    <n v="1"/>
    <x v="1"/>
    <x v="1"/>
    <s v="MURGUIONDO"/>
    <n v="0"/>
    <x v="44"/>
    <x v="13"/>
    <n v="0"/>
    <n v="282"/>
    <s v="NO"/>
  </r>
  <r>
    <n v="40235"/>
    <x v="27"/>
    <x v="1"/>
    <s v="CABA"/>
    <n v="3"/>
    <x v="0"/>
    <x v="0"/>
    <s v="NAZARRE"/>
    <n v="3225"/>
    <x v="45"/>
    <x v="14"/>
    <n v="1417"/>
    <n v="310"/>
    <s v="💵"/>
  </r>
  <r>
    <n v="39826"/>
    <x v="34"/>
    <x v="1"/>
    <s v="CABA"/>
    <n v="3"/>
    <x v="1"/>
    <x v="1"/>
    <s v="NAZARRE"/>
    <n v="3262"/>
    <x v="45"/>
    <x v="14"/>
    <n v="1417"/>
    <n v="209"/>
    <s v="💵"/>
  </r>
  <r>
    <n v="39751"/>
    <x v="32"/>
    <x v="1"/>
    <s v="CABA"/>
    <n v="1"/>
    <x v="1"/>
    <x v="1"/>
    <s v="NOGOYA"/>
    <n v="3135"/>
    <x v="45"/>
    <x v="14"/>
    <n v="1417"/>
    <n v="203"/>
    <s v="NO"/>
  </r>
  <r>
    <n v="40595"/>
    <x v="29"/>
    <x v="1"/>
    <s v="CABA"/>
    <n v="3"/>
    <x v="0"/>
    <x v="0"/>
    <s v="NOGOYA"/>
    <n v="3256"/>
    <x v="45"/>
    <x v="14"/>
    <n v="1417"/>
    <n v="241"/>
    <s v="💵"/>
  </r>
  <r>
    <n v="40660"/>
    <x v="29"/>
    <x v="1"/>
    <s v="CABA"/>
    <n v="2"/>
    <x v="0"/>
    <x v="0"/>
    <s v="OCAMPO, VICTORIA"/>
    <n v="0"/>
    <x v="2"/>
    <x v="0"/>
    <n v="0"/>
    <n v="26"/>
    <s v="NO"/>
  </r>
  <r>
    <n v="41344"/>
    <x v="33"/>
    <x v="1"/>
    <s v="CABA"/>
    <n v="1"/>
    <x v="1"/>
    <x v="1"/>
    <s v="O'HIGGINS"/>
    <n v="0"/>
    <x v="21"/>
    <x v="11"/>
    <n v="0"/>
    <n v="268"/>
    <s v="NO"/>
  </r>
  <r>
    <n v="40008"/>
    <x v="35"/>
    <x v="1"/>
    <s v="CABA"/>
    <n v="2"/>
    <x v="0"/>
    <x v="0"/>
    <s v="OLLEROS AV."/>
    <n v="1712"/>
    <x v="18"/>
    <x v="10"/>
    <n v="1426"/>
    <n v="286"/>
    <s v="NO"/>
  </r>
  <r>
    <n v="40279"/>
    <x v="27"/>
    <x v="1"/>
    <s v="CABA"/>
    <n v="2"/>
    <x v="0"/>
    <x v="1"/>
    <s v="OLLEROS AV."/>
    <n v="1747"/>
    <x v="18"/>
    <x v="10"/>
    <n v="1426"/>
    <n v="168"/>
    <s v="NO"/>
  </r>
  <r>
    <n v="40232"/>
    <x v="27"/>
    <x v="1"/>
    <s v="CABA"/>
    <n v="1"/>
    <x v="0"/>
    <x v="1"/>
    <s v="PACINI DE ALVEAR REGINA"/>
    <n v="0"/>
    <x v="2"/>
    <x v="0"/>
    <n v="0"/>
    <n v="203"/>
    <s v="NO"/>
  </r>
  <r>
    <n v="40280"/>
    <x v="27"/>
    <x v="1"/>
    <s v="CABA"/>
    <n v="2"/>
    <x v="1"/>
    <x v="1"/>
    <s v="PACINI DE ALVEAR REGINA"/>
    <n v="0"/>
    <x v="2"/>
    <x v="0"/>
    <n v="0"/>
    <n v="124"/>
    <s v="NO"/>
  </r>
  <r>
    <n v="40775"/>
    <x v="25"/>
    <x v="1"/>
    <s v="CABA"/>
    <n v="1"/>
    <x v="0"/>
    <x v="1"/>
    <s v="PAINE, AIME"/>
    <n v="0"/>
    <x v="2"/>
    <x v="0"/>
    <n v="0"/>
    <n v="229"/>
    <s v="NO"/>
  </r>
  <r>
    <n v="39845"/>
    <x v="34"/>
    <x v="1"/>
    <s v="CABA"/>
    <n v="2"/>
    <x v="1"/>
    <x v="1"/>
    <s v="PALACIOS, ALFREDO L."/>
    <n v="0"/>
    <x v="8"/>
    <x v="1"/>
    <n v="0"/>
    <n v="257"/>
    <s v="NO"/>
  </r>
  <r>
    <n v="39936"/>
    <x v="31"/>
    <x v="1"/>
    <s v="CABA"/>
    <n v="3"/>
    <x v="0"/>
    <x v="1"/>
    <s v="PALACIOS, ALFREDO L."/>
    <n v="0"/>
    <x v="8"/>
    <x v="1"/>
    <n v="0"/>
    <n v="144"/>
    <s v="NO"/>
  </r>
  <r>
    <n v="41127"/>
    <x v="28"/>
    <x v="1"/>
    <s v="CABA"/>
    <n v="2"/>
    <x v="0"/>
    <x v="1"/>
    <s v="PARAGUAY"/>
    <n v="720"/>
    <x v="5"/>
    <x v="0"/>
    <n v="1057"/>
    <n v="127"/>
    <s v="NO"/>
  </r>
  <r>
    <n v="41116"/>
    <x v="28"/>
    <x v="1"/>
    <s v="CABA"/>
    <n v="2"/>
    <x v="0"/>
    <x v="1"/>
    <s v="PARANA"/>
    <n v="242"/>
    <x v="0"/>
    <x v="0"/>
    <n v="1017"/>
    <n v="128"/>
    <s v="NO"/>
  </r>
  <r>
    <n v="39848"/>
    <x v="34"/>
    <x v="1"/>
    <s v="CABA"/>
    <n v="3"/>
    <x v="1"/>
    <x v="0"/>
    <s v="PARANA"/>
    <n v="370"/>
    <x v="0"/>
    <x v="0"/>
    <n v="1017"/>
    <n v="142"/>
    <s v="NO"/>
  </r>
  <r>
    <n v="40973"/>
    <x v="25"/>
    <x v="1"/>
    <s v="CABA"/>
    <n v="2"/>
    <x v="0"/>
    <x v="0"/>
    <s v="PARANA"/>
    <n v="450"/>
    <x v="0"/>
    <x v="0"/>
    <n v="1017"/>
    <n v="183"/>
    <s v="NO"/>
  </r>
  <r>
    <n v="40286"/>
    <x v="27"/>
    <x v="1"/>
    <s v="CABA"/>
    <n v="2"/>
    <x v="1"/>
    <x v="1"/>
    <s v="PARANA"/>
    <n v="645"/>
    <x v="0"/>
    <x v="0"/>
    <n v="1017"/>
    <n v="46"/>
    <s v="NO"/>
  </r>
  <r>
    <n v="39728"/>
    <x v="32"/>
    <x v="1"/>
    <s v="CABA"/>
    <n v="1"/>
    <x v="1"/>
    <x v="0"/>
    <s v="PARANA"/>
    <n v="696"/>
    <x v="0"/>
    <x v="0"/>
    <n v="1017"/>
    <n v="168"/>
    <s v="NO"/>
  </r>
  <r>
    <n v="40679"/>
    <x v="29"/>
    <x v="1"/>
    <s v="CABA"/>
    <n v="1"/>
    <x v="1"/>
    <x v="1"/>
    <s v="PARANA"/>
    <n v="0"/>
    <x v="0"/>
    <x v="0"/>
    <n v="0"/>
    <n v="293"/>
    <s v="NO"/>
  </r>
  <r>
    <n v="41046"/>
    <x v="30"/>
    <x v="1"/>
    <s v="CABA"/>
    <n v="3"/>
    <x v="0"/>
    <x v="1"/>
    <s v="PARANA"/>
    <n v="0"/>
    <x v="0"/>
    <x v="0"/>
    <n v="0"/>
    <n v="72"/>
    <s v="NO"/>
  </r>
  <r>
    <n v="41378"/>
    <x v="33"/>
    <x v="1"/>
    <s v="CABA"/>
    <n v="1"/>
    <x v="1"/>
    <x v="0"/>
    <s v="PASEO COLON AV."/>
    <n v="0"/>
    <x v="3"/>
    <x v="0"/>
    <n v="0"/>
    <n v="62"/>
    <s v="NO"/>
  </r>
  <r>
    <n v="41162"/>
    <x v="28"/>
    <x v="1"/>
    <s v="CABA"/>
    <n v="1"/>
    <x v="0"/>
    <x v="1"/>
    <s v="PASEO COLON AV."/>
    <n v="0"/>
    <x v="3"/>
    <x v="0"/>
    <n v="0"/>
    <n v="42"/>
    <s v="NO"/>
  </r>
  <r>
    <n v="40504"/>
    <x v="26"/>
    <x v="1"/>
    <s v="CABA"/>
    <n v="2"/>
    <x v="1"/>
    <x v="1"/>
    <s v="PASTEUR"/>
    <n v="0"/>
    <x v="15"/>
    <x v="8"/>
    <n v="0"/>
    <n v="239"/>
    <s v="NO"/>
  </r>
  <r>
    <n v="40906"/>
    <x v="25"/>
    <x v="1"/>
    <s v="CABA"/>
    <n v="1"/>
    <x v="0"/>
    <x v="0"/>
    <s v="PAYSANDU"/>
    <n v="1842"/>
    <x v="27"/>
    <x v="2"/>
    <n v="1416"/>
    <n v="249"/>
    <s v="NO"/>
  </r>
  <r>
    <n v="40166"/>
    <x v="27"/>
    <x v="1"/>
    <s v="CABA"/>
    <n v="3"/>
    <x v="0"/>
    <x v="0"/>
    <s v="PAYSANDU"/>
    <n v="0"/>
    <x v="27"/>
    <x v="2"/>
    <n v="0"/>
    <n v="299"/>
    <s v="💵"/>
  </r>
  <r>
    <n v="40754"/>
    <x v="25"/>
    <x v="1"/>
    <s v="CABA"/>
    <n v="3"/>
    <x v="1"/>
    <x v="1"/>
    <s v="PAZ, GRAL. AV."/>
    <n v="0"/>
    <x v="22"/>
    <x v="12"/>
    <n v="0"/>
    <n v="32"/>
    <s v="NO"/>
  </r>
  <r>
    <n v="40878"/>
    <x v="25"/>
    <x v="1"/>
    <s v="CABA"/>
    <n v="1"/>
    <x v="1"/>
    <x v="1"/>
    <s v="PAZ, GRAL. AV."/>
    <n v="0"/>
    <x v="36"/>
    <x v="5"/>
    <n v="0"/>
    <n v="271"/>
    <s v="NO"/>
  </r>
  <r>
    <n v="40801"/>
    <x v="25"/>
    <x v="1"/>
    <s v="CABA"/>
    <n v="1"/>
    <x v="1"/>
    <x v="1"/>
    <s v="PELLEGRINI, CARLOS"/>
    <n v="0"/>
    <x v="0"/>
    <x v="0"/>
    <n v="0"/>
    <n v="263"/>
    <s v="NO"/>
  </r>
  <r>
    <n v="41351"/>
    <x v="33"/>
    <x v="1"/>
    <s v="CABA"/>
    <n v="1"/>
    <x v="0"/>
    <x v="1"/>
    <s v="PELLEGRINI, CARLOS"/>
    <n v="0"/>
    <x v="0"/>
    <x v="0"/>
    <n v="0"/>
    <n v="40"/>
    <s v="NO"/>
  </r>
  <r>
    <n v="40998"/>
    <x v="25"/>
    <x v="1"/>
    <s v="CABA"/>
    <n v="1"/>
    <x v="1"/>
    <x v="0"/>
    <s v="PERGAMINO"/>
    <n v="0"/>
    <x v="30"/>
    <x v="5"/>
    <n v="0"/>
    <n v="148"/>
    <s v="NO"/>
  </r>
  <r>
    <n v="41172"/>
    <x v="28"/>
    <x v="1"/>
    <s v="CABA"/>
    <n v="1"/>
    <x v="0"/>
    <x v="1"/>
    <s v="PERON, EVA AV."/>
    <n v="0"/>
    <x v="30"/>
    <x v="5"/>
    <n v="0"/>
    <n v="28"/>
    <s v="NO"/>
  </r>
  <r>
    <n v="40772"/>
    <x v="25"/>
    <x v="1"/>
    <s v="CABA"/>
    <n v="3"/>
    <x v="1"/>
    <x v="1"/>
    <s v="PERON, EVA AV."/>
    <n v="0"/>
    <x v="30"/>
    <x v="5"/>
    <n v="0"/>
    <n v="106"/>
    <s v="NO"/>
  </r>
  <r>
    <n v="40314"/>
    <x v="27"/>
    <x v="1"/>
    <s v="CABA"/>
    <n v="1"/>
    <x v="1"/>
    <x v="1"/>
    <s v="PERON, EVA AV."/>
    <n v="0"/>
    <x v="36"/>
    <x v="5"/>
    <n v="0"/>
    <n v="269"/>
    <s v="NO"/>
  </r>
  <r>
    <n v="40237"/>
    <x v="27"/>
    <x v="1"/>
    <s v="CABA"/>
    <n v="1"/>
    <x v="0"/>
    <x v="1"/>
    <s v="PERON, EVA AV."/>
    <n v="0"/>
    <x v="30"/>
    <x v="5"/>
    <n v="0"/>
    <n v="290"/>
    <s v="NO"/>
  </r>
  <r>
    <n v="40259"/>
    <x v="27"/>
    <x v="1"/>
    <s v="CABA"/>
    <n v="1"/>
    <x v="0"/>
    <x v="1"/>
    <s v="PERON, EVA AV."/>
    <n v="0"/>
    <x v="17"/>
    <x v="7"/>
    <n v="0"/>
    <n v="177"/>
    <s v="NO"/>
  </r>
  <r>
    <n v="41024"/>
    <x v="30"/>
    <x v="1"/>
    <s v="CABA"/>
    <n v="7"/>
    <x v="1"/>
    <x v="0"/>
    <s v="PERON, JUAN DOMINGO, TTE. GENERAL"/>
    <n v="0"/>
    <x v="0"/>
    <x v="0"/>
    <n v="0"/>
    <n v="111"/>
    <s v="NO"/>
  </r>
  <r>
    <n v="39947"/>
    <x v="31"/>
    <x v="1"/>
    <s v="CABA"/>
    <n v="1"/>
    <x v="0"/>
    <x v="1"/>
    <s v="PERON, JUAN DOMINGO, TTE. GENERAL"/>
    <n v="0"/>
    <x v="2"/>
    <x v="0"/>
    <n v="0"/>
    <n v="182"/>
    <s v="NO"/>
  </r>
  <r>
    <n v="41342"/>
    <x v="33"/>
    <x v="1"/>
    <s v="CABA"/>
    <n v="1"/>
    <x v="1"/>
    <x v="0"/>
    <s v="PERON, JUAN DOMINGO, TTE. GENERAL"/>
    <n v="0"/>
    <x v="0"/>
    <x v="0"/>
    <n v="0"/>
    <n v="306"/>
    <s v="NO"/>
  </r>
  <r>
    <n v="41004"/>
    <x v="25"/>
    <x v="1"/>
    <s v="CABA"/>
    <n v="3"/>
    <x v="0"/>
    <x v="0"/>
    <s v="PERON, JUAN DOMINGO, TTE. GENERAL"/>
    <n v="0"/>
    <x v="0"/>
    <x v="0"/>
    <n v="0"/>
    <n v="269"/>
    <s v="💵"/>
  </r>
  <r>
    <n v="41246"/>
    <x v="33"/>
    <x v="1"/>
    <s v="CABA"/>
    <n v="1"/>
    <x v="0"/>
    <x v="1"/>
    <s v="PERON, JUAN DOMINGO, TTE. GENERAL"/>
    <n v="0"/>
    <x v="0"/>
    <x v="0"/>
    <n v="0"/>
    <n v="68"/>
    <s v="NO"/>
  </r>
  <r>
    <n v="39707"/>
    <x v="37"/>
    <x v="1"/>
    <s v="CABA"/>
    <n v="1"/>
    <x v="1"/>
    <x v="0"/>
    <s v="PERON, JUAN DOMINGO, TTE. GENERAL"/>
    <n v="0"/>
    <x v="0"/>
    <x v="0"/>
    <n v="0"/>
    <n v="182"/>
    <s v="NO"/>
  </r>
  <r>
    <n v="40899"/>
    <x v="25"/>
    <x v="1"/>
    <s v="CABA"/>
    <n v="3"/>
    <x v="0"/>
    <x v="0"/>
    <s v="PERON, JUAN DOMINGO, TTE. GENERAL"/>
    <n v="0"/>
    <x v="0"/>
    <x v="0"/>
    <n v="0"/>
    <n v="215"/>
    <s v="💵"/>
  </r>
  <r>
    <n v="40625"/>
    <x v="29"/>
    <x v="1"/>
    <s v="CABA"/>
    <n v="1"/>
    <x v="0"/>
    <x v="1"/>
    <s v="PERON, JUAN DOMINGO, TTE. GENERAL"/>
    <n v="0"/>
    <x v="0"/>
    <x v="0"/>
    <n v="0"/>
    <n v="162"/>
    <s v="NO"/>
  </r>
  <r>
    <n v="39720"/>
    <x v="37"/>
    <x v="1"/>
    <s v="CABA"/>
    <n v="1"/>
    <x v="1"/>
    <x v="0"/>
    <s v="PERON, JUAN DOMINGO, TTE. GENERAL"/>
    <n v="0"/>
    <x v="0"/>
    <x v="0"/>
    <n v="0"/>
    <n v="282"/>
    <s v="NO"/>
  </r>
  <r>
    <n v="41018"/>
    <x v="30"/>
    <x v="1"/>
    <s v="CABA"/>
    <n v="3"/>
    <x v="0"/>
    <x v="0"/>
    <s v="PESCADORES"/>
    <n v="0"/>
    <x v="17"/>
    <x v="7"/>
    <n v="0"/>
    <n v="183"/>
    <s v="💵"/>
  </r>
  <r>
    <n v="40216"/>
    <x v="27"/>
    <x v="1"/>
    <s v="CABA"/>
    <n v="1"/>
    <x v="0"/>
    <x v="0"/>
    <s v="PICO"/>
    <n v="0"/>
    <x v="22"/>
    <x v="12"/>
    <n v="0"/>
    <n v="196"/>
    <s v="NO"/>
  </r>
  <r>
    <n v="40123"/>
    <x v="27"/>
    <x v="1"/>
    <s v="CABA"/>
    <n v="3"/>
    <x v="1"/>
    <x v="1"/>
    <s v="DEALESSI, PIERINA"/>
    <n v="360"/>
    <x v="2"/>
    <x v="0"/>
    <n v="0"/>
    <n v="52"/>
    <s v="NO"/>
  </r>
  <r>
    <n v="40186"/>
    <x v="27"/>
    <x v="1"/>
    <s v="CABA"/>
    <n v="1"/>
    <x v="1"/>
    <x v="0"/>
    <s v="PILAR"/>
    <n v="0"/>
    <x v="36"/>
    <x v="5"/>
    <n v="0"/>
    <n v="190"/>
    <s v="NO"/>
  </r>
  <r>
    <n v="41130"/>
    <x v="28"/>
    <x v="1"/>
    <s v="CABA"/>
    <n v="1"/>
    <x v="1"/>
    <x v="0"/>
    <s v="PISSARRO, VICTOR"/>
    <n v="0"/>
    <x v="21"/>
    <x v="11"/>
    <n v="0"/>
    <n v="260"/>
    <s v="NO"/>
  </r>
  <r>
    <n v="40385"/>
    <x v="27"/>
    <x v="1"/>
    <s v="CABA"/>
    <n v="1"/>
    <x v="1"/>
    <x v="0"/>
    <s v="PJE.PARTICULAR (ALT. RIVADAVIA 11080)"/>
    <n v="0"/>
    <x v="10"/>
    <x v="5"/>
    <n v="0"/>
    <n v="222"/>
    <s v="NO"/>
  </r>
  <r>
    <n v="40830"/>
    <x v="25"/>
    <x v="1"/>
    <s v="CABA"/>
    <n v="1"/>
    <x v="1"/>
    <x v="0"/>
    <s v="POMAR, GREGORIO TTE. CNEL."/>
    <n v="0"/>
    <x v="1"/>
    <x v="1"/>
    <n v="0"/>
    <n v="227"/>
    <s v="NO"/>
  </r>
  <r>
    <n v="40490"/>
    <x v="26"/>
    <x v="1"/>
    <s v="CABA"/>
    <n v="1"/>
    <x v="0"/>
    <x v="0"/>
    <s v="PUEYRREDON, HONORIO, DR. AV."/>
    <n v="0"/>
    <x v="6"/>
    <x v="3"/>
    <n v="0"/>
    <n v="40"/>
    <s v="NO"/>
  </r>
  <r>
    <n v="40399"/>
    <x v="27"/>
    <x v="1"/>
    <s v="CABA"/>
    <n v="1"/>
    <x v="1"/>
    <x v="0"/>
    <s v="QUILMES"/>
    <n v="0"/>
    <x v="1"/>
    <x v="1"/>
    <n v="0"/>
    <n v="147"/>
    <s v="NO"/>
  </r>
  <r>
    <n v="40412"/>
    <x v="26"/>
    <x v="1"/>
    <s v="CABA"/>
    <n v="1"/>
    <x v="1"/>
    <x v="0"/>
    <s v="QUILMES"/>
    <n v="0"/>
    <x v="1"/>
    <x v="1"/>
    <n v="0"/>
    <n v="224"/>
    <s v="NO"/>
  </r>
  <r>
    <n v="40653"/>
    <x v="29"/>
    <x v="1"/>
    <s v="CABA"/>
    <n v="2"/>
    <x v="0"/>
    <x v="0"/>
    <s v="QUILMES"/>
    <n v="0"/>
    <x v="1"/>
    <x v="1"/>
    <n v="0"/>
    <n v="263"/>
    <s v="NO"/>
  </r>
  <r>
    <n v="41189"/>
    <x v="28"/>
    <x v="1"/>
    <s v="CABA"/>
    <n v="3"/>
    <x v="0"/>
    <x v="1"/>
    <s v="QUILMES"/>
    <n v="0"/>
    <x v="1"/>
    <x v="1"/>
    <n v="0"/>
    <n v="127"/>
    <s v="NO"/>
  </r>
  <r>
    <n v="40607"/>
    <x v="29"/>
    <x v="1"/>
    <s v="CABA"/>
    <n v="1"/>
    <x v="1"/>
    <x v="0"/>
    <s v="QUINQUELA MARTIN, BENITO"/>
    <n v="0"/>
    <x v="13"/>
    <x v="1"/>
    <n v="0"/>
    <n v="182"/>
    <s v="NO"/>
  </r>
  <r>
    <n v="40748"/>
    <x v="25"/>
    <x v="1"/>
    <s v="CABA"/>
    <n v="1"/>
    <x v="0"/>
    <x v="1"/>
    <s v="RAULIES"/>
    <n v="0"/>
    <x v="27"/>
    <x v="2"/>
    <n v="0"/>
    <n v="303"/>
    <s v="NO"/>
  </r>
  <r>
    <n v="41260"/>
    <x v="33"/>
    <x v="1"/>
    <s v="CABA"/>
    <n v="2"/>
    <x v="0"/>
    <x v="0"/>
    <s v="RECONQUISTA"/>
    <n v="1070"/>
    <x v="5"/>
    <x v="0"/>
    <n v="1003"/>
    <n v="88"/>
    <s v="NO"/>
  </r>
  <r>
    <n v="40377"/>
    <x v="27"/>
    <x v="1"/>
    <s v="CABA"/>
    <n v="2"/>
    <x v="0"/>
    <x v="1"/>
    <s v="RECONQUISTA"/>
    <n v="1104"/>
    <x v="5"/>
    <x v="0"/>
    <n v="1003"/>
    <n v="98"/>
    <s v="NO"/>
  </r>
  <r>
    <n v="40612"/>
    <x v="29"/>
    <x v="1"/>
    <s v="CABA"/>
    <n v="6"/>
    <x v="1"/>
    <x v="0"/>
    <s v="RECONQUISTA"/>
    <n v="175"/>
    <x v="0"/>
    <x v="0"/>
    <n v="1003"/>
    <n v="87"/>
    <s v="NO"/>
  </r>
  <r>
    <n v="40482"/>
    <x v="26"/>
    <x v="1"/>
    <s v="CABA"/>
    <n v="3"/>
    <x v="1"/>
    <x v="0"/>
    <s v="RECONQUISTA"/>
    <n v="330"/>
    <x v="0"/>
    <x v="0"/>
    <n v="1003"/>
    <n v="39"/>
    <s v="NO"/>
  </r>
  <r>
    <n v="40524"/>
    <x v="29"/>
    <x v="1"/>
    <s v="CABA"/>
    <n v="4"/>
    <x v="1"/>
    <x v="1"/>
    <s v="RECONQUISTA"/>
    <n v="40"/>
    <x v="0"/>
    <x v="0"/>
    <n v="1003"/>
    <n v="50"/>
    <s v="NO"/>
  </r>
  <r>
    <n v="39750"/>
    <x v="32"/>
    <x v="1"/>
    <s v="CABA"/>
    <n v="1"/>
    <x v="0"/>
    <x v="0"/>
    <s v="RECONQUISTA"/>
    <n v="823"/>
    <x v="5"/>
    <x v="0"/>
    <n v="1003"/>
    <n v="127"/>
    <s v="NO"/>
  </r>
  <r>
    <n v="41338"/>
    <x v="33"/>
    <x v="1"/>
    <s v="CABA"/>
    <n v="1"/>
    <x v="1"/>
    <x v="0"/>
    <s v="RECONQUISTA"/>
    <n v="0"/>
    <x v="5"/>
    <x v="0"/>
    <n v="0"/>
    <n v="206"/>
    <s v="NO"/>
  </r>
  <r>
    <n v="40586"/>
    <x v="29"/>
    <x v="1"/>
    <s v="CABA"/>
    <n v="4"/>
    <x v="1"/>
    <x v="0"/>
    <s v="RECONQUISTA"/>
    <n v="0"/>
    <x v="0"/>
    <x v="0"/>
    <n v="0"/>
    <n v="118"/>
    <s v="NO"/>
  </r>
  <r>
    <n v="41180"/>
    <x v="28"/>
    <x v="1"/>
    <s v="CABA"/>
    <n v="3"/>
    <x v="0"/>
    <x v="0"/>
    <s v="REGIMIENTO DE PATRICIOS AV."/>
    <n v="0"/>
    <x v="8"/>
    <x v="1"/>
    <n v="0"/>
    <n v="111"/>
    <s v="NO"/>
  </r>
  <r>
    <n v="40428"/>
    <x v="26"/>
    <x v="1"/>
    <s v="CABA"/>
    <n v="3"/>
    <x v="1"/>
    <x v="1"/>
    <s v="RIOBAMBA"/>
    <n v="0"/>
    <x v="15"/>
    <x v="8"/>
    <n v="0"/>
    <n v="181"/>
    <s v="💵"/>
  </r>
  <r>
    <n v="41133"/>
    <x v="28"/>
    <x v="1"/>
    <s v="CABA"/>
    <n v="3"/>
    <x v="0"/>
    <x v="1"/>
    <s v="RIVADAVIA AV."/>
    <n v="0"/>
    <x v="15"/>
    <x v="8"/>
    <n v="0"/>
    <n v="306"/>
    <s v="💵"/>
  </r>
  <r>
    <n v="39723"/>
    <x v="37"/>
    <x v="1"/>
    <s v="CABA"/>
    <n v="1"/>
    <x v="1"/>
    <x v="0"/>
    <s v="RIVADAVIA AV."/>
    <n v="0"/>
    <x v="6"/>
    <x v="3"/>
    <n v="0"/>
    <n v="138"/>
    <s v="NO"/>
  </r>
  <r>
    <n v="40049"/>
    <x v="35"/>
    <x v="1"/>
    <s v="CABA"/>
    <n v="2"/>
    <x v="1"/>
    <x v="0"/>
    <s v="FALCON, RAMON L.,CNEL."/>
    <n v="7145"/>
    <x v="10"/>
    <x v="5"/>
    <n v="1408"/>
    <n v="212"/>
    <s v="NO"/>
  </r>
  <r>
    <n v="40249"/>
    <x v="27"/>
    <x v="1"/>
    <s v="CABA"/>
    <n v="2"/>
    <x v="0"/>
    <x v="1"/>
    <s v="RODRIGUEZ PEÑA"/>
    <n v="0"/>
    <x v="12"/>
    <x v="6"/>
    <n v="0"/>
    <n v="55"/>
    <s v="NO"/>
  </r>
  <r>
    <n v="40580"/>
    <x v="29"/>
    <x v="1"/>
    <s v="CABA"/>
    <n v="1"/>
    <x v="1"/>
    <x v="0"/>
    <s v="RODRIGUEZ PEÑA"/>
    <n v="0"/>
    <x v="0"/>
    <x v="0"/>
    <n v="0"/>
    <n v="274"/>
    <s v="NO"/>
  </r>
  <r>
    <n v="40610"/>
    <x v="29"/>
    <x v="1"/>
    <s v="CABA"/>
    <n v="3"/>
    <x v="1"/>
    <x v="1"/>
    <s v="RONDEAU"/>
    <n v="3002"/>
    <x v="7"/>
    <x v="1"/>
    <n v="1262"/>
    <n v="176"/>
    <s v="💵"/>
  </r>
  <r>
    <n v="41122"/>
    <x v="28"/>
    <x v="1"/>
    <s v="CABA"/>
    <n v="2"/>
    <x v="1"/>
    <x v="0"/>
    <s v="SAENZ PEÑA, ROQUE, PRES. AV."/>
    <n v="943"/>
    <x v="0"/>
    <x v="0"/>
    <n v="1035"/>
    <n v="211"/>
    <s v="NO"/>
  </r>
  <r>
    <n v="40282"/>
    <x v="27"/>
    <x v="1"/>
    <s v="CABA"/>
    <n v="3"/>
    <x v="0"/>
    <x v="1"/>
    <s v="ROSARIO"/>
    <n v="804"/>
    <x v="6"/>
    <x v="3"/>
    <n v="1424"/>
    <n v="155"/>
    <s v="NO"/>
  </r>
  <r>
    <n v="40831"/>
    <x v="25"/>
    <x v="1"/>
    <s v="CABA"/>
    <n v="1"/>
    <x v="1"/>
    <x v="0"/>
    <s v="SAN JOSE"/>
    <n v="0"/>
    <x v="3"/>
    <x v="0"/>
    <n v="0"/>
    <n v="291"/>
    <s v="NO"/>
  </r>
  <r>
    <n v="41126"/>
    <x v="28"/>
    <x v="1"/>
    <s v="CABA"/>
    <n v="2"/>
    <x v="1"/>
    <x v="0"/>
    <s v="SAN MARTIN"/>
    <n v="1225"/>
    <x v="5"/>
    <x v="0"/>
    <n v="1104"/>
    <n v="158"/>
    <s v="NO"/>
  </r>
  <r>
    <n v="40164"/>
    <x v="27"/>
    <x v="1"/>
    <s v="CABA"/>
    <n v="3"/>
    <x v="1"/>
    <x v="1"/>
    <s v="SAN MARTIN"/>
    <n v="427"/>
    <x v="0"/>
    <x v="0"/>
    <n v="1004"/>
    <n v="140"/>
    <s v="NO"/>
  </r>
  <r>
    <n v="41006"/>
    <x v="25"/>
    <x v="1"/>
    <s v="CABA"/>
    <n v="2"/>
    <x v="1"/>
    <x v="0"/>
    <s v="SAN MARTIN"/>
    <n v="550"/>
    <x v="0"/>
    <x v="0"/>
    <n v="1004"/>
    <n v="314"/>
    <s v="NO"/>
  </r>
  <r>
    <n v="40313"/>
    <x v="27"/>
    <x v="1"/>
    <s v="CABA"/>
    <n v="1"/>
    <x v="0"/>
    <x v="1"/>
    <s v="SAN MARTIN"/>
    <n v="0"/>
    <x v="0"/>
    <x v="0"/>
    <n v="0"/>
    <n v="271"/>
    <s v="NO"/>
  </r>
  <r>
    <n v="39710"/>
    <x v="37"/>
    <x v="1"/>
    <s v="CABA"/>
    <n v="1"/>
    <x v="0"/>
    <x v="1"/>
    <s v="SANTA FE AV."/>
    <n v="0"/>
    <x v="18"/>
    <x v="10"/>
    <n v="0"/>
    <n v="230"/>
    <s v="NO"/>
  </r>
  <r>
    <n v="40080"/>
    <x v="35"/>
    <x v="1"/>
    <s v="CABA"/>
    <n v="2"/>
    <x v="1"/>
    <x v="0"/>
    <s v="SANTA FE AV."/>
    <n v="0"/>
    <x v="18"/>
    <x v="10"/>
    <n v="0"/>
    <n v="314"/>
    <s v="NO"/>
  </r>
  <r>
    <n v="41274"/>
    <x v="33"/>
    <x v="1"/>
    <s v="CABA"/>
    <n v="2"/>
    <x v="0"/>
    <x v="1"/>
    <s v="SANTA FE AV."/>
    <n v="0"/>
    <x v="18"/>
    <x v="10"/>
    <n v="0"/>
    <n v="247"/>
    <s v="NO"/>
  </r>
  <r>
    <n v="40440"/>
    <x v="26"/>
    <x v="1"/>
    <s v="CABA"/>
    <n v="1"/>
    <x v="0"/>
    <x v="0"/>
    <s v="SANTA FE AV."/>
    <n v="0"/>
    <x v="18"/>
    <x v="10"/>
    <n v="0"/>
    <n v="142"/>
    <s v="NO"/>
  </r>
  <r>
    <n v="40743"/>
    <x v="25"/>
    <x v="1"/>
    <s v="CABA"/>
    <n v="2"/>
    <x v="1"/>
    <x v="1"/>
    <s v="SANTIAGO DEL ESTERO"/>
    <n v="446"/>
    <x v="3"/>
    <x v="0"/>
    <n v="1075"/>
    <n v="220"/>
    <s v="NO"/>
  </r>
  <r>
    <n v="39777"/>
    <x v="32"/>
    <x v="1"/>
    <s v="CABA"/>
    <n v="1"/>
    <x v="1"/>
    <x v="0"/>
    <s v="SARMIENTO"/>
    <n v="2659"/>
    <x v="15"/>
    <x v="8"/>
    <n v="1045"/>
    <n v="76"/>
    <s v="NO"/>
  </r>
  <r>
    <n v="39819"/>
    <x v="34"/>
    <x v="1"/>
    <s v="CABA"/>
    <n v="1"/>
    <x v="0"/>
    <x v="0"/>
    <s v="SARMIENTO"/>
    <n v="345"/>
    <x v="0"/>
    <x v="0"/>
    <n v="1041"/>
    <n v="206"/>
    <s v="NO"/>
  </r>
  <r>
    <n v="39917"/>
    <x v="31"/>
    <x v="1"/>
    <s v="CABA"/>
    <n v="2"/>
    <x v="0"/>
    <x v="1"/>
    <s v="SARMIENTO"/>
    <n v="355"/>
    <x v="0"/>
    <x v="0"/>
    <n v="1041"/>
    <n v="67"/>
    <s v="NO"/>
  </r>
  <r>
    <n v="40285"/>
    <x v="27"/>
    <x v="1"/>
    <s v="CABA"/>
    <n v="2"/>
    <x v="1"/>
    <x v="0"/>
    <s v="SARMIENTO"/>
    <n v="662"/>
    <x v="0"/>
    <x v="0"/>
    <n v="1041"/>
    <n v="178"/>
    <s v="NO"/>
  </r>
  <r>
    <n v="39955"/>
    <x v="31"/>
    <x v="1"/>
    <s v="CABA"/>
    <n v="1"/>
    <x v="0"/>
    <x v="1"/>
    <s v="SARMIENTO"/>
    <n v="735"/>
    <x v="0"/>
    <x v="0"/>
    <n v="1041"/>
    <n v="63"/>
    <s v="NO"/>
  </r>
  <r>
    <n v="40949"/>
    <x v="25"/>
    <x v="1"/>
    <s v="CABA"/>
    <n v="2"/>
    <x v="1"/>
    <x v="1"/>
    <s v="SARMIENTO AV."/>
    <n v="0"/>
    <x v="18"/>
    <x v="10"/>
    <n v="0"/>
    <n v="200"/>
    <s v="NO"/>
  </r>
  <r>
    <n v="39932"/>
    <x v="31"/>
    <x v="1"/>
    <s v="CABA"/>
    <n v="1"/>
    <x v="0"/>
    <x v="1"/>
    <s v="SARMIENTO"/>
    <n v="0"/>
    <x v="0"/>
    <x v="0"/>
    <n v="0"/>
    <n v="265"/>
    <s v="NO"/>
  </r>
  <r>
    <n v="40764"/>
    <x v="25"/>
    <x v="1"/>
    <s v="CABA"/>
    <n v="2"/>
    <x v="0"/>
    <x v="1"/>
    <s v="Av. Raul Scalabrini Ortiz"/>
    <n v="945"/>
    <x v="4"/>
    <x v="2"/>
    <n v="1414"/>
    <n v="272"/>
    <s v="NO"/>
  </r>
  <r>
    <n v="40848"/>
    <x v="25"/>
    <x v="1"/>
    <s v="CABA"/>
    <n v="1"/>
    <x v="0"/>
    <x v="1"/>
    <s v="SEGUI, JUAN FRANCISCO"/>
    <n v="0"/>
    <x v="18"/>
    <x v="10"/>
    <n v="0"/>
    <n v="156"/>
    <s v="NO"/>
  </r>
  <r>
    <n v="40137"/>
    <x v="27"/>
    <x v="1"/>
    <s v="CABA"/>
    <n v="2"/>
    <x v="0"/>
    <x v="0"/>
    <s v="SENDERO COMPLEJO CIUDAD UNIVERSITARIA (SIN NOMBRE OFICIAL)"/>
    <n v="0"/>
    <x v="20"/>
    <x v="11"/>
    <n v="0"/>
    <n v="107"/>
    <s v="NO"/>
  </r>
  <r>
    <n v="39982"/>
    <x v="31"/>
    <x v="1"/>
    <s v="CABA"/>
    <n v="1"/>
    <x v="0"/>
    <x v="1"/>
    <s v="SUAREZ AV."/>
    <n v="1754"/>
    <x v="13"/>
    <x v="1"/>
    <n v="1288"/>
    <n v="206"/>
    <s v="NO"/>
  </r>
  <r>
    <n v="40796"/>
    <x v="25"/>
    <x v="1"/>
    <s v="CABA"/>
    <n v="4"/>
    <x v="1"/>
    <x v="0"/>
    <s v="SUCRE, ANTONIO JOSE DE, MCAL."/>
    <n v="2162"/>
    <x v="20"/>
    <x v="11"/>
    <n v="1428"/>
    <n v="244"/>
    <s v="💵"/>
  </r>
  <r>
    <n v="40347"/>
    <x v="27"/>
    <x v="1"/>
    <s v="CABA"/>
    <n v="1"/>
    <x v="0"/>
    <x v="0"/>
    <s v="SUIPACHA"/>
    <n v="1134"/>
    <x v="5"/>
    <x v="0"/>
    <n v="1008"/>
    <n v="87"/>
    <s v="NO"/>
  </r>
  <r>
    <n v="40419"/>
    <x v="26"/>
    <x v="1"/>
    <s v="CABA"/>
    <n v="2"/>
    <x v="1"/>
    <x v="0"/>
    <s v="SUIPACHA"/>
    <n v="1280"/>
    <x v="5"/>
    <x v="0"/>
    <n v="1011"/>
    <n v="267"/>
    <s v="NO"/>
  </r>
  <r>
    <n v="40900"/>
    <x v="25"/>
    <x v="1"/>
    <s v="CABA"/>
    <n v="2"/>
    <x v="0"/>
    <x v="0"/>
    <s v="SUPERI"/>
    <n v="1801"/>
    <x v="20"/>
    <x v="11"/>
    <n v="1430"/>
    <n v="49"/>
    <s v="NO"/>
  </r>
  <r>
    <n v="40201"/>
    <x v="27"/>
    <x v="1"/>
    <s v="CABA"/>
    <n v="2"/>
    <x v="0"/>
    <x v="1"/>
    <s v="TERRADA"/>
    <n v="0"/>
    <x v="34"/>
    <x v="14"/>
    <n v="0"/>
    <n v="178"/>
    <s v="NO"/>
  </r>
  <r>
    <n v="40536"/>
    <x v="29"/>
    <x v="1"/>
    <s v="CABA"/>
    <n v="4"/>
    <x v="0"/>
    <x v="0"/>
    <s v="TROILO, ANIBAL"/>
    <n v="0"/>
    <x v="26"/>
    <x v="9"/>
    <n v="0"/>
    <n v="100"/>
    <s v="NO"/>
  </r>
  <r>
    <n v="39986"/>
    <x v="35"/>
    <x v="1"/>
    <s v="CABA"/>
    <n v="5"/>
    <x v="1"/>
    <x v="1"/>
    <s v="PERON, JUAN DOMINGO, TTE. GENERAL"/>
    <n v="500"/>
    <x v="0"/>
    <x v="0"/>
    <n v="1038"/>
    <n v="198"/>
    <s v="💵"/>
  </r>
  <r>
    <n v="40951"/>
    <x v="25"/>
    <x v="1"/>
    <s v="CABA"/>
    <n v="8"/>
    <x v="1"/>
    <x v="0"/>
    <s v="PERON, JUAN DOMINGO, TTE. GENERAL"/>
    <n v="407"/>
    <x v="0"/>
    <x v="0"/>
    <n v="1038"/>
    <n v="279"/>
    <s v="💵"/>
  </r>
  <r>
    <n v="40756"/>
    <x v="25"/>
    <x v="1"/>
    <s v="CABA"/>
    <n v="2"/>
    <x v="1"/>
    <x v="0"/>
    <s v="PERON, JUAN DOMINGO, TTE. GENERAL"/>
    <n v="430"/>
    <x v="0"/>
    <x v="0"/>
    <n v="1038"/>
    <n v="202"/>
    <s v="NO"/>
  </r>
  <r>
    <n v="40689"/>
    <x v="29"/>
    <x v="1"/>
    <s v="CABA"/>
    <n v="3"/>
    <x v="0"/>
    <x v="0"/>
    <s v="PERON, JUAN DOMINGO, TTE. GENERAL"/>
    <n v="588"/>
    <x v="0"/>
    <x v="0"/>
    <n v="1038"/>
    <n v="246"/>
    <s v="💵"/>
  </r>
  <r>
    <n v="40604"/>
    <x v="29"/>
    <x v="1"/>
    <s v="CABA"/>
    <n v="3"/>
    <x v="1"/>
    <x v="0"/>
    <s v="TUCUMAN"/>
    <n v="101"/>
    <x v="0"/>
    <x v="0"/>
    <n v="1049"/>
    <n v="89"/>
    <s v="NO"/>
  </r>
  <r>
    <n v="41214"/>
    <x v="28"/>
    <x v="1"/>
    <s v="CABA"/>
    <n v="2"/>
    <x v="0"/>
    <x v="1"/>
    <s v="TUCUMAN"/>
    <n v="680"/>
    <x v="0"/>
    <x v="0"/>
    <n v="1049"/>
    <n v="184"/>
    <s v="NO"/>
  </r>
  <r>
    <n v="40018"/>
    <x v="35"/>
    <x v="1"/>
    <s v="CABA"/>
    <n v="2"/>
    <x v="1"/>
    <x v="0"/>
    <s v="TUCUMAN"/>
    <n v="865"/>
    <x v="0"/>
    <x v="0"/>
    <n v="1049"/>
    <n v="286"/>
    <s v="NO"/>
  </r>
  <r>
    <n v="40629"/>
    <x v="29"/>
    <x v="1"/>
    <s v="CABA"/>
    <n v="2"/>
    <x v="1"/>
    <x v="1"/>
    <s v="URUGUAY"/>
    <n v="1031"/>
    <x v="5"/>
    <x v="0"/>
    <n v="1016"/>
    <n v="271"/>
    <s v="NO"/>
  </r>
  <r>
    <n v="41174"/>
    <x v="28"/>
    <x v="1"/>
    <s v="CABA"/>
    <n v="3"/>
    <x v="1"/>
    <x v="0"/>
    <s v="URUGUAY"/>
    <n v="1071"/>
    <x v="5"/>
    <x v="0"/>
    <n v="1016"/>
    <n v="74"/>
    <s v="NO"/>
  </r>
  <r>
    <n v="41354"/>
    <x v="33"/>
    <x v="1"/>
    <s v="CABA"/>
    <n v="2"/>
    <x v="0"/>
    <x v="0"/>
    <s v="URUGUAY"/>
    <n v="1081"/>
    <x v="5"/>
    <x v="0"/>
    <n v="1016"/>
    <n v="229"/>
    <s v="NO"/>
  </r>
  <r>
    <n v="40462"/>
    <x v="26"/>
    <x v="1"/>
    <s v="CABA"/>
    <n v="1"/>
    <x v="1"/>
    <x v="1"/>
    <s v="URUGUAY"/>
    <n v="1163"/>
    <x v="5"/>
    <x v="0"/>
    <n v="1016"/>
    <n v="290"/>
    <s v="NO"/>
  </r>
  <r>
    <n v="41364"/>
    <x v="33"/>
    <x v="1"/>
    <s v="CABA"/>
    <n v="2"/>
    <x v="0"/>
    <x v="0"/>
    <s v="VALLE, ARISTOBULO DEL"/>
    <n v="0"/>
    <x v="13"/>
    <x v="1"/>
    <n v="0"/>
    <n v="314"/>
    <s v="NO"/>
  </r>
  <r>
    <n v="40565"/>
    <x v="29"/>
    <x v="1"/>
    <s v="CABA"/>
    <n v="3"/>
    <x v="1"/>
    <x v="1"/>
    <s v="VEGA, VENTURA DE LA"/>
    <n v="0"/>
    <x v="1"/>
    <x v="1"/>
    <n v="0"/>
    <n v="40"/>
    <s v="NO"/>
  </r>
  <r>
    <n v="40682"/>
    <x v="29"/>
    <x v="1"/>
    <s v="CABA"/>
    <n v="2"/>
    <x v="1"/>
    <x v="1"/>
    <s v="REPUBLICA BOLIVARIANA DE VENEZUELA"/>
    <n v="538"/>
    <x v="3"/>
    <x v="0"/>
    <n v="1095"/>
    <n v="313"/>
    <s v="NO"/>
  </r>
  <r>
    <n v="41313"/>
    <x v="33"/>
    <x v="1"/>
    <s v="CABA"/>
    <n v="4"/>
    <x v="0"/>
    <x v="1"/>
    <s v="VIAMONTE"/>
    <n v="1453"/>
    <x v="0"/>
    <x v="0"/>
    <n v="1055"/>
    <n v="144"/>
    <s v="NO"/>
  </r>
  <r>
    <n v="41173"/>
    <x v="28"/>
    <x v="1"/>
    <s v="CABA"/>
    <n v="2"/>
    <x v="0"/>
    <x v="0"/>
    <s v="VIAMONTE"/>
    <n v="1574"/>
    <x v="0"/>
    <x v="0"/>
    <n v="1055"/>
    <n v="74"/>
    <s v="NO"/>
  </r>
  <r>
    <n v="39855"/>
    <x v="34"/>
    <x v="1"/>
    <s v="CABA"/>
    <n v="3"/>
    <x v="0"/>
    <x v="1"/>
    <s v="VIAMONTE"/>
    <n v="1601"/>
    <x v="0"/>
    <x v="0"/>
    <n v="1055"/>
    <n v="131"/>
    <s v="NO"/>
  </r>
  <r>
    <n v="40630"/>
    <x v="29"/>
    <x v="1"/>
    <s v="CABA"/>
    <n v="4"/>
    <x v="1"/>
    <x v="1"/>
    <s v="VIAMONTE"/>
    <n v="1799"/>
    <x v="0"/>
    <x v="0"/>
    <n v="1055"/>
    <n v="87"/>
    <s v="NO"/>
  </r>
  <r>
    <n v="41208"/>
    <x v="28"/>
    <x v="1"/>
    <s v="CABA"/>
    <n v="1"/>
    <x v="0"/>
    <x v="1"/>
    <s v="VIAMONTE"/>
    <n v="555"/>
    <x v="0"/>
    <x v="0"/>
    <n v="1053"/>
    <n v="155"/>
    <s v="NO"/>
  </r>
  <r>
    <n v="40135"/>
    <x v="27"/>
    <x v="1"/>
    <s v="CABA"/>
    <n v="1"/>
    <x v="1"/>
    <x v="1"/>
    <s v="VIAMONTE"/>
    <n v="982"/>
    <x v="0"/>
    <x v="0"/>
    <n v="1053"/>
    <n v="259"/>
    <s v="NO"/>
  </r>
  <r>
    <n v="41276"/>
    <x v="33"/>
    <x v="1"/>
    <s v="CABA"/>
    <n v="2"/>
    <x v="0"/>
    <x v="0"/>
    <s v="LOPEZ, VICENTE"/>
    <n v="2050"/>
    <x v="12"/>
    <x v="6"/>
    <n v="1128"/>
    <n v="262"/>
    <s v="NO"/>
  </r>
  <r>
    <n v="40585"/>
    <x v="29"/>
    <x v="1"/>
    <s v="CABA"/>
    <n v="2"/>
    <x v="0"/>
    <x v="1"/>
    <s v="VILLAFLOR, AZUCENA"/>
    <n v="0"/>
    <x v="2"/>
    <x v="0"/>
    <n v="0"/>
    <n v="174"/>
    <s v="NO"/>
  </r>
  <r>
    <n v="40631"/>
    <x v="29"/>
    <x v="1"/>
    <s v="CABA"/>
    <n v="1"/>
    <x v="0"/>
    <x v="1"/>
    <s v="VILLAFLOR, AZUCENA"/>
    <n v="0"/>
    <x v="2"/>
    <x v="0"/>
    <n v="0"/>
    <n v="243"/>
    <s v="NO"/>
  </r>
  <r>
    <n v="39781"/>
    <x v="38"/>
    <x v="1"/>
    <s v="CABA"/>
    <n v="10"/>
    <x v="1"/>
    <x v="1"/>
    <s v="CEVALLOS, VIRREY"/>
    <n v="313"/>
    <x v="3"/>
    <x v="0"/>
    <n v="1077"/>
    <n v="185"/>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0">
  <r>
    <n v="11073"/>
    <x v="0"/>
    <s v="LINK"/>
    <s v="CABA"/>
    <n v="1"/>
    <x v="0"/>
    <b v="0"/>
    <s v="25 De Mayo"/>
    <n v="168"/>
    <s v="San Nicolas"/>
    <s v="Comuna 1"/>
    <n v="1002"/>
    <n v="30"/>
  </r>
  <r>
    <n v="11059"/>
    <x v="1"/>
    <s v="LINK"/>
    <s v="CABA"/>
    <n v="1"/>
    <x v="1"/>
    <b v="1"/>
    <s v="25 De Mayo"/>
    <n v="230"/>
    <s v="San Nicolas"/>
    <s v="Comuna 1"/>
    <n v="1002"/>
    <n v="273"/>
  </r>
  <r>
    <n v="11033"/>
    <x v="2"/>
    <s v="LINK"/>
    <s v="CABA"/>
    <n v="1"/>
    <x v="1"/>
    <b v="1"/>
    <s v="25 De Mayo"/>
    <n v="267"/>
    <s v="San Nicolas"/>
    <s v="Comuna 1"/>
    <n v="1002"/>
    <n v="131"/>
  </r>
  <r>
    <n v="11069"/>
    <x v="3"/>
    <s v="LINK"/>
    <s v="CABA"/>
    <n v="1"/>
    <x v="0"/>
    <b v="0"/>
    <s v="25 De Mayo"/>
    <n v="279"/>
    <s v="San Nicolas"/>
    <s v="Comuna 1"/>
    <n v="1002"/>
    <n v="255"/>
  </r>
  <r>
    <n v="11046"/>
    <x v="4"/>
    <s v="LINK"/>
    <s v="CABA"/>
    <n v="1"/>
    <x v="0"/>
    <b v="1"/>
    <s v="25 De Mayo"/>
    <n v="294"/>
    <s v="San Nicolas"/>
    <s v="Comuna 1"/>
    <n v="1002"/>
    <n v="223"/>
  </r>
  <r>
    <n v="11020"/>
    <x v="5"/>
    <s v="LINK"/>
    <s v="CABA"/>
    <n v="1"/>
    <x v="1"/>
    <b v="1"/>
    <s v="25 De Mayo"/>
    <n v="454"/>
    <s v="San Nicolas"/>
    <s v="Comuna 1"/>
    <n v="1002"/>
    <n v="82"/>
  </r>
  <r>
    <n v="10883"/>
    <x v="1"/>
    <s v="LINK"/>
    <s v="CABA"/>
    <n v="3"/>
    <x v="1"/>
    <b v="1"/>
    <s v="Abraham Luppi"/>
    <n v="1090"/>
    <s v="Nueva Pompeya"/>
    <s v="Comuna 4"/>
    <n v="1437"/>
    <n v="172"/>
  </r>
  <r>
    <n v="11697"/>
    <x v="6"/>
    <s v="LINK"/>
    <s v="CABA"/>
    <n v="2"/>
    <x v="0"/>
    <b v="1"/>
    <s v="Alicia M. De Justo"/>
    <n v="2036"/>
    <s v="Puerto Madero"/>
    <s v="Comuna 1"/>
    <n v="1107"/>
    <n v="30"/>
  </r>
  <r>
    <n v="11381"/>
    <x v="1"/>
    <s v="LINK"/>
    <s v="CABA"/>
    <n v="4"/>
    <x v="0"/>
    <b v="1"/>
    <s v="Alsina"/>
    <n v="1356"/>
    <s v="Monserrat"/>
    <s v="Comuna 1"/>
    <n v="0"/>
    <n v="301"/>
  </r>
  <r>
    <n v="11396"/>
    <x v="7"/>
    <s v="LINK"/>
    <s v="CABA"/>
    <n v="1"/>
    <x v="0"/>
    <b v="1"/>
    <s v="Alsina"/>
    <n v="1502"/>
    <s v="Monserrat"/>
    <s v="Comuna 1"/>
    <n v="0"/>
    <n v="235"/>
  </r>
  <r>
    <n v="11386"/>
    <x v="1"/>
    <s v="LINK"/>
    <s v="CABA"/>
    <n v="3"/>
    <x v="1"/>
    <b v="0"/>
    <s v="Alsina"/>
    <n v="365"/>
    <s v="Monserrat"/>
    <s v="Comuna 1"/>
    <n v="1087"/>
    <n v="265"/>
  </r>
  <r>
    <n v="11393"/>
    <x v="6"/>
    <s v="LINK"/>
    <s v="CABA"/>
    <n v="2"/>
    <x v="1"/>
    <b v="1"/>
    <s v="Alsina"/>
    <n v="637"/>
    <s v="Monserrat"/>
    <s v="Comuna 1"/>
    <n v="1087"/>
    <n v="108"/>
  </r>
  <r>
    <n v="11206"/>
    <x v="4"/>
    <s v="LINK"/>
    <s v="CABA"/>
    <n v="1"/>
    <x v="1"/>
    <b v="0"/>
    <s v="Araoz"/>
    <n v="265"/>
    <s v="Villa Crespo"/>
    <s v="Comuna 15"/>
    <n v="1414"/>
    <n v="268"/>
  </r>
  <r>
    <n v="11709"/>
    <x v="1"/>
    <s v="LINK"/>
    <s v="CABA"/>
    <n v="1"/>
    <x v="1"/>
    <b v="0"/>
    <s v="Arenales"/>
    <n v="819"/>
    <s v="Retiro"/>
    <s v="Comuna 1"/>
    <n v="1061"/>
    <n v="94"/>
  </r>
  <r>
    <n v="11667"/>
    <x v="4"/>
    <s v="LINK"/>
    <s v="CABA"/>
    <n v="1"/>
    <x v="1"/>
    <b v="0"/>
    <s v="Av. Acoyte"/>
    <n v="702"/>
    <s v="Caballito"/>
    <s v="Comuna 6"/>
    <n v="1405"/>
    <n v="251"/>
  </r>
  <r>
    <n v="11665"/>
    <x v="4"/>
    <s v="LINK"/>
    <s v="CABA"/>
    <n v="5"/>
    <x v="0"/>
    <b v="1"/>
    <s v="Av. Acoyte"/>
    <n v="71"/>
    <s v="Caballito"/>
    <s v="Comuna 6"/>
    <n v="1405"/>
    <n v="124"/>
  </r>
  <r>
    <n v="11683"/>
    <x v="4"/>
    <s v="LINK"/>
    <s v="CABA"/>
    <n v="1"/>
    <x v="0"/>
    <b v="0"/>
    <s v="Av. Almafuerte"/>
    <n v="406"/>
    <s v="Parque Patricios"/>
    <s v="Comuna 4"/>
    <n v="1437"/>
    <n v="221"/>
  </r>
  <r>
    <n v="11678"/>
    <x v="1"/>
    <s v="LINK"/>
    <s v="CABA"/>
    <n v="4"/>
    <x v="0"/>
    <b v="0"/>
    <s v="Av. Almirante Brown"/>
    <n v="1101"/>
    <s v="Boca"/>
    <s v="Comuna 4"/>
    <n v="1159"/>
    <n v="230"/>
  </r>
  <r>
    <n v="11679"/>
    <x v="4"/>
    <s v="LINK"/>
    <s v="CABA"/>
    <n v="1"/>
    <x v="1"/>
    <b v="0"/>
    <s v="Av. Almirante Brown"/>
    <n v="240"/>
    <s v="Boca"/>
    <s v="Comuna 4"/>
    <n v="1155"/>
    <n v="211"/>
  </r>
  <r>
    <n v="11775"/>
    <x v="7"/>
    <s v="LINK"/>
    <s v="CABA"/>
    <n v="2"/>
    <x v="1"/>
    <b v="1"/>
    <s v="Av. Alvarez Jonte"/>
    <n v="5269"/>
    <s v="Monte Castro"/>
    <s v="Comuna 10"/>
    <n v="1407"/>
    <n v="273"/>
  </r>
  <r>
    <n v="11226"/>
    <x v="7"/>
    <s v="LINK"/>
    <s v="CABA"/>
    <n v="1"/>
    <x v="1"/>
    <b v="1"/>
    <s v="Av. Alvarez Jonte"/>
    <n v="5269"/>
    <s v="Monte Castro"/>
    <s v="Comuna 10"/>
    <n v="1407"/>
    <n v="316"/>
  </r>
  <r>
    <n v="11776"/>
    <x v="1"/>
    <s v="LINK"/>
    <s v="CABA"/>
    <n v="3"/>
    <x v="1"/>
    <b v="1"/>
    <s v="Av. Alvarez Jonte"/>
    <n v="5298"/>
    <s v="Monte Castro"/>
    <s v="Comuna 10"/>
    <n v="1407"/>
    <n v="82"/>
  </r>
  <r>
    <n v="11534"/>
    <x v="1"/>
    <s v="LINK"/>
    <s v="CABA"/>
    <n v="1"/>
    <x v="1"/>
    <b v="0"/>
    <s v="Av. Alvarez Jonte"/>
    <n v="6383"/>
    <s v="Liniers"/>
    <s v="Comuna 9"/>
    <n v="1408"/>
    <n v="174"/>
  </r>
  <r>
    <n v="11228"/>
    <x v="1"/>
    <s v="LINK"/>
    <s v="CABA"/>
    <n v="2"/>
    <x v="0"/>
    <b v="1"/>
    <s v="Av. Alvarez Thomas"/>
    <n v="1994"/>
    <s v="Villa Ortuzar"/>
    <s v="Comuna 15"/>
    <n v="1427"/>
    <n v="144"/>
  </r>
  <r>
    <n v="10988"/>
    <x v="1"/>
    <s v="LINK"/>
    <s v="CABA"/>
    <n v="2"/>
    <x v="0"/>
    <b v="1"/>
    <s v="Av. Alvear"/>
    <n v="1936"/>
    <s v="Recoleta"/>
    <s v="Comuna 2"/>
    <n v="1129"/>
    <n v="188"/>
  </r>
  <r>
    <n v="11676"/>
    <x v="4"/>
    <s v="LINK"/>
    <s v="CABA"/>
    <n v="1"/>
    <x v="1"/>
    <b v="1"/>
    <s v="Av. Amancio Alcorta"/>
    <n v="1502"/>
    <s v="Barracas"/>
    <s v="Comuna 4"/>
    <n v="1283"/>
    <n v="282"/>
  </r>
  <r>
    <n v="10886"/>
    <x v="1"/>
    <s v="LINK"/>
    <s v="CABA"/>
    <n v="1"/>
    <x v="0"/>
    <b v="0"/>
    <s v="Av. Amancio Alcorta"/>
    <n v="3000"/>
    <s v="Nueva Pompeya"/>
    <s v="Comuna 4"/>
    <n v="1437"/>
    <n v="72"/>
  </r>
  <r>
    <n v="11431"/>
    <x v="4"/>
    <s v="LINK"/>
    <s v="CABA"/>
    <n v="2"/>
    <x v="1"/>
    <b v="1"/>
    <s v="Av. Asamblea"/>
    <n v="642"/>
    <s v="Parque Chacabuco"/>
    <s v="Comuna 7"/>
    <n v="1424"/>
    <n v="52"/>
  </r>
  <r>
    <n v="11429"/>
    <x v="7"/>
    <s v="LINK"/>
    <s v="CABA"/>
    <n v="3"/>
    <x v="0"/>
    <b v="1"/>
    <s v="Av. Asamblea"/>
    <n v="821"/>
    <s v="Parque Chacabuco"/>
    <s v="Comuna 7"/>
    <n v="1424"/>
    <n v="136"/>
  </r>
  <r>
    <n v="11669"/>
    <x v="4"/>
    <s v="LINK"/>
    <s v="CABA"/>
    <n v="1"/>
    <x v="1"/>
    <b v="0"/>
    <s v="Av. Avellaneda"/>
    <n v="551"/>
    <s v="Caballito"/>
    <s v="Comuna 6"/>
    <n v="1405"/>
    <n v="108"/>
  </r>
  <r>
    <n v="11180"/>
    <x v="4"/>
    <s v="LINK"/>
    <s v="CABA"/>
    <n v="2"/>
    <x v="1"/>
    <b v="1"/>
    <s v="Av. Belgrano"/>
    <n v="1715"/>
    <s v="Monserrat"/>
    <s v="Comuna 1"/>
    <n v="1093"/>
    <n v="283"/>
  </r>
  <r>
    <n v="11188"/>
    <x v="1"/>
    <s v="LINK"/>
    <s v="CABA"/>
    <n v="1"/>
    <x v="1"/>
    <b v="0"/>
    <s v="Av. Belgrano"/>
    <n v="3106"/>
    <s v="Balvanera"/>
    <s v="Comuna 3"/>
    <n v="1209"/>
    <n v="164"/>
  </r>
  <r>
    <n v="11390"/>
    <x v="4"/>
    <s v="LINK"/>
    <s v="CABA"/>
    <n v="1"/>
    <x v="0"/>
    <b v="0"/>
    <s v="Av. Belgrano"/>
    <n v="840"/>
    <s v="Monserrat"/>
    <s v="Comuna 1"/>
    <n v="1092"/>
    <n v="130"/>
  </r>
  <r>
    <n v="10965"/>
    <x v="7"/>
    <s v="LINK"/>
    <s v="CABA"/>
    <n v="4"/>
    <x v="1"/>
    <b v="1"/>
    <s v="Av. Boedo"/>
    <n v="800"/>
    <s v="Boedo"/>
    <s v="Comuna 5"/>
    <n v="1218"/>
    <n v="305"/>
  </r>
  <r>
    <n v="10964"/>
    <x v="4"/>
    <s v="LINK"/>
    <s v="CABA"/>
    <n v="4"/>
    <x v="1"/>
    <b v="0"/>
    <s v="Av. Boedo"/>
    <n v="870"/>
    <s v="Boedo"/>
    <s v="Comuna 5"/>
    <n v="1218"/>
    <n v="73"/>
  </r>
  <r>
    <n v="11518"/>
    <x v="1"/>
    <s v="LINK"/>
    <s v="CABA"/>
    <n v="3"/>
    <x v="1"/>
    <b v="1"/>
    <s v="Av. Boyacá"/>
    <n v="32"/>
    <s v="Flores"/>
    <s v="Comuna 7"/>
    <n v="1406"/>
    <n v="143"/>
  </r>
  <r>
    <n v="10951"/>
    <x v="8"/>
    <s v="LINK"/>
    <s v="CABA"/>
    <n v="1"/>
    <x v="0"/>
    <b v="0"/>
    <s v="Av. Cabildo"/>
    <n v="1181"/>
    <s v="Palermo"/>
    <s v="Comuna 14"/>
    <n v="1426"/>
    <n v="257"/>
  </r>
  <r>
    <n v="10952"/>
    <x v="6"/>
    <s v="LINK"/>
    <s v="CABA"/>
    <n v="3"/>
    <x v="0"/>
    <b v="0"/>
    <s v="Av. Cabildo"/>
    <n v="1546"/>
    <s v="Colegiales"/>
    <s v="Comuna 13"/>
    <n v="1426"/>
    <n v="88"/>
  </r>
  <r>
    <n v="10950"/>
    <x v="1"/>
    <s v="LINK"/>
    <s v="CABA"/>
    <n v="3"/>
    <x v="0"/>
    <b v="0"/>
    <s v="Av. Cabildo"/>
    <n v="1900"/>
    <s v="Belgrano"/>
    <s v="Comuna 13"/>
    <n v="1428"/>
    <n v="234"/>
  </r>
  <r>
    <n v="10959"/>
    <x v="7"/>
    <s v="LINK"/>
    <s v="CABA"/>
    <n v="7"/>
    <x v="0"/>
    <b v="1"/>
    <s v="Av. Cabildo"/>
    <n v="1999"/>
    <s v="Belgrano"/>
    <s v="Comuna 13"/>
    <n v="1428"/>
    <n v="119"/>
  </r>
  <r>
    <n v="10958"/>
    <x v="4"/>
    <s v="LINK"/>
    <s v="CABA"/>
    <n v="6"/>
    <x v="0"/>
    <b v="0"/>
    <s v="Av. Cabildo"/>
    <n v="2201"/>
    <s v="Belgrano"/>
    <s v="Comuna 13"/>
    <n v="1428"/>
    <n v="182"/>
  </r>
  <r>
    <n v="11192"/>
    <x v="1"/>
    <s v="LINK"/>
    <s v="CABA"/>
    <n v="3"/>
    <x v="1"/>
    <b v="0"/>
    <s v="Av. Cabildo"/>
    <n v="2902"/>
    <s v="Nuñez"/>
    <s v="Comuna 13"/>
    <n v="1429"/>
    <n v="133"/>
  </r>
  <r>
    <n v="11193"/>
    <x v="6"/>
    <s v="LINK"/>
    <s v="CABA"/>
    <n v="3"/>
    <x v="0"/>
    <b v="0"/>
    <s v="Av. Cabildo"/>
    <n v="2945"/>
    <s v="Nuñez"/>
    <s v="Comuna 13"/>
    <n v="1429"/>
    <n v="158"/>
  </r>
  <r>
    <n v="11197"/>
    <x v="9"/>
    <s v="LINK"/>
    <s v="CABA"/>
    <n v="2"/>
    <x v="0"/>
    <b v="0"/>
    <s v="Av. Cabildo"/>
    <n v="2971"/>
    <s v="Nuñez"/>
    <s v="Comuna 13"/>
    <n v="1429"/>
    <n v="246"/>
  </r>
  <r>
    <n v="11194"/>
    <x v="4"/>
    <s v="LINK"/>
    <s v="CABA"/>
    <n v="7"/>
    <x v="0"/>
    <b v="1"/>
    <s v="Av. Cabildo"/>
    <n v="3061"/>
    <s v="Nuñez"/>
    <s v="Comuna 13"/>
    <n v="1429"/>
    <n v="70"/>
  </r>
  <r>
    <n v="11198"/>
    <x v="7"/>
    <s v="LINK"/>
    <s v="CABA"/>
    <n v="4"/>
    <x v="1"/>
    <b v="1"/>
    <s v="Av. Cabildo"/>
    <n v="3802"/>
    <s v="Saavedra"/>
    <s v="Comuna 12"/>
    <n v="1429"/>
    <n v="241"/>
  </r>
  <r>
    <n v="11773"/>
    <x v="4"/>
    <s v="LINK"/>
    <s v="CABA"/>
    <n v="2"/>
    <x v="1"/>
    <b v="1"/>
    <s v="Av. Cabildo"/>
    <n v="690"/>
    <s v="Colegiales"/>
    <s v="Comuna 13"/>
    <n v="1426"/>
    <n v="234"/>
  </r>
  <r>
    <n v="11014"/>
    <x v="1"/>
    <s v="LINK"/>
    <s v="CABA"/>
    <n v="5"/>
    <x v="1"/>
    <b v="1"/>
    <s v="Av. Callao"/>
    <n v="101"/>
    <s v="San Nicolas"/>
    <s v="Comuna 1"/>
    <n v="1022"/>
    <n v="248"/>
  </r>
  <r>
    <n v="10998"/>
    <x v="4"/>
    <s v="LINK"/>
    <s v="CABA"/>
    <n v="7"/>
    <x v="0"/>
    <b v="1"/>
    <s v="Av. Callao"/>
    <n v="1306"/>
    <s v="Recoleta"/>
    <s v="Comuna 2"/>
    <n v="1023"/>
    <n v="192"/>
  </r>
  <r>
    <n v="11045"/>
    <x v="7"/>
    <s v="LINK"/>
    <s v="CABA"/>
    <n v="6"/>
    <x v="0"/>
    <b v="0"/>
    <s v="Av. Callao"/>
    <n v="201"/>
    <s v="San Nicolas"/>
    <s v="Comuna 1"/>
    <n v="1022"/>
    <n v="55"/>
  </r>
  <r>
    <n v="11184"/>
    <x v="4"/>
    <s v="LINK"/>
    <s v="CABA"/>
    <n v="2"/>
    <x v="0"/>
    <b v="0"/>
    <s v="Av. Callao"/>
    <n v="270"/>
    <s v="Balvanera"/>
    <s v="Comuna 3"/>
    <n v="1022"/>
    <n v="47"/>
  </r>
  <r>
    <n v="11404"/>
    <x v="1"/>
    <s v="LINK"/>
    <s v="CABA"/>
    <n v="2"/>
    <x v="1"/>
    <b v="1"/>
    <s v="Av. Callao"/>
    <n v="302"/>
    <s v="Balvanera"/>
    <s v="Comuna 3"/>
    <n v="1022"/>
    <n v="226"/>
  </r>
  <r>
    <n v="11684"/>
    <x v="4"/>
    <s v="LINK"/>
    <s v="CABA"/>
    <n v="1"/>
    <x v="0"/>
    <b v="0"/>
    <s v="Av. Caseros"/>
    <n v="2061"/>
    <s v="Parque Patricios"/>
    <s v="Comuna 4"/>
    <n v="1264"/>
    <n v="63"/>
  </r>
  <r>
    <n v="11687"/>
    <x v="4"/>
    <s v="LINK"/>
    <s v="CABA"/>
    <n v="3"/>
    <x v="0"/>
    <b v="0"/>
    <s v="Av. Caseros"/>
    <n v="2736"/>
    <s v="Parque Patricios"/>
    <s v="Comuna 4"/>
    <n v="1264"/>
    <n v="122"/>
  </r>
  <r>
    <n v="11686"/>
    <x v="4"/>
    <s v="LINK"/>
    <s v="CABA"/>
    <n v="2"/>
    <x v="1"/>
    <b v="0"/>
    <s v="Av. Caseros"/>
    <n v="2890"/>
    <s v="Parque Patricios"/>
    <s v="Comuna 4"/>
    <n v="1264"/>
    <n v="226"/>
  </r>
  <r>
    <n v="11682"/>
    <x v="1"/>
    <s v="LINK"/>
    <s v="CABA"/>
    <n v="2"/>
    <x v="1"/>
    <b v="1"/>
    <s v="Av. Caseros"/>
    <n v="2902"/>
    <s v="Parque Patricios"/>
    <s v="Comuna 4"/>
    <n v="1264"/>
    <n v="36"/>
  </r>
  <r>
    <n v="11689"/>
    <x v="7"/>
    <s v="LINK"/>
    <s v="CABA"/>
    <n v="3"/>
    <x v="1"/>
    <b v="0"/>
    <s v="Av. Caseros"/>
    <n v="2935"/>
    <s v="Parque Patricios"/>
    <s v="Comuna 4"/>
    <n v="1264"/>
    <n v="25"/>
  </r>
  <r>
    <n v="11688"/>
    <x v="4"/>
    <s v="LINK"/>
    <s v="CABA"/>
    <n v="1"/>
    <x v="0"/>
    <b v="1"/>
    <s v="Av. Caseros"/>
    <n v="2980"/>
    <s v="Parque Patricios"/>
    <s v="Comuna 4"/>
    <n v="1264"/>
    <n v="284"/>
  </r>
  <r>
    <n v="11685"/>
    <x v="6"/>
    <s v="LINK"/>
    <s v="CABA"/>
    <n v="2"/>
    <x v="0"/>
    <b v="0"/>
    <s v="Av. Caseros"/>
    <n v="3267"/>
    <s v="Parque Patricios"/>
    <s v="Comuna 4"/>
    <n v="1263"/>
    <n v="150"/>
  </r>
  <r>
    <n v="11727"/>
    <x v="4"/>
    <s v="LINK"/>
    <s v="CABA"/>
    <n v="1"/>
    <x v="1"/>
    <b v="0"/>
    <s v="Av. Cnel. Roca"/>
    <n v="5252"/>
    <s v="Villa Riachuelo"/>
    <s v="Comuna 8"/>
    <n v="1439"/>
    <n v="230"/>
  </r>
  <r>
    <n v="11732"/>
    <x v="10"/>
    <s v="LINK"/>
    <s v="CABA"/>
    <n v="1"/>
    <x v="0"/>
    <b v="0"/>
    <s v="Av. Cnel. Roca"/>
    <n v="6787"/>
    <s v="Villa Riachuelo"/>
    <s v="Comuna 8"/>
    <n v="1439"/>
    <n v="272"/>
  </r>
  <r>
    <n v="11711"/>
    <x v="4"/>
    <s v="LINK"/>
    <s v="CABA"/>
    <n v="3"/>
    <x v="1"/>
    <b v="0"/>
    <s v="Av. Comodoro Py"/>
    <n v="2002"/>
    <s v="Retiro"/>
    <s v="Comuna 1"/>
    <n v="1104"/>
    <n v="85"/>
  </r>
  <r>
    <n v="11722"/>
    <x v="1"/>
    <s v="LINK"/>
    <s v="CABA"/>
    <n v="2"/>
    <x v="0"/>
    <b v="0"/>
    <s v="Av. Comodoro Py"/>
    <n v="2055"/>
    <s v="Retiro"/>
    <s v="Comuna 1"/>
    <n v="1104"/>
    <n v="87"/>
  </r>
  <r>
    <n v="11231"/>
    <x v="1"/>
    <s v="LINK"/>
    <s v="CABA"/>
    <n v="2"/>
    <x v="0"/>
    <b v="1"/>
    <s v="Av. Constituyentes"/>
    <n v="5451"/>
    <s v="Villa Urquiza"/>
    <s v="Comuna 12"/>
    <n v="1431"/>
    <n v="305"/>
  </r>
  <r>
    <n v="10989"/>
    <x v="6"/>
    <s v="LINK"/>
    <s v="CABA"/>
    <n v="2"/>
    <x v="1"/>
    <b v="0"/>
    <s v="Av. Cordoba"/>
    <n v="1527"/>
    <s v="Recoleta"/>
    <s v="Comuna 2"/>
    <n v="1055"/>
    <n v="40"/>
  </r>
  <r>
    <n v="11002"/>
    <x v="6"/>
    <s v="LINK"/>
    <s v="CABA"/>
    <n v="1"/>
    <x v="1"/>
    <b v="0"/>
    <s v="Av. Cordoba"/>
    <n v="1527"/>
    <s v="Recoleta"/>
    <s v="Comuna 2"/>
    <n v="1055"/>
    <n v="216"/>
  </r>
  <r>
    <n v="10990"/>
    <x v="4"/>
    <s v="LINK"/>
    <s v="CABA"/>
    <n v="4"/>
    <x v="1"/>
    <b v="1"/>
    <s v="Av. Cordoba"/>
    <n v="2543"/>
    <s v="Recoleta"/>
    <s v="Comuna 2"/>
    <n v="1120"/>
    <n v="208"/>
  </r>
  <r>
    <n v="11209"/>
    <x v="1"/>
    <s v="LINK"/>
    <s v="CABA"/>
    <n v="2"/>
    <x v="1"/>
    <b v="1"/>
    <s v="Av. Cordoba"/>
    <n v="4402"/>
    <s v="Villa Crespo"/>
    <s v="Comuna 15"/>
    <n v="1414"/>
    <n v="129"/>
  </r>
  <r>
    <n v="11792"/>
    <x v="4"/>
    <s v="LINK"/>
    <s v="CABA"/>
    <n v="2"/>
    <x v="1"/>
    <b v="0"/>
    <s v="Av. Cordoba"/>
    <n v="5991"/>
    <s v="Palermo"/>
    <s v="Comuna 14"/>
    <n v="1414"/>
    <n v="32"/>
  </r>
  <r>
    <n v="11765"/>
    <x v="4"/>
    <s v="LINK"/>
    <s v="CABA"/>
    <n v="1"/>
    <x v="0"/>
    <b v="0"/>
    <s v="Av. Cordoba"/>
    <n v="6103"/>
    <s v="Chacarita"/>
    <s v="Comuna 15"/>
    <n v="1427"/>
    <n v="259"/>
  </r>
  <r>
    <n v="11705"/>
    <x v="4"/>
    <s v="LINK"/>
    <s v="CABA"/>
    <n v="2"/>
    <x v="1"/>
    <b v="1"/>
    <s v="Av. Cordoba"/>
    <n v="675"/>
    <s v="Retiro"/>
    <s v="Comuna 1"/>
    <n v="1054"/>
    <n v="22"/>
  </r>
  <r>
    <n v="11037"/>
    <x v="7"/>
    <s v="LINK"/>
    <s v="CABA"/>
    <n v="1"/>
    <x v="1"/>
    <b v="0"/>
    <s v="Av. Cordoba"/>
    <n v="924"/>
    <s v="San Nicolas"/>
    <s v="Comuna 1"/>
    <n v="1054"/>
    <n v="40"/>
  </r>
  <r>
    <n v="11022"/>
    <x v="4"/>
    <s v="LINK"/>
    <s v="CABA"/>
    <n v="4"/>
    <x v="1"/>
    <b v="0"/>
    <s v="Av. Corrientes"/>
    <n v="1418"/>
    <s v="San Nicolas"/>
    <s v="Comuna 1"/>
    <n v="1042"/>
    <n v="92"/>
  </r>
  <r>
    <n v="11039"/>
    <x v="6"/>
    <s v="LINK"/>
    <s v="CABA"/>
    <n v="2"/>
    <x v="1"/>
    <b v="1"/>
    <s v="Av. Corrientes"/>
    <n v="1574"/>
    <s v="San Nicolas"/>
    <s v="Comuna 1"/>
    <n v="1042"/>
    <n v="272"/>
  </r>
  <r>
    <n v="11191"/>
    <x v="6"/>
    <s v="LINK"/>
    <s v="CABA"/>
    <n v="1"/>
    <x v="0"/>
    <b v="0"/>
    <s v="Av Corrientes"/>
    <n v="1813"/>
    <s v="Balvanera"/>
    <s v="Comuna 3"/>
    <n v="1045"/>
    <n v="214"/>
  </r>
  <r>
    <n v="11162"/>
    <x v="1"/>
    <s v="LINK"/>
    <s v="CABA"/>
    <n v="4"/>
    <x v="1"/>
    <b v="0"/>
    <s v="Av. Corrientes"/>
    <n v="2156"/>
    <s v="Balvanera"/>
    <s v="Comuna 3"/>
    <n v="1045"/>
    <n v="77"/>
  </r>
  <r>
    <n v="11163"/>
    <x v="6"/>
    <s v="LINK"/>
    <s v="CABA"/>
    <n v="2"/>
    <x v="0"/>
    <b v="0"/>
    <s v="Av. Corrientes"/>
    <n v="2187"/>
    <s v="Balvanera"/>
    <s v="Comuna 3"/>
    <n v="1045"/>
    <n v="80"/>
  </r>
  <r>
    <n v="11178"/>
    <x v="4"/>
    <s v="LINK"/>
    <s v="CABA"/>
    <n v="2"/>
    <x v="1"/>
    <b v="1"/>
    <s v="Av. Corrientes"/>
    <n v="2528"/>
    <s v="Balvanera"/>
    <s v="Comuna 3"/>
    <n v="1046"/>
    <n v="241"/>
  </r>
  <r>
    <n v="11190"/>
    <x v="11"/>
    <s v="LINK"/>
    <s v="CABA"/>
    <n v="1"/>
    <x v="1"/>
    <b v="1"/>
    <s v="Av Corrientes"/>
    <n v="2587"/>
    <s v="Balvanera"/>
    <s v="Comuna 3"/>
    <n v="1046"/>
    <n v="176"/>
  </r>
  <r>
    <n v="11179"/>
    <x v="4"/>
    <s v="LINK"/>
    <s v="CABA"/>
    <n v="3"/>
    <x v="1"/>
    <b v="1"/>
    <s v="Av. Corrientes"/>
    <n v="3153"/>
    <s v="Balvanera"/>
    <s v="Comuna 3"/>
    <n v="1193"/>
    <n v="198"/>
  </r>
  <r>
    <n v="11186"/>
    <x v="9"/>
    <s v="LINK"/>
    <s v="CABA"/>
    <n v="2"/>
    <x v="0"/>
    <b v="1"/>
    <s v="Av. Corrientes"/>
    <n v="3247"/>
    <s v="Balvanera"/>
    <s v="Comuna 3"/>
    <n v="1193"/>
    <n v="293"/>
  </r>
  <r>
    <n v="11173"/>
    <x v="6"/>
    <s v="LINK"/>
    <s v="CABA"/>
    <n v="2"/>
    <x v="0"/>
    <b v="1"/>
    <s v="Av. Corrientes"/>
    <n v="3300"/>
    <s v="Balvanera"/>
    <s v="Comuna 3"/>
    <n v="1193"/>
    <n v="177"/>
  </r>
  <r>
    <n v="11164"/>
    <x v="1"/>
    <s v="LINK"/>
    <s v="CABA"/>
    <n v="1"/>
    <x v="1"/>
    <b v="1"/>
    <s v="Av. Corrientes"/>
    <n v="3302"/>
    <s v="Balvanera"/>
    <s v="Comuna 3"/>
    <n v="1193"/>
    <n v="277"/>
  </r>
  <r>
    <n v="11029"/>
    <x v="1"/>
    <s v="LINK"/>
    <s v="CABA"/>
    <n v="2"/>
    <x v="0"/>
    <b v="0"/>
    <s v="Av. Corrientes"/>
    <n v="345"/>
    <s v="San Nicolas"/>
    <s v="Comuna 1"/>
    <n v="1043"/>
    <n v="251"/>
  </r>
  <r>
    <n v="11420"/>
    <x v="9"/>
    <s v="LINK"/>
    <s v="CABA"/>
    <n v="2"/>
    <x v="1"/>
    <b v="1"/>
    <s v="Av. Corrientes"/>
    <n v="3820"/>
    <s v="Almagro"/>
    <s v="Comuna 5"/>
    <n v="1194"/>
    <n v="67"/>
  </r>
  <r>
    <n v="11415"/>
    <x v="7"/>
    <s v="LINK"/>
    <s v="CABA"/>
    <n v="3"/>
    <x v="1"/>
    <b v="1"/>
    <s v="Av. Corrientes"/>
    <n v="4043"/>
    <s v="Almagro"/>
    <s v="Comuna 5"/>
    <n v="1194"/>
    <n v="268"/>
  </r>
  <r>
    <n v="11417"/>
    <x v="4"/>
    <s v="LINK"/>
    <s v="CABA"/>
    <n v="1"/>
    <x v="1"/>
    <b v="0"/>
    <s v="Av. Corrientes"/>
    <n v="4055"/>
    <s v="Almagro"/>
    <s v="Comuna 5"/>
    <n v="1194"/>
    <n v="32"/>
  </r>
  <r>
    <n v="11416"/>
    <x v="6"/>
    <s v="LINK"/>
    <s v="CABA"/>
    <n v="4"/>
    <x v="0"/>
    <b v="1"/>
    <s v="Av. Corrientes"/>
    <n v="4124"/>
    <s v="Almagro"/>
    <s v="Comuna 5"/>
    <n v="1195"/>
    <n v="180"/>
  </r>
  <r>
    <n v="11418"/>
    <x v="1"/>
    <s v="LINK"/>
    <s v="CABA"/>
    <n v="3"/>
    <x v="0"/>
    <b v="1"/>
    <s v="Av. Corrientes"/>
    <n v="4279"/>
    <s v="Almagro"/>
    <s v="Comuna 5"/>
    <n v="1195"/>
    <n v="141"/>
  </r>
  <r>
    <n v="11213"/>
    <x v="4"/>
    <s v="LINK"/>
    <s v="CABA"/>
    <n v="1"/>
    <x v="1"/>
    <b v="0"/>
    <s v="Av. Corrientes"/>
    <n v="5066"/>
    <s v="Villa Crespo"/>
    <s v="Comuna 15"/>
    <n v="1414"/>
    <n v="158"/>
  </r>
  <r>
    <n v="11212"/>
    <x v="4"/>
    <s v="LINK"/>
    <s v="CABA"/>
    <n v="2"/>
    <x v="1"/>
    <b v="0"/>
    <s v="Av. Corrientes"/>
    <n v="5273"/>
    <s v="Villa Crespo"/>
    <s v="Comuna 15"/>
    <n v="1414"/>
    <n v="70"/>
  </r>
  <r>
    <n v="11205"/>
    <x v="7"/>
    <s v="LINK"/>
    <s v="CABA"/>
    <n v="4"/>
    <x v="1"/>
    <b v="0"/>
    <s v="Av. Corrientes"/>
    <n v="5399"/>
    <s v="Villa Crespo"/>
    <s v="Comuna 15"/>
    <n v="1414"/>
    <n v="258"/>
  </r>
  <r>
    <n v="11208"/>
    <x v="1"/>
    <s v="LINK"/>
    <s v="CABA"/>
    <n v="3"/>
    <x v="0"/>
    <b v="0"/>
    <s v="Av. Corrientes"/>
    <n v="5401"/>
    <s v="Villa Crespo"/>
    <s v="Comuna 15"/>
    <n v="1414"/>
    <n v="70"/>
  </r>
  <r>
    <n v="10887"/>
    <x v="4"/>
    <s v="LINK"/>
    <s v="CABA"/>
    <n v="3"/>
    <x v="1"/>
    <b v="0"/>
    <s v="Av. Del Barco Centenera"/>
    <n v="2906"/>
    <s v="Nueva Pompeya"/>
    <s v="Comuna 4"/>
    <n v="1437"/>
    <n v="80"/>
  </r>
  <r>
    <n v="11195"/>
    <x v="6"/>
    <s v="LINK"/>
    <s v="CABA"/>
    <n v="2"/>
    <x v="1"/>
    <b v="0"/>
    <s v="Av. Del Libertador"/>
    <n v="6335"/>
    <s v="Belgrano"/>
    <s v="Comuna 13"/>
    <n v="1428"/>
    <n v="289"/>
  </r>
  <r>
    <n v="11532"/>
    <x v="1"/>
    <s v="LINK"/>
    <s v="CABA"/>
    <n v="1"/>
    <x v="0"/>
    <b v="0"/>
    <s v="Av. Del Libertador"/>
    <n v="8250"/>
    <s v="Nuñez"/>
    <s v="Comuna 13"/>
    <n v="1429"/>
    <n v="173"/>
  </r>
  <r>
    <n v="11710"/>
    <x v="4"/>
    <s v="LINK"/>
    <s v="CABA"/>
    <n v="2"/>
    <x v="0"/>
    <b v="0"/>
    <s v="Av. De Los Inmigrantes"/>
    <n v="1901"/>
    <s v="Retiro"/>
    <s v="Comuna 1"/>
    <n v="1104"/>
    <n v="105"/>
  </r>
  <r>
    <n v="11702"/>
    <x v="4"/>
    <s v="LINK"/>
    <s v="CABA"/>
    <n v="1"/>
    <x v="1"/>
    <b v="1"/>
    <s v="Av. De Los Inmigrantes"/>
    <n v="1901"/>
    <s v="Retiro"/>
    <s v="Comuna 1"/>
    <n v="1104"/>
    <n v="258"/>
  </r>
  <r>
    <n v="11723"/>
    <x v="1"/>
    <s v="LINK"/>
    <s v="CABA"/>
    <n v="1"/>
    <x v="1"/>
    <b v="1"/>
    <s v="Av. De Los Inmigrantes"/>
    <n v="2048"/>
    <s v="Retiro"/>
    <s v="Comuna 1"/>
    <n v="1104"/>
    <n v="308"/>
  </r>
  <r>
    <n v="11394"/>
    <x v="1"/>
    <s v="LINK"/>
    <s v="CABA"/>
    <n v="3"/>
    <x v="0"/>
    <b v="0"/>
    <s v="Av. De Mayo"/>
    <n v="1464"/>
    <s v="Monserrat"/>
    <s v="Comuna 1"/>
    <n v="1085"/>
    <n v="36"/>
  </r>
  <r>
    <n v="11388"/>
    <x v="4"/>
    <s v="LINK"/>
    <s v="CABA"/>
    <n v="1"/>
    <x v="1"/>
    <b v="1"/>
    <s v="Av. De Mayo"/>
    <n v="525"/>
    <s v="Monserrat"/>
    <s v="Comuna 1"/>
    <n v="1084"/>
    <n v="220"/>
  </r>
  <r>
    <n v="11663"/>
    <x v="4"/>
    <s v="LINK"/>
    <s v="CABA"/>
    <n v="1"/>
    <x v="1"/>
    <b v="0"/>
    <s v="Av. Díaz Velez"/>
    <n v="5044"/>
    <s v="Caballito"/>
    <s v="Comuna 6"/>
    <n v="1405"/>
    <n v="96"/>
  </r>
  <r>
    <n v="11666"/>
    <x v="4"/>
    <s v="LINK"/>
    <s v="CABA"/>
    <n v="1"/>
    <x v="0"/>
    <b v="0"/>
    <s v="Av. Directorio"/>
    <n v="1251"/>
    <s v="Caballito"/>
    <s v="Comuna 6"/>
    <n v="1406"/>
    <n v="224"/>
  </r>
  <r>
    <n v="10982"/>
    <x v="6"/>
    <s v="LINK"/>
    <s v="CABA"/>
    <n v="2"/>
    <x v="1"/>
    <b v="1"/>
    <s v="Av. Donato Alvarez"/>
    <n v="2137"/>
    <s v="Paternal"/>
    <s v="Comuna 15"/>
    <n v="1416"/>
    <n v="76"/>
  </r>
  <r>
    <n v="11215"/>
    <x v="6"/>
    <s v="LINK"/>
    <s v="CABA"/>
    <n v="2"/>
    <x v="1"/>
    <b v="0"/>
    <s v="Av. Dr. Honorio Pueyrredón"/>
    <n v="1891"/>
    <s v="Villa Crespo"/>
    <s v="Comuna 15"/>
    <n v="1414"/>
    <n v="111"/>
  </r>
  <r>
    <n v="11774"/>
    <x v="4"/>
    <s v="LINK"/>
    <s v="CABA"/>
    <n v="1"/>
    <x v="1"/>
    <b v="1"/>
    <s v="Av. Elcano"/>
    <n v="3174"/>
    <s v="Colegiales"/>
    <s v="Comuna 13"/>
    <n v="1426"/>
    <n v="207"/>
  </r>
  <r>
    <n v="11203"/>
    <x v="6"/>
    <s v="LINK"/>
    <s v="CABA"/>
    <n v="3"/>
    <x v="1"/>
    <b v="0"/>
    <s v="Av. Entre Rios"/>
    <n v="1062"/>
    <s v="Constitucion"/>
    <s v="Comuna 1"/>
    <n v="1080"/>
    <n v="95"/>
  </r>
  <r>
    <n v="11200"/>
    <x v="1"/>
    <s v="LINK"/>
    <s v="CABA"/>
    <n v="4"/>
    <x v="1"/>
    <b v="1"/>
    <s v="Av. Entre Rios"/>
    <n v="1201"/>
    <s v="San Cristobal"/>
    <s v="Comuna 3"/>
    <n v="1133"/>
    <n v="82"/>
  </r>
  <r>
    <n v="11199"/>
    <x v="8"/>
    <s v="LINK"/>
    <s v="CABA"/>
    <n v="1"/>
    <x v="1"/>
    <b v="1"/>
    <s v="Av. Entre Rios"/>
    <n v="1238"/>
    <s v="Constitucion"/>
    <s v="Comuna 1"/>
    <n v="1133"/>
    <n v="314"/>
  </r>
  <r>
    <n v="11675"/>
    <x v="4"/>
    <s v="LINK"/>
    <s v="CABA"/>
    <n v="1"/>
    <x v="0"/>
    <b v="0"/>
    <s v="Av. Entre Rios"/>
    <n v="1492"/>
    <s v="Constitucion"/>
    <s v="Comuna 1"/>
    <n v="1133"/>
    <n v="62"/>
  </r>
  <r>
    <n v="11681"/>
    <x v="1"/>
    <s v="LINK"/>
    <s v="CABA"/>
    <n v="1"/>
    <x v="0"/>
    <b v="0"/>
    <s v="Av. España"/>
    <n v="2591"/>
    <s v="Boca"/>
    <s v="Comuna 4"/>
    <n v="1107"/>
    <n v="295"/>
  </r>
  <r>
    <n v="11680"/>
    <x v="6"/>
    <s v="LINK"/>
    <s v="CABA"/>
    <n v="1"/>
    <x v="1"/>
    <b v="1"/>
    <s v="Av. España"/>
    <n v="3091"/>
    <s v="Boca"/>
    <s v="Comuna 4"/>
    <n v="1107"/>
    <n v="256"/>
  </r>
  <r>
    <n v="11523"/>
    <x v="1"/>
    <s v="LINK"/>
    <s v="CABA"/>
    <n v="2"/>
    <x v="0"/>
    <b v="0"/>
    <s v="Av. Eva Perón"/>
    <n v="2616"/>
    <s v="Flores"/>
    <s v="Comuna 7"/>
    <n v="1406"/>
    <n v="194"/>
  </r>
  <r>
    <n v="10981"/>
    <x v="6"/>
    <s v="LINK"/>
    <s v="CABA"/>
    <n v="3"/>
    <x v="0"/>
    <b v="1"/>
    <s v="Av. Eva Perón"/>
    <n v="4735"/>
    <s v="Parque Avellaneda"/>
    <s v="Comuna 9"/>
    <n v="1407"/>
    <n v="193"/>
  </r>
  <r>
    <n v="10980"/>
    <x v="7"/>
    <s v="LINK"/>
    <s v="CABA"/>
    <n v="3"/>
    <x v="0"/>
    <b v="1"/>
    <s v="Av. Eva Perón"/>
    <n v="4834"/>
    <s v="Parque Avellaneda"/>
    <s v="Comuna 9"/>
    <n v="1407"/>
    <n v="236"/>
  </r>
  <r>
    <n v="11216"/>
    <x v="1"/>
    <s v="LINK"/>
    <s v="CABA"/>
    <n v="2"/>
    <x v="1"/>
    <b v="1"/>
    <s v="Av. Fco. Beiró"/>
    <n v="5252"/>
    <s v="Villa Devoto"/>
    <s v="Comuna 11"/>
    <n v="1419"/>
    <n v="229"/>
  </r>
  <r>
    <n v="11434"/>
    <x v="4"/>
    <s v="LINK"/>
    <s v="CABA"/>
    <n v="3"/>
    <x v="0"/>
    <b v="0"/>
    <s v="Av. Fco. Beiró"/>
    <n v="5327"/>
    <s v="Villa Real"/>
    <s v="Comuna 10"/>
    <n v="1419"/>
    <n v="121"/>
  </r>
  <r>
    <n v="11091"/>
    <x v="6"/>
    <s v="LINK"/>
    <s v="CABA"/>
    <n v="3"/>
    <x v="1"/>
    <b v="1"/>
    <s v="Av. F. De La Cruz"/>
    <n v="3314"/>
    <s v="Villa Soldati"/>
    <s v="Comuna 8"/>
    <n v="1437"/>
    <n v="91"/>
  </r>
  <r>
    <n v="11772"/>
    <x v="1"/>
    <s v="LINK"/>
    <s v="CABA"/>
    <n v="2"/>
    <x v="0"/>
    <b v="1"/>
    <s v="Av. Federico Lacroze"/>
    <n v="2668"/>
    <s v="Colegiales"/>
    <s v="Comuna 13"/>
    <n v="1426"/>
    <n v="167"/>
  </r>
  <r>
    <n v="11770"/>
    <x v="6"/>
    <s v="LINK"/>
    <s v="CABA"/>
    <n v="2"/>
    <x v="0"/>
    <b v="0"/>
    <s v="Av. Federico Lacroze"/>
    <n v="3763"/>
    <s v="Chacarita"/>
    <s v="Comuna 15"/>
    <n v="1427"/>
    <n v="263"/>
  </r>
  <r>
    <n v="11769"/>
    <x v="7"/>
    <s v="LINK"/>
    <s v="CABA"/>
    <n v="2"/>
    <x v="1"/>
    <b v="1"/>
    <s v="Av. Federico Lacroze"/>
    <n v="3960"/>
    <s v="Chacarita"/>
    <s v="Comuna 15"/>
    <n v="1427"/>
    <n v="89"/>
  </r>
  <r>
    <n v="10956"/>
    <x v="6"/>
    <s v="LINK"/>
    <s v="CABA"/>
    <n v="1"/>
    <x v="1"/>
    <b v="0"/>
    <s v="Av. Figueroa Alcorta"/>
    <n v="7597"/>
    <s v="Belgrano"/>
    <s v="Comuna 13"/>
    <n v="1428"/>
    <n v="176"/>
  </r>
  <r>
    <n v="11766"/>
    <x v="1"/>
    <s v="LINK"/>
    <s v="CABA"/>
    <n v="2"/>
    <x v="0"/>
    <b v="1"/>
    <s v="Av. Forest"/>
    <n v="488"/>
    <s v="Chacarita"/>
    <s v="Comuna 15"/>
    <n v="1427"/>
    <n v="95"/>
  </r>
  <r>
    <n v="11655"/>
    <x v="7"/>
    <s v="LINK"/>
    <s v="CABA"/>
    <n v="3"/>
    <x v="0"/>
    <b v="0"/>
    <s v="Av. Gaona"/>
    <n v="1142"/>
    <s v="Caballito"/>
    <s v="Comuna 6"/>
    <n v="1405"/>
    <n v="232"/>
  </r>
  <r>
    <n v="11660"/>
    <x v="1"/>
    <s v="LINK"/>
    <s v="CABA"/>
    <n v="3"/>
    <x v="0"/>
    <b v="1"/>
    <s v="Av. Gaona"/>
    <n v="1800"/>
    <s v="Caballito"/>
    <s v="Comuna 6"/>
    <n v="1416"/>
    <n v="73"/>
  </r>
  <r>
    <n v="11662"/>
    <x v="1"/>
    <s v="LINK"/>
    <s v="CABA"/>
    <n v="1"/>
    <x v="1"/>
    <b v="0"/>
    <s v="Av. Gaona"/>
    <n v="2197"/>
    <s v="Caballito"/>
    <s v="Comuna 6"/>
    <n v="1416"/>
    <n v="89"/>
  </r>
  <r>
    <n v="11525"/>
    <x v="12"/>
    <s v="LINK"/>
    <s v="CABA"/>
    <n v="1"/>
    <x v="0"/>
    <b v="1"/>
    <s v="Av. Gaona"/>
    <n v="3755"/>
    <s v="Villa Santa Rita"/>
    <s v="Comuna 11"/>
    <n v="1416"/>
    <n v="272"/>
  </r>
  <r>
    <n v="11717"/>
    <x v="1"/>
    <s v="LINK"/>
    <s v="CABA"/>
    <n v="1"/>
    <x v="0"/>
    <b v="1"/>
    <s v="Av. Gendarmería Nacional"/>
    <n v="717"/>
    <s v="Retiro"/>
    <s v="Comuna 1"/>
    <n v="0"/>
    <n v="126"/>
  </r>
  <r>
    <n v="11007"/>
    <x v="4"/>
    <s v="LINK"/>
    <s v="CABA"/>
    <n v="2"/>
    <x v="1"/>
    <b v="0"/>
    <s v="Av. Gral. Las Heras"/>
    <n v="1601"/>
    <s v="Recoleta"/>
    <s v="Comuna 2"/>
    <n v="1018"/>
    <n v="173"/>
  </r>
  <r>
    <n v="11005"/>
    <x v="1"/>
    <s v="LINK"/>
    <s v="CABA"/>
    <n v="3"/>
    <x v="1"/>
    <b v="0"/>
    <s v="Av. Gral. Las Heras"/>
    <n v="2111"/>
    <s v="Recoleta"/>
    <s v="Comuna 2"/>
    <n v="1127"/>
    <n v="38"/>
  </r>
  <r>
    <n v="11003"/>
    <x v="1"/>
    <s v="LINK"/>
    <s v="CABA"/>
    <n v="3"/>
    <x v="1"/>
    <b v="0"/>
    <s v="Av. Gral. Las Heras"/>
    <n v="2111"/>
    <s v="Recoleta"/>
    <s v="Comuna 2"/>
    <n v="1127"/>
    <n v="54"/>
  </r>
  <r>
    <n v="10996"/>
    <x v="12"/>
    <s v="LINK"/>
    <s v="CABA"/>
    <n v="2"/>
    <x v="1"/>
    <b v="1"/>
    <s v="Av. Gral. Las Heras"/>
    <n v="2382"/>
    <s v="Recoleta"/>
    <s v="Comuna 2"/>
    <n v="1425"/>
    <n v="286"/>
  </r>
  <r>
    <n v="10993"/>
    <x v="4"/>
    <s v="LINK"/>
    <s v="CABA"/>
    <n v="1"/>
    <x v="1"/>
    <b v="0"/>
    <s v="Av. Gral. Las Heras"/>
    <n v="2670"/>
    <s v="Recoleta"/>
    <s v="Comuna 2"/>
    <n v="1425"/>
    <n v="95"/>
  </r>
  <r>
    <n v="11788"/>
    <x v="4"/>
    <s v="LINK"/>
    <s v="CABA"/>
    <n v="1"/>
    <x v="1"/>
    <b v="1"/>
    <s v="Av. Gral. Las Heras"/>
    <n v="3925"/>
    <s v="Palermo"/>
    <s v="Comuna 14"/>
    <n v="1425"/>
    <n v="298"/>
  </r>
  <r>
    <n v="11232"/>
    <x v="6"/>
    <s v="LINK"/>
    <s v="CABA"/>
    <n v="2"/>
    <x v="1"/>
    <b v="0"/>
    <s v="Av. Gral. Mosconi"/>
    <n v="2793"/>
    <s v="Villa Pueyrredon"/>
    <s v="Comuna 12"/>
    <n v="1419"/>
    <n v="286"/>
  </r>
  <r>
    <n v="11217"/>
    <x v="1"/>
    <s v="LINK"/>
    <s v="CABA"/>
    <n v="2"/>
    <x v="1"/>
    <b v="1"/>
    <s v="Av. Gral. Mosconi"/>
    <n v="3581"/>
    <s v="Villa Devoto"/>
    <s v="Comuna 11"/>
    <n v="1419"/>
    <n v="123"/>
  </r>
  <r>
    <n v="10977"/>
    <x v="1"/>
    <s v="LINK"/>
    <s v="CABA"/>
    <n v="1"/>
    <x v="0"/>
    <b v="0"/>
    <s v="Av. Gral. Paz"/>
    <n v="12950"/>
    <s v="Mataderos"/>
    <s v="Comuna 9"/>
    <n v="1440"/>
    <n v="102"/>
  </r>
  <r>
    <n v="11225"/>
    <x v="1"/>
    <s v="LINK"/>
    <s v="CABA"/>
    <n v="1"/>
    <x v="1"/>
    <b v="1"/>
    <s v="Av. Gral. Paz"/>
    <n v="1499"/>
    <s v="Saavedra"/>
    <s v="Comuna 12"/>
    <n v="0"/>
    <n v="152"/>
  </r>
  <r>
    <n v="10963"/>
    <x v="1"/>
    <s v="LINK"/>
    <s v="CABA"/>
    <n v="4"/>
    <x v="1"/>
    <b v="0"/>
    <s v="Av. Independencia"/>
    <n v="3599"/>
    <s v="Almagro"/>
    <s v="Comuna 5"/>
    <n v="1226"/>
    <n v="292"/>
  </r>
  <r>
    <n v="11089"/>
    <x v="4"/>
    <s v="LINK"/>
    <s v="CABA"/>
    <n v="1"/>
    <x v="1"/>
    <b v="0"/>
    <s v="Av. Int. Fco. Rabanal"/>
    <n v="3220"/>
    <s v="Villa Soldati"/>
    <s v="Comuna 8"/>
    <n v="1437"/>
    <n v="222"/>
  </r>
  <r>
    <n v="11656"/>
    <x v="4"/>
    <s v="LINK"/>
    <s v="CABA"/>
    <n v="1"/>
    <x v="1"/>
    <b v="0"/>
    <s v="Av. José M. Moreno"/>
    <n v="362"/>
    <s v="Caballito"/>
    <s v="Comuna 6"/>
    <n v="1424"/>
    <n v="174"/>
  </r>
  <r>
    <n v="10978"/>
    <x v="4"/>
    <s v="LINK"/>
    <s v="CABA"/>
    <n v="3"/>
    <x v="1"/>
    <b v="0"/>
    <s v="Av. Juan B. Alberdi"/>
    <n v="5759"/>
    <s v="Mataderos"/>
    <s v="Comuna 9"/>
    <n v="1440"/>
    <n v="59"/>
  </r>
  <r>
    <n v="10976"/>
    <x v="6"/>
    <s v="LINK"/>
    <s v="CABA"/>
    <n v="3"/>
    <x v="0"/>
    <b v="0"/>
    <s v="Av. Juan B. Alberdi"/>
    <n v="5984"/>
    <s v="Mataderos"/>
    <s v="Comuna 9"/>
    <n v="1440"/>
    <n v="124"/>
  </r>
  <r>
    <n v="10979"/>
    <x v="7"/>
    <s v="LINK"/>
    <s v="CABA"/>
    <n v="3"/>
    <x v="1"/>
    <b v="0"/>
    <s v="Av. Juan B. Alberdi"/>
    <n v="6299"/>
    <s v="Mataderos"/>
    <s v="Comuna 9"/>
    <n v="1440"/>
    <n v="195"/>
  </r>
  <r>
    <n v="10973"/>
    <x v="1"/>
    <s v="LINK"/>
    <s v="CABA"/>
    <n v="5"/>
    <x v="1"/>
    <b v="1"/>
    <s v="Av. Juan B. Alberdi"/>
    <n v="6502"/>
    <s v="Mataderos"/>
    <s v="Comuna 9"/>
    <n v="1440"/>
    <n v="138"/>
  </r>
  <r>
    <n v="10975"/>
    <x v="4"/>
    <s v="LINK"/>
    <s v="CABA"/>
    <n v="4"/>
    <x v="1"/>
    <b v="0"/>
    <s v="Av. Juan B. Alberdi"/>
    <n v="6601"/>
    <s v="Mataderos"/>
    <s v="Comuna 9"/>
    <n v="1440"/>
    <n v="210"/>
  </r>
  <r>
    <n v="11422"/>
    <x v="6"/>
    <s v="LINK"/>
    <s v="CABA"/>
    <n v="1"/>
    <x v="1"/>
    <b v="1"/>
    <s v="Av. Juan B. Justo"/>
    <n v="9200"/>
    <s v="Liniers"/>
    <s v="Comuna 9"/>
    <n v="1408"/>
    <n v="62"/>
  </r>
  <r>
    <n v="11405"/>
    <x v="1"/>
    <s v="LINK"/>
    <s v="CABA"/>
    <n v="1"/>
    <x v="0"/>
    <b v="1"/>
    <s v="Av. Julio A. Roca"/>
    <n v="609"/>
    <s v="Monserrat"/>
    <s v="Comuna 1"/>
    <n v="1067"/>
    <n v="280"/>
  </r>
  <r>
    <n v="11397"/>
    <x v="1"/>
    <s v="LINK"/>
    <s v="CABA"/>
    <n v="2"/>
    <x v="0"/>
    <b v="0"/>
    <s v="Av. Julio A. Roca"/>
    <n v="651"/>
    <s v="Monserrat"/>
    <s v="Comuna 1"/>
    <n v="1067"/>
    <n v="160"/>
  </r>
  <r>
    <n v="11385"/>
    <x v="1"/>
    <s v="LINK"/>
    <s v="CABA"/>
    <n v="1"/>
    <x v="0"/>
    <b v="0"/>
    <s v="Av. Julio A. Roca"/>
    <n v="738"/>
    <s v="Monserrat"/>
    <s v="Comuna 1"/>
    <n v="1067"/>
    <n v="46"/>
  </r>
  <r>
    <n v="11090"/>
    <x v="7"/>
    <s v="LINK"/>
    <s v="CABA"/>
    <n v="2"/>
    <x v="0"/>
    <b v="1"/>
    <s v="Av. Lafuente"/>
    <n v="2862"/>
    <s v="Villa Soldati"/>
    <s v="Comuna 8"/>
    <n v="1437"/>
    <n v="81"/>
  </r>
  <r>
    <n v="11430"/>
    <x v="6"/>
    <s v="LINK"/>
    <s v="CABA"/>
    <n v="2"/>
    <x v="1"/>
    <b v="0"/>
    <s v="Av. La Plata"/>
    <n v="1437"/>
    <s v="Parque Chacabuco"/>
    <s v="Comuna 7"/>
    <n v="1250"/>
    <n v="30"/>
  </r>
  <r>
    <n v="10967"/>
    <x v="1"/>
    <s v="LINK"/>
    <s v="CABA"/>
    <n v="1"/>
    <x v="1"/>
    <b v="0"/>
    <s v="Av. La Plata"/>
    <n v="1455"/>
    <s v="Parque Chacabuco"/>
    <s v="Comuna 7"/>
    <n v="1250"/>
    <n v="252"/>
  </r>
  <r>
    <n v="10966"/>
    <x v="1"/>
    <s v="LINK"/>
    <s v="CABA"/>
    <n v="1"/>
    <x v="0"/>
    <b v="1"/>
    <s v="Av. La Plata"/>
    <n v="1455"/>
    <s v="Parque Chacabuco"/>
    <s v="Comuna 7"/>
    <n v="1250"/>
    <n v="262"/>
  </r>
  <r>
    <n v="10884"/>
    <x v="6"/>
    <s v="LINK"/>
    <s v="CABA"/>
    <n v="3"/>
    <x v="0"/>
    <b v="0"/>
    <s v="Av. La Plata"/>
    <n v="2428"/>
    <s v="Nueva Pompeya"/>
    <s v="Comuna 4"/>
    <n v="1437"/>
    <n v="133"/>
  </r>
  <r>
    <n v="11659"/>
    <x v="1"/>
    <s v="LINK"/>
    <s v="CABA"/>
    <n v="4"/>
    <x v="1"/>
    <b v="0"/>
    <s v="Av. La Plata"/>
    <n v="739"/>
    <s v="Caballito"/>
    <s v="Comuna 6"/>
    <n v="1235"/>
    <n v="264"/>
  </r>
  <r>
    <n v="11714"/>
    <x v="4"/>
    <s v="LINK"/>
    <s v="CABA"/>
    <n v="2"/>
    <x v="0"/>
    <b v="0"/>
    <s v="Av. Leandro N. Alem"/>
    <n v="1051"/>
    <s v="Retiro"/>
    <s v="Comuna 1"/>
    <n v="1001"/>
    <n v="285"/>
  </r>
  <r>
    <n v="10974"/>
    <x v="7"/>
    <s v="LINK"/>
    <s v="CABA"/>
    <n v="1"/>
    <x v="0"/>
    <b v="0"/>
    <s v="Av. Lisandro De La Torre"/>
    <n v="2406"/>
    <s v="Mataderos"/>
    <s v="Comuna 9"/>
    <n v="1440"/>
    <n v="151"/>
  </r>
  <r>
    <n v="11800"/>
    <x v="1"/>
    <s v="LINK"/>
    <s v="CABA"/>
    <n v="1"/>
    <x v="1"/>
    <b v="1"/>
    <s v="Av. Luis M. Campos"/>
    <n v="726"/>
    <s v="Palermo"/>
    <s v="Comuna 14"/>
    <n v="1426"/>
    <n v="183"/>
  </r>
  <r>
    <n v="11781"/>
    <x v="1"/>
    <s v="LINK"/>
    <s v="CABA"/>
    <n v="2"/>
    <x v="1"/>
    <b v="1"/>
    <s v="Av. Luis M. Campos"/>
    <n v="813"/>
    <s v="Palermo"/>
    <s v="Comuna 14"/>
    <n v="1426"/>
    <n v="303"/>
  </r>
  <r>
    <n v="11510"/>
    <x v="4"/>
    <s v="LINK"/>
    <s v="CABA"/>
    <n v="2"/>
    <x v="1"/>
    <b v="0"/>
    <s v="Av. Martín García"/>
    <n v="350"/>
    <s v="Boca"/>
    <s v="Comuna 4"/>
    <n v="1165"/>
    <n v="82"/>
  </r>
  <r>
    <n v="11501"/>
    <x v="4"/>
    <s v="LINK"/>
    <s v="CABA"/>
    <n v="2"/>
    <x v="0"/>
    <b v="1"/>
    <s v="Av. Martín García"/>
    <n v="574"/>
    <s v="Barracas"/>
    <s v="Comuna 4"/>
    <n v="1268"/>
    <n v="99"/>
  </r>
  <r>
    <n v="11502"/>
    <x v="1"/>
    <s v="LINK"/>
    <s v="CABA"/>
    <n v="2"/>
    <x v="0"/>
    <b v="0"/>
    <s v="Av. Martín García"/>
    <n v="878"/>
    <s v="Barracas"/>
    <s v="Comuna 4"/>
    <n v="1268"/>
    <n v="266"/>
  </r>
  <r>
    <n v="10961"/>
    <x v="4"/>
    <s v="LINK"/>
    <s v="CABA"/>
    <n v="1"/>
    <x v="0"/>
    <b v="1"/>
    <s v="Av. Monroe"/>
    <n v="3555"/>
    <s v="Coghlan"/>
    <s v="Comuna 12"/>
    <n v="1430"/>
    <n v="255"/>
  </r>
  <r>
    <n v="10957"/>
    <x v="1"/>
    <s v="LINK"/>
    <s v="CABA"/>
    <n v="2"/>
    <x v="1"/>
    <b v="1"/>
    <s v="Av. Monroe"/>
    <n v="3640"/>
    <s v="Belgrano"/>
    <s v="Comuna 13"/>
    <n v="1430"/>
    <n v="180"/>
  </r>
  <r>
    <n v="11498"/>
    <x v="1"/>
    <s v="LINK"/>
    <s v="CABA"/>
    <n v="4"/>
    <x v="1"/>
    <b v="0"/>
    <s v="Av. Montes De Oca"/>
    <n v="1699"/>
    <s v="Barracas"/>
    <s v="Comuna 4"/>
    <n v="1270"/>
    <n v="286"/>
  </r>
  <r>
    <n v="11503"/>
    <x v="4"/>
    <s v="LINK"/>
    <s v="CABA"/>
    <n v="1"/>
    <x v="0"/>
    <b v="0"/>
    <s v="Av. Montes De Oca"/>
    <n v="40"/>
    <s v="Barracas"/>
    <s v="Comuna 4"/>
    <n v="1270"/>
    <n v="107"/>
  </r>
  <r>
    <n v="11500"/>
    <x v="7"/>
    <s v="LINK"/>
    <s v="CABA"/>
    <n v="3"/>
    <x v="1"/>
    <b v="0"/>
    <s v="Av. Montes De Oca"/>
    <n v="873"/>
    <s v="Barracas"/>
    <s v="Comuna 4"/>
    <n v="1270"/>
    <n v="292"/>
  </r>
  <r>
    <n v="11233"/>
    <x v="1"/>
    <s v="LINK"/>
    <s v="CABA"/>
    <n v="3"/>
    <x v="0"/>
    <b v="0"/>
    <s v="Av. Nazca"/>
    <n v="1914"/>
    <s v="Villa Santa Rita"/>
    <s v="Comuna 11"/>
    <n v="1416"/>
    <n v="216"/>
  </r>
  <r>
    <n v="11234"/>
    <x v="6"/>
    <s v="LINK"/>
    <s v="CABA"/>
    <n v="3"/>
    <x v="1"/>
    <b v="0"/>
    <s v="Av. Nazca"/>
    <n v="2208"/>
    <s v="Villa Santa Rita"/>
    <s v="Comuna 11"/>
    <n v="1416"/>
    <n v="158"/>
  </r>
  <r>
    <n v="11515"/>
    <x v="6"/>
    <s v="LINK"/>
    <s v="CABA"/>
    <n v="2"/>
    <x v="1"/>
    <b v="1"/>
    <s v="Av. Nazca"/>
    <n v="392"/>
    <s v="Flores"/>
    <s v="Comuna 7"/>
    <n v="1406"/>
    <n v="28"/>
  </r>
  <r>
    <n v="11086"/>
    <x v="4"/>
    <s v="LINK"/>
    <s v="CABA"/>
    <n v="1"/>
    <x v="1"/>
    <b v="0"/>
    <s v="Av. Paseo Colón"/>
    <n v="1033"/>
    <s v="San Telmo"/>
    <s v="Comuna 1"/>
    <n v="1063"/>
    <n v="130"/>
  </r>
  <r>
    <n v="11392"/>
    <x v="1"/>
    <s v="LINK"/>
    <s v="CABA"/>
    <n v="1"/>
    <x v="1"/>
    <b v="0"/>
    <s v="Av. Paseo Colón"/>
    <n v="239"/>
    <s v="Monserrat"/>
    <s v="Comuna 1"/>
    <n v="1063"/>
    <n v="99"/>
  </r>
  <r>
    <n v="11391"/>
    <x v="4"/>
    <s v="LINK"/>
    <s v="CABA"/>
    <n v="1"/>
    <x v="0"/>
    <b v="0"/>
    <s v="Av. Paseo Colón"/>
    <n v="255"/>
    <s v="Monserrat"/>
    <s v="Comuna 1"/>
    <n v="1063"/>
    <n v="311"/>
  </r>
  <r>
    <n v="11380"/>
    <x v="1"/>
    <s v="LINK"/>
    <s v="CABA"/>
    <n v="1"/>
    <x v="0"/>
    <b v="0"/>
    <s v="Av. Paseo Colón"/>
    <n v="635"/>
    <s v="Monserrat"/>
    <s v="Comuna 1"/>
    <n v="1063"/>
    <n v="308"/>
  </r>
  <r>
    <n v="11084"/>
    <x v="1"/>
    <s v="LINK"/>
    <s v="CABA"/>
    <n v="2"/>
    <x v="1"/>
    <b v="0"/>
    <s v="Av. Paseo Colón"/>
    <n v="982"/>
    <s v="San Telmo"/>
    <s v="Comuna 1"/>
    <n v="1063"/>
    <n v="133"/>
  </r>
  <r>
    <n v="11671"/>
    <x v="4"/>
    <s v="LINK"/>
    <s v="CABA"/>
    <n v="1"/>
    <x v="1"/>
    <b v="1"/>
    <s v="Av. Pedro Goyena"/>
    <n v="369"/>
    <s v="Caballito"/>
    <s v="Comuna 6"/>
    <n v="1424"/>
    <n v="272"/>
  </r>
  <r>
    <n v="11047"/>
    <x v="4"/>
    <s v="LINK"/>
    <s v="CABA"/>
    <n v="3"/>
    <x v="1"/>
    <b v="0"/>
    <s v="Av. Pte. Roque Saenz Peña"/>
    <n v="541"/>
    <s v="San Nicolas"/>
    <s v="Comuna 1"/>
    <n v="1035"/>
    <n v="44"/>
  </r>
  <r>
    <n v="11008"/>
    <x v="4"/>
    <s v="LINK"/>
    <s v="CABA"/>
    <n v="2"/>
    <x v="1"/>
    <b v="1"/>
    <s v="Av. Pueyrredón"/>
    <n v="2247"/>
    <s v="Recoleta"/>
    <s v="Comuna 2"/>
    <n v="1119"/>
    <n v="170"/>
  </r>
  <r>
    <n v="11001"/>
    <x v="9"/>
    <s v="LINK"/>
    <s v="CABA"/>
    <n v="1"/>
    <x v="0"/>
    <b v="0"/>
    <s v="Av. Pueyrredón"/>
    <n v="2501"/>
    <s v="Recoleta"/>
    <s v="Comuna 2"/>
    <n v="1119"/>
    <n v="296"/>
  </r>
  <r>
    <n v="11708"/>
    <x v="6"/>
    <s v="LINK"/>
    <s v="CABA"/>
    <n v="2"/>
    <x v="0"/>
    <b v="0"/>
    <s v="Av. Ramos Mejia"/>
    <n v="1430"/>
    <s v="Retiro"/>
    <s v="Comuna 1"/>
    <n v="1104"/>
    <n v="158"/>
  </r>
  <r>
    <n v="11716"/>
    <x v="4"/>
    <s v="LINK"/>
    <s v="CABA"/>
    <n v="1"/>
    <x v="0"/>
    <b v="0"/>
    <s v="Av. Ramos Mejia"/>
    <n v="1650"/>
    <s v="Retiro"/>
    <s v="Comuna 1"/>
    <n v="1104"/>
    <n v="166"/>
  </r>
  <r>
    <n v="11712"/>
    <x v="4"/>
    <s v="LINK"/>
    <s v="CABA"/>
    <n v="2"/>
    <x v="0"/>
    <b v="0"/>
    <s v="Av. Ramos Mejia"/>
    <n v="1650"/>
    <s v="Retiro"/>
    <s v="Comuna 1"/>
    <n v="1104"/>
    <n v="130"/>
  </r>
  <r>
    <n v="11805"/>
    <x v="6"/>
    <s v="LINK"/>
    <s v="CABA"/>
    <n v="2"/>
    <x v="0"/>
    <b v="0"/>
    <s v="Av. Raul Scalabrini Ortiz"/>
    <n v="1364"/>
    <s v="Palermo"/>
    <s v="Comuna 14"/>
    <n v="1414"/>
    <n v="286"/>
  </r>
  <r>
    <n v="11509"/>
    <x v="4"/>
    <s v="LINK"/>
    <s v="CABA"/>
    <n v="1"/>
    <x v="0"/>
    <b v="0"/>
    <s v="Av. Regimiento De Patricios"/>
    <n v="1142"/>
    <s v="Boca"/>
    <s v="Comuna 4"/>
    <n v="1265"/>
    <n v="106"/>
  </r>
  <r>
    <n v="11506"/>
    <x v="6"/>
    <s v="LINK"/>
    <s v="CABA"/>
    <n v="3"/>
    <x v="1"/>
    <b v="0"/>
    <s v="Av. Regimiento De Patricios"/>
    <n v="537"/>
    <s v="Barracas"/>
    <s v="Comuna 4"/>
    <n v="1265"/>
    <n v="49"/>
  </r>
  <r>
    <n v="11508"/>
    <x v="4"/>
    <s v="LINK"/>
    <s v="CABA"/>
    <n v="1"/>
    <x v="0"/>
    <b v="0"/>
    <s v="Av. Regimiento De Patricios"/>
    <n v="902"/>
    <s v="Boca"/>
    <s v="Comuna 4"/>
    <n v="1265"/>
    <n v="213"/>
  </r>
  <r>
    <n v="11507"/>
    <x v="4"/>
    <s v="LINK"/>
    <s v="CABA"/>
    <n v="2"/>
    <x v="1"/>
    <b v="0"/>
    <s v="Av. Regimiento De Patricios"/>
    <n v="902"/>
    <s v="Boca"/>
    <s v="Comuna 4"/>
    <n v="1265"/>
    <n v="93"/>
  </r>
  <r>
    <n v="11101"/>
    <x v="4"/>
    <s v="LINK"/>
    <s v="CABA"/>
    <n v="2"/>
    <x v="1"/>
    <b v="1"/>
    <s v="Av. Ricardo Balbín"/>
    <n v="3875"/>
    <s v="Saavedra"/>
    <s v="Comuna 12"/>
    <n v="1430"/>
    <n v="247"/>
  </r>
  <r>
    <n v="11529"/>
    <x v="6"/>
    <s v="LINK"/>
    <s v="CABA"/>
    <n v="3"/>
    <x v="0"/>
    <b v="0"/>
    <s v="Av. Ricardo Balbín"/>
    <n v="4130"/>
    <s v="Saavedra"/>
    <s v="Comuna 12"/>
    <n v="1430"/>
    <n v="69"/>
  </r>
  <r>
    <n v="11432"/>
    <x v="1"/>
    <s v="LINK"/>
    <s v="CABA"/>
    <n v="2"/>
    <x v="1"/>
    <b v="0"/>
    <s v="Av. Rivadavia"/>
    <n v="10249"/>
    <s v="Villa Luro"/>
    <s v="Comuna 10"/>
    <n v="1408"/>
    <n v="33"/>
  </r>
  <r>
    <n v="11424"/>
    <x v="4"/>
    <s v="LINK"/>
    <s v="CABA"/>
    <n v="2"/>
    <x v="0"/>
    <b v="1"/>
    <s v="Av. Rivadavia"/>
    <n v="11059"/>
    <s v="Liniers"/>
    <s v="Comuna 9"/>
    <n v="1408"/>
    <n v="86"/>
  </r>
  <r>
    <n v="11421"/>
    <x v="1"/>
    <s v="LINK"/>
    <s v="CABA"/>
    <n v="2"/>
    <x v="0"/>
    <b v="1"/>
    <s v="Av. Rivadavia"/>
    <n v="11078"/>
    <s v="Liniers"/>
    <s v="Comuna 9"/>
    <n v="1408"/>
    <n v="72"/>
  </r>
  <r>
    <n v="11189"/>
    <x v="1"/>
    <s v="LINK"/>
    <s v="CABA"/>
    <n v="1"/>
    <x v="1"/>
    <b v="1"/>
    <s v="Av. Rivadavia"/>
    <n v="1864"/>
    <s v="Balvanera"/>
    <s v="Comuna 3"/>
    <n v="1033"/>
    <n v="38"/>
  </r>
  <r>
    <n v="11171"/>
    <x v="4"/>
    <s v="LINK"/>
    <s v="CABA"/>
    <n v="5"/>
    <x v="1"/>
    <b v="0"/>
    <s v="Av. Rivadavia"/>
    <n v="2479"/>
    <s v="Balvanera"/>
    <s v="Comuna 3"/>
    <n v="1034"/>
    <n v="168"/>
  </r>
  <r>
    <n v="11177"/>
    <x v="6"/>
    <s v="LINK"/>
    <s v="CABA"/>
    <n v="3"/>
    <x v="1"/>
    <b v="1"/>
    <s v="Av. Rivadavia"/>
    <n v="2628"/>
    <s v="Balvanera"/>
    <s v="Comuna 3"/>
    <n v="1034"/>
    <n v="189"/>
  </r>
  <r>
    <n v="11175"/>
    <x v="7"/>
    <s v="LINK"/>
    <s v="CABA"/>
    <n v="3"/>
    <x v="1"/>
    <b v="0"/>
    <s v="Av. Rivadavia"/>
    <n v="2828"/>
    <s v="Balvanera"/>
    <s v="Comuna 3"/>
    <n v="1203"/>
    <n v="273"/>
  </r>
  <r>
    <n v="11161"/>
    <x v="1"/>
    <s v="LINK"/>
    <s v="CABA"/>
    <n v="3"/>
    <x v="0"/>
    <b v="0"/>
    <s v="Av. Rivadavia"/>
    <n v="2856"/>
    <s v="Balvanera"/>
    <s v="Comuna 3"/>
    <n v="1203"/>
    <n v="295"/>
  </r>
  <r>
    <n v="11419"/>
    <x v="1"/>
    <s v="LINK"/>
    <s v="CABA"/>
    <n v="4"/>
    <x v="1"/>
    <b v="1"/>
    <s v="Av. Rivadavia"/>
    <n v="3726"/>
    <s v="Almagro"/>
    <s v="Comuna 5"/>
    <n v="1204"/>
    <n v="200"/>
  </r>
  <r>
    <n v="11661"/>
    <x v="6"/>
    <s v="LINK"/>
    <s v="CABA"/>
    <n v="3"/>
    <x v="0"/>
    <b v="1"/>
    <s v="Av. Rivadavia"/>
    <n v="4600"/>
    <s v="Caballito"/>
    <s v="Comuna 6"/>
    <n v="1424"/>
    <n v="100"/>
  </r>
  <r>
    <n v="11657"/>
    <x v="4"/>
    <s v="LINK"/>
    <s v="CABA"/>
    <n v="1"/>
    <x v="1"/>
    <b v="1"/>
    <s v="Av. Rivadavia"/>
    <n v="4906"/>
    <s v="Caballito"/>
    <s v="Comuna 6"/>
    <n v="1424"/>
    <n v="232"/>
  </r>
  <r>
    <n v="11654"/>
    <x v="7"/>
    <s v="LINK"/>
    <s v="CABA"/>
    <n v="6"/>
    <x v="0"/>
    <b v="0"/>
    <s v="Av. Rivadavia"/>
    <n v="5025"/>
    <s v="Caballito"/>
    <s v="Comuna 6"/>
    <n v="1424"/>
    <n v="314"/>
  </r>
  <r>
    <n v="11653"/>
    <x v="1"/>
    <s v="LINK"/>
    <s v="CABA"/>
    <n v="4"/>
    <x v="1"/>
    <b v="1"/>
    <s v="Av. Rivadavia"/>
    <n v="5199"/>
    <s v="Caballito"/>
    <s v="Comuna 6"/>
    <n v="1424"/>
    <n v="238"/>
  </r>
  <r>
    <n v="11668"/>
    <x v="4"/>
    <s v="LINK"/>
    <s v="CABA"/>
    <n v="1"/>
    <x v="1"/>
    <b v="0"/>
    <s v="Av. Rivadavia"/>
    <n v="6082"/>
    <s v="Caballito"/>
    <s v="Comuna 6"/>
    <n v="1406"/>
    <n v="64"/>
  </r>
  <r>
    <n v="11513"/>
    <x v="8"/>
    <s v="LINK"/>
    <s v="CABA"/>
    <n v="1"/>
    <x v="0"/>
    <b v="1"/>
    <s v="Av. Rivadavia"/>
    <n v="6662"/>
    <s v="Flores"/>
    <s v="Comuna 7"/>
    <n v="1406"/>
    <n v="168"/>
  </r>
  <r>
    <n v="11520"/>
    <x v="7"/>
    <s v="LINK"/>
    <s v="CABA"/>
    <n v="2"/>
    <x v="0"/>
    <b v="0"/>
    <s v="Av. Rivadavia"/>
    <n v="6824"/>
    <s v="Flores"/>
    <s v="Comuna 7"/>
    <n v="1406"/>
    <n v="309"/>
  </r>
  <r>
    <n v="11519"/>
    <x v="4"/>
    <s v="LINK"/>
    <s v="CABA"/>
    <n v="2"/>
    <x v="1"/>
    <b v="1"/>
    <s v="Av. Rivadavia"/>
    <n v="6920"/>
    <s v="Flores"/>
    <s v="Comuna 7"/>
    <n v="1406"/>
    <n v="50"/>
  </r>
  <r>
    <n v="11514"/>
    <x v="1"/>
    <s v="LINK"/>
    <s v="CABA"/>
    <n v="3"/>
    <x v="0"/>
    <b v="0"/>
    <s v="Av. Rivadavia"/>
    <n v="7000"/>
    <s v="Flores"/>
    <s v="Comuna 7"/>
    <n v="1406"/>
    <n v="293"/>
  </r>
  <r>
    <n v="11522"/>
    <x v="4"/>
    <s v="LINK"/>
    <s v="CABA"/>
    <n v="2"/>
    <x v="1"/>
    <b v="1"/>
    <s v="Av. Rivadavia"/>
    <n v="7236"/>
    <s v="Flores"/>
    <s v="Comuna 7"/>
    <n v="1406"/>
    <n v="120"/>
  </r>
  <r>
    <n v="11527"/>
    <x v="9"/>
    <s v="LINK"/>
    <s v="CABA"/>
    <n v="2"/>
    <x v="0"/>
    <b v="0"/>
    <s v="Av. Rivadavia"/>
    <n v="7270"/>
    <s v="Flores"/>
    <s v="Comuna 7"/>
    <n v="1406"/>
    <n v="288"/>
  </r>
  <r>
    <n v="10971"/>
    <x v="7"/>
    <s v="LINK"/>
    <s v="CABA"/>
    <n v="3"/>
    <x v="0"/>
    <b v="1"/>
    <s v="Av. Rivadavia"/>
    <n v="8456"/>
    <s v="Velez Sarsfield"/>
    <s v="Comuna 10"/>
    <n v="1407"/>
    <n v="106"/>
  </r>
  <r>
    <n v="10969"/>
    <x v="1"/>
    <s v="LINK"/>
    <s v="CABA"/>
    <n v="2"/>
    <x v="1"/>
    <b v="1"/>
    <s v="Av. Rivadavia"/>
    <n v="8699"/>
    <s v="Velez Sarsfield"/>
    <s v="Comuna 10"/>
    <n v="1407"/>
    <n v="313"/>
  </r>
  <r>
    <n v="10968"/>
    <x v="8"/>
    <s v="LINK"/>
    <s v="CABA"/>
    <n v="1"/>
    <x v="1"/>
    <b v="1"/>
    <s v="Av. Rivadavia"/>
    <n v="8731"/>
    <s v="Velez Sarsfield"/>
    <s v="Comuna 10"/>
    <n v="1407"/>
    <n v="98"/>
  </r>
  <r>
    <n v="10885"/>
    <x v="4"/>
    <s v="LINK"/>
    <s v="CABA"/>
    <n v="4"/>
    <x v="1"/>
    <b v="0"/>
    <s v="Av. Saenz"/>
    <n v="1016"/>
    <s v="Nueva Pompeya"/>
    <s v="Comuna 4"/>
    <n v="1437"/>
    <n v="264"/>
  </r>
  <r>
    <n v="11202"/>
    <x v="4"/>
    <s v="LINK"/>
    <s v="CABA"/>
    <n v="1"/>
    <x v="0"/>
    <b v="0"/>
    <s v="Av. San Juan"/>
    <n v="2850"/>
    <s v="San Cristobal"/>
    <s v="Comuna 3"/>
    <n v="1232"/>
    <n v="49"/>
  </r>
  <r>
    <n v="11204"/>
    <x v="1"/>
    <s v="LINK"/>
    <s v="CABA"/>
    <n v="5"/>
    <x v="1"/>
    <b v="1"/>
    <s v="Av. San Juan"/>
    <n v="2867"/>
    <s v="San Cristobal"/>
    <s v="Comuna 3"/>
    <n v="1232"/>
    <n v="62"/>
  </r>
  <r>
    <n v="11664"/>
    <x v="4"/>
    <s v="LINK"/>
    <s v="CABA"/>
    <n v="2"/>
    <x v="1"/>
    <b v="1"/>
    <s v="Av. San Martin"/>
    <n v="1242"/>
    <s v="Caballito"/>
    <s v="Comuna 6"/>
    <n v="1416"/>
    <n v="64"/>
  </r>
  <r>
    <n v="10983"/>
    <x v="1"/>
    <s v="LINK"/>
    <s v="CABA"/>
    <n v="2"/>
    <x v="0"/>
    <b v="1"/>
    <s v="Av. San Martín"/>
    <n v="2402"/>
    <s v="Villa Gral. Mitre"/>
    <s v="Comuna 11"/>
    <n v="1416"/>
    <n v="109"/>
  </r>
  <r>
    <n v="11222"/>
    <x v="7"/>
    <s v="LINK"/>
    <s v="CABA"/>
    <n v="2"/>
    <x v="1"/>
    <b v="1"/>
    <s v="Av. San Martín"/>
    <n v="6827"/>
    <s v="Villa Devoto"/>
    <s v="Comuna 11"/>
    <n v="1419"/>
    <n v="189"/>
  </r>
  <r>
    <n v="11223"/>
    <x v="8"/>
    <s v="LINK"/>
    <s v="CABA"/>
    <n v="1"/>
    <x v="1"/>
    <b v="1"/>
    <s v="Av. San Martín"/>
    <n v="7274"/>
    <s v="Villa Devoto"/>
    <s v="Comuna 11"/>
    <n v="1419"/>
    <n v="236"/>
  </r>
  <r>
    <n v="11010"/>
    <x v="1"/>
    <s v="LINK"/>
    <s v="CABA"/>
    <n v="3"/>
    <x v="0"/>
    <b v="0"/>
    <s v="Av. Santa Fe"/>
    <n v="1180"/>
    <s v="Retiro"/>
    <s v="Comuna 1"/>
    <n v="1059"/>
    <n v="101"/>
  </r>
  <r>
    <n v="10999"/>
    <x v="9"/>
    <s v="LINK"/>
    <s v="CABA"/>
    <n v="2"/>
    <x v="0"/>
    <b v="0"/>
    <s v="Av. Santa Fe"/>
    <n v="1883"/>
    <s v="Recoleta"/>
    <s v="Comuna 2"/>
    <n v="1123"/>
    <n v="29"/>
  </r>
  <r>
    <n v="10991"/>
    <x v="7"/>
    <s v="LINK"/>
    <s v="CABA"/>
    <n v="5"/>
    <x v="0"/>
    <b v="1"/>
    <s v="Av. Santa Fe"/>
    <n v="1902"/>
    <s v="Recoleta"/>
    <s v="Comuna 2"/>
    <n v="1123"/>
    <n v="236"/>
  </r>
  <r>
    <n v="10987"/>
    <x v="1"/>
    <s v="LINK"/>
    <s v="CABA"/>
    <n v="5"/>
    <x v="1"/>
    <b v="1"/>
    <s v="Av. Santa Fe"/>
    <n v="2299"/>
    <s v="Recoleta"/>
    <s v="Comuna 2"/>
    <n v="1123"/>
    <n v="275"/>
  </r>
  <r>
    <n v="11803"/>
    <x v="1"/>
    <s v="LINK"/>
    <s v="CABA"/>
    <n v="4"/>
    <x v="0"/>
    <b v="1"/>
    <s v="Av. Santa Fe"/>
    <n v="2867"/>
    <s v="Recoleta"/>
    <s v="Comuna 2"/>
    <n v="1425"/>
    <n v="98"/>
  </r>
  <r>
    <n v="10985"/>
    <x v="4"/>
    <s v="LINK"/>
    <s v="CABA"/>
    <n v="1"/>
    <x v="1"/>
    <b v="0"/>
    <s v="Av. Santa Fe"/>
    <n v="3047"/>
    <s v="Recoleta"/>
    <s v="Comuna 2"/>
    <n v="1425"/>
    <n v="240"/>
  </r>
  <r>
    <n v="11797"/>
    <x v="9"/>
    <s v="LINK"/>
    <s v="CABA"/>
    <n v="2"/>
    <x v="0"/>
    <b v="1"/>
    <s v="Av. Santa Fe"/>
    <n v="3253"/>
    <s v="Palermo"/>
    <s v="Comuna 14"/>
    <n v="1425"/>
    <n v="197"/>
  </r>
  <r>
    <n v="11804"/>
    <x v="4"/>
    <s v="LINK"/>
    <s v="CABA"/>
    <n v="6"/>
    <x v="0"/>
    <b v="1"/>
    <s v="Av. Santa Fe"/>
    <n v="3400"/>
    <s v="Palermo"/>
    <s v="Comuna 14"/>
    <n v="1425"/>
    <n v="133"/>
  </r>
  <r>
    <n v="11791"/>
    <x v="7"/>
    <s v="LINK"/>
    <s v="CABA"/>
    <n v="5"/>
    <x v="0"/>
    <b v="0"/>
    <s v="Av. Santa Fe"/>
    <n v="3958"/>
    <s v="Palermo"/>
    <s v="Comuna 14"/>
    <n v="1425"/>
    <n v="148"/>
  </r>
  <r>
    <n v="11778"/>
    <x v="1"/>
    <s v="LINK"/>
    <s v="CABA"/>
    <n v="6"/>
    <x v="0"/>
    <b v="1"/>
    <s v="Av. Santa Fe"/>
    <n v="4162"/>
    <s v="Palermo"/>
    <s v="Comuna 14"/>
    <n v="1425"/>
    <n v="182"/>
  </r>
  <r>
    <n v="11786"/>
    <x v="4"/>
    <s v="LINK"/>
    <s v="CABA"/>
    <n v="1"/>
    <x v="1"/>
    <b v="1"/>
    <s v="Av. Santa Fe"/>
    <n v="4358"/>
    <s v="Palermo"/>
    <s v="Comuna 14"/>
    <n v="1425"/>
    <n v="180"/>
  </r>
  <r>
    <n v="11793"/>
    <x v="4"/>
    <s v="LINK"/>
    <s v="CABA"/>
    <n v="3"/>
    <x v="0"/>
    <b v="1"/>
    <s v="Av. Santa Fe"/>
    <n v="4820"/>
    <s v="Palermo"/>
    <s v="Comuna 14"/>
    <n v="1425"/>
    <n v="243"/>
  </r>
  <r>
    <n v="11004"/>
    <x v="1"/>
    <s v="LINK"/>
    <s v="CABA"/>
    <n v="4"/>
    <x v="1"/>
    <b v="1"/>
    <s v="Av. Santa Fe"/>
    <n v="840"/>
    <s v="Retiro"/>
    <s v="Comuna 1"/>
    <n v="1059"/>
    <n v="109"/>
  </r>
  <r>
    <n v="11207"/>
    <x v="8"/>
    <s v="LINK"/>
    <s v="CABA"/>
    <n v="1"/>
    <x v="1"/>
    <b v="1"/>
    <s v="Av. Raul Scalabrini Ortiz"/>
    <n v="381"/>
    <s v="Villa Crespo"/>
    <s v="Comuna 15"/>
    <n v="1414"/>
    <n v="233"/>
  </r>
  <r>
    <n v="10970"/>
    <x v="4"/>
    <s v="LINK"/>
    <s v="CABA"/>
    <n v="2"/>
    <x v="0"/>
    <b v="1"/>
    <s v="Av. Segurola"/>
    <n v="1599"/>
    <s v="Floresta"/>
    <s v="Comuna 10"/>
    <n v="1407"/>
    <n v="162"/>
  </r>
  <r>
    <n v="10972"/>
    <x v="4"/>
    <s v="LINK"/>
    <s v="CABA"/>
    <n v="1"/>
    <x v="0"/>
    <b v="1"/>
    <s v="Av. Segurola"/>
    <n v="1949"/>
    <s v="Monte Castro"/>
    <s v="Comuna 10"/>
    <n v="1407"/>
    <n v="293"/>
  </r>
  <r>
    <n v="11511"/>
    <x v="4"/>
    <s v="LINK"/>
    <s v="CABA"/>
    <n v="1"/>
    <x v="1"/>
    <b v="0"/>
    <s v="Av. Suarez"/>
    <n v="2032"/>
    <s v="Barracas"/>
    <s v="Comuna 4"/>
    <n v="1288"/>
    <n v="169"/>
  </r>
  <r>
    <n v="11227"/>
    <x v="6"/>
    <s v="LINK"/>
    <s v="CABA"/>
    <n v="2"/>
    <x v="1"/>
    <b v="1"/>
    <s v="Av. Triunvirato"/>
    <n v="3987"/>
    <s v="Villa Ortuzar"/>
    <s v="Comuna 15"/>
    <n v="1431"/>
    <n v="199"/>
  </r>
  <r>
    <n v="11095"/>
    <x v="8"/>
    <s v="LINK"/>
    <s v="CABA"/>
    <n v="2"/>
    <x v="0"/>
    <b v="0"/>
    <s v="Av. Triunvirato"/>
    <n v="4127"/>
    <s v="Villa Urquiza"/>
    <s v="Comuna 12"/>
    <n v="1431"/>
    <n v="63"/>
  </r>
  <r>
    <n v="11102"/>
    <x v="9"/>
    <s v="LINK"/>
    <s v="CABA"/>
    <n v="2"/>
    <x v="0"/>
    <b v="0"/>
    <s v="Av. Triunvirato"/>
    <n v="4279"/>
    <s v="Villa Urquiza"/>
    <s v="Comuna 12"/>
    <n v="1431"/>
    <n v="33"/>
  </r>
  <r>
    <n v="11097"/>
    <x v="4"/>
    <s v="LINK"/>
    <s v="CABA"/>
    <n v="6"/>
    <x v="0"/>
    <b v="0"/>
    <s v="Av. Triunvirato"/>
    <n v="4600"/>
    <s v="Villa Urquiza"/>
    <s v="Comuna 12"/>
    <n v="1431"/>
    <n v="255"/>
  </r>
  <r>
    <n v="11099"/>
    <x v="7"/>
    <s v="LINK"/>
    <s v="CABA"/>
    <n v="3"/>
    <x v="0"/>
    <b v="1"/>
    <s v="Av. Triunvirato"/>
    <n v="4635"/>
    <s v="Villa Urquiza"/>
    <s v="Comuna 12"/>
    <n v="1431"/>
    <n v="106"/>
  </r>
  <r>
    <n v="11096"/>
    <x v="1"/>
    <s v="LINK"/>
    <s v="CABA"/>
    <n v="3"/>
    <x v="1"/>
    <b v="1"/>
    <s v="Av. Triunvirato"/>
    <n v="4802"/>
    <s v="Villa Urquiza"/>
    <s v="Comuna 12"/>
    <n v="1431"/>
    <n v="133"/>
  </r>
  <r>
    <n v="10984"/>
    <x v="4"/>
    <s v="LINK"/>
    <s v="CABA"/>
    <n v="1"/>
    <x v="0"/>
    <b v="0"/>
    <s v="Av. Warnes"/>
    <n v="2650"/>
    <s v="Paternal"/>
    <s v="Comuna 15"/>
    <n v="1427"/>
    <n v="273"/>
  </r>
  <r>
    <n v="11174"/>
    <x v="6"/>
    <s v="LINK"/>
    <s v="CABA"/>
    <n v="1"/>
    <x v="1"/>
    <b v="1"/>
    <s v="Azcuénaga"/>
    <n v="322"/>
    <s v="Balvanera"/>
    <s v="Comuna 3"/>
    <n v="1029"/>
    <n v="313"/>
  </r>
  <r>
    <n v="11176"/>
    <x v="7"/>
    <s v="LINK"/>
    <s v="CABA"/>
    <n v="1"/>
    <x v="1"/>
    <b v="1"/>
    <s v="Azcuénaga"/>
    <n v="543"/>
    <s v="Balvanera"/>
    <s v="Comuna 3"/>
    <n v="1029"/>
    <n v="203"/>
  </r>
  <r>
    <n v="11085"/>
    <x v="1"/>
    <s v="LINK"/>
    <s v="CABA"/>
    <n v="2"/>
    <x v="1"/>
    <b v="0"/>
    <s v="Azopardo"/>
    <n v="1025"/>
    <s v="San Telmo"/>
    <s v="Comuna 1"/>
    <n v="1107"/>
    <n v="302"/>
  </r>
  <r>
    <n v="11379"/>
    <x v="1"/>
    <s v="LINK"/>
    <s v="CABA"/>
    <n v="1"/>
    <x v="0"/>
    <b v="1"/>
    <s v="Azopardo"/>
    <n v="350"/>
    <s v="Monserrat"/>
    <s v="Comuna 1"/>
    <n v="1107"/>
    <n v="188"/>
  </r>
  <r>
    <n v="11087"/>
    <x v="1"/>
    <s v="LINK"/>
    <s v="CABA"/>
    <n v="1"/>
    <x v="1"/>
    <b v="1"/>
    <s v="Azopardo"/>
    <n v="670"/>
    <s v="Monserrat"/>
    <s v="Comuna 1"/>
    <n v="1107"/>
    <n v="36"/>
  </r>
  <r>
    <n v="11078"/>
    <x v="1"/>
    <s v="LINK"/>
    <s v="CABA"/>
    <n v="1"/>
    <x v="1"/>
    <b v="1"/>
    <s v="Balcarce"/>
    <n v="50"/>
    <s v="Monserrat"/>
    <s v="Comuna 1"/>
    <n v="1064"/>
    <n v="107"/>
  </r>
  <r>
    <n v="11082"/>
    <x v="13"/>
    <s v="LINK"/>
    <s v="CABA"/>
    <n v="2"/>
    <x v="1"/>
    <b v="1"/>
    <s v="Bartolomé Mitre"/>
    <n v="800"/>
    <s v="San Nicolas"/>
    <s v="Comuna 1"/>
    <n v="1036"/>
    <n v="141"/>
  </r>
  <r>
    <n v="11673"/>
    <x v="1"/>
    <s v="LINK"/>
    <s v="CABA"/>
    <n v="3"/>
    <x v="0"/>
    <b v="0"/>
    <s v="Bernardo De Irigoyen"/>
    <n v="1000"/>
    <s v="Constitucion"/>
    <s v="Comuna 1"/>
    <n v="1072"/>
    <n v="168"/>
  </r>
  <r>
    <n v="11384"/>
    <x v="4"/>
    <s v="LINK"/>
    <s v="CABA"/>
    <n v="2"/>
    <x v="1"/>
    <b v="1"/>
    <s v="Bernardo De Irigoyen"/>
    <n v="312"/>
    <s v="Monserrat"/>
    <s v="Comuna 1"/>
    <n v="1072"/>
    <n v="140"/>
  </r>
  <r>
    <n v="11064"/>
    <x v="1"/>
    <s v="LINK"/>
    <s v="CABA"/>
    <n v="1"/>
    <x v="1"/>
    <b v="0"/>
    <s v="Bernardo De Irigoyen"/>
    <n v="474"/>
    <s v="Monserrat"/>
    <s v="Comuna 1"/>
    <n v="1072"/>
    <n v="210"/>
  </r>
  <r>
    <n v="11674"/>
    <x v="7"/>
    <s v="LINK"/>
    <s v="CABA"/>
    <n v="3"/>
    <x v="1"/>
    <b v="0"/>
    <s v="Bernardo De Irigoyen"/>
    <n v="986"/>
    <s v="Constitucion"/>
    <s v="Comuna 1"/>
    <n v="1072"/>
    <n v="143"/>
  </r>
  <r>
    <n v="11796"/>
    <x v="4"/>
    <s v="LINK"/>
    <s v="CABA"/>
    <n v="1"/>
    <x v="0"/>
    <b v="1"/>
    <s v="Beruti"/>
    <n v="3325"/>
    <s v="Palermo"/>
    <s v="Comuna 14"/>
    <n v="1425"/>
    <n v="56"/>
  </r>
  <r>
    <n v="11042"/>
    <x v="7"/>
    <s v="LINK"/>
    <s v="CABA"/>
    <n v="2"/>
    <x v="0"/>
    <b v="1"/>
    <s v="Bmé. Mitre"/>
    <n v="201"/>
    <s v="San Nicolas"/>
    <s v="Comuna 1"/>
    <n v="1036"/>
    <n v="303"/>
  </r>
  <r>
    <n v="11012"/>
    <x v="1"/>
    <s v="LINK"/>
    <s v="CABA"/>
    <n v="12"/>
    <x v="0"/>
    <b v="0"/>
    <s v="Bmé. Mitre"/>
    <n v="326"/>
    <s v="San Nicolas"/>
    <s v="Comuna 1"/>
    <n v="1036"/>
    <n v="204"/>
  </r>
  <r>
    <n v="11043"/>
    <x v="14"/>
    <s v="LINK"/>
    <s v="CABA"/>
    <n v="1"/>
    <x v="1"/>
    <b v="0"/>
    <s v="Bme. Mitre"/>
    <n v="337"/>
    <s v="San Nicolas"/>
    <s v="Comuna 1"/>
    <n v="1036"/>
    <n v="107"/>
  </r>
  <r>
    <n v="11053"/>
    <x v="1"/>
    <s v="LINK"/>
    <s v="CABA"/>
    <n v="2"/>
    <x v="1"/>
    <b v="1"/>
    <s v="Bmé. Mitre"/>
    <n v="343"/>
    <s v="San Nicolas"/>
    <s v="Comuna 1"/>
    <n v="1036"/>
    <n v="148"/>
  </r>
  <r>
    <n v="11050"/>
    <x v="7"/>
    <s v="LINK"/>
    <s v="CABA"/>
    <n v="11"/>
    <x v="1"/>
    <b v="1"/>
    <s v="Bmé. Mitre"/>
    <n v="457"/>
    <s v="San Nicolas"/>
    <s v="Comuna 1"/>
    <n v="1036"/>
    <n v="26"/>
  </r>
  <r>
    <n v="11400"/>
    <x v="4"/>
    <s v="LINK"/>
    <s v="CABA"/>
    <n v="1"/>
    <x v="1"/>
    <b v="1"/>
    <s v="Bolivar"/>
    <n v="177"/>
    <s v="Monserrat"/>
    <s v="Comuna 1"/>
    <n v="1066"/>
    <n v="22"/>
  </r>
  <r>
    <n v="11504"/>
    <x v="4"/>
    <s v="LINK"/>
    <s v="CABA"/>
    <n v="1"/>
    <x v="1"/>
    <b v="0"/>
    <s v="Brandsen"/>
    <n v="2570"/>
    <s v="Barracas"/>
    <s v="Comuna 4"/>
    <n v="1287"/>
    <n v="176"/>
  </r>
  <r>
    <n v="11098"/>
    <x v="6"/>
    <s v="LINK"/>
    <s v="CABA"/>
    <n v="3"/>
    <x v="0"/>
    <b v="0"/>
    <s v="Bucarelli"/>
    <n v="2696"/>
    <s v="Villa Urquiza"/>
    <s v="Comuna 12"/>
    <n v="1431"/>
    <n v="41"/>
  </r>
  <r>
    <n v="11787"/>
    <x v="4"/>
    <s v="LINK"/>
    <s v="CABA"/>
    <n v="1"/>
    <x v="1"/>
    <b v="0"/>
    <s v="Bulnes"/>
    <n v="1048"/>
    <s v="Almagro"/>
    <s v="Comuna 5"/>
    <n v="1176"/>
    <n v="245"/>
  </r>
  <r>
    <n v="11789"/>
    <x v="4"/>
    <s v="LINK"/>
    <s v="CABA"/>
    <n v="1"/>
    <x v="1"/>
    <b v="0"/>
    <s v="Bulnes"/>
    <n v="2117"/>
    <s v="Palermo"/>
    <s v="Comuna 14"/>
    <n v="1425"/>
    <n v="113"/>
  </r>
  <r>
    <n v="11777"/>
    <x v="4"/>
    <s v="LINK"/>
    <s v="CABA"/>
    <n v="1"/>
    <x v="1"/>
    <b v="1"/>
    <s v="Calderon De La Barca"/>
    <n v="1550"/>
    <s v="Monte Castro"/>
    <s v="Comuna 10"/>
    <n v="1407"/>
    <n v="103"/>
  </r>
  <r>
    <n v="11214"/>
    <x v="6"/>
    <s v="LINK"/>
    <s v="CABA"/>
    <n v="4"/>
    <x v="0"/>
    <b v="0"/>
    <s v="Camargo"/>
    <n v="544"/>
    <s v="Villa Crespo"/>
    <s v="Comuna 15"/>
    <n v="1414"/>
    <n v="312"/>
  </r>
  <r>
    <n v="11701"/>
    <x v="1"/>
    <s v="LINK"/>
    <s v="CABA"/>
    <n v="2"/>
    <x v="0"/>
    <b v="1"/>
    <s v="Carlos Pellegrini"/>
    <n v="899"/>
    <s v="Retiro"/>
    <s v="Comuna 1"/>
    <n v="1009"/>
    <n v="92"/>
  </r>
  <r>
    <n v="11025"/>
    <x v="7"/>
    <s v="LINK"/>
    <s v="CABA"/>
    <n v="2"/>
    <x v="0"/>
    <b v="0"/>
    <s v="Carlos Pellegrini"/>
    <n v="91"/>
    <s v="San Nicolas"/>
    <s v="Comuna 1"/>
    <n v="1009"/>
    <n v="232"/>
  </r>
  <r>
    <n v="11802"/>
    <x v="1"/>
    <s v="LINK"/>
    <s v="CABA"/>
    <n v="1"/>
    <x v="0"/>
    <b v="1"/>
    <s v="Cavia"/>
    <n v="3302"/>
    <s v="Palermo"/>
    <s v="Comuna 14"/>
    <n v="1425"/>
    <n v="121"/>
  </r>
  <r>
    <n v="11049"/>
    <x v="1"/>
    <s v="LINK"/>
    <s v="CABA"/>
    <n v="1"/>
    <x v="1"/>
    <b v="1"/>
    <s v="Cerrito"/>
    <n v="572"/>
    <s v="San Nicolas"/>
    <s v="Comuna 1"/>
    <n v="1010"/>
    <n v="88"/>
  </r>
  <r>
    <n v="11080"/>
    <x v="15"/>
    <s v="LINK"/>
    <s v="CABA"/>
    <n v="3"/>
    <x v="0"/>
    <b v="0"/>
    <s v="Cerrito"/>
    <n v="702"/>
    <s v="San Nicolas"/>
    <s v="Comuna 1"/>
    <n v="1010"/>
    <n v="227"/>
  </r>
  <r>
    <n v="11061"/>
    <x v="16"/>
    <s v="LINK"/>
    <s v="CABA"/>
    <n v="2"/>
    <x v="0"/>
    <b v="0"/>
    <s v="Cerrito"/>
    <n v="742"/>
    <s v="San Nicolas"/>
    <s v="Comuna 1"/>
    <n v="1010"/>
    <n v="269"/>
  </r>
  <r>
    <n v="11062"/>
    <x v="0"/>
    <s v="LINK"/>
    <s v="CABA"/>
    <n v="2"/>
    <x v="0"/>
    <b v="1"/>
    <s v="Cerrito"/>
    <n v="746"/>
    <s v="San Nicolas"/>
    <s v="Comuna 1"/>
    <n v="1010"/>
    <n v="183"/>
  </r>
  <r>
    <n v="11715"/>
    <x v="4"/>
    <s v="LINK"/>
    <s v="CABA"/>
    <n v="1"/>
    <x v="1"/>
    <b v="1"/>
    <s v="Cerrito"/>
    <n v="760"/>
    <s v="San Nicolas"/>
    <s v="Comuna 1"/>
    <n v="1010"/>
    <n v="308"/>
  </r>
  <r>
    <n v="11785"/>
    <x v="4"/>
    <s v="LINK"/>
    <s v="CABA"/>
    <n v="2"/>
    <x v="0"/>
    <b v="1"/>
    <s v="Cerviño"/>
    <n v="3356"/>
    <s v="Palermo"/>
    <s v="Comuna 14"/>
    <n v="1425"/>
    <n v="44"/>
  </r>
  <r>
    <n v="11083"/>
    <x v="1"/>
    <s v="LINK"/>
    <s v="CABA"/>
    <n v="1"/>
    <x v="1"/>
    <b v="1"/>
    <s v="Chacabuco"/>
    <n v="467"/>
    <s v="Monserrat"/>
    <s v="Comuna 1"/>
    <n v="1069"/>
    <n v="161"/>
  </r>
  <r>
    <n v="11690"/>
    <x v="4"/>
    <s v="LINK"/>
    <s v="CABA"/>
    <n v="4"/>
    <x v="0"/>
    <b v="1"/>
    <s v="Combate De Los Pozos"/>
    <n v="1881"/>
    <s v="Parque Patricios"/>
    <s v="Comuna 4"/>
    <n v="1245"/>
    <n v="88"/>
  </r>
  <r>
    <n v="11229"/>
    <x v="4"/>
    <s v="LINK"/>
    <s v="CABA"/>
    <n v="1"/>
    <x v="0"/>
    <b v="1"/>
    <s v="Combatientes De Malvinas"/>
    <n v="3062"/>
    <s v="Parque Chas"/>
    <s v="Comuna 15"/>
    <n v="1431"/>
    <n v="49"/>
  </r>
  <r>
    <n v="11093"/>
    <x v="1"/>
    <s v="LINK"/>
    <s v="CABA"/>
    <n v="1"/>
    <x v="0"/>
    <b v="0"/>
    <s v="Corvalan"/>
    <n v="3698"/>
    <s v="Villa Lugano"/>
    <s v="Comuna 8"/>
    <n v="1439"/>
    <n v="258"/>
  </r>
  <r>
    <n v="11425"/>
    <x v="7"/>
    <s v="LINK"/>
    <s v="CABA"/>
    <n v="3"/>
    <x v="0"/>
    <b v="1"/>
    <s v="Cosquìn"/>
    <n v="61"/>
    <s v="Liniers"/>
    <s v="Comuna 9"/>
    <n v="1408"/>
    <n v="239"/>
  </r>
  <r>
    <n v="10891"/>
    <x v="7"/>
    <s v="LINK"/>
    <s v="CABA"/>
    <n v="3"/>
    <x v="0"/>
    <b v="0"/>
    <s v="Cuenca"/>
    <n v="2755"/>
    <s v="Villa Del Parque"/>
    <s v="Comuna 11"/>
    <n v="1417"/>
    <n v="51"/>
  </r>
  <r>
    <n v="10890"/>
    <x v="1"/>
    <s v="LINK"/>
    <s v="CABA"/>
    <n v="2"/>
    <x v="0"/>
    <b v="1"/>
    <s v="Cuenca"/>
    <n v="2971"/>
    <s v="Villa Del Parque"/>
    <s v="Comuna 11"/>
    <n v="1417"/>
    <n v="279"/>
  </r>
  <r>
    <n v="11210"/>
    <x v="6"/>
    <s v="LINK"/>
    <s v="CABA"/>
    <n v="1"/>
    <x v="0"/>
    <b v="0"/>
    <s v="Drago"/>
    <n v="440"/>
    <s v="Villa Crespo"/>
    <s v="Comuna 15"/>
    <n v="1414"/>
    <n v="29"/>
  </r>
  <r>
    <n v="11517"/>
    <x v="4"/>
    <s v="LINK"/>
    <s v="CABA"/>
    <n v="1"/>
    <x v="0"/>
    <b v="1"/>
    <s v="Dr. Juan F. Aranguren"/>
    <n v="2649"/>
    <s v="Flores"/>
    <s v="Comuna 7"/>
    <n v="1406"/>
    <n v="175"/>
  </r>
  <r>
    <n v="11505"/>
    <x v="4"/>
    <s v="LINK"/>
    <s v="CABA"/>
    <n v="1"/>
    <x v="0"/>
    <b v="1"/>
    <s v="Dr. Ramón Carrillo"/>
    <n v="375"/>
    <s v="Barracas"/>
    <s v="Comuna 4"/>
    <n v="1275"/>
    <n v="139"/>
  </r>
  <r>
    <n v="11700"/>
    <x v="1"/>
    <s v="LINK"/>
    <s v="CABA"/>
    <n v="2"/>
    <x v="0"/>
    <b v="1"/>
    <s v="Eduardo Madero"/>
    <n v="235"/>
    <s v="Puerto Madero"/>
    <s v="Comuna 1"/>
    <n v="1106"/>
    <n v="102"/>
  </r>
  <r>
    <n v="11031"/>
    <x v="7"/>
    <s v="LINK"/>
    <s v="CABA"/>
    <n v="1"/>
    <x v="0"/>
    <b v="1"/>
    <s v="Esmeralda"/>
    <n v="645"/>
    <s v="San Nicolas"/>
    <s v="Comuna 1"/>
    <n v="1007"/>
    <n v="109"/>
  </r>
  <r>
    <n v="11048"/>
    <x v="4"/>
    <s v="LINK"/>
    <s v="CABA"/>
    <n v="2"/>
    <x v="0"/>
    <b v="1"/>
    <s v="Esmeralda"/>
    <n v="660"/>
    <s v="San Nicolas"/>
    <s v="Comuna 1"/>
    <n v="1007"/>
    <n v="43"/>
  </r>
  <r>
    <n v="10888"/>
    <x v="7"/>
    <s v="LINK"/>
    <s v="CABA"/>
    <n v="3"/>
    <x v="0"/>
    <b v="0"/>
    <s v="Esquiú"/>
    <n v="991"/>
    <s v="Nueva Pompeya"/>
    <s v="Comuna 4"/>
    <n v="1437"/>
    <n v="264"/>
  </r>
  <r>
    <n v="11696"/>
    <x v="4"/>
    <s v="LINK"/>
    <s v="CABA"/>
    <n v="1"/>
    <x v="0"/>
    <b v="1"/>
    <s v="Esteban De Luca"/>
    <n v="2151"/>
    <s v="Parque Patricios"/>
    <s v="Comuna 4"/>
    <n v="1246"/>
    <n v="229"/>
  </r>
  <r>
    <n v="11088"/>
    <x v="4"/>
    <s v="LINK"/>
    <s v="CABA"/>
    <n v="1"/>
    <x v="1"/>
    <b v="1"/>
    <s v="Finochietto"/>
    <n v="435"/>
    <s v="Barracas"/>
    <s v="Comuna 4"/>
    <n v="1143"/>
    <n v="285"/>
  </r>
  <r>
    <n v="11060"/>
    <x v="1"/>
    <s v="LINK"/>
    <s v="CABA"/>
    <n v="4"/>
    <x v="0"/>
    <b v="1"/>
    <s v="Florida"/>
    <n v="101"/>
    <s v="San Nicolas"/>
    <s v="Comuna 1"/>
    <n v="1005"/>
    <n v="70"/>
  </r>
  <r>
    <n v="11070"/>
    <x v="1"/>
    <s v="LINK"/>
    <s v="CABA"/>
    <n v="4"/>
    <x v="0"/>
    <b v="1"/>
    <s v="Florida"/>
    <n v="238"/>
    <s v="San Nicolas"/>
    <s v="Comuna 1"/>
    <n v="1005"/>
    <n v="296"/>
  </r>
  <r>
    <n v="11406"/>
    <x v="4"/>
    <s v="LINK"/>
    <s v="CABA"/>
    <n v="12"/>
    <x v="0"/>
    <b v="1"/>
    <s v="Florida"/>
    <n v="302"/>
    <s v="San Nicolas"/>
    <s v="Comuna 1"/>
    <n v="1005"/>
    <n v="94"/>
  </r>
  <r>
    <n v="11726"/>
    <x v="1"/>
    <s v="LINK"/>
    <s v="CABA"/>
    <n v="3"/>
    <x v="0"/>
    <b v="1"/>
    <s v="Florida"/>
    <n v="963"/>
    <s v="Retiro"/>
    <s v="Comuna 1"/>
    <n v="1005"/>
    <n v="124"/>
  </r>
  <r>
    <n v="11801"/>
    <x v="1"/>
    <s v="LINK"/>
    <s v="CABA"/>
    <n v="1"/>
    <x v="1"/>
    <b v="0"/>
    <s v="Godoy Cruz"/>
    <n v="2320"/>
    <s v="Palermo"/>
    <s v="Comuna 14"/>
    <n v="1425"/>
    <n v="316"/>
  </r>
  <r>
    <n v="11201"/>
    <x v="4"/>
    <s v="LINK"/>
    <s v="CABA"/>
    <n v="1"/>
    <x v="1"/>
    <b v="1"/>
    <s v="Gral. Urquiza"/>
    <n v="609"/>
    <s v="Balvanera"/>
    <s v="Comuna 3"/>
    <n v="1221"/>
    <n v="84"/>
  </r>
  <r>
    <n v="11499"/>
    <x v="7"/>
    <s v="LINK"/>
    <s v="CABA"/>
    <n v="2"/>
    <x v="0"/>
    <b v="0"/>
    <s v="Guanahani"/>
    <n v="580"/>
    <s v="Barracas"/>
    <s v="Comuna 4"/>
    <n v="1274"/>
    <n v="237"/>
  </r>
  <r>
    <n v="11387"/>
    <x v="1"/>
    <s v="LINK"/>
    <s v="CABA"/>
    <n v="1"/>
    <x v="1"/>
    <b v="0"/>
    <s v="Hipólito Yrigoyen"/>
    <n v="1760"/>
    <s v="Monserrat"/>
    <s v="Comuna 1"/>
    <n v="1089"/>
    <n v="260"/>
  </r>
  <r>
    <n v="11185"/>
    <x v="1"/>
    <s v="LINK"/>
    <s v="CABA"/>
    <n v="1"/>
    <x v="0"/>
    <b v="0"/>
    <s v="Hipólito Yrigoyen"/>
    <n v="1835"/>
    <s v="Balvanera"/>
    <s v="Comuna 3"/>
    <n v="1089"/>
    <n v="66"/>
  </r>
  <r>
    <n v="11399"/>
    <x v="1"/>
    <s v="LINK"/>
    <s v="CABA"/>
    <n v="3"/>
    <x v="0"/>
    <b v="1"/>
    <s v="Hipolito Yrigoyen"/>
    <n v="250"/>
    <s v="Monserrat"/>
    <s v="Comuna 1"/>
    <n v="1086"/>
    <n v="313"/>
  </r>
  <r>
    <n v="11077"/>
    <x v="1"/>
    <s v="LINK"/>
    <s v="CABA"/>
    <n v="2"/>
    <x v="0"/>
    <b v="0"/>
    <s v="Hipólito Yrigoyen"/>
    <n v="370"/>
    <s v="Monserrat"/>
    <s v="Comuna 1"/>
    <n v="1086"/>
    <n v="66"/>
  </r>
  <r>
    <n v="11409"/>
    <x v="4"/>
    <s v="LINK"/>
    <s v="CABA"/>
    <n v="5"/>
    <x v="1"/>
    <b v="1"/>
    <s v="J. A. Roca"/>
    <n v="538"/>
    <s v="Monserrat"/>
    <s v="Comuna 1"/>
    <n v="1067"/>
    <n v="176"/>
  </r>
  <r>
    <n v="11183"/>
    <x v="4"/>
    <s v="LINK"/>
    <s v="CABA"/>
    <n v="1"/>
    <x v="0"/>
    <b v="1"/>
    <s v="Jean Jaures"/>
    <n v="521"/>
    <s v="Balvanera"/>
    <s v="Comuna 3"/>
    <n v="1215"/>
    <n v="237"/>
  </r>
  <r>
    <n v="11698"/>
    <x v="6"/>
    <s v="LINK"/>
    <s v="CABA"/>
    <n v="2"/>
    <x v="1"/>
    <b v="0"/>
    <s v="Juana Manso"/>
    <n v="1159"/>
    <s v="Puerto Madero"/>
    <s v="Comuna 1"/>
    <n v="1107"/>
    <n v="194"/>
  </r>
  <r>
    <n v="11670"/>
    <x v="4"/>
    <s v="LINK"/>
    <s v="CABA"/>
    <n v="1"/>
    <x v="0"/>
    <b v="0"/>
    <s v="Juan B. Ambrosetti"/>
    <n v="743"/>
    <s v="Caballito"/>
    <s v="Comuna 6"/>
    <n v="1405"/>
    <n v="59"/>
  </r>
  <r>
    <n v="10994"/>
    <x v="4"/>
    <s v="LINK"/>
    <s v="CABA"/>
    <n v="1"/>
    <x v="1"/>
    <b v="1"/>
    <s v="Junín"/>
    <n v="1930"/>
    <s v="Recoleta"/>
    <s v="Comuna 2"/>
    <n v="1113"/>
    <n v="48"/>
  </r>
  <r>
    <n v="10962"/>
    <x v="4"/>
    <s v="LINK"/>
    <s v="CABA"/>
    <n v="2"/>
    <x v="1"/>
    <b v="0"/>
    <s v="Juramento"/>
    <n v="2527"/>
    <s v="Belgrano"/>
    <s v="Comuna 13"/>
    <n v="1428"/>
    <n v="263"/>
  </r>
  <r>
    <n v="11092"/>
    <x v="4"/>
    <s v="LINK"/>
    <s v="CABA"/>
    <n v="2"/>
    <x v="0"/>
    <b v="1"/>
    <s v="Lacarra"/>
    <n v="3040"/>
    <s v="Villa Soldati"/>
    <s v="Comuna 8"/>
    <n v="1437"/>
    <n v="298"/>
  </r>
  <r>
    <n v="10960"/>
    <x v="4"/>
    <s v="LINK"/>
    <s v="CABA"/>
    <n v="5"/>
    <x v="1"/>
    <b v="1"/>
    <s v="La Pampa"/>
    <n v="2475"/>
    <s v="Belgrano"/>
    <s v="Comuna 13"/>
    <n v="1428"/>
    <n v="70"/>
  </r>
  <r>
    <n v="11172"/>
    <x v="4"/>
    <s v="LINK"/>
    <s v="CABA"/>
    <n v="4"/>
    <x v="1"/>
    <b v="0"/>
    <s v="Larrea"/>
    <n v="11"/>
    <s v="Balvanera"/>
    <s v="Comuna 3"/>
    <n v="1030"/>
    <n v="48"/>
  </r>
  <r>
    <n v="11015"/>
    <x v="1"/>
    <s v="LINK"/>
    <s v="CABA"/>
    <n v="3"/>
    <x v="0"/>
    <b v="1"/>
    <s v="Lavalle"/>
    <n v="1402"/>
    <s v="San Nicolas"/>
    <s v="Comuna 1"/>
    <n v="1048"/>
    <n v="315"/>
  </r>
  <r>
    <n v="11026"/>
    <x v="4"/>
    <s v="LINK"/>
    <s v="CABA"/>
    <n v="3"/>
    <x v="0"/>
    <b v="1"/>
    <s v="Lavalle"/>
    <n v="1428"/>
    <s v="San Nicolas"/>
    <s v="Comuna 1"/>
    <n v="1048"/>
    <n v="235"/>
  </r>
  <r>
    <n v="11023"/>
    <x v="1"/>
    <s v="LINK"/>
    <s v="CABA"/>
    <n v="2"/>
    <x v="1"/>
    <b v="1"/>
    <s v="Lavalle"/>
    <n v="593"/>
    <s v="San Nicolas"/>
    <s v="Comuna 1"/>
    <n v="1047"/>
    <n v="119"/>
  </r>
  <r>
    <n v="11220"/>
    <x v="4"/>
    <s v="LINK"/>
    <s v="CABA"/>
    <n v="2"/>
    <x v="0"/>
    <b v="0"/>
    <s v="Llavallol"/>
    <n v="4307"/>
    <s v="Villa Devoto"/>
    <s v="Comuna 11"/>
    <n v="1419"/>
    <n v="214"/>
  </r>
  <r>
    <n v="11433"/>
    <x v="10"/>
    <s v="LINK"/>
    <s v="CABA"/>
    <n v="1"/>
    <x v="1"/>
    <b v="1"/>
    <s v="Lope De Vega"/>
    <n v="1502"/>
    <s v="Villa Luro"/>
    <s v="Comuna 10"/>
    <n v="1407"/>
    <n v="72"/>
  </r>
  <r>
    <n v="11731"/>
    <x v="1"/>
    <s v="LINK"/>
    <s v="CABA"/>
    <n v="1"/>
    <x v="1"/>
    <b v="1"/>
    <s v="Madariaga"/>
    <n v="6976"/>
    <s v="Villa Riachuelo"/>
    <s v="Comuna 8"/>
    <n v="1439"/>
    <n v="24"/>
  </r>
  <r>
    <n v="11028"/>
    <x v="17"/>
    <s v="LINK"/>
    <s v="CABA"/>
    <n v="1"/>
    <x v="1"/>
    <b v="1"/>
    <s v="Maipú"/>
    <n v="50"/>
    <s v="San Nicolas"/>
    <s v="Comuna 1"/>
    <n v="1084"/>
    <n v="308"/>
  </r>
  <r>
    <n v="11041"/>
    <x v="6"/>
    <s v="LINK"/>
    <s v="CABA"/>
    <n v="2"/>
    <x v="0"/>
    <b v="0"/>
    <s v="Maipú"/>
    <n v="72"/>
    <s v="San Nicolas"/>
    <s v="Comuna 1"/>
    <n v="1084"/>
    <n v="278"/>
  </r>
  <r>
    <n v="11408"/>
    <x v="3"/>
    <s v="LINK"/>
    <s v="CABA"/>
    <n v="1"/>
    <x v="0"/>
    <b v="0"/>
    <s v="Maipu"/>
    <n v="99"/>
    <s v="San Nicolas"/>
    <s v="Comuna 1"/>
    <n v="1084"/>
    <n v="203"/>
  </r>
  <r>
    <n v="11779"/>
    <x v="4"/>
    <s v="LINK"/>
    <s v="CABA"/>
    <n v="1"/>
    <x v="0"/>
    <b v="0"/>
    <s v="Mansilla"/>
    <n v="3640"/>
    <s v="Palermo"/>
    <s v="Comuna 14"/>
    <n v="1425"/>
    <n v="65"/>
  </r>
  <r>
    <n v="10995"/>
    <x v="4"/>
    <s v="LINK"/>
    <s v="CABA"/>
    <n v="1"/>
    <x v="1"/>
    <b v="0"/>
    <s v="Marcelo T. De Alvear"/>
    <n v="1840"/>
    <s v="Recoleta"/>
    <s v="Comuna 2"/>
    <n v="1122"/>
    <n v="165"/>
  </r>
  <r>
    <n v="10889"/>
    <x v="1"/>
    <s v="LINK"/>
    <s v="CABA"/>
    <n v="3"/>
    <x v="1"/>
    <b v="0"/>
    <s v="Marcos Sastre"/>
    <n v="3202"/>
    <s v="Villa Del Parque"/>
    <s v="Comuna 11"/>
    <n v="1417"/>
    <n v="81"/>
  </r>
  <r>
    <n v="11512"/>
    <x v="6"/>
    <s v="LINK"/>
    <s v="CABA"/>
    <n v="1"/>
    <x v="0"/>
    <b v="0"/>
    <s v="Martin Garcia"/>
    <n v="743"/>
    <s v="Barracas"/>
    <s v="Comuna 4"/>
    <n v="1268"/>
    <n v="95"/>
  </r>
  <r>
    <n v="11079"/>
    <x v="1"/>
    <s v="LINK"/>
    <s v="CABA"/>
    <n v="1"/>
    <x v="1"/>
    <b v="0"/>
    <s v="Mexico"/>
    <n v="12"/>
    <s v="Monserrat"/>
    <s v="Comuna 1"/>
    <n v="1097"/>
    <n v="80"/>
  </r>
  <r>
    <n v="11030"/>
    <x v="6"/>
    <s v="LINK"/>
    <s v="CABA"/>
    <n v="1"/>
    <x v="1"/>
    <b v="0"/>
    <s v="Montevideo"/>
    <n v="431"/>
    <s v="San Nicolas"/>
    <s v="Comuna 1"/>
    <n v="1019"/>
    <n v="39"/>
  </r>
  <r>
    <n v="11730"/>
    <x v="1"/>
    <s v="LINK"/>
    <s v="CABA"/>
    <n v="3"/>
    <x v="1"/>
    <b v="0"/>
    <s v="Murguiondo"/>
    <n v="4130"/>
    <s v="Villa Lugano"/>
    <s v="Comuna 8"/>
    <n v="1439"/>
    <n v="314"/>
  </r>
  <r>
    <n v="11729"/>
    <x v="7"/>
    <s v="LINK"/>
    <s v="CABA"/>
    <n v="2"/>
    <x v="1"/>
    <b v="0"/>
    <s v="Murguiondo"/>
    <n v="4349"/>
    <s v="Villa Lugano"/>
    <s v="Comuna 8"/>
    <n v="1439"/>
    <n v="243"/>
  </r>
  <r>
    <n v="10892"/>
    <x v="4"/>
    <s v="LINK"/>
    <s v="CABA"/>
    <n v="2"/>
    <x v="0"/>
    <b v="0"/>
    <s v="Nogoya"/>
    <n v="3174"/>
    <s v="Villa Del Parque"/>
    <s v="Comuna 11"/>
    <n v="1417"/>
    <n v="96"/>
  </r>
  <r>
    <n v="11219"/>
    <x v="4"/>
    <s v="LINK"/>
    <s v="CABA"/>
    <n v="1"/>
    <x v="0"/>
    <b v="0"/>
    <s v="Nueva York"/>
    <n v="3952"/>
    <s v="Villa Devoto"/>
    <s v="Comuna 11"/>
    <n v="1419"/>
    <n v="127"/>
  </r>
  <r>
    <n v="11218"/>
    <x v="7"/>
    <s v="LINK"/>
    <s v="CABA"/>
    <n v="2"/>
    <x v="1"/>
    <b v="0"/>
    <s v="Nueva York"/>
    <n v="4020"/>
    <s v="Villa Devoto"/>
    <s v="Comuna 11"/>
    <n v="1419"/>
    <n v="224"/>
  </r>
  <r>
    <n v="10992"/>
    <x v="4"/>
    <s v="LINK"/>
    <s v="CABA"/>
    <n v="1"/>
    <x v="1"/>
    <b v="1"/>
    <s v="Paraguay"/>
    <n v="1536"/>
    <s v="Recoleta"/>
    <s v="Comuna 2"/>
    <n v="1061"/>
    <n v="300"/>
  </r>
  <r>
    <n v="11790"/>
    <x v="4"/>
    <s v="LINK"/>
    <s v="CABA"/>
    <n v="1"/>
    <x v="0"/>
    <b v="0"/>
    <s v="Paraguay"/>
    <n v="4302"/>
    <s v="Palermo"/>
    <s v="Comuna 14"/>
    <n v="1425"/>
    <n v="78"/>
  </r>
  <r>
    <n v="11027"/>
    <x v="4"/>
    <s v="LINK"/>
    <s v="CABA"/>
    <n v="1"/>
    <x v="1"/>
    <b v="1"/>
    <s v="Paraná"/>
    <n v="744"/>
    <s v="San Nicolas"/>
    <s v="Comuna 1"/>
    <n v="1017"/>
    <n v="22"/>
  </r>
  <r>
    <n v="11528"/>
    <x v="1"/>
    <s v="LINK"/>
    <s v="CABA"/>
    <n v="3"/>
    <x v="1"/>
    <b v="1"/>
    <s v="Paroissien"/>
    <n v="2443"/>
    <s v="Saavedra"/>
    <s v="Comuna 12"/>
    <n v="1429"/>
    <n v="50"/>
  </r>
  <r>
    <n v="11695"/>
    <x v="1"/>
    <s v="LINK"/>
    <s v="CABA"/>
    <n v="1"/>
    <x v="1"/>
    <b v="0"/>
    <s v="Pedro Chutro"/>
    <n v="2780"/>
    <s v="Parque Patricios"/>
    <s v="Comuna 4"/>
    <n v="1437"/>
    <n v="248"/>
  </r>
  <r>
    <n v="10986"/>
    <x v="4"/>
    <s v="LINK"/>
    <s v="CABA"/>
    <n v="1"/>
    <x v="0"/>
    <b v="1"/>
    <s v="Peña"/>
    <n v="3050"/>
    <s v="Recoleta"/>
    <s v="Comuna 2"/>
    <n v="1425"/>
    <n v="220"/>
  </r>
  <r>
    <n v="11066"/>
    <x v="1"/>
    <s v="LINK"/>
    <s v="CABA"/>
    <n v="1"/>
    <x v="1"/>
    <b v="0"/>
    <s v="Peru"/>
    <n v="103"/>
    <s v="Monserrat"/>
    <s v="Comuna 1"/>
    <n v="1067"/>
    <n v="27"/>
  </r>
  <r>
    <n v="11389"/>
    <x v="4"/>
    <s v="LINK"/>
    <s v="CABA"/>
    <n v="1"/>
    <x v="0"/>
    <b v="0"/>
    <s v="Peru"/>
    <n v="146"/>
    <s v="Monserrat"/>
    <s v="Comuna 1"/>
    <n v="1067"/>
    <n v="91"/>
  </r>
  <r>
    <n v="11395"/>
    <x v="1"/>
    <s v="LINK"/>
    <s v="CABA"/>
    <n v="1"/>
    <x v="0"/>
    <b v="0"/>
    <s v="Peru"/>
    <n v="169"/>
    <s v="Monserrat"/>
    <s v="Comuna 1"/>
    <n v="1067"/>
    <n v="102"/>
  </r>
  <r>
    <n v="11426"/>
    <x v="4"/>
    <s v="LINK"/>
    <s v="CABA"/>
    <n v="1"/>
    <x v="1"/>
    <b v="1"/>
    <s v="Pilar"/>
    <n v="950"/>
    <s v="Liniers"/>
    <s v="Comuna 9"/>
    <n v="1408"/>
    <n v="315"/>
  </r>
  <r>
    <n v="11009"/>
    <x v="1"/>
    <s v="LINK"/>
    <s v="CABA"/>
    <n v="1"/>
    <x v="0"/>
    <b v="1"/>
    <s v="Pizzurno"/>
    <n v="935"/>
    <s v="Recoleta"/>
    <s v="Comuna 2"/>
    <n v="1020"/>
    <n v="194"/>
  </r>
  <r>
    <n v="11024"/>
    <x v="6"/>
    <s v="LINK"/>
    <s v="CABA"/>
    <n v="1"/>
    <x v="1"/>
    <b v="1"/>
    <s v="Pte. Perón"/>
    <n v="479"/>
    <s v="San Nicolas"/>
    <s v="Comuna 1"/>
    <n v="1038"/>
    <n v="51"/>
  </r>
  <r>
    <n v="11054"/>
    <x v="9"/>
    <s v="LINK"/>
    <s v="CABA"/>
    <n v="2"/>
    <x v="1"/>
    <b v="1"/>
    <s v="Pte. Perón"/>
    <n v="525"/>
    <s v="San Nicolas"/>
    <s v="Comuna 1"/>
    <n v="1038"/>
    <n v="41"/>
  </r>
  <r>
    <n v="11076"/>
    <x v="4"/>
    <s v="LINK"/>
    <s v="CABA"/>
    <n v="3"/>
    <x v="0"/>
    <b v="1"/>
    <s v="Pte. Perón"/>
    <n v="566"/>
    <s v="San Nicolas"/>
    <s v="Comuna 1"/>
    <n v="1038"/>
    <n v="152"/>
  </r>
  <r>
    <n v="11032"/>
    <x v="7"/>
    <s v="LINK"/>
    <s v="CABA"/>
    <n v="2"/>
    <x v="1"/>
    <b v="1"/>
    <s v="Pte. Perón"/>
    <n v="739"/>
    <s v="San Nicolas"/>
    <s v="Comuna 1"/>
    <n v="1038"/>
    <n v="186"/>
  </r>
  <r>
    <n v="11771"/>
    <x v="1"/>
    <s v="LINK"/>
    <s v="CABA"/>
    <n v="1"/>
    <x v="1"/>
    <b v="0"/>
    <s v="Punta Arenas"/>
    <n v="1201"/>
    <s v="Paternal"/>
    <s v="Comuna 15"/>
    <n v="1427"/>
    <n v="208"/>
  </r>
  <r>
    <n v="11526"/>
    <x v="9"/>
    <s v="LINK"/>
    <s v="CABA"/>
    <n v="1"/>
    <x v="1"/>
    <b v="1"/>
    <s v="Ramon Falcon"/>
    <n v="2452"/>
    <s v="Flores"/>
    <s v="Comuna 7"/>
    <n v="1406"/>
    <n v="201"/>
  </r>
  <r>
    <n v="11423"/>
    <x v="6"/>
    <s v="LINK"/>
    <s v="CABA"/>
    <n v="2"/>
    <x v="0"/>
    <b v="1"/>
    <s v="Ramón L Falcón"/>
    <n v="6837"/>
    <s v="Liniers"/>
    <s v="Comuna 9"/>
    <n v="1408"/>
    <n v="159"/>
  </r>
  <r>
    <n v="11068"/>
    <x v="9"/>
    <s v="LINK"/>
    <s v="CABA"/>
    <n v="3"/>
    <x v="1"/>
    <b v="1"/>
    <s v="Reconquista"/>
    <n v="101"/>
    <s v="San Nicolas"/>
    <s v="Comuna 1"/>
    <n v="1003"/>
    <n v="297"/>
  </r>
  <r>
    <n v="11055"/>
    <x v="9"/>
    <s v="LINK"/>
    <s v="CABA"/>
    <n v="1"/>
    <x v="0"/>
    <b v="1"/>
    <s v="Reconquista"/>
    <n v="151"/>
    <s v="San Nicolas"/>
    <s v="Comuna 1"/>
    <n v="1003"/>
    <n v="126"/>
  </r>
  <r>
    <n v="11056"/>
    <x v="1"/>
    <s v="LINK"/>
    <s v="CABA"/>
    <n v="4"/>
    <x v="1"/>
    <b v="1"/>
    <s v="Reconquista"/>
    <n v="266"/>
    <s v="San Nicolas"/>
    <s v="Comuna 1"/>
    <n v="1003"/>
    <n v="228"/>
  </r>
  <r>
    <n v="11038"/>
    <x v="18"/>
    <s v="LINK"/>
    <s v="CABA"/>
    <n v="1"/>
    <x v="1"/>
    <b v="1"/>
    <s v="Reconquista"/>
    <n v="319"/>
    <s v="San Nicolas"/>
    <s v="Comuna 1"/>
    <n v="1003"/>
    <n v="100"/>
  </r>
  <r>
    <n v="11065"/>
    <x v="19"/>
    <s v="LINK"/>
    <s v="CABA"/>
    <n v="1"/>
    <x v="1"/>
    <b v="0"/>
    <s v="Reconquista"/>
    <n v="353"/>
    <s v="San Nicolas"/>
    <s v="Comuna 1"/>
    <n v="1003"/>
    <n v="180"/>
  </r>
  <r>
    <n v="11034"/>
    <x v="6"/>
    <s v="LINK"/>
    <s v="CABA"/>
    <n v="6"/>
    <x v="1"/>
    <b v="1"/>
    <s v="Reconquista"/>
    <n v="480"/>
    <s v="San Nicolas"/>
    <s v="Comuna 1"/>
    <n v="1003"/>
    <n v="111"/>
  </r>
  <r>
    <n v="11035"/>
    <x v="6"/>
    <s v="LINK"/>
    <s v="CABA"/>
    <n v="2"/>
    <x v="0"/>
    <b v="1"/>
    <s v="Reconquista"/>
    <n v="480"/>
    <s v="San Nicolas"/>
    <s v="Comuna 1"/>
    <n v="1003"/>
    <n v="60"/>
  </r>
  <r>
    <n v="11181"/>
    <x v="1"/>
    <s v="LINK"/>
    <s v="CABA"/>
    <n v="2"/>
    <x v="1"/>
    <b v="0"/>
    <s v="Riobamba"/>
    <n v="25"/>
    <s v="Balvanera"/>
    <s v="Comuna 3"/>
    <n v="1025"/>
    <n v="202"/>
  </r>
  <r>
    <n v="11521"/>
    <x v="6"/>
    <s v="LINK"/>
    <s v="CABA"/>
    <n v="2"/>
    <x v="1"/>
    <b v="0"/>
    <s v="Rivera Indarte"/>
    <n v="112"/>
    <s v="Flores"/>
    <s v="Comuna 7"/>
    <n v="1406"/>
    <n v="251"/>
  </r>
  <r>
    <n v="11187"/>
    <x v="1"/>
    <s v="LINK"/>
    <s v="CABA"/>
    <n v="1"/>
    <x v="0"/>
    <b v="1"/>
    <s v="Saavedra"/>
    <n v="87"/>
    <s v="Balvanera"/>
    <s v="Comuna 3"/>
    <n v="1083"/>
    <n v="73"/>
  </r>
  <r>
    <n v="11780"/>
    <x v="4"/>
    <s v="LINK"/>
    <s v="CABA"/>
    <n v="1"/>
    <x v="1"/>
    <b v="0"/>
    <s v="Salguero"/>
    <n v="2727"/>
    <s v="Palermo"/>
    <s v="Comuna 14"/>
    <n v="1425"/>
    <n v="240"/>
  </r>
  <r>
    <n v="11795"/>
    <x v="9"/>
    <s v="LINK"/>
    <s v="CABA"/>
    <n v="1"/>
    <x v="0"/>
    <b v="1"/>
    <s v="Salguero"/>
    <n v="3172"/>
    <s v="Palermo"/>
    <s v="Comuna 14"/>
    <n v="1425"/>
    <n v="39"/>
  </r>
  <r>
    <n v="11221"/>
    <x v="6"/>
    <s v="LINK"/>
    <s v="CABA"/>
    <n v="3"/>
    <x v="1"/>
    <b v="1"/>
    <s v="Sanabria"/>
    <n v="2963"/>
    <s v="Villa Devoto"/>
    <s v="Comuna 11"/>
    <n v="1417"/>
    <n v="30"/>
  </r>
  <r>
    <n v="11000"/>
    <x v="4"/>
    <s v="LINK"/>
    <s v="CABA"/>
    <n v="1"/>
    <x v="1"/>
    <b v="1"/>
    <s v="Sanchez De Bustamante"/>
    <n v="1399"/>
    <s v="Recoleta"/>
    <s v="Comuna 2"/>
    <n v="1425"/>
    <n v="266"/>
  </r>
  <r>
    <n v="11720"/>
    <x v="1"/>
    <s v="LINK"/>
    <s v="CABA"/>
    <n v="2"/>
    <x v="0"/>
    <b v="1"/>
    <s v="San Martín"/>
    <n v="1145"/>
    <s v="Retiro"/>
    <s v="Comuna 1"/>
    <n v="1004"/>
    <n v="126"/>
  </r>
  <r>
    <n v="11706"/>
    <x v="1"/>
    <s v="LINK"/>
    <s v="CABA"/>
    <n v="1"/>
    <x v="0"/>
    <b v="1"/>
    <s v="San Martín"/>
    <n v="1155"/>
    <s v="Retiro"/>
    <s v="Comuna 1"/>
    <n v="1004"/>
    <n v="192"/>
  </r>
  <r>
    <n v="11057"/>
    <x v="7"/>
    <s v="LINK"/>
    <s v="CABA"/>
    <n v="9"/>
    <x v="1"/>
    <b v="1"/>
    <s v="San Martin"/>
    <n v="137"/>
    <s v="San Nicolas"/>
    <s v="Comuna 1"/>
    <n v="1004"/>
    <n v="246"/>
  </r>
  <r>
    <n v="11016"/>
    <x v="7"/>
    <s v="LINK"/>
    <s v="CABA"/>
    <n v="11"/>
    <x v="1"/>
    <b v="1"/>
    <s v="San Martín"/>
    <n v="137"/>
    <s v="San Nicolas"/>
    <s v="Comuna 1"/>
    <n v="1004"/>
    <n v="107"/>
  </r>
  <r>
    <n v="11075"/>
    <x v="6"/>
    <s v="LINK"/>
    <s v="CABA"/>
    <n v="2"/>
    <x v="1"/>
    <b v="1"/>
    <s v="San Martin"/>
    <n v="215"/>
    <s v="San Nicolas"/>
    <s v="Comuna 1"/>
    <n v="1004"/>
    <n v="31"/>
  </r>
  <r>
    <n v="11040"/>
    <x v="12"/>
    <s v="LINK"/>
    <s v="CABA"/>
    <n v="2"/>
    <x v="0"/>
    <b v="0"/>
    <s v="San Martín"/>
    <n v="298"/>
    <s v="San Nicolas"/>
    <s v="Comuna 1"/>
    <n v="1004"/>
    <n v="111"/>
  </r>
  <r>
    <n v="11081"/>
    <x v="20"/>
    <s v="LINK"/>
    <s v="CABA"/>
    <n v="2"/>
    <x v="1"/>
    <b v="1"/>
    <s v="San Martín"/>
    <n v="333"/>
    <s v="San Nicolas"/>
    <s v="Comuna 1"/>
    <n v="1004"/>
    <n v="266"/>
  </r>
  <r>
    <n v="11063"/>
    <x v="8"/>
    <s v="LINK"/>
    <s v="CABA"/>
    <n v="1"/>
    <x v="1"/>
    <b v="1"/>
    <s v="San Martin"/>
    <n v="347"/>
    <s v="San Nicolas"/>
    <s v="Comuna 1"/>
    <n v="1004"/>
    <n v="88"/>
  </r>
  <r>
    <n v="11707"/>
    <x v="1"/>
    <s v="LINK"/>
    <s v="CABA"/>
    <n v="1"/>
    <x v="0"/>
    <b v="0"/>
    <s v="San Martín"/>
    <n v="913"/>
    <s v="Retiro"/>
    <s v="Comuna 1"/>
    <n v="1004"/>
    <n v="92"/>
  </r>
  <r>
    <n v="11094"/>
    <x v="4"/>
    <s v="LINK"/>
    <s v="CABA"/>
    <n v="1"/>
    <x v="0"/>
    <b v="0"/>
    <s v="Santiago De Compostela"/>
    <n v="3801"/>
    <s v="Parque Avellaneda"/>
    <s v="Comuna 9"/>
    <n v="1407"/>
    <n v="233"/>
  </r>
  <r>
    <n v="11058"/>
    <x v="4"/>
    <s v="LINK"/>
    <s v="CABA"/>
    <n v="1"/>
    <x v="1"/>
    <b v="1"/>
    <s v="Sarmiento"/>
    <n v="1531"/>
    <s v="San Nicolas"/>
    <s v="Comuna 1"/>
    <n v="1042"/>
    <n v="229"/>
  </r>
  <r>
    <n v="11071"/>
    <x v="12"/>
    <s v="LINK"/>
    <s v="CABA"/>
    <n v="2"/>
    <x v="0"/>
    <b v="0"/>
    <s v="Sarmiento"/>
    <n v="532"/>
    <s v="San Nicolas"/>
    <s v="Comuna 1"/>
    <n v="1041"/>
    <n v="285"/>
  </r>
  <r>
    <n v="11051"/>
    <x v="4"/>
    <s v="LINK"/>
    <s v="CABA"/>
    <n v="6"/>
    <x v="0"/>
    <b v="0"/>
    <s v="Sarmiento"/>
    <n v="630"/>
    <s v="San Nicolas"/>
    <s v="Comuna 1"/>
    <n v="1041"/>
    <n v="202"/>
  </r>
  <r>
    <n v="11074"/>
    <x v="21"/>
    <s v="LINK"/>
    <s v="CABA"/>
    <n v="1"/>
    <x v="1"/>
    <b v="0"/>
    <s v="Sarmiento"/>
    <n v="700"/>
    <s v="San Nicolas"/>
    <s v="Comuna 1"/>
    <n v="1041"/>
    <n v="243"/>
  </r>
  <r>
    <n v="11011"/>
    <x v="22"/>
    <s v="LINK"/>
    <s v="CABA"/>
    <n v="1"/>
    <x v="1"/>
    <b v="1"/>
    <s v="Sarmiento"/>
    <n v="741"/>
    <s v="San Nicolas"/>
    <s v="Comuna 1"/>
    <n v="1041"/>
    <n v="45"/>
  </r>
  <r>
    <n v="11019"/>
    <x v="23"/>
    <s v="LINK"/>
    <s v="CABA"/>
    <n v="1"/>
    <x v="1"/>
    <b v="1"/>
    <s v="Sarmiento"/>
    <n v="779"/>
    <s v="San Nicolas"/>
    <s v="Comuna 1"/>
    <n v="1041"/>
    <n v="274"/>
  </r>
  <r>
    <n v="11728"/>
    <x v="4"/>
    <s v="LINK"/>
    <s v="CABA"/>
    <n v="3"/>
    <x v="1"/>
    <b v="1"/>
    <s v="Soldado De La Frontera"/>
    <n v="5290"/>
    <s v="Villa Lugano"/>
    <s v="Comuna 8"/>
    <n v="1439"/>
    <n v="246"/>
  </r>
  <r>
    <n v="11072"/>
    <x v="4"/>
    <s v="LINK"/>
    <s v="CABA"/>
    <n v="2"/>
    <x v="0"/>
    <b v="1"/>
    <s v="Talcahuano"/>
    <n v="459"/>
    <s v="San Nicolas"/>
    <s v="Comuna 1"/>
    <n v="1013"/>
    <n v="52"/>
  </r>
  <r>
    <n v="11428"/>
    <x v="6"/>
    <s v="LINK"/>
    <s v="CABA"/>
    <n v="1"/>
    <x v="1"/>
    <b v="1"/>
    <s v="Timoteo Gordillo"/>
    <n v="57"/>
    <s v="Liniers"/>
    <s v="Comuna 9"/>
    <n v="1408"/>
    <n v="145"/>
  </r>
  <r>
    <n v="11230"/>
    <x v="4"/>
    <s v="LINK"/>
    <s v="CABA"/>
    <n v="1"/>
    <x v="1"/>
    <b v="0"/>
    <s v="Tronador"/>
    <n v="801"/>
    <s v="Villa Ortuzar"/>
    <s v="Comuna 15"/>
    <n v="1427"/>
    <n v="98"/>
  </r>
  <r>
    <n v="11182"/>
    <x v="4"/>
    <s v="LINK"/>
    <s v="CABA"/>
    <n v="1"/>
    <x v="1"/>
    <b v="0"/>
    <s v="Tte. Gral. Juan D. Peron"/>
    <n v="2941"/>
    <s v="Balvanera"/>
    <s v="Comuna 3"/>
    <n v="1198"/>
    <n v="70"/>
  </r>
  <r>
    <n v="11044"/>
    <x v="6"/>
    <s v="LINK"/>
    <s v="CABA"/>
    <n v="3"/>
    <x v="1"/>
    <b v="1"/>
    <s v="Tucuman"/>
    <n v="661"/>
    <s v="San Nicolas"/>
    <s v="Comuna 1"/>
    <n v="1049"/>
    <n v="22"/>
  </r>
  <r>
    <n v="11067"/>
    <x v="24"/>
    <s v="LINK"/>
    <s v="CABA"/>
    <n v="1"/>
    <x v="0"/>
    <b v="0"/>
    <s v="Tucumán"/>
    <n v="821"/>
    <s v="San Nicolas"/>
    <s v="Comuna 1"/>
    <n v="1049"/>
    <n v="208"/>
  </r>
  <r>
    <n v="11692"/>
    <x v="4"/>
    <s v="LINK"/>
    <s v="CABA"/>
    <n v="1"/>
    <x v="0"/>
    <b v="0"/>
    <s v="Uspallata"/>
    <n v="2272"/>
    <s v="Parque Patricios"/>
    <s v="Comuna 4"/>
    <n v="1282"/>
    <n v="168"/>
  </r>
  <r>
    <n v="11694"/>
    <x v="4"/>
    <s v="LINK"/>
    <s v="CABA"/>
    <n v="2"/>
    <x v="0"/>
    <b v="1"/>
    <s v="Uspallata"/>
    <n v="3150"/>
    <s v="Parque Patricios"/>
    <s v="Comuna 4"/>
    <n v="1437"/>
    <n v="155"/>
  </r>
  <r>
    <n v="11693"/>
    <x v="1"/>
    <s v="LINK"/>
    <s v="CABA"/>
    <n v="2"/>
    <x v="1"/>
    <b v="1"/>
    <s v="Uspallata"/>
    <n v="3400"/>
    <s v="Parque Patricios"/>
    <s v="Comuna 4"/>
    <n v="1437"/>
    <n v="135"/>
  </r>
  <r>
    <n v="11516"/>
    <x v="7"/>
    <s v="LINK"/>
    <s v="CABA"/>
    <n v="2"/>
    <x v="1"/>
    <b v="0"/>
    <s v="Varela"/>
    <n v="1122"/>
    <s v="Flores"/>
    <s v="Comuna 7"/>
    <n v="1406"/>
    <n v="266"/>
  </r>
  <r>
    <n v="11524"/>
    <x v="4"/>
    <s v="LINK"/>
    <s v="CABA"/>
    <n v="1"/>
    <x v="0"/>
    <b v="1"/>
    <s v="Varela"/>
    <n v="1307"/>
    <s v="Flores"/>
    <s v="Comuna 7"/>
    <n v="1406"/>
    <n v="34"/>
  </r>
  <r>
    <n v="11531"/>
    <x v="9"/>
    <s v="LINK"/>
    <s v="CABA"/>
    <n v="1"/>
    <x v="1"/>
    <b v="1"/>
    <s v="Vedia"/>
    <n v="3626"/>
    <s v="Saavedra"/>
    <s v="Comuna 12"/>
    <n v="1430"/>
    <n v="313"/>
  </r>
  <r>
    <n v="11018"/>
    <x v="4"/>
    <s v="LINK"/>
    <s v="CABA"/>
    <n v="1"/>
    <x v="0"/>
    <b v="1"/>
    <s v="Viamonte"/>
    <n v="1155"/>
    <s v="San Nicolas"/>
    <s v="Comuna 1"/>
    <n v="1053"/>
    <n v="311"/>
  </r>
  <r>
    <n v="11036"/>
    <x v="4"/>
    <s v="LINK"/>
    <s v="CABA"/>
    <n v="1"/>
    <x v="1"/>
    <b v="1"/>
    <s v="Viamonte"/>
    <n v="900"/>
    <s v="San Nicolas"/>
    <s v="Comuna 1"/>
    <n v="1053"/>
    <n v="314"/>
  </r>
  <r>
    <n v="11013"/>
    <x v="6"/>
    <s v="LINK"/>
    <s v="CABA"/>
    <n v="1"/>
    <x v="1"/>
    <b v="1"/>
    <s v="Viamonte"/>
    <n v="930"/>
    <s v="San Nicolas"/>
    <s v="Comuna 1"/>
    <n v="1053"/>
    <n v="76"/>
  </r>
  <r>
    <n v="11211"/>
    <x v="1"/>
    <s v="LINK"/>
    <s v="CABA"/>
    <n v="2"/>
    <x v="1"/>
    <b v="1"/>
    <s v="Warnes"/>
    <n v="1354"/>
    <s v="Villa Crespo"/>
    <s v="Comuna 15"/>
    <n v="1416"/>
    <n v="306"/>
  </r>
  <r>
    <n v="40860"/>
    <x v="25"/>
    <s v="BANELCO"/>
    <s v="Ciudadela"/>
    <n v="1"/>
    <x v="1"/>
    <b v="1"/>
    <s v="100 - Colectora General Paz"/>
    <n v="0"/>
    <s v="Liniers"/>
    <s v="Comuna 9"/>
    <n v="0"/>
    <n v="105"/>
  </r>
  <r>
    <n v="40430"/>
    <x v="26"/>
    <s v="BANELCO"/>
    <s v="CABA"/>
    <n v="2"/>
    <x v="1"/>
    <b v="1"/>
    <s v="12 DE OCTUBRE"/>
    <n v="0"/>
    <s v="Paternal"/>
    <s v="Comuna 15"/>
    <n v="0"/>
    <n v="103"/>
  </r>
  <r>
    <n v="40776"/>
    <x v="25"/>
    <s v="BANELCO"/>
    <s v="CABA"/>
    <n v="1"/>
    <x v="1"/>
    <b v="0"/>
    <s v="24 DE NOVIEMBRE"/>
    <n v="791"/>
    <s v="Balvanera"/>
    <s v="Comuna 3"/>
    <n v="1224"/>
    <n v="157"/>
  </r>
  <r>
    <n v="40117"/>
    <x v="27"/>
    <s v="BANELCO"/>
    <s v="CABA"/>
    <n v="4"/>
    <x v="0"/>
    <b v="0"/>
    <s v="25 DE MAYO"/>
    <n v="140"/>
    <s v="San Nicolas"/>
    <s v="Comuna 1"/>
    <n v="1002"/>
    <n v="293"/>
  </r>
  <r>
    <n v="41184"/>
    <x v="28"/>
    <s v="BANELCO"/>
    <s v="CABA"/>
    <n v="2"/>
    <x v="1"/>
    <b v="1"/>
    <s v="25 DE MAYO"/>
    <n v="299"/>
    <s v="San Nicolas"/>
    <s v="Comuna 1"/>
    <n v="1002"/>
    <n v="205"/>
  </r>
  <r>
    <n v="40692"/>
    <x v="29"/>
    <s v="BANELCO"/>
    <s v="CABA"/>
    <n v="1"/>
    <x v="0"/>
    <b v="1"/>
    <s v="ARIAS"/>
    <n v="0"/>
    <s v="Nuñez"/>
    <s v="Comuna 13"/>
    <n v="0"/>
    <n v="88"/>
  </r>
  <r>
    <n v="40686"/>
    <x v="29"/>
    <s v="BANELCO"/>
    <s v="CABA"/>
    <n v="1"/>
    <x v="1"/>
    <b v="0"/>
    <s v="9 DE JULIO AV."/>
    <n v="0"/>
    <s v="Retiro"/>
    <s v="Comuna 1"/>
    <n v="0"/>
    <n v="193"/>
  </r>
  <r>
    <n v="41169"/>
    <x v="28"/>
    <s v="BANELCO"/>
    <s v="CABA"/>
    <n v="1"/>
    <x v="1"/>
    <b v="0"/>
    <s v="ACOSTA, MARIANO"/>
    <n v="0"/>
    <s v="Villa Soldati"/>
    <s v="Comuna 8"/>
    <n v="0"/>
    <n v="270"/>
  </r>
  <r>
    <n v="40618"/>
    <x v="29"/>
    <s v="BANELCO"/>
    <s v="CABA"/>
    <n v="1"/>
    <x v="1"/>
    <b v="1"/>
    <s v="ACOYTE"/>
    <n v="0"/>
    <s v="Caballito"/>
    <s v="Comuna 6"/>
    <n v="0"/>
    <n v="309"/>
  </r>
  <r>
    <n v="40549"/>
    <x v="29"/>
    <s v="BANELCO"/>
    <s v="CABA"/>
    <n v="1"/>
    <x v="1"/>
    <b v="1"/>
    <s v="ACUÑA DE FIGUEROA, FRANCISCO"/>
    <n v="0"/>
    <s v="Palermo"/>
    <s v="Comuna 14"/>
    <n v="0"/>
    <n v="69"/>
  </r>
  <r>
    <n v="40590"/>
    <x v="29"/>
    <s v="BANELCO"/>
    <s v="CABA"/>
    <n v="3"/>
    <x v="1"/>
    <b v="1"/>
    <s v="AGOTE, LUIS DR."/>
    <n v="0"/>
    <s v="Recoleta"/>
    <s v="Comuna 2"/>
    <n v="0"/>
    <n v="268"/>
  </r>
  <r>
    <n v="41056"/>
    <x v="30"/>
    <s v="BANELCO"/>
    <s v="CABA"/>
    <n v="2"/>
    <x v="1"/>
    <b v="1"/>
    <s v="AGOTE, LUIS DR."/>
    <n v="0"/>
    <s v="Recoleta"/>
    <s v="Comuna 2"/>
    <n v="0"/>
    <n v="171"/>
  </r>
  <r>
    <n v="41158"/>
    <x v="28"/>
    <s v="BANELCO"/>
    <s v="CABA"/>
    <n v="1"/>
    <x v="1"/>
    <b v="0"/>
    <s v="AGUERO"/>
    <n v="628"/>
    <s v="Balvanera"/>
    <s v="Comuna 3"/>
    <n v="1171"/>
    <n v="236"/>
  </r>
  <r>
    <n v="40594"/>
    <x v="29"/>
    <s v="BANELCO"/>
    <s v="CABA"/>
    <n v="2"/>
    <x v="0"/>
    <b v="1"/>
    <s v="AGUIRRE"/>
    <n v="0"/>
    <s v="Chacarita"/>
    <s v="Comuna 15"/>
    <n v="0"/>
    <n v="68"/>
  </r>
  <r>
    <n v="40246"/>
    <x v="27"/>
    <s v="BANELCO"/>
    <s v="CABA"/>
    <n v="1"/>
    <x v="0"/>
    <b v="0"/>
    <s v="Av. Juan B. Alberdi"/>
    <n v="0"/>
    <s v="Parque Avellaneda"/>
    <s v="Comuna 9"/>
    <n v="0"/>
    <n v="288"/>
  </r>
  <r>
    <n v="39913"/>
    <x v="31"/>
    <s v="BANELCO"/>
    <s v="CABA"/>
    <n v="2"/>
    <x v="1"/>
    <b v="0"/>
    <s v="Av. Juan B. Alberdi"/>
    <n v="0"/>
    <s v="Mataderos"/>
    <s v="Comuna 9"/>
    <n v="0"/>
    <n v="38"/>
  </r>
  <r>
    <n v="40349"/>
    <x v="27"/>
    <s v="BANELCO"/>
    <s v="CABA"/>
    <n v="1"/>
    <x v="0"/>
    <b v="1"/>
    <s v="Av. Juan B. Alberdi"/>
    <n v="0"/>
    <s v="Mataderos"/>
    <s v="Comuna 9"/>
    <n v="0"/>
    <n v="153"/>
  </r>
  <r>
    <n v="40096"/>
    <x v="27"/>
    <s v="BANELCO"/>
    <s v="CABA"/>
    <n v="3"/>
    <x v="1"/>
    <b v="1"/>
    <s v="Av. Juan B. Alberdi"/>
    <n v="0"/>
    <s v="Mataderos"/>
    <s v="Comuna 9"/>
    <n v="0"/>
    <n v="83"/>
  </r>
  <r>
    <n v="41195"/>
    <x v="28"/>
    <s v="BANELCO"/>
    <s v="CABA"/>
    <n v="2"/>
    <x v="0"/>
    <b v="0"/>
    <s v="Av. Juan B. Alberdi"/>
    <n v="0"/>
    <s v="Mataderos"/>
    <s v="Comuna 9"/>
    <n v="0"/>
    <n v="106"/>
  </r>
  <r>
    <n v="39966"/>
    <x v="31"/>
    <s v="BANELCO"/>
    <s v="CABA"/>
    <n v="1"/>
    <x v="0"/>
    <b v="0"/>
    <s v="ALBERTI"/>
    <n v="0"/>
    <s v="Balvanera"/>
    <s v="Comuna 3"/>
    <n v="0"/>
    <n v="185"/>
  </r>
  <r>
    <n v="39766"/>
    <x v="32"/>
    <s v="BANELCO"/>
    <s v="CABA"/>
    <n v="1"/>
    <x v="0"/>
    <b v="0"/>
    <s v="ALCORTA, AMANCIO AV."/>
    <n v="0"/>
    <s v="Nueva Pompeya"/>
    <s v="Comuna 4"/>
    <n v="0"/>
    <n v="237"/>
  </r>
  <r>
    <n v="40643"/>
    <x v="29"/>
    <s v="BANELCO"/>
    <s v="CABA"/>
    <n v="3"/>
    <x v="0"/>
    <b v="1"/>
    <s v="Av. Leandro N. Alem"/>
    <n v="0"/>
    <s v="Retiro"/>
    <s v="Comuna 1"/>
    <n v="0"/>
    <n v="311"/>
  </r>
  <r>
    <n v="40732"/>
    <x v="29"/>
    <s v="BANELCO"/>
    <s v="CABA"/>
    <n v="1"/>
    <x v="1"/>
    <b v="0"/>
    <s v="Av. Leandro N. Alem"/>
    <n v="0"/>
    <s v="Retiro"/>
    <s v="Comuna 1"/>
    <n v="0"/>
    <n v="48"/>
  </r>
  <r>
    <n v="40319"/>
    <x v="27"/>
    <s v="BANELCO"/>
    <s v="CABA"/>
    <n v="2"/>
    <x v="0"/>
    <b v="1"/>
    <s v="Av. Leandro N. Alem"/>
    <n v="0"/>
    <s v="Retiro"/>
    <s v="Comuna 1"/>
    <n v="0"/>
    <n v="298"/>
  </r>
  <r>
    <n v="40942"/>
    <x v="25"/>
    <s v="BANELCO"/>
    <s v="CABA"/>
    <n v="1"/>
    <x v="1"/>
    <b v="1"/>
    <s v="Av. Leandro N. Alem"/>
    <n v="0"/>
    <s v="Retiro"/>
    <s v="Comuna 1"/>
    <n v="0"/>
    <n v="315"/>
  </r>
  <r>
    <n v="41171"/>
    <x v="28"/>
    <s v="BANELCO"/>
    <s v="CABA"/>
    <n v="1"/>
    <x v="0"/>
    <b v="0"/>
    <s v="Av. Leandro N. Alem"/>
    <n v="0"/>
    <s v="Retiro"/>
    <s v="Comuna 1"/>
    <n v="0"/>
    <n v="266"/>
  </r>
  <r>
    <n v="41071"/>
    <x v="30"/>
    <s v="BANELCO"/>
    <s v="CABA"/>
    <n v="1"/>
    <x v="0"/>
    <b v="0"/>
    <s v="Av. Leandro N. Alem"/>
    <n v="0"/>
    <s v="Retiro"/>
    <s v="Comuna 1"/>
    <n v="0"/>
    <n v="75"/>
  </r>
  <r>
    <n v="40876"/>
    <x v="25"/>
    <s v="BANELCO"/>
    <s v="CABA"/>
    <n v="2"/>
    <x v="1"/>
    <b v="1"/>
    <s v="Av. Leandro N. Alem"/>
    <n v="0"/>
    <s v="Retiro"/>
    <s v="Comuna 1"/>
    <n v="0"/>
    <n v="270"/>
  </r>
  <r>
    <n v="41096"/>
    <x v="28"/>
    <s v="BANELCO"/>
    <s v="CABA"/>
    <n v="1"/>
    <x v="0"/>
    <b v="1"/>
    <s v="Av. Leandro N. Alem"/>
    <n v="0"/>
    <s v="San Nicolas"/>
    <s v="Comuna 1"/>
    <n v="0"/>
    <n v="75"/>
  </r>
  <r>
    <n v="40528"/>
    <x v="29"/>
    <s v="BANELCO"/>
    <s v="CABA"/>
    <n v="6"/>
    <x v="1"/>
    <b v="0"/>
    <s v="Av. Leandro N. Alem"/>
    <n v="0"/>
    <s v="San Nicolas"/>
    <s v="Comuna 1"/>
    <n v="0"/>
    <n v="70"/>
  </r>
  <r>
    <n v="41358"/>
    <x v="33"/>
    <s v="BANELCO"/>
    <s v="CABA"/>
    <n v="1"/>
    <x v="0"/>
    <b v="0"/>
    <s v="Av. Leandro N. Alem"/>
    <n v="0"/>
    <s v="Retiro"/>
    <s v="Comuna 1"/>
    <n v="0"/>
    <n v="299"/>
  </r>
  <r>
    <n v="39916"/>
    <x v="31"/>
    <s v="BANELCO"/>
    <s v="CABA"/>
    <n v="2"/>
    <x v="1"/>
    <b v="1"/>
    <s v="Av. Leandro N. Alem"/>
    <n v="0"/>
    <s v="Retiro"/>
    <s v="Comuna 1"/>
    <n v="0"/>
    <n v="38"/>
  </r>
  <r>
    <n v="41176"/>
    <x v="28"/>
    <s v="BANELCO"/>
    <s v="CABA"/>
    <n v="3"/>
    <x v="0"/>
    <b v="0"/>
    <s v="Av. Leandro N. Alem"/>
    <n v="0"/>
    <s v="Retiro"/>
    <s v="Comuna 1"/>
    <n v="0"/>
    <n v="287"/>
  </r>
  <r>
    <n v="39815"/>
    <x v="34"/>
    <s v="BANELCO"/>
    <s v="CABA"/>
    <n v="2"/>
    <x v="1"/>
    <b v="0"/>
    <s v="Av. Leandro N. Alem"/>
    <n v="0"/>
    <s v="Retiro"/>
    <s v="Comuna 1"/>
    <n v="0"/>
    <n v="251"/>
  </r>
  <r>
    <n v="40225"/>
    <x v="27"/>
    <s v="BANELCO"/>
    <s v="CABA"/>
    <n v="2"/>
    <x v="0"/>
    <b v="1"/>
    <s v="Alicia M. De Justo"/>
    <n v="1370"/>
    <s v="Puerto Madero"/>
    <s v="Comuna 1"/>
    <n v="1107"/>
    <n v="67"/>
  </r>
  <r>
    <n v="40066"/>
    <x v="35"/>
    <s v="BANELCO"/>
    <s v="CABA"/>
    <n v="2"/>
    <x v="1"/>
    <b v="0"/>
    <s v="ALMAFUERTE AV."/>
    <n v="0"/>
    <s v="Parque Patricios"/>
    <s v="Comuna 4"/>
    <n v="0"/>
    <n v="195"/>
  </r>
  <r>
    <n v="40234"/>
    <x v="27"/>
    <s v="BANELCO"/>
    <s v="CABA"/>
    <n v="2"/>
    <x v="1"/>
    <b v="0"/>
    <s v="ALSINA, ADOLFO"/>
    <n v="1338"/>
    <s v="Monserrat"/>
    <s v="Comuna 1"/>
    <n v="1088"/>
    <n v="171"/>
  </r>
  <r>
    <n v="41273"/>
    <x v="33"/>
    <s v="BANELCO"/>
    <s v="CABA"/>
    <n v="2"/>
    <x v="1"/>
    <b v="0"/>
    <s v="ALSINA, ADOLFO"/>
    <n v="0"/>
    <s v="Balvanera"/>
    <s v="Comuna 3"/>
    <n v="0"/>
    <n v="145"/>
  </r>
  <r>
    <n v="40937"/>
    <x v="25"/>
    <s v="BANELCO"/>
    <s v="CABA"/>
    <n v="3"/>
    <x v="0"/>
    <b v="0"/>
    <s v="ALVAREZ, DONATO, TTE. GRAL. AV."/>
    <n v="0"/>
    <s v="Villa Gral. Mitre"/>
    <s v="Comuna 11"/>
    <n v="0"/>
    <n v="80"/>
  </r>
  <r>
    <n v="41290"/>
    <x v="33"/>
    <s v="BANELCO"/>
    <s v="CABA"/>
    <n v="1"/>
    <x v="1"/>
    <b v="1"/>
    <s v="ARIAS"/>
    <n v="0"/>
    <s v="Nuñez"/>
    <s v="Comuna 13"/>
    <n v="0"/>
    <n v="139"/>
  </r>
  <r>
    <n v="41124"/>
    <x v="28"/>
    <s v="BANELCO"/>
    <s v="CABA"/>
    <n v="2"/>
    <x v="0"/>
    <b v="0"/>
    <s v="ALVAREZ, DONATO, TTE. GRAL. AV."/>
    <n v="0"/>
    <s v="Paternal"/>
    <s v="Comuna 15"/>
    <n v="0"/>
    <n v="180"/>
  </r>
  <r>
    <n v="40956"/>
    <x v="25"/>
    <s v="BANELCO"/>
    <s v="CABA"/>
    <n v="1"/>
    <x v="1"/>
    <b v="1"/>
    <s v="ALVAREZ JONTE AV."/>
    <n v="0"/>
    <s v="Versalles"/>
    <s v="Comuna 10"/>
    <n v="0"/>
    <n v="55"/>
  </r>
  <r>
    <n v="40142"/>
    <x v="27"/>
    <s v="BANELCO"/>
    <s v="CABA"/>
    <n v="1"/>
    <x v="1"/>
    <b v="0"/>
    <s v="ALVAREZ JONTE"/>
    <n v="0"/>
    <s v="Villa Gral. Mitre"/>
    <s v="Comuna 11"/>
    <n v="0"/>
    <n v="279"/>
  </r>
  <r>
    <n v="40525"/>
    <x v="29"/>
    <s v="BANELCO"/>
    <s v="CABA"/>
    <n v="2"/>
    <x v="1"/>
    <b v="0"/>
    <s v="ALVAREZ THOMAS AV."/>
    <n v="0"/>
    <s v="Chacarita"/>
    <s v="Comuna 15"/>
    <n v="0"/>
    <n v="72"/>
  </r>
  <r>
    <n v="40198"/>
    <x v="27"/>
    <s v="BANELCO"/>
    <s v="CABA"/>
    <n v="2"/>
    <x v="0"/>
    <b v="0"/>
    <s v="ALVEAR AV."/>
    <n v="1301"/>
    <s v="Retiro"/>
    <s v="Comuna 1"/>
    <n v="1014"/>
    <n v="302"/>
  </r>
  <r>
    <n v="40386"/>
    <x v="27"/>
    <s v="BANELCO"/>
    <s v="CABA"/>
    <n v="1"/>
    <x v="1"/>
    <b v="1"/>
    <s v="ALVEAR AV."/>
    <n v="0"/>
    <s v="Recoleta"/>
    <s v="Comuna 2"/>
    <n v="0"/>
    <n v="223"/>
  </r>
  <r>
    <n v="40873"/>
    <x v="25"/>
    <s v="BANELCO"/>
    <s v="CABA"/>
    <n v="1"/>
    <x v="1"/>
    <b v="1"/>
    <s v="ALVEAR, MARCELO T. DE"/>
    <n v="0"/>
    <s v="Recoleta"/>
    <s v="Comuna 2"/>
    <n v="0"/>
    <n v="262"/>
  </r>
  <r>
    <n v="41041"/>
    <x v="30"/>
    <s v="BANELCO"/>
    <s v="CABA"/>
    <n v="2"/>
    <x v="1"/>
    <b v="0"/>
    <s v="ALVEAR, MARCELO T. DE"/>
    <n v="0"/>
    <s v="Retiro"/>
    <s v="Comuna 1"/>
    <n v="0"/>
    <n v="194"/>
  </r>
  <r>
    <n v="41049"/>
    <x v="30"/>
    <s v="BANELCO"/>
    <s v="CABA"/>
    <n v="3"/>
    <x v="0"/>
    <b v="1"/>
    <s v="ALVEAR"/>
    <n v="0"/>
    <s v="Recoleta"/>
    <s v="Comuna 2"/>
    <n v="0"/>
    <n v="44"/>
  </r>
  <r>
    <n v="41146"/>
    <x v="28"/>
    <s v="BANELCO"/>
    <s v="CABA"/>
    <n v="1"/>
    <x v="1"/>
    <b v="1"/>
    <s v="ALVEAR"/>
    <n v="0"/>
    <s v="Recoleta"/>
    <s v="Comuna 2"/>
    <n v="0"/>
    <n v="294"/>
  </r>
  <r>
    <n v="40016"/>
    <x v="35"/>
    <s v="BANELCO"/>
    <s v="CABA"/>
    <n v="2"/>
    <x v="1"/>
    <b v="0"/>
    <s v="ANCHORENA, TOMAS MANUEL DE, DR."/>
    <n v="0"/>
    <s v="Balvanera"/>
    <s v="Comuna 3"/>
    <n v="0"/>
    <n v="111"/>
  </r>
  <r>
    <n v="41168"/>
    <x v="28"/>
    <s v="BANELCO"/>
    <s v="CABA"/>
    <n v="1"/>
    <x v="0"/>
    <b v="0"/>
    <s v="ANCHORENA, TOMAS MANUEL DE, DR."/>
    <n v="0"/>
    <s v="Balvanera"/>
    <s v="Comuna 3"/>
    <n v="0"/>
    <n v="296"/>
  </r>
  <r>
    <n v="40372"/>
    <x v="27"/>
    <s v="BANELCO"/>
    <s v="CABA"/>
    <n v="1"/>
    <x v="0"/>
    <b v="0"/>
    <s v="ANDALGALA"/>
    <n v="0"/>
    <s v="Liniers"/>
    <s v="Comuna 9"/>
    <n v="0"/>
    <n v="293"/>
  </r>
  <r>
    <n v="41312"/>
    <x v="33"/>
    <s v="BANELCO"/>
    <s v="CABA"/>
    <n v="1"/>
    <x v="0"/>
    <b v="0"/>
    <s v="ANTARTIDA ARGENTINA AV."/>
    <n v="0"/>
    <s v="Puerto Madero"/>
    <s v="Comuna 1"/>
    <n v="0"/>
    <n v="140"/>
  </r>
  <r>
    <n v="41141"/>
    <x v="28"/>
    <s v="BANELCO"/>
    <s v="CABA"/>
    <n v="1"/>
    <x v="0"/>
    <b v="0"/>
    <s v="ANTARTIDA ARGENTINA AV."/>
    <n v="0"/>
    <s v="Retiro"/>
    <s v="Comuna 1"/>
    <n v="0"/>
    <n v="267"/>
  </r>
  <r>
    <n v="40976"/>
    <x v="25"/>
    <s v="BANELCO"/>
    <s v="CABA"/>
    <n v="1"/>
    <x v="0"/>
    <b v="0"/>
    <s v="ANTARTIDA ARGENTINA AV."/>
    <n v="0"/>
    <s v="Retiro"/>
    <s v="Comuna 1"/>
    <n v="0"/>
    <n v="139"/>
  </r>
  <r>
    <n v="41193"/>
    <x v="28"/>
    <s v="BANELCO"/>
    <s v="CABA"/>
    <n v="1"/>
    <x v="1"/>
    <b v="0"/>
    <s v="ARAOZ DE LAMADRID, GREGORIO, GRAL."/>
    <n v="0"/>
    <s v="Barracas"/>
    <s v="Comuna 4"/>
    <n v="0"/>
    <n v="260"/>
  </r>
  <r>
    <n v="40098"/>
    <x v="27"/>
    <s v="BANELCO"/>
    <s v="CABA"/>
    <n v="2"/>
    <x v="1"/>
    <b v="0"/>
    <s v="ARAUJO"/>
    <n v="0"/>
    <s v="Villa Luro"/>
    <s v="Comuna 10"/>
    <n v="0"/>
    <n v="110"/>
  </r>
  <r>
    <n v="40124"/>
    <x v="27"/>
    <s v="BANELCO"/>
    <s v="CABA"/>
    <n v="2"/>
    <x v="1"/>
    <b v="0"/>
    <s v="ARCE"/>
    <n v="940"/>
    <s v="Palermo"/>
    <s v="Comuna 14"/>
    <n v="1426"/>
    <n v="195"/>
  </r>
  <r>
    <n v="40287"/>
    <x v="27"/>
    <s v="BANELCO"/>
    <s v="CABA"/>
    <n v="1"/>
    <x v="0"/>
    <b v="1"/>
    <s v="ARENAL, CONCEPCION"/>
    <n v="0"/>
    <s v="Chacarita"/>
    <s v="Comuna 15"/>
    <n v="0"/>
    <n v="315"/>
  </r>
  <r>
    <n v="40366"/>
    <x v="27"/>
    <s v="BANELCO"/>
    <s v="CABA"/>
    <n v="1"/>
    <x v="0"/>
    <b v="0"/>
    <s v="ARENAL, CONCEPCION"/>
    <n v="0"/>
    <s v="Chacarita"/>
    <s v="Comuna 15"/>
    <n v="0"/>
    <n v="49"/>
  </r>
  <r>
    <n v="40733"/>
    <x v="29"/>
    <s v="BANELCO"/>
    <s v="CABA"/>
    <n v="1"/>
    <x v="1"/>
    <b v="0"/>
    <s v="ARENGREEN"/>
    <n v="0"/>
    <s v="Caballito"/>
    <s v="Comuna 6"/>
    <n v="0"/>
    <n v="148"/>
  </r>
  <r>
    <n v="41211"/>
    <x v="28"/>
    <s v="BANELCO"/>
    <s v="CABA"/>
    <n v="1"/>
    <x v="1"/>
    <b v="1"/>
    <s v="ARGENTINA AV."/>
    <n v="0"/>
    <s v="Villa Lugano"/>
    <s v="Comuna 8"/>
    <n v="0"/>
    <n v="201"/>
  </r>
  <r>
    <n v="40118"/>
    <x v="27"/>
    <s v="BANELCO"/>
    <s v="CABA"/>
    <n v="3"/>
    <x v="0"/>
    <b v="0"/>
    <s v="ARIAS"/>
    <n v="0"/>
    <s v="Nuñez"/>
    <s v="Comuna 13"/>
    <n v="0"/>
    <n v="208"/>
  </r>
  <r>
    <n v="41105"/>
    <x v="28"/>
    <s v="BANELCO"/>
    <s v="CABA"/>
    <n v="1"/>
    <x v="0"/>
    <b v="0"/>
    <s v="ARIAS"/>
    <n v="0"/>
    <s v="Nuñez"/>
    <s v="Comuna 13"/>
    <n v="0"/>
    <n v="72"/>
  </r>
  <r>
    <n v="40222"/>
    <x v="27"/>
    <s v="BANELCO"/>
    <s v="CABA"/>
    <n v="1"/>
    <x v="1"/>
    <b v="1"/>
    <s v="ARIAS"/>
    <n v="0"/>
    <s v="Saavedra"/>
    <s v="Comuna 12"/>
    <n v="0"/>
    <n v="26"/>
  </r>
  <r>
    <n v="40511"/>
    <x v="26"/>
    <s v="BANELCO"/>
    <s v="CABA"/>
    <n v="1"/>
    <x v="0"/>
    <b v="1"/>
    <s v="ARIAS"/>
    <n v="0"/>
    <s v="Saavedra"/>
    <s v="Comuna 12"/>
    <n v="0"/>
    <n v="279"/>
  </r>
  <r>
    <n v="40762"/>
    <x v="25"/>
    <s v="BANELCO"/>
    <s v="CABA"/>
    <n v="3"/>
    <x v="0"/>
    <b v="1"/>
    <s v="ARRIOLA"/>
    <n v="0"/>
    <s v="Parque Patricios"/>
    <s v="Comuna 4"/>
    <n v="0"/>
    <n v="35"/>
  </r>
  <r>
    <n v="40663"/>
    <x v="29"/>
    <s v="BANELCO"/>
    <s v="CABA"/>
    <n v="2"/>
    <x v="1"/>
    <b v="0"/>
    <s v="ARROTEA"/>
    <n v="0"/>
    <s v="Flores"/>
    <s v="Comuna 7"/>
    <n v="0"/>
    <n v="93"/>
  </r>
  <r>
    <n v="39763"/>
    <x v="32"/>
    <s v="BANELCO"/>
    <s v="CABA"/>
    <n v="1"/>
    <x v="0"/>
    <b v="0"/>
    <s v="ARROTEA"/>
    <n v="0"/>
    <s v="Flores"/>
    <s v="Comuna 7"/>
    <n v="0"/>
    <n v="128"/>
  </r>
  <r>
    <n v="39742"/>
    <x v="32"/>
    <s v="BANELCO"/>
    <s v="CABA"/>
    <n v="2"/>
    <x v="0"/>
    <b v="1"/>
    <s v="ASAMBLEA AV."/>
    <n v="0"/>
    <s v="Parque Chacabuco"/>
    <s v="Comuna 7"/>
    <n v="0"/>
    <n v="276"/>
  </r>
  <r>
    <n v="40200"/>
    <x v="27"/>
    <s v="BANELCO"/>
    <s v="CABA"/>
    <n v="2"/>
    <x v="0"/>
    <b v="0"/>
    <s v="ASUNCION"/>
    <n v="4193"/>
    <s v="Villa Devoto"/>
    <s v="Comuna 11"/>
    <n v="1419"/>
    <n v="66"/>
  </r>
  <r>
    <n v="40199"/>
    <x v="27"/>
    <s v="BANELCO"/>
    <s v="CABA"/>
    <n v="3"/>
    <x v="1"/>
    <b v="0"/>
    <s v="ALVAREZ JONTE AV."/>
    <n v="4502"/>
    <s v="Monte Castro"/>
    <s v="Comuna 10"/>
    <n v="1407"/>
    <n v="97"/>
  </r>
  <r>
    <n v="40083"/>
    <x v="35"/>
    <s v="BANELCO"/>
    <s v="CABA"/>
    <n v="2"/>
    <x v="1"/>
    <b v="0"/>
    <s v="ALVAREZ JONTE AV."/>
    <n v="4740"/>
    <s v="Monte Castro"/>
    <s v="Comuna 10"/>
    <n v="1407"/>
    <n v="107"/>
  </r>
  <r>
    <n v="40557"/>
    <x v="29"/>
    <s v="BANELCO"/>
    <s v="CABA"/>
    <n v="3"/>
    <x v="1"/>
    <b v="0"/>
    <s v="ALVAREZ JONTE AV."/>
    <n v="5255"/>
    <s v="Monte Castro"/>
    <s v="Comuna 10"/>
    <n v="1407"/>
    <n v="250"/>
  </r>
  <r>
    <n v="40963"/>
    <x v="25"/>
    <s v="BANELCO"/>
    <s v="CABA"/>
    <n v="1"/>
    <x v="0"/>
    <b v="0"/>
    <s v="ALVEAR AV."/>
    <n v="1331"/>
    <s v="Retiro"/>
    <s v="Comuna 1"/>
    <n v="1014"/>
    <n v="156"/>
  </r>
  <r>
    <n v="40615"/>
    <x v="29"/>
    <s v="BANELCO"/>
    <s v="CABA"/>
    <n v="1"/>
    <x v="1"/>
    <b v="0"/>
    <s v="ALVEAR"/>
    <n v="1528"/>
    <s v="Retiro"/>
    <s v="Comuna 1"/>
    <n v="1014"/>
    <n v="298"/>
  </r>
  <r>
    <n v="40548"/>
    <x v="29"/>
    <s v="BANELCO"/>
    <s v="CABA"/>
    <n v="3"/>
    <x v="0"/>
    <b v="1"/>
    <s v="ASAMBLEA AV."/>
    <n v="695"/>
    <s v="Parque Chacabuco"/>
    <s v="Comuna 7"/>
    <n v="1424"/>
    <n v="145"/>
  </r>
  <r>
    <n v="39941"/>
    <x v="31"/>
    <s v="BANELCO"/>
    <s v="CABA"/>
    <n v="1"/>
    <x v="0"/>
    <b v="1"/>
    <s v="BELGRANO AV."/>
    <n v="1358"/>
    <s v="Monserrat"/>
    <s v="Comuna 1"/>
    <n v="1093"/>
    <n v="161"/>
  </r>
  <r>
    <n v="40402"/>
    <x v="26"/>
    <s v="BANELCO"/>
    <s v="CABA"/>
    <n v="3"/>
    <x v="0"/>
    <b v="0"/>
    <s v="BELGRANO AV."/>
    <n v="1783"/>
    <s v="Monserrat"/>
    <s v="Comuna 1"/>
    <n v="1093"/>
    <n v="75"/>
  </r>
  <r>
    <n v="40634"/>
    <x v="29"/>
    <s v="BANELCO"/>
    <s v="CABA"/>
    <n v="3"/>
    <x v="1"/>
    <b v="0"/>
    <s v="BELGRANO AV."/>
    <n v="698"/>
    <s v="Monserrat"/>
    <s v="Comuna 1"/>
    <n v="1092"/>
    <n v="259"/>
  </r>
  <r>
    <n v="40108"/>
    <x v="27"/>
    <s v="BANELCO"/>
    <s v="CABA"/>
    <n v="3"/>
    <x v="0"/>
    <b v="0"/>
    <s v="BELGRANO AV."/>
    <n v="980"/>
    <s v="Monserrat"/>
    <s v="Comuna 1"/>
    <n v="1092"/>
    <n v="175"/>
  </r>
  <r>
    <n v="40755"/>
    <x v="25"/>
    <s v="BANELCO"/>
    <s v="CABA"/>
    <n v="3"/>
    <x v="1"/>
    <b v="0"/>
    <s v="BELGRANO AV."/>
    <n v="992"/>
    <s v="Monserrat"/>
    <s v="Comuna 1"/>
    <n v="1092"/>
    <n v="295"/>
  </r>
  <r>
    <n v="40407"/>
    <x v="26"/>
    <s v="BANELCO"/>
    <s v="CABA"/>
    <n v="2"/>
    <x v="1"/>
    <b v="1"/>
    <s v="Av. Boedo"/>
    <n v="729"/>
    <s v="Boedo"/>
    <s v="Comuna 5"/>
    <n v="1218"/>
    <n v="91"/>
  </r>
  <r>
    <n v="40097"/>
    <x v="27"/>
    <s v="BANELCO"/>
    <s v="CABA"/>
    <n v="3"/>
    <x v="1"/>
    <b v="0"/>
    <s v="Av. Boedo"/>
    <n v="802"/>
    <s v="Boedo"/>
    <s v="Comuna 5"/>
    <n v="1218"/>
    <n v="93"/>
  </r>
  <r>
    <n v="41202"/>
    <x v="28"/>
    <s v="BANELCO"/>
    <s v="CABA"/>
    <n v="2"/>
    <x v="0"/>
    <b v="0"/>
    <s v="BRASIL"/>
    <n v="1199"/>
    <s v="Constitucion"/>
    <s v="Comuna 1"/>
    <n v="1154"/>
    <n v="22"/>
  </r>
  <r>
    <n v="39798"/>
    <x v="34"/>
    <s v="BANELCO"/>
    <s v="CABA"/>
    <n v="3"/>
    <x v="1"/>
    <b v="1"/>
    <s v="CABILDO AV."/>
    <n v="1000"/>
    <s v="Colegiales"/>
    <s v="Comuna 13"/>
    <n v="1426"/>
    <n v="231"/>
  </r>
  <r>
    <n v="40306"/>
    <x v="27"/>
    <s v="BANELCO"/>
    <s v="CABA"/>
    <n v="2"/>
    <x v="1"/>
    <b v="0"/>
    <s v="CABILDO AV."/>
    <n v="1021"/>
    <s v="Palermo"/>
    <s v="Comuna 14"/>
    <n v="1426"/>
    <n v="203"/>
  </r>
  <r>
    <n v="39990"/>
    <x v="35"/>
    <s v="BANELCO"/>
    <s v="CABA"/>
    <n v="3"/>
    <x v="0"/>
    <b v="1"/>
    <s v="CABILDO AV."/>
    <n v="1159"/>
    <s v="Palermo"/>
    <s v="Comuna 14"/>
    <n v="1426"/>
    <n v="258"/>
  </r>
  <r>
    <n v="40187"/>
    <x v="27"/>
    <s v="BANELCO"/>
    <s v="CABA"/>
    <n v="3"/>
    <x v="0"/>
    <b v="1"/>
    <s v="CABILDO AV."/>
    <n v="1741"/>
    <s v="Belgrano"/>
    <s v="Comuna 13"/>
    <n v="1426"/>
    <n v="171"/>
  </r>
  <r>
    <n v="41177"/>
    <x v="28"/>
    <s v="BANELCO"/>
    <s v="CABA"/>
    <n v="3"/>
    <x v="1"/>
    <b v="1"/>
    <s v="CABILDO AV."/>
    <n v="1802"/>
    <s v="Belgrano"/>
    <s v="Comuna 13"/>
    <n v="1428"/>
    <n v="201"/>
  </r>
  <r>
    <n v="40011"/>
    <x v="35"/>
    <s v="BANELCO"/>
    <s v="CABA"/>
    <n v="4"/>
    <x v="1"/>
    <b v="1"/>
    <s v="CABILDO AV."/>
    <n v="1939"/>
    <s v="Belgrano"/>
    <s v="Comuna 13"/>
    <n v="1428"/>
    <n v="282"/>
  </r>
  <r>
    <n v="39843"/>
    <x v="34"/>
    <s v="BANELCO"/>
    <s v="CABA"/>
    <n v="4"/>
    <x v="1"/>
    <b v="1"/>
    <s v="CABILDO AV."/>
    <n v="2215"/>
    <s v="Belgrano"/>
    <s v="Comuna 13"/>
    <n v="1428"/>
    <n v="139"/>
  </r>
  <r>
    <n v="41135"/>
    <x v="28"/>
    <s v="BANELCO"/>
    <s v="CABA"/>
    <n v="3"/>
    <x v="0"/>
    <b v="1"/>
    <s v="CABILDO AV."/>
    <n v="2453"/>
    <s v="Belgrano"/>
    <s v="Comuna 13"/>
    <n v="1428"/>
    <n v="251"/>
  </r>
  <r>
    <n v="40360"/>
    <x v="27"/>
    <s v="BANELCO"/>
    <s v="CABA"/>
    <n v="3"/>
    <x v="1"/>
    <b v="0"/>
    <s v="CABILDO AV."/>
    <n v="2491"/>
    <s v="Belgrano"/>
    <s v="Comuna 13"/>
    <n v="1428"/>
    <n v="71"/>
  </r>
  <r>
    <n v="40262"/>
    <x v="27"/>
    <s v="BANELCO"/>
    <s v="CABA"/>
    <n v="2"/>
    <x v="1"/>
    <b v="1"/>
    <s v="CABILDO AV."/>
    <n v="2754"/>
    <s v="Belgrano"/>
    <s v="Comuna 13"/>
    <n v="1428"/>
    <n v="131"/>
  </r>
  <r>
    <n v="41347"/>
    <x v="33"/>
    <s v="BANELCO"/>
    <s v="CABA"/>
    <n v="2"/>
    <x v="0"/>
    <b v="0"/>
    <s v="CABILDO AV."/>
    <n v="3223"/>
    <s v="Nuñez"/>
    <s v="Comuna 13"/>
    <n v="1429"/>
    <n v="284"/>
  </r>
  <r>
    <n v="40296"/>
    <x v="27"/>
    <s v="BANELCO"/>
    <s v="CABA"/>
    <n v="3"/>
    <x v="1"/>
    <b v="1"/>
    <s v="CABILDO AV."/>
    <n v="3349"/>
    <s v="Nuñez"/>
    <s v="Comuna 13"/>
    <n v="1429"/>
    <n v="296"/>
  </r>
  <r>
    <n v="40520"/>
    <x v="29"/>
    <s v="BANELCO"/>
    <s v="CABA"/>
    <n v="1"/>
    <x v="0"/>
    <b v="0"/>
    <s v="CABILDO AV."/>
    <n v="3622"/>
    <s v="Nuñez"/>
    <s v="Comuna 13"/>
    <n v="1429"/>
    <n v="193"/>
  </r>
  <r>
    <n v="39892"/>
    <x v="34"/>
    <s v="BANELCO"/>
    <s v="CABA"/>
    <n v="1"/>
    <x v="0"/>
    <b v="1"/>
    <s v="CABILDO AV."/>
    <n v="3702"/>
    <s v="Saavedra"/>
    <s v="Comuna 12"/>
    <n v="1429"/>
    <n v="254"/>
  </r>
  <r>
    <n v="40153"/>
    <x v="27"/>
    <s v="BANELCO"/>
    <s v="CABA"/>
    <n v="3"/>
    <x v="1"/>
    <b v="0"/>
    <s v="CABILDO AV."/>
    <n v="4664"/>
    <s v="Saavedra"/>
    <s v="Comuna 12"/>
    <n v="1429"/>
    <n v="313"/>
  </r>
  <r>
    <n v="41228"/>
    <x v="33"/>
    <s v="BANELCO"/>
    <s v="CABA"/>
    <n v="2"/>
    <x v="0"/>
    <b v="1"/>
    <s v="CABILDO AV."/>
    <n v="745"/>
    <s v="Palermo"/>
    <s v="Comuna 14"/>
    <n v="1426"/>
    <n v="203"/>
  </r>
  <r>
    <n v="40370"/>
    <x v="27"/>
    <s v="BANELCO"/>
    <s v="CABA"/>
    <n v="2"/>
    <x v="0"/>
    <b v="0"/>
    <s v="CABILDO AV."/>
    <n v="769"/>
    <s v="Palermo"/>
    <s v="Comuna 14"/>
    <n v="1426"/>
    <n v="104"/>
  </r>
  <r>
    <n v="41199"/>
    <x v="28"/>
    <s v="BANELCO"/>
    <s v="CABA"/>
    <n v="2"/>
    <x v="1"/>
    <b v="0"/>
    <s v="CABILDO AV."/>
    <n v="867"/>
    <s v="Palermo"/>
    <s v="Comuna 14"/>
    <n v="1426"/>
    <n v="29"/>
  </r>
  <r>
    <n v="40792"/>
    <x v="25"/>
    <s v="BANELCO"/>
    <s v="CABA"/>
    <n v="2"/>
    <x v="0"/>
    <b v="0"/>
    <s v="CABILDO AV."/>
    <n v="935"/>
    <s v="Palermo"/>
    <s v="Comuna 14"/>
    <n v="1426"/>
    <n v="308"/>
  </r>
  <r>
    <n v="40447"/>
    <x v="26"/>
    <s v="BANELCO"/>
    <s v="CABA"/>
    <n v="2"/>
    <x v="0"/>
    <b v="1"/>
    <s v="CALLAO AV."/>
    <n v="1021"/>
    <s v="Recoleta"/>
    <s v="Comuna 2"/>
    <n v="1023"/>
    <n v="216"/>
  </r>
  <r>
    <n v="40029"/>
    <x v="35"/>
    <s v="BANELCO"/>
    <s v="CABA"/>
    <n v="2"/>
    <x v="1"/>
    <b v="1"/>
    <s v="CALLAO AV."/>
    <n v="1165"/>
    <s v="Recoleta"/>
    <s v="Comuna 2"/>
    <n v="1023"/>
    <n v="226"/>
  </r>
  <r>
    <n v="40923"/>
    <x v="25"/>
    <s v="BANELCO"/>
    <s v="CABA"/>
    <n v="2"/>
    <x v="1"/>
    <b v="0"/>
    <s v="CALLAO AV."/>
    <n v="1171"/>
    <s v="Recoleta"/>
    <s v="Comuna 2"/>
    <n v="1023"/>
    <n v="189"/>
  </r>
  <r>
    <n v="39840"/>
    <x v="34"/>
    <s v="BANELCO"/>
    <s v="CABA"/>
    <n v="1"/>
    <x v="0"/>
    <b v="1"/>
    <s v="CALLAO AV."/>
    <n v="1270"/>
    <s v="Recoleta"/>
    <s v="Comuna 2"/>
    <n v="1023"/>
    <n v="270"/>
  </r>
  <r>
    <n v="39788"/>
    <x v="34"/>
    <s v="BANELCO"/>
    <s v="CABA"/>
    <n v="1"/>
    <x v="1"/>
    <b v="1"/>
    <s v="CALLAO AV."/>
    <n v="1270"/>
    <s v="Recoleta"/>
    <s v="Comuna 2"/>
    <n v="1023"/>
    <n v="104"/>
  </r>
  <r>
    <n v="39778"/>
    <x v="32"/>
    <s v="BANELCO"/>
    <s v="CABA"/>
    <n v="1"/>
    <x v="1"/>
    <b v="0"/>
    <s v="CALLAO AV."/>
    <n v="1279"/>
    <s v="Recoleta"/>
    <s v="Comuna 2"/>
    <n v="1023"/>
    <n v="64"/>
  </r>
  <r>
    <n v="40844"/>
    <x v="25"/>
    <s v="BANELCO"/>
    <s v="CABA"/>
    <n v="3"/>
    <x v="1"/>
    <b v="0"/>
    <s v="CALLAO AV."/>
    <n v="141"/>
    <s v="San Nicolas"/>
    <s v="Comuna 1"/>
    <n v="1022"/>
    <n v="225"/>
  </r>
  <r>
    <n v="40518"/>
    <x v="29"/>
    <s v="BANELCO"/>
    <s v="CABA"/>
    <n v="3"/>
    <x v="1"/>
    <b v="1"/>
    <s v="CALLAO AV."/>
    <n v="1499"/>
    <s v="Recoleta"/>
    <s v="Comuna 2"/>
    <n v="1024"/>
    <n v="261"/>
  </r>
  <r>
    <n v="41121"/>
    <x v="28"/>
    <s v="BANELCO"/>
    <s v="CABA"/>
    <n v="2"/>
    <x v="0"/>
    <b v="0"/>
    <s v="CALLAO AV."/>
    <n v="1631"/>
    <s v="Recoleta"/>
    <s v="Comuna 2"/>
    <n v="1024"/>
    <n v="173"/>
  </r>
  <r>
    <n v="41345"/>
    <x v="33"/>
    <s v="BANELCO"/>
    <s v="CABA"/>
    <n v="2"/>
    <x v="1"/>
    <b v="1"/>
    <s v="CALLAO AV."/>
    <n v="1661"/>
    <s v="Recoleta"/>
    <s v="Comuna 2"/>
    <n v="1024"/>
    <n v="180"/>
  </r>
  <r>
    <n v="39735"/>
    <x v="32"/>
    <s v="BANELCO"/>
    <s v="CABA"/>
    <n v="1"/>
    <x v="0"/>
    <b v="1"/>
    <s v="CALLAO AV."/>
    <n v="169"/>
    <s v="San Nicolas"/>
    <s v="Comuna 1"/>
    <n v="1022"/>
    <n v="71"/>
  </r>
  <r>
    <n v="40209"/>
    <x v="27"/>
    <s v="BANELCO"/>
    <s v="CABA"/>
    <n v="2"/>
    <x v="0"/>
    <b v="0"/>
    <s v="CALLAO AV."/>
    <n v="1690"/>
    <s v="Recoleta"/>
    <s v="Comuna 2"/>
    <n v="1024"/>
    <n v="155"/>
  </r>
  <r>
    <n v="40202"/>
    <x v="27"/>
    <s v="BANELCO"/>
    <s v="CABA"/>
    <n v="2"/>
    <x v="0"/>
    <b v="0"/>
    <s v="CALLAO AV."/>
    <n v="1833"/>
    <s v="Recoleta"/>
    <s v="Comuna 2"/>
    <n v="1024"/>
    <n v="143"/>
  </r>
  <r>
    <n v="40404"/>
    <x v="26"/>
    <s v="BANELCO"/>
    <s v="CABA"/>
    <n v="2"/>
    <x v="0"/>
    <b v="1"/>
    <s v="CALLAO AV."/>
    <n v="1991"/>
    <s v="Recoleta"/>
    <s v="Comuna 2"/>
    <n v="1024"/>
    <n v="83"/>
  </r>
  <r>
    <n v="40556"/>
    <x v="29"/>
    <s v="BANELCO"/>
    <s v="CABA"/>
    <n v="2"/>
    <x v="1"/>
    <b v="0"/>
    <s v="CALLAO AV."/>
    <n v="257"/>
    <s v="San Nicolas"/>
    <s v="Comuna 1"/>
    <n v="1022"/>
    <n v="248"/>
  </r>
  <r>
    <n v="39919"/>
    <x v="31"/>
    <s v="BANELCO"/>
    <s v="CABA"/>
    <n v="2"/>
    <x v="1"/>
    <b v="0"/>
    <s v="CALLAO AV."/>
    <n v="264"/>
    <s v="Balvanera"/>
    <s v="Comuna 3"/>
    <n v="1022"/>
    <n v="119"/>
  </r>
  <r>
    <n v="40036"/>
    <x v="35"/>
    <s v="BANELCO"/>
    <s v="CABA"/>
    <n v="2"/>
    <x v="0"/>
    <b v="1"/>
    <s v="CALLAO AV."/>
    <n v="273"/>
    <s v="San Nicolas"/>
    <s v="Comuna 1"/>
    <n v="1022"/>
    <n v="171"/>
  </r>
  <r>
    <n v="40276"/>
    <x v="27"/>
    <s v="BANELCO"/>
    <s v="CABA"/>
    <n v="3"/>
    <x v="1"/>
    <b v="1"/>
    <s v="CALLAO AV."/>
    <n v="349"/>
    <s v="San Nicolas"/>
    <s v="Comuna 1"/>
    <n v="1022"/>
    <n v="296"/>
  </r>
  <r>
    <n v="40335"/>
    <x v="27"/>
    <s v="BANELCO"/>
    <s v="CABA"/>
    <n v="3"/>
    <x v="0"/>
    <b v="0"/>
    <s v="CASEROS AV."/>
    <n v="2795"/>
    <s v="Parque Patricios"/>
    <s v="Comuna 4"/>
    <n v="1264"/>
    <n v="279"/>
  </r>
  <r>
    <n v="40874"/>
    <x v="25"/>
    <s v="BANELCO"/>
    <s v="CABA"/>
    <n v="2"/>
    <x v="1"/>
    <b v="1"/>
    <s v="BARCO CENTENERA DEL"/>
    <n v="2933"/>
    <s v="Nueva Pompeya"/>
    <s v="Comuna 4"/>
    <n v="1437"/>
    <n v="35"/>
  </r>
  <r>
    <n v="40184"/>
    <x v="27"/>
    <s v="BANELCO"/>
    <s v="CABA"/>
    <n v="1"/>
    <x v="0"/>
    <b v="0"/>
    <s v="DE LOS CONSTITUYENTES AV."/>
    <n v="5847"/>
    <s v="Villa Urquiza"/>
    <s v="Comuna 12"/>
    <n v="1431"/>
    <n v="228"/>
  </r>
  <r>
    <n v="40300"/>
    <x v="27"/>
    <s v="BANELCO"/>
    <s v="CABA"/>
    <n v="1"/>
    <x v="0"/>
    <b v="0"/>
    <s v="DE LOS CONSTITUYENTES AV."/>
    <n v="5847"/>
    <s v="Villa Urquiza"/>
    <s v="Comuna 12"/>
    <n v="1431"/>
    <n v="173"/>
  </r>
  <r>
    <n v="40176"/>
    <x v="27"/>
    <s v="BANELCO"/>
    <s v="CABA"/>
    <n v="2"/>
    <x v="0"/>
    <b v="0"/>
    <s v="CORDOBA AV."/>
    <n v="1299"/>
    <s v="Retiro"/>
    <s v="Comuna 1"/>
    <n v="1055"/>
    <n v="115"/>
  </r>
  <r>
    <n v="39950"/>
    <x v="31"/>
    <s v="BANELCO"/>
    <s v="CABA"/>
    <n v="1"/>
    <x v="0"/>
    <b v="0"/>
    <s v="CORDOBA AV."/>
    <n v="1315"/>
    <s v="Retiro"/>
    <s v="Comuna 1"/>
    <n v="1055"/>
    <n v="173"/>
  </r>
  <r>
    <n v="40774"/>
    <x v="25"/>
    <s v="BANELCO"/>
    <s v="CABA"/>
    <n v="2"/>
    <x v="0"/>
    <b v="1"/>
    <s v="CORDOBA AV."/>
    <n v="1428"/>
    <s v="San Nicolas"/>
    <s v="Comuna 1"/>
    <n v="1055"/>
    <n v="300"/>
  </r>
  <r>
    <n v="39938"/>
    <x v="31"/>
    <s v="BANELCO"/>
    <s v="CABA"/>
    <n v="1"/>
    <x v="1"/>
    <b v="1"/>
    <s v="CORDOBA AV."/>
    <n v="1674"/>
    <s v="San Nicolas"/>
    <s v="Comuna 1"/>
    <n v="1055"/>
    <n v="170"/>
  </r>
  <r>
    <n v="40761"/>
    <x v="25"/>
    <s v="BANELCO"/>
    <s v="CABA"/>
    <n v="3"/>
    <x v="1"/>
    <b v="0"/>
    <s v="CORDOBA AV."/>
    <n v="2090"/>
    <s v="Balvanera"/>
    <s v="Comuna 3"/>
    <n v="1120"/>
    <n v="186"/>
  </r>
  <r>
    <n v="40012"/>
    <x v="35"/>
    <s v="BANELCO"/>
    <s v="CABA"/>
    <n v="3"/>
    <x v="0"/>
    <b v="1"/>
    <s v="CORDOBA AV."/>
    <n v="2240"/>
    <s v="Balvanera"/>
    <s v="Comuna 3"/>
    <n v="1120"/>
    <n v="205"/>
  </r>
  <r>
    <n v="40217"/>
    <x v="27"/>
    <s v="BANELCO"/>
    <s v="CABA"/>
    <n v="2"/>
    <x v="1"/>
    <b v="0"/>
    <s v="CORDOBA AV."/>
    <n v="2282"/>
    <s v="Balvanera"/>
    <s v="Comuna 3"/>
    <n v="1120"/>
    <n v="140"/>
  </r>
  <r>
    <n v="39954"/>
    <x v="31"/>
    <s v="BANELCO"/>
    <s v="CABA"/>
    <n v="2"/>
    <x v="1"/>
    <b v="0"/>
    <s v="CORDOBA AV."/>
    <n v="2571"/>
    <s v="Recoleta"/>
    <s v="Comuna 2"/>
    <n v="1120"/>
    <n v="315"/>
  </r>
  <r>
    <n v="40862"/>
    <x v="25"/>
    <s v="BANELCO"/>
    <s v="CABA"/>
    <n v="4"/>
    <x v="1"/>
    <b v="1"/>
    <s v="CORDOBA AV."/>
    <n v="3227"/>
    <s v="Recoleta"/>
    <s v="Comuna 2"/>
    <n v="1187"/>
    <n v="59"/>
  </r>
  <r>
    <n v="40466"/>
    <x v="26"/>
    <s v="BANELCO"/>
    <s v="CABA"/>
    <n v="1"/>
    <x v="0"/>
    <b v="0"/>
    <s v="CORDOBA AV."/>
    <n v="331"/>
    <s v="Retiro"/>
    <s v="Comuna 1"/>
    <n v="1054"/>
    <n v="305"/>
  </r>
  <r>
    <n v="40930"/>
    <x v="25"/>
    <s v="BANELCO"/>
    <s v="CABA"/>
    <n v="1"/>
    <x v="1"/>
    <b v="1"/>
    <s v="CORDOBA AV."/>
    <n v="3710"/>
    <s v="Almagro"/>
    <s v="Comuna 5"/>
    <n v="1188"/>
    <n v="247"/>
  </r>
  <r>
    <n v="40554"/>
    <x v="29"/>
    <s v="BANELCO"/>
    <s v="CABA"/>
    <n v="3"/>
    <x v="1"/>
    <b v="0"/>
    <s v="CORDOBA AV."/>
    <n v="4675"/>
    <s v="Palermo"/>
    <s v="Comuna 14"/>
    <n v="1414"/>
    <n v="226"/>
  </r>
  <r>
    <n v="40321"/>
    <x v="27"/>
    <s v="BANELCO"/>
    <s v="CABA"/>
    <n v="3"/>
    <x v="0"/>
    <b v="0"/>
    <s v="CORDOBA AV."/>
    <n v="5030"/>
    <s v="Villa Crespo"/>
    <s v="Comuna 15"/>
    <n v="1414"/>
    <n v="63"/>
  </r>
  <r>
    <n v="41205"/>
    <x v="28"/>
    <s v="BANELCO"/>
    <s v="CABA"/>
    <n v="1"/>
    <x v="0"/>
    <b v="0"/>
    <s v="CORDOBA AV."/>
    <n v="544"/>
    <s v="San Nicolas"/>
    <s v="Comuna 1"/>
    <n v="1054"/>
    <n v="40"/>
  </r>
  <r>
    <n v="41337"/>
    <x v="33"/>
    <s v="BANELCO"/>
    <s v="CABA"/>
    <n v="2"/>
    <x v="1"/>
    <b v="0"/>
    <s v="CORDOBA AV."/>
    <n v="633"/>
    <s v="Retiro"/>
    <s v="Comuna 1"/>
    <n v="1054"/>
    <n v="55"/>
  </r>
  <r>
    <n v="39756"/>
    <x v="32"/>
    <s v="BANELCO"/>
    <s v="CABA"/>
    <n v="1"/>
    <x v="0"/>
    <b v="1"/>
    <s v="CORDOBA AV."/>
    <n v="669"/>
    <s v="Retiro"/>
    <s v="Comuna 1"/>
    <n v="1054"/>
    <n v="311"/>
  </r>
  <r>
    <n v="40757"/>
    <x v="25"/>
    <s v="BANELCO"/>
    <s v="CABA"/>
    <n v="3"/>
    <x v="1"/>
    <b v="0"/>
    <s v="CORDOBA AV."/>
    <n v="699"/>
    <s v="Retiro"/>
    <s v="Comuna 1"/>
    <n v="1054"/>
    <n v="158"/>
  </r>
  <r>
    <n v="41134"/>
    <x v="28"/>
    <s v="BANELCO"/>
    <s v="CABA"/>
    <n v="2"/>
    <x v="0"/>
    <b v="1"/>
    <s v="CORDOBA AV."/>
    <n v="899"/>
    <s v="Retiro"/>
    <s v="Comuna 1"/>
    <n v="1054"/>
    <n v="256"/>
  </r>
  <r>
    <n v="40909"/>
    <x v="25"/>
    <s v="BANELCO"/>
    <s v="CABA"/>
    <n v="4"/>
    <x v="1"/>
    <b v="0"/>
    <s v="DIAZ, CNEL. AV."/>
    <n v="1854"/>
    <s v="Palermo"/>
    <s v="Comuna 14"/>
    <n v="1425"/>
    <n v="128"/>
  </r>
  <r>
    <n v="40677"/>
    <x v="29"/>
    <s v="BANELCO"/>
    <s v="CABA"/>
    <n v="2"/>
    <x v="0"/>
    <b v="1"/>
    <s v="DIAZ, CNEL. AV."/>
    <n v="2257"/>
    <s v="Recoleta"/>
    <s v="Comuna 2"/>
    <n v="1425"/>
    <n v="301"/>
  </r>
  <r>
    <n v="40569"/>
    <x v="29"/>
    <s v="BANELCO"/>
    <s v="CABA"/>
    <n v="2"/>
    <x v="1"/>
    <b v="1"/>
    <s v="CORRIENTES AV."/>
    <n v="1102"/>
    <s v="San Nicolas"/>
    <s v="Comuna 1"/>
    <n v="1043"/>
    <n v="208"/>
  </r>
  <r>
    <n v="40290"/>
    <x v="27"/>
    <s v="BANELCO"/>
    <s v="CABA"/>
    <n v="3"/>
    <x v="1"/>
    <b v="0"/>
    <s v="CORRIENTES AV."/>
    <n v="1118"/>
    <s v="San Nicolas"/>
    <s v="Comuna 1"/>
    <n v="1043"/>
    <n v="186"/>
  </r>
  <r>
    <n v="40295"/>
    <x v="27"/>
    <s v="BANELCO"/>
    <s v="CABA"/>
    <n v="3"/>
    <x v="0"/>
    <b v="1"/>
    <s v="CORRIENTES AV."/>
    <n v="1427"/>
    <s v="San Nicolas"/>
    <s v="Comuna 1"/>
    <n v="1042"/>
    <n v="252"/>
  </r>
  <r>
    <n v="40060"/>
    <x v="35"/>
    <s v="BANELCO"/>
    <s v="CABA"/>
    <n v="3"/>
    <x v="0"/>
    <b v="0"/>
    <s v="CORRIENTES AV."/>
    <n v="1556"/>
    <s v="San Nicolas"/>
    <s v="Comuna 1"/>
    <n v="1042"/>
    <n v="150"/>
  </r>
  <r>
    <n v="39998"/>
    <x v="35"/>
    <s v="BANELCO"/>
    <s v="CABA"/>
    <n v="2"/>
    <x v="1"/>
    <b v="1"/>
    <s v="CORRIENTES AV."/>
    <n v="2171"/>
    <s v="Balvanera"/>
    <s v="Comuna 3"/>
    <n v="1045"/>
    <n v="62"/>
  </r>
  <r>
    <n v="40988"/>
    <x v="25"/>
    <s v="BANELCO"/>
    <s v="CABA"/>
    <n v="2"/>
    <x v="1"/>
    <b v="1"/>
    <s v="CORRIENTES AV."/>
    <n v="2202"/>
    <s v="Balvanera"/>
    <s v="Comuna 3"/>
    <n v="1046"/>
    <n v="237"/>
  </r>
  <r>
    <n v="40662"/>
    <x v="29"/>
    <s v="BANELCO"/>
    <s v="CABA"/>
    <n v="2"/>
    <x v="0"/>
    <b v="1"/>
    <s v="CORRIENTES AV."/>
    <n v="2249"/>
    <s v="Balvanera"/>
    <s v="Comuna 3"/>
    <n v="1046"/>
    <n v="54"/>
  </r>
  <r>
    <n v="41355"/>
    <x v="33"/>
    <s v="BANELCO"/>
    <s v="CABA"/>
    <n v="2"/>
    <x v="1"/>
    <b v="1"/>
    <s v="CORRIENTES AV."/>
    <n v="2267"/>
    <s v="Balvanera"/>
    <s v="Comuna 3"/>
    <n v="1046"/>
    <n v="74"/>
  </r>
  <r>
    <n v="40297"/>
    <x v="27"/>
    <s v="BANELCO"/>
    <s v="CABA"/>
    <n v="2"/>
    <x v="0"/>
    <b v="1"/>
    <s v="CORRIENTES AV."/>
    <n v="2426"/>
    <s v="Balvanera"/>
    <s v="Comuna 3"/>
    <n v="1046"/>
    <n v="103"/>
  </r>
  <r>
    <n v="40788"/>
    <x v="25"/>
    <s v="BANELCO"/>
    <s v="CABA"/>
    <n v="3"/>
    <x v="0"/>
    <b v="0"/>
    <s v="CORRIENTES AV."/>
    <n v="3148"/>
    <s v="Balvanera"/>
    <s v="Comuna 3"/>
    <n v="1193"/>
    <n v="109"/>
  </r>
  <r>
    <n v="41183"/>
    <x v="28"/>
    <s v="BANELCO"/>
    <s v="CABA"/>
    <n v="2"/>
    <x v="1"/>
    <b v="0"/>
    <s v="CORRIENTES AV."/>
    <n v="3158"/>
    <s v="Balvanera"/>
    <s v="Comuna 3"/>
    <n v="1193"/>
    <n v="143"/>
  </r>
  <r>
    <n v="40646"/>
    <x v="29"/>
    <s v="BANELCO"/>
    <s v="CABA"/>
    <n v="3"/>
    <x v="0"/>
    <b v="0"/>
    <s v="CORRIENTES AV."/>
    <n v="3399"/>
    <s v="Balvanera"/>
    <s v="Comuna 3"/>
    <n v="1193"/>
    <n v="189"/>
  </r>
  <r>
    <n v="41240"/>
    <x v="33"/>
    <s v="BANELCO"/>
    <s v="CABA"/>
    <n v="3"/>
    <x v="1"/>
    <b v="1"/>
    <s v="CORRIENTES AV."/>
    <n v="366"/>
    <s v="San Nicolas"/>
    <s v="Comuna 1"/>
    <n v="1043"/>
    <n v="32"/>
  </r>
  <r>
    <n v="39824"/>
    <x v="34"/>
    <s v="BANELCO"/>
    <s v="CABA"/>
    <n v="4"/>
    <x v="0"/>
    <b v="0"/>
    <s v="CORRIENTES AV."/>
    <n v="3684"/>
    <s v="Almagro"/>
    <s v="Comuna 5"/>
    <n v="1194"/>
    <n v="254"/>
  </r>
  <r>
    <n v="41315"/>
    <x v="33"/>
    <s v="BANELCO"/>
    <s v="CABA"/>
    <n v="2"/>
    <x v="0"/>
    <b v="0"/>
    <s v="CORRIENTES AV."/>
    <n v="3829"/>
    <s v="Almagro"/>
    <s v="Comuna 5"/>
    <n v="1194"/>
    <n v="268"/>
  </r>
  <r>
    <n v="39987"/>
    <x v="35"/>
    <s v="BANELCO"/>
    <s v="CABA"/>
    <n v="3"/>
    <x v="1"/>
    <b v="1"/>
    <s v="CORRIENTES AV."/>
    <n v="400"/>
    <s v="San Nicolas"/>
    <s v="Comuna 1"/>
    <n v="1043"/>
    <n v="23"/>
  </r>
  <r>
    <n v="40298"/>
    <x v="27"/>
    <s v="BANELCO"/>
    <s v="CABA"/>
    <n v="3"/>
    <x v="0"/>
    <b v="1"/>
    <s v="CORRIENTES AV."/>
    <n v="4136"/>
    <s v="Almagro"/>
    <s v="Comuna 5"/>
    <n v="1195"/>
    <n v="250"/>
  </r>
  <r>
    <n v="40890"/>
    <x v="25"/>
    <s v="BANELCO"/>
    <s v="CABA"/>
    <n v="5"/>
    <x v="1"/>
    <b v="1"/>
    <s v="CORRIENTES AV."/>
    <n v="4152"/>
    <s v="Almagro"/>
    <s v="Comuna 5"/>
    <n v="1195"/>
    <n v="33"/>
  </r>
  <r>
    <n v="39980"/>
    <x v="31"/>
    <s v="BANELCO"/>
    <s v="CABA"/>
    <n v="2"/>
    <x v="1"/>
    <b v="1"/>
    <s v="CORRIENTES AV."/>
    <n v="4222"/>
    <s v="Almagro"/>
    <s v="Comuna 5"/>
    <n v="1195"/>
    <n v="195"/>
  </r>
  <r>
    <n v="40112"/>
    <x v="27"/>
    <s v="BANELCO"/>
    <s v="CABA"/>
    <n v="4"/>
    <x v="1"/>
    <b v="0"/>
    <s v="CORRIENTES AV."/>
    <n v="4626"/>
    <s v="Almagro"/>
    <s v="Comuna 5"/>
    <n v="1195"/>
    <n v="85"/>
  </r>
  <r>
    <n v="41175"/>
    <x v="28"/>
    <s v="BANELCO"/>
    <s v="CABA"/>
    <n v="2"/>
    <x v="0"/>
    <b v="0"/>
    <s v="CORRIENTES AV."/>
    <n v="500"/>
    <s v="San Nicolas"/>
    <s v="Comuna 1"/>
    <n v="1043"/>
    <n v="211"/>
  </r>
  <r>
    <n v="40113"/>
    <x v="27"/>
    <s v="BANELCO"/>
    <s v="CABA"/>
    <n v="3"/>
    <x v="0"/>
    <b v="0"/>
    <s v="CORRIENTES AV."/>
    <n v="5100"/>
    <s v="Villa Crespo"/>
    <s v="Comuna 15"/>
    <n v="1414"/>
    <n v="216"/>
  </r>
  <r>
    <n v="40694"/>
    <x v="29"/>
    <s v="BANELCO"/>
    <s v="CABA"/>
    <n v="2"/>
    <x v="1"/>
    <b v="1"/>
    <s v="CORRIENTES AV."/>
    <n v="5117"/>
    <s v="Villa Crespo"/>
    <s v="Comuna 15"/>
    <n v="1414"/>
    <n v="241"/>
  </r>
  <r>
    <n v="40777"/>
    <x v="25"/>
    <s v="BANELCO"/>
    <s v="CABA"/>
    <n v="3"/>
    <x v="0"/>
    <b v="1"/>
    <s v="CORRIENTES AV."/>
    <n v="5253"/>
    <s v="Villa Crespo"/>
    <s v="Comuna 15"/>
    <n v="1414"/>
    <n v="87"/>
  </r>
  <r>
    <n v="41102"/>
    <x v="28"/>
    <s v="BANELCO"/>
    <s v="CABA"/>
    <n v="3"/>
    <x v="1"/>
    <b v="0"/>
    <s v="CORRIENTES AV."/>
    <n v="5322"/>
    <s v="Villa Crespo"/>
    <s v="Comuna 15"/>
    <n v="1414"/>
    <n v="127"/>
  </r>
  <r>
    <n v="40040"/>
    <x v="35"/>
    <s v="BANELCO"/>
    <s v="CABA"/>
    <n v="3"/>
    <x v="0"/>
    <b v="0"/>
    <s v="CORRIENTES AV."/>
    <n v="5376"/>
    <s v="Villa Crespo"/>
    <s v="Comuna 15"/>
    <n v="1414"/>
    <n v="250"/>
  </r>
  <r>
    <n v="41241"/>
    <x v="33"/>
    <s v="BANELCO"/>
    <s v="CABA"/>
    <n v="2"/>
    <x v="0"/>
    <b v="0"/>
    <s v="CORRIENTES AV."/>
    <n v="5386"/>
    <s v="Villa Crespo"/>
    <s v="Comuna 15"/>
    <n v="1414"/>
    <n v="192"/>
  </r>
  <r>
    <n v="39847"/>
    <x v="34"/>
    <s v="BANELCO"/>
    <s v="CABA"/>
    <n v="4"/>
    <x v="1"/>
    <b v="1"/>
    <s v="CORRIENTES AV."/>
    <n v="555"/>
    <s v="San Nicolas"/>
    <s v="Comuna 1"/>
    <n v="1043"/>
    <n v="235"/>
  </r>
  <r>
    <n v="40559"/>
    <x v="29"/>
    <s v="BANELCO"/>
    <s v="CABA"/>
    <n v="3"/>
    <x v="0"/>
    <b v="1"/>
    <s v="CORRIENTES AV."/>
    <n v="942"/>
    <s v="San Nicolas"/>
    <s v="Comuna 1"/>
    <n v="1043"/>
    <n v="247"/>
  </r>
  <r>
    <n v="40479"/>
    <x v="26"/>
    <s v="BANELCO"/>
    <s v="CABA"/>
    <n v="2"/>
    <x v="0"/>
    <b v="1"/>
    <s v="CRAMER AV."/>
    <n v="1710"/>
    <s v="Belgrano"/>
    <s v="Comuna 13"/>
    <n v="1426"/>
    <n v="296"/>
  </r>
  <r>
    <n v="40071"/>
    <x v="35"/>
    <s v="BANELCO"/>
    <s v="CABA"/>
    <n v="1"/>
    <x v="0"/>
    <b v="0"/>
    <s v="CRAMER AV."/>
    <n v="2060"/>
    <s v="Belgrano"/>
    <s v="Comuna 13"/>
    <n v="1428"/>
    <n v="111"/>
  </r>
  <r>
    <n v="39862"/>
    <x v="34"/>
    <s v="BANELCO"/>
    <s v="CABA"/>
    <n v="4"/>
    <x v="1"/>
    <b v="1"/>
    <s v="DEL LIBERTADOR AV."/>
    <n v="5769"/>
    <s v="Belgrano"/>
    <s v="Comuna 13"/>
    <n v="1428"/>
    <n v="278"/>
  </r>
  <r>
    <n v="40587"/>
    <x v="29"/>
    <s v="BANELCO"/>
    <s v="CABA"/>
    <n v="4"/>
    <x v="0"/>
    <b v="1"/>
    <s v="DEL LIBERTADOR AV."/>
    <n v="6220"/>
    <s v="Belgrano"/>
    <s v="Comuna 13"/>
    <n v="1428"/>
    <n v="256"/>
  </r>
  <r>
    <n v="41284"/>
    <x v="33"/>
    <s v="BANELCO"/>
    <s v="CABA"/>
    <n v="1"/>
    <x v="0"/>
    <b v="0"/>
    <s v="DEL LIBERTADOR AV."/>
    <n v="7468"/>
    <s v="Nuñez"/>
    <s v="Comuna 13"/>
    <n v="1429"/>
    <n v="105"/>
  </r>
  <r>
    <n v="40065"/>
    <x v="35"/>
    <s v="BANELCO"/>
    <s v="CABA"/>
    <n v="2"/>
    <x v="0"/>
    <b v="1"/>
    <s v="DEL LIBERTADOR AV."/>
    <n v="8108"/>
    <s v="Nuñez"/>
    <s v="Comuna 13"/>
    <n v="1429"/>
    <n v="136"/>
  </r>
  <r>
    <n v="40849"/>
    <x v="25"/>
    <s v="BANELCO"/>
    <s v="CABA"/>
    <n v="2"/>
    <x v="1"/>
    <b v="0"/>
    <s v="DE LOS CONSTITUYENTES AV."/>
    <n v="5668"/>
    <s v="Villa Pueyrredon"/>
    <s v="Comuna 12"/>
    <n v="1431"/>
    <n v="193"/>
  </r>
  <r>
    <n v="39926"/>
    <x v="31"/>
    <s v="BANELCO"/>
    <s v="CABA"/>
    <n v="2"/>
    <x v="0"/>
    <b v="1"/>
    <s v="DE LOS INCAS AV."/>
    <n v="4138"/>
    <s v="Villa Ortuzar"/>
    <s v="Comuna 15"/>
    <n v="1427"/>
    <n v="77"/>
  </r>
  <r>
    <n v="40985"/>
    <x v="25"/>
    <s v="BANELCO"/>
    <s v="CABA"/>
    <n v="2"/>
    <x v="1"/>
    <b v="1"/>
    <s v="DE LOS INCAS AV."/>
    <n v="4763"/>
    <s v="Parque Chas"/>
    <s v="Comuna 15"/>
    <n v="1427"/>
    <n v="110"/>
  </r>
  <r>
    <n v="40619"/>
    <x v="29"/>
    <s v="BANELCO"/>
    <s v="CABA"/>
    <n v="2"/>
    <x v="1"/>
    <b v="0"/>
    <s v="DE MAYO AV."/>
    <n v="1165"/>
    <s v="Monserrat"/>
    <s v="Comuna 1"/>
    <n v="1085"/>
    <n v="155"/>
  </r>
  <r>
    <n v="41229"/>
    <x v="33"/>
    <s v="BANELCO"/>
    <s v="CABA"/>
    <n v="2"/>
    <x v="0"/>
    <b v="0"/>
    <s v="DE MAYO AV."/>
    <n v="1202"/>
    <s v="Monserrat"/>
    <s v="Comuna 1"/>
    <n v="1085"/>
    <n v="215"/>
  </r>
  <r>
    <n v="40897"/>
    <x v="25"/>
    <s v="BANELCO"/>
    <s v="CABA"/>
    <n v="3"/>
    <x v="0"/>
    <b v="0"/>
    <s v="DE MAYO AV."/>
    <n v="1225"/>
    <s v="Monserrat"/>
    <s v="Comuna 1"/>
    <n v="1085"/>
    <n v="45"/>
  </r>
  <r>
    <n v="40032"/>
    <x v="35"/>
    <s v="BANELCO"/>
    <s v="CABA"/>
    <n v="3"/>
    <x v="1"/>
    <b v="1"/>
    <s v="DE MAYO AV."/>
    <n v="1441"/>
    <s v="Monserrat"/>
    <s v="Comuna 1"/>
    <n v="1085"/>
    <n v="219"/>
  </r>
  <r>
    <n v="40621"/>
    <x v="29"/>
    <s v="BANELCO"/>
    <s v="CABA"/>
    <n v="2"/>
    <x v="0"/>
    <b v="1"/>
    <s v="DE MAYO AV."/>
    <n v="782"/>
    <s v="Monserrat"/>
    <s v="Comuna 1"/>
    <n v="1084"/>
    <n v="261"/>
  </r>
  <r>
    <n v="40472"/>
    <x v="26"/>
    <s v="BANELCO"/>
    <s v="CABA"/>
    <n v="2"/>
    <x v="1"/>
    <b v="0"/>
    <s v="Av. Díaz Velez"/>
    <n v="3916"/>
    <s v="Almagro"/>
    <s v="Comuna 5"/>
    <n v="1200"/>
    <n v="274"/>
  </r>
  <r>
    <n v="40192"/>
    <x v="27"/>
    <s v="BANELCO"/>
    <s v="CABA"/>
    <n v="2"/>
    <x v="1"/>
    <b v="1"/>
    <s v="Av. Díaz Velez"/>
    <n v="4101"/>
    <s v="Almagro"/>
    <s v="Comuna 5"/>
    <n v="1200"/>
    <n v="227"/>
  </r>
  <r>
    <n v="40047"/>
    <x v="35"/>
    <s v="BANELCO"/>
    <s v="CABA"/>
    <n v="2"/>
    <x v="1"/>
    <b v="1"/>
    <s v="Av. Díaz Velez"/>
    <n v="4363"/>
    <s v="Almagro"/>
    <s v="Comuna 5"/>
    <n v="1200"/>
    <n v="136"/>
  </r>
  <r>
    <n v="40560"/>
    <x v="29"/>
    <s v="BANELCO"/>
    <s v="CABA"/>
    <n v="3"/>
    <x v="0"/>
    <b v="1"/>
    <s v="Av. Díaz Velez"/>
    <n v="5253"/>
    <s v="Caballito"/>
    <s v="Comuna 6"/>
    <n v="1405"/>
    <n v="269"/>
  </r>
  <r>
    <n v="40120"/>
    <x v="27"/>
    <s v="BANELCO"/>
    <s v="CABA"/>
    <n v="3"/>
    <x v="0"/>
    <b v="1"/>
    <s v="DIRECTORIO AV."/>
    <n v="1950"/>
    <s v="Flores"/>
    <s v="Comuna 7"/>
    <n v="1406"/>
    <n v="307"/>
  </r>
  <r>
    <n v="39991"/>
    <x v="35"/>
    <s v="BANELCO"/>
    <s v="CABA"/>
    <n v="3"/>
    <x v="0"/>
    <b v="0"/>
    <s v="CASTRO, EMILIO AV."/>
    <n v="7325"/>
    <s v="Liniers"/>
    <s v="Comuna 9"/>
    <n v="1408"/>
    <n v="213"/>
  </r>
  <r>
    <n v="39876"/>
    <x v="34"/>
    <s v="BANELCO"/>
    <s v="CABA"/>
    <n v="1"/>
    <x v="1"/>
    <b v="0"/>
    <s v="ELCANO AV."/>
    <n v="3034"/>
    <s v="Colegiales"/>
    <s v="Comuna 13"/>
    <n v="1426"/>
    <n v="133"/>
  </r>
  <r>
    <n v="39800"/>
    <x v="34"/>
    <s v="BANELCO"/>
    <s v="CABA"/>
    <n v="1"/>
    <x v="1"/>
    <b v="1"/>
    <s v="ELCANO AV."/>
    <n v="3034"/>
    <s v="Colegiales"/>
    <s v="Comuna 13"/>
    <n v="1426"/>
    <n v="290"/>
  </r>
  <r>
    <n v="40727"/>
    <x v="29"/>
    <s v="BANELCO"/>
    <s v="CABA"/>
    <n v="2"/>
    <x v="1"/>
    <b v="0"/>
    <s v="ELCANO AV."/>
    <n v="3107"/>
    <s v="Colegiales"/>
    <s v="Comuna 13"/>
    <n v="1426"/>
    <n v="293"/>
  </r>
  <r>
    <n v="40275"/>
    <x v="27"/>
    <s v="BANELCO"/>
    <s v="Lomas del Mirador"/>
    <n v="2"/>
    <x v="1"/>
    <b v="1"/>
    <s v="Avenida Brigadier General Juan Manuel de Rosas"/>
    <n v="0"/>
    <s v="Mataderos"/>
    <s v="Comuna 9"/>
    <n v="0"/>
    <n v="24"/>
  </r>
  <r>
    <n v="40797"/>
    <x v="25"/>
    <s v="BANELCO"/>
    <s v="CABA"/>
    <n v="3"/>
    <x v="0"/>
    <b v="0"/>
    <s v="ENTRE RIOS AV."/>
    <n v="1145"/>
    <s v="San Cristobal"/>
    <s v="Comuna 3"/>
    <n v="1080"/>
    <n v="215"/>
  </r>
  <r>
    <n v="41111"/>
    <x v="28"/>
    <s v="BANELCO"/>
    <s v="CABA"/>
    <n v="2"/>
    <x v="0"/>
    <b v="0"/>
    <s v="ENTRE RIOS AV."/>
    <n v="1150"/>
    <s v="Constitucion"/>
    <s v="Comuna 1"/>
    <n v="1080"/>
    <n v="97"/>
  </r>
  <r>
    <n v="40031"/>
    <x v="35"/>
    <s v="BANELCO"/>
    <s v="CABA"/>
    <n v="2"/>
    <x v="0"/>
    <b v="1"/>
    <s v="ENTRE RIOS AV."/>
    <n v="555"/>
    <s v="Balvanera"/>
    <s v="Comuna 3"/>
    <n v="1079"/>
    <n v="71"/>
  </r>
  <r>
    <n v="40015"/>
    <x v="35"/>
    <s v="BANELCO"/>
    <s v="CABA"/>
    <n v="3"/>
    <x v="0"/>
    <b v="0"/>
    <s v="PERON, EVA AV."/>
    <n v="4902"/>
    <s v="Villa Lugano"/>
    <s v="Comuna 8"/>
    <n v="1439"/>
    <n v="93"/>
  </r>
  <r>
    <n v="40687"/>
    <x v="29"/>
    <s v="BANELCO"/>
    <s v="CABA"/>
    <n v="2"/>
    <x v="0"/>
    <b v="0"/>
    <s v="PERON, EVA AV."/>
    <n v="4941"/>
    <s v="Mataderos"/>
    <s v="Comuna 9"/>
    <n v="1439"/>
    <n v="156"/>
  </r>
  <r>
    <n v="40041"/>
    <x v="35"/>
    <s v="BANELCO"/>
    <s v="CABA"/>
    <n v="2"/>
    <x v="1"/>
    <b v="1"/>
    <s v="BEIRO, FRANCISCO AV."/>
    <n v="5491"/>
    <s v="Villa Real"/>
    <s v="Comuna 10"/>
    <n v="1419"/>
    <n v="158"/>
  </r>
  <r>
    <n v="39949"/>
    <x v="31"/>
    <s v="BANELCO"/>
    <s v="CABA"/>
    <n v="1"/>
    <x v="1"/>
    <b v="0"/>
    <s v="BEIRO, FRANCISCO AV."/>
    <n v="3599"/>
    <s v="Villa Devoto"/>
    <s v="Comuna 11"/>
    <n v="1419"/>
    <n v="315"/>
  </r>
  <r>
    <n v="41002"/>
    <x v="25"/>
    <s v="BANELCO"/>
    <s v="CABA"/>
    <n v="2"/>
    <x v="1"/>
    <b v="0"/>
    <s v="BEIRO, FRANCISCO AV."/>
    <n v="4229"/>
    <s v="Villa Devoto"/>
    <s v="Comuna 11"/>
    <n v="1419"/>
    <n v="313"/>
  </r>
  <r>
    <n v="40388"/>
    <x v="27"/>
    <s v="BANELCO"/>
    <s v="CABA"/>
    <n v="2"/>
    <x v="1"/>
    <b v="0"/>
    <s v="BEIRO, FRANCISCO AV."/>
    <n v="5248"/>
    <s v="Villa Devoto"/>
    <s v="Comuna 11"/>
    <n v="1419"/>
    <n v="235"/>
  </r>
  <r>
    <n v="39753"/>
    <x v="32"/>
    <s v="BANELCO"/>
    <s v="CABA"/>
    <n v="1"/>
    <x v="1"/>
    <b v="0"/>
    <s v="BEIRO, FRANCISCO AV."/>
    <n v="5265"/>
    <s v="Villa Devoto"/>
    <s v="Comuna 11"/>
    <n v="1419"/>
    <n v="162"/>
  </r>
  <r>
    <n v="40867"/>
    <x v="25"/>
    <s v="BANELCO"/>
    <s v="CABA"/>
    <n v="3"/>
    <x v="1"/>
    <b v="1"/>
    <s v="BEIRO, FRANCISCO AV."/>
    <n v="5289"/>
    <s v="Villa Devoto"/>
    <s v="Comuna 11"/>
    <n v="1419"/>
    <n v="129"/>
  </r>
  <r>
    <n v="40368"/>
    <x v="27"/>
    <s v="BANELCO"/>
    <s v="CABA"/>
    <n v="2"/>
    <x v="1"/>
    <b v="1"/>
    <s v="FERNANDEZ DE LA CRUZ, F., GRAL. AV."/>
    <n v="6212"/>
    <s v="Villa Riachuelo"/>
    <s v="Comuna 8"/>
    <n v="1439"/>
    <n v="188"/>
  </r>
  <r>
    <n v="40183"/>
    <x v="27"/>
    <s v="BANELCO"/>
    <s v="CABA"/>
    <n v="2"/>
    <x v="1"/>
    <b v="0"/>
    <s v="FERNANDEZ DE LA CRUZ, F., GRAL. AV."/>
    <n v="809"/>
    <s v="Nueva Pompeya"/>
    <s v="Comuna 4"/>
    <n v="1437"/>
    <n v="297"/>
  </r>
  <r>
    <n v="40553"/>
    <x v="29"/>
    <s v="BANELCO"/>
    <s v="CABA"/>
    <n v="2"/>
    <x v="0"/>
    <b v="1"/>
    <s v="LACROZE, FEDERICO AV."/>
    <n v="2451"/>
    <s v="Colegiales"/>
    <s v="Comuna 13"/>
    <n v="1426"/>
    <n v="184"/>
  </r>
  <r>
    <n v="40863"/>
    <x v="25"/>
    <s v="BANELCO"/>
    <s v="CABA"/>
    <n v="4"/>
    <x v="0"/>
    <b v="1"/>
    <s v="LACROZE, FEDERICO AV."/>
    <n v="3101"/>
    <s v="Colegiales"/>
    <s v="Comuna 13"/>
    <n v="1426"/>
    <n v="265"/>
  </r>
  <r>
    <n v="40507"/>
    <x v="26"/>
    <s v="BANELCO"/>
    <s v="CABA"/>
    <n v="2"/>
    <x v="0"/>
    <b v="0"/>
    <s v="FERNANDEZ DE LA CRUZ, F., GRAL. AV."/>
    <n v="6545"/>
    <s v="Villa Riachuelo"/>
    <s v="Comuna 8"/>
    <n v="1439"/>
    <n v="106"/>
  </r>
  <r>
    <n v="40215"/>
    <x v="27"/>
    <s v="BANELCO"/>
    <s v="CABA"/>
    <n v="2"/>
    <x v="1"/>
    <b v="0"/>
    <s v="FIGUEROA ALCORTA, PRES. AV."/>
    <n v="2263"/>
    <s v="Recoleta"/>
    <s v="Comuna 2"/>
    <n v="1425"/>
    <n v="247"/>
  </r>
  <r>
    <n v="39912"/>
    <x v="31"/>
    <s v="BANELCO"/>
    <s v="CABA"/>
    <n v="2"/>
    <x v="1"/>
    <b v="0"/>
    <s v="LACROZE, FEDERICO AV."/>
    <n v="3825"/>
    <s v="Chacarita"/>
    <s v="Comuna 15"/>
    <n v="1427"/>
    <n v="304"/>
  </r>
  <r>
    <n v="40317"/>
    <x v="27"/>
    <s v="BANELCO"/>
    <s v="CABA"/>
    <n v="2"/>
    <x v="0"/>
    <b v="1"/>
    <s v="FOREST AV."/>
    <n v="1187"/>
    <s v="Chacarita"/>
    <s v="Comuna 15"/>
    <n v="1427"/>
    <n v="59"/>
  </r>
  <r>
    <n v="40467"/>
    <x v="26"/>
    <s v="BANELCO"/>
    <s v="CABA"/>
    <n v="2"/>
    <x v="1"/>
    <b v="0"/>
    <s v="BEIRO, FRANCISCO AV."/>
    <n v="3180"/>
    <s v="Villa Del Parque"/>
    <s v="Comuna 11"/>
    <n v="1419"/>
    <n v="60"/>
  </r>
  <r>
    <n v="40667"/>
    <x v="29"/>
    <s v="BANELCO"/>
    <s v="CABA"/>
    <n v="2"/>
    <x v="1"/>
    <b v="1"/>
    <s v="BEIRO, FRANCISCO AV."/>
    <n v="4359"/>
    <s v="Villa Devoto"/>
    <s v="Comuna 11"/>
    <n v="1419"/>
    <n v="285"/>
  </r>
  <r>
    <n v="40617"/>
    <x v="29"/>
    <s v="BANELCO"/>
    <s v="CABA"/>
    <n v="3"/>
    <x v="1"/>
    <b v="1"/>
    <s v="GAONA AV."/>
    <n v="2508"/>
    <s v="Flores"/>
    <s v="Comuna 7"/>
    <n v="1416"/>
    <n v="162"/>
  </r>
  <r>
    <n v="40806"/>
    <x v="25"/>
    <s v="BANELCO"/>
    <s v="CABA"/>
    <n v="1"/>
    <x v="0"/>
    <b v="0"/>
    <s v="GAONA AV."/>
    <n v="3496"/>
    <s v="Flores"/>
    <s v="Comuna 7"/>
    <n v="1416"/>
    <n v="31"/>
  </r>
  <r>
    <n v="40591"/>
    <x v="29"/>
    <s v="BANELCO"/>
    <s v="CABA"/>
    <n v="2"/>
    <x v="0"/>
    <b v="0"/>
    <s v="GAONA AV."/>
    <n v="3720"/>
    <s v="Flores"/>
    <s v="Comuna 7"/>
    <n v="1416"/>
    <n v="262"/>
  </r>
  <r>
    <n v="40640"/>
    <x v="29"/>
    <s v="BANELCO"/>
    <s v="CABA"/>
    <n v="2"/>
    <x v="1"/>
    <b v="0"/>
    <s v="MOSCONI GENERAL AV."/>
    <n v="2816"/>
    <s v="Villa Pueyrredon"/>
    <s v="Comuna 12"/>
    <n v="1419"/>
    <n v="309"/>
  </r>
  <r>
    <n v="40997"/>
    <x v="25"/>
    <s v="BANELCO"/>
    <s v="CABA"/>
    <n v="2"/>
    <x v="0"/>
    <b v="1"/>
    <s v="INDEPENDENCIA AV."/>
    <n v="3691"/>
    <s v="Almagro"/>
    <s v="Comuna 5"/>
    <n v="1226"/>
    <n v="130"/>
  </r>
  <r>
    <n v="41316"/>
    <x v="33"/>
    <s v="BANELCO"/>
    <s v="CABA"/>
    <n v="3"/>
    <x v="0"/>
    <b v="1"/>
    <s v="Av. Juan B. Alberdi"/>
    <n v="5754"/>
    <s v="Mataderos"/>
    <s v="Comuna 9"/>
    <n v="1440"/>
    <n v="161"/>
  </r>
  <r>
    <n v="39816"/>
    <x v="34"/>
    <s v="BANELCO"/>
    <s v="CABA"/>
    <n v="2"/>
    <x v="1"/>
    <b v="0"/>
    <s v="Av. Juan B. Alberdi"/>
    <n v="5977"/>
    <s v="Mataderos"/>
    <s v="Comuna 9"/>
    <n v="1440"/>
    <n v="310"/>
  </r>
  <r>
    <n v="39852"/>
    <x v="34"/>
    <s v="BANELCO"/>
    <s v="CABA"/>
    <n v="1"/>
    <x v="0"/>
    <b v="0"/>
    <s v="Av. Juan B. Alberdi"/>
    <n v="5977"/>
    <s v="Mataderos"/>
    <s v="Comuna 9"/>
    <n v="1440"/>
    <n v="73"/>
  </r>
  <r>
    <n v="39906"/>
    <x v="34"/>
    <s v="BANELCO"/>
    <s v="CABA"/>
    <n v="1"/>
    <x v="0"/>
    <b v="1"/>
    <s v="Av. Juan B. Alberdi"/>
    <n v="7283"/>
    <s v="Mataderos"/>
    <s v="Comuna 9"/>
    <n v="1440"/>
    <n v="138"/>
  </r>
  <r>
    <n v="40852"/>
    <x v="25"/>
    <s v="BANELCO"/>
    <s v="CABA"/>
    <n v="2"/>
    <x v="0"/>
    <b v="1"/>
    <s v="JUSTO, JUAN B. AV."/>
    <n v="6629"/>
    <s v="Floresta"/>
    <s v="Comuna 10"/>
    <n v="1407"/>
    <n v="211"/>
  </r>
  <r>
    <n v="40439"/>
    <x v="26"/>
    <s v="BANELCO"/>
    <s v="CABA"/>
    <n v="2"/>
    <x v="0"/>
    <b v="1"/>
    <s v="MORENO, JOSE MARIA AV."/>
    <n v="230"/>
    <s v="Caballito"/>
    <s v="Comuna 6"/>
    <n v="1424"/>
    <n v="134"/>
  </r>
  <r>
    <n v="40181"/>
    <x v="27"/>
    <s v="BANELCO"/>
    <s v="CABA"/>
    <n v="2"/>
    <x v="0"/>
    <b v="1"/>
    <s v="Av. Juan B. Alberdi"/>
    <n v="1617"/>
    <s v="Caballito"/>
    <s v="Comuna 6"/>
    <n v="1406"/>
    <n v="69"/>
  </r>
  <r>
    <n v="40033"/>
    <x v="35"/>
    <s v="BANELCO"/>
    <s v="CABA"/>
    <n v="3"/>
    <x v="0"/>
    <b v="0"/>
    <s v="Av. Juan B. Alberdi"/>
    <n v="5002"/>
    <s v="Mataderos"/>
    <s v="Comuna 9"/>
    <n v="1440"/>
    <n v="144"/>
  </r>
  <r>
    <n v="40885"/>
    <x v="25"/>
    <s v="BANELCO"/>
    <s v="CABA"/>
    <n v="2"/>
    <x v="0"/>
    <b v="0"/>
    <s v="Av. Juan B. Alberdi"/>
    <n v="5859"/>
    <s v="Mataderos"/>
    <s v="Comuna 9"/>
    <n v="1440"/>
    <n v="212"/>
  </r>
  <r>
    <n v="40865"/>
    <x v="25"/>
    <s v="BANELCO"/>
    <s v="CABA"/>
    <n v="2"/>
    <x v="0"/>
    <b v="0"/>
    <s v="JUSTO, JUAN B. AV."/>
    <n v="4802"/>
    <s v="Villa Gral. Mitre"/>
    <s v="Comuna 11"/>
    <n v="1416"/>
    <n v="23"/>
  </r>
  <r>
    <n v="40522"/>
    <x v="29"/>
    <s v="BANELCO"/>
    <s v="CABA"/>
    <n v="2"/>
    <x v="0"/>
    <b v="1"/>
    <s v="JUSTO, JUAN B. AV."/>
    <n v="7132"/>
    <s v="Velez Sarsfield"/>
    <s v="Comuna 10"/>
    <n v="1407"/>
    <n v="137"/>
  </r>
  <r>
    <n v="39873"/>
    <x v="34"/>
    <s v="BANELCO"/>
    <s v="CABA"/>
    <n v="1"/>
    <x v="0"/>
    <b v="1"/>
    <s v="JURAMENTO AV."/>
    <n v="2013"/>
    <s v="Belgrano"/>
    <s v="Comuna 13"/>
    <n v="1428"/>
    <n v="155"/>
  </r>
  <r>
    <n v="40911"/>
    <x v="25"/>
    <s v="BANELCO"/>
    <s v="CABA"/>
    <n v="3"/>
    <x v="1"/>
    <b v="0"/>
    <s v="JURAMENTO AV."/>
    <n v="2095"/>
    <s v="Belgrano"/>
    <s v="Comuna 13"/>
    <n v="1428"/>
    <n v="310"/>
  </r>
  <r>
    <n v="40104"/>
    <x v="27"/>
    <s v="BANELCO"/>
    <s v="CABA"/>
    <n v="3"/>
    <x v="1"/>
    <b v="0"/>
    <s v="LA PLATA AV."/>
    <n v="1031"/>
    <s v="Parque Chacabuco"/>
    <s v="Comuna 7"/>
    <n v="1250"/>
    <n v="91"/>
  </r>
  <r>
    <n v="40094"/>
    <x v="27"/>
    <s v="BANELCO"/>
    <s v="CABA"/>
    <n v="4"/>
    <x v="1"/>
    <b v="1"/>
    <s v="LA PLATA AV."/>
    <n v="140"/>
    <s v="Almagro"/>
    <s v="Comuna 5"/>
    <n v="1184"/>
    <n v="215"/>
  </r>
  <r>
    <n v="40837"/>
    <x v="25"/>
    <s v="BANELCO"/>
    <s v="CABA"/>
    <n v="3"/>
    <x v="0"/>
    <b v="1"/>
    <s v="LA PLATA AV."/>
    <n v="293"/>
    <s v="Caballito"/>
    <s v="Comuna 6"/>
    <n v="1184"/>
    <n v="290"/>
  </r>
  <r>
    <n v="40644"/>
    <x v="29"/>
    <s v="BANELCO"/>
    <s v="CABA"/>
    <n v="2"/>
    <x v="1"/>
    <b v="1"/>
    <s v="LA PLATA AV."/>
    <n v="510"/>
    <s v="Almagro"/>
    <s v="Comuna 5"/>
    <n v="1235"/>
    <n v="234"/>
  </r>
  <r>
    <n v="40506"/>
    <x v="26"/>
    <s v="BANELCO"/>
    <s v="CABA"/>
    <n v="2"/>
    <x v="1"/>
    <b v="1"/>
    <s v="LA PLATA AV."/>
    <n v="537"/>
    <s v="Caballito"/>
    <s v="Comuna 6"/>
    <n v="1235"/>
    <n v="100"/>
  </r>
  <r>
    <n v="40311"/>
    <x v="27"/>
    <s v="BANELCO"/>
    <s v="CABA"/>
    <n v="2"/>
    <x v="1"/>
    <b v="1"/>
    <s v="LAS HERAS, GENERAL"/>
    <n v="1602"/>
    <s v="Recoleta"/>
    <s v="Comuna 2"/>
    <n v="1018"/>
    <n v="89"/>
  </r>
  <r>
    <n v="40446"/>
    <x v="26"/>
    <s v="BANELCO"/>
    <s v="CABA"/>
    <n v="1"/>
    <x v="0"/>
    <b v="1"/>
    <s v="LAS HERAS GENERAL AV."/>
    <n v="2401"/>
    <s v="Recoleta"/>
    <s v="Comuna 2"/>
    <n v="1425"/>
    <n v="59"/>
  </r>
  <r>
    <n v="41161"/>
    <x v="28"/>
    <s v="BANELCO"/>
    <s v="CABA"/>
    <n v="2"/>
    <x v="0"/>
    <b v="1"/>
    <s v="LAS HERAS GENERAL AV."/>
    <n v="2958"/>
    <s v="Recoleta"/>
    <s v="Comuna 2"/>
    <n v="1425"/>
    <n v="127"/>
  </r>
  <r>
    <n v="41365"/>
    <x v="33"/>
    <s v="BANELCO"/>
    <s v="CABA"/>
    <n v="2"/>
    <x v="0"/>
    <b v="1"/>
    <s v="LAS HERAS GENERAL AV."/>
    <n v="3001"/>
    <s v="Palermo"/>
    <s v="Comuna 14"/>
    <n v="1425"/>
    <n v="24"/>
  </r>
  <r>
    <n v="39898"/>
    <x v="34"/>
    <s v="BANELCO"/>
    <s v="CABA"/>
    <n v="3"/>
    <x v="0"/>
    <b v="0"/>
    <s v="LAS HERAS GENERAL AV."/>
    <n v="3015"/>
    <s v="Palermo"/>
    <s v="Comuna 14"/>
    <n v="1425"/>
    <n v="110"/>
  </r>
  <r>
    <n v="40211"/>
    <x v="27"/>
    <s v="BANELCO"/>
    <s v="CABA"/>
    <n v="2"/>
    <x v="1"/>
    <b v="1"/>
    <s v="LAS HERAS GENERAL AV."/>
    <n v="3201"/>
    <s v="Palermo"/>
    <s v="Comuna 14"/>
    <n v="1425"/>
    <n v="91"/>
  </r>
  <r>
    <n v="39948"/>
    <x v="31"/>
    <s v="BANELCO"/>
    <s v="CABA"/>
    <n v="1"/>
    <x v="0"/>
    <b v="0"/>
    <s v="LAS HERAS GENERAL AV."/>
    <n v="3701"/>
    <s v="Palermo"/>
    <s v="Comuna 14"/>
    <n v="1425"/>
    <n v="74"/>
  </r>
  <r>
    <n v="40013"/>
    <x v="35"/>
    <s v="BANELCO"/>
    <s v="CABA"/>
    <n v="3"/>
    <x v="0"/>
    <b v="0"/>
    <s v="Av. Leandro N. Alem"/>
    <n v="1064"/>
    <s v="Retiro"/>
    <s v="Comuna 1"/>
    <n v="1001"/>
    <n v="42"/>
  </r>
  <r>
    <n v="41110"/>
    <x v="28"/>
    <s v="BANELCO"/>
    <s v="CABA"/>
    <n v="1"/>
    <x v="1"/>
    <b v="0"/>
    <s v="DEL LIBERTADOR AV."/>
    <n v="6350"/>
    <s v="Belgrano"/>
    <s v="Comuna 13"/>
    <n v="1428"/>
    <n v="58"/>
  </r>
  <r>
    <n v="40736"/>
    <x v="25"/>
    <s v="BANELCO"/>
    <s v="CABA"/>
    <n v="3"/>
    <x v="0"/>
    <b v="1"/>
    <s v="DEL LIBERTADOR AV."/>
    <n v="6876"/>
    <s v="Nuñez"/>
    <s v="Comuna 13"/>
    <n v="1429"/>
    <n v="248"/>
  </r>
  <r>
    <n v="40786"/>
    <x v="25"/>
    <s v="BANELCO"/>
    <s v="CABA"/>
    <n v="1"/>
    <x v="1"/>
    <b v="1"/>
    <s v="DE LA TORRE, LISANDRO AV."/>
    <n v="2406"/>
    <s v="Mataderos"/>
    <s v="Comuna 9"/>
    <n v="1440"/>
    <n v="160"/>
  </r>
  <r>
    <n v="40172"/>
    <x v="27"/>
    <s v="BANELCO"/>
    <s v="CABA"/>
    <n v="4"/>
    <x v="0"/>
    <b v="0"/>
    <s v="Av. Leandro N. Alem"/>
    <n v="456"/>
    <s v="San Nicolas"/>
    <s v="Comuna 1"/>
    <n v="1003"/>
    <n v="80"/>
  </r>
  <r>
    <n v="40768"/>
    <x v="25"/>
    <s v="BANELCO"/>
    <s v="CABA"/>
    <n v="2"/>
    <x v="1"/>
    <b v="0"/>
    <s v="Av. Leandro N. Alem"/>
    <n v="651"/>
    <s v="San Nicolas"/>
    <s v="Comuna 1"/>
    <n v="1001"/>
    <n v="140"/>
  </r>
  <r>
    <n v="41092"/>
    <x v="28"/>
    <s v="BANELCO"/>
    <s v="CABA"/>
    <n v="3"/>
    <x v="1"/>
    <b v="0"/>
    <s v="Av. Leandro N. Alem"/>
    <n v="653"/>
    <s v="San Nicolas"/>
    <s v="Comuna 1"/>
    <n v="1001"/>
    <n v="173"/>
  </r>
  <r>
    <n v="40898"/>
    <x v="25"/>
    <s v="BANELCO"/>
    <s v="CABA"/>
    <n v="2"/>
    <x v="1"/>
    <b v="0"/>
    <s v="Av. Leandro N. Alem"/>
    <n v="910"/>
    <s v="Retiro"/>
    <s v="Comuna 1"/>
    <n v="1001"/>
    <n v="176"/>
  </r>
  <r>
    <n v="39883"/>
    <x v="34"/>
    <s v="BANELCO"/>
    <s v="CABA"/>
    <n v="1"/>
    <x v="1"/>
    <b v="0"/>
    <s v="CAMPOS, LUIS M. AV."/>
    <n v="1407"/>
    <s v="Belgrano"/>
    <s v="Comuna 13"/>
    <n v="1426"/>
    <n v="275"/>
  </r>
  <r>
    <n v="39911"/>
    <x v="34"/>
    <s v="BANELCO"/>
    <s v="CABA"/>
    <n v="1"/>
    <x v="0"/>
    <b v="0"/>
    <s v="CAMPOS, LUIS M. AV."/>
    <n v="1407"/>
    <s v="Belgrano"/>
    <s v="Comuna 13"/>
    <n v="1426"/>
    <n v="276"/>
  </r>
  <r>
    <n v="39970"/>
    <x v="31"/>
    <s v="BANELCO"/>
    <s v="CABA"/>
    <n v="1"/>
    <x v="1"/>
    <b v="0"/>
    <s v="CAMPOS, LUIS M. AV."/>
    <n v="1029"/>
    <s v="Palermo"/>
    <s v="Comuna 14"/>
    <n v="1426"/>
    <n v="196"/>
  </r>
  <r>
    <n v="40089"/>
    <x v="27"/>
    <s v="BANELCO"/>
    <s v="CABA"/>
    <n v="3"/>
    <x v="1"/>
    <b v="0"/>
    <s v="CAMPOS, LUIS M. AV."/>
    <n v="1175"/>
    <s v="Palermo"/>
    <s v="Comuna 14"/>
    <n v="1426"/>
    <n v="60"/>
  </r>
  <r>
    <n v="40405"/>
    <x v="26"/>
    <s v="BANELCO"/>
    <s v="CABA"/>
    <n v="2"/>
    <x v="1"/>
    <b v="0"/>
    <s v="CAMPOS, LUIS M. AV."/>
    <n v="1201"/>
    <s v="Palermo"/>
    <s v="Comuna 14"/>
    <n v="1426"/>
    <n v="178"/>
  </r>
  <r>
    <n v="40934"/>
    <x v="25"/>
    <s v="BANELCO"/>
    <s v="CABA"/>
    <n v="2"/>
    <x v="0"/>
    <b v="1"/>
    <s v="CAMPOS, LUIS M. AV."/>
    <n v="1349"/>
    <s v="Palermo"/>
    <s v="Comuna 14"/>
    <n v="1426"/>
    <n v="241"/>
  </r>
  <r>
    <n v="40705"/>
    <x v="29"/>
    <s v="BANELCO"/>
    <s v="CABA"/>
    <n v="2"/>
    <x v="0"/>
    <b v="1"/>
    <s v="CAMPOS, LUIS M. AV."/>
    <n v="1383"/>
    <s v="Palermo"/>
    <s v="Comuna 14"/>
    <n v="1426"/>
    <n v="22"/>
  </r>
  <r>
    <n v="39884"/>
    <x v="34"/>
    <s v="BANELCO"/>
    <s v="CABA"/>
    <n v="2"/>
    <x v="1"/>
    <b v="1"/>
    <s v="MONTES DE OCA, MANUEL"/>
    <n v="1022"/>
    <s v="Barracas"/>
    <s v="Comuna 4"/>
    <n v="1270"/>
    <n v="104"/>
  </r>
  <r>
    <n v="40593"/>
    <x v="29"/>
    <s v="BANELCO"/>
    <s v="CABA"/>
    <n v="2"/>
    <x v="1"/>
    <b v="1"/>
    <s v="GARCIA, MARTIN AV."/>
    <n v="702"/>
    <s v="Barracas"/>
    <s v="Comuna 4"/>
    <n v="1268"/>
    <n v="289"/>
  </r>
  <r>
    <n v="40532"/>
    <x v="29"/>
    <s v="BANELCO"/>
    <s v="CABA"/>
    <n v="3"/>
    <x v="1"/>
    <b v="0"/>
    <s v="MONROE"/>
    <n v="3099"/>
    <s v="Belgrano"/>
    <s v="Comuna 13"/>
    <n v="1428"/>
    <n v="100"/>
  </r>
  <r>
    <n v="40600"/>
    <x v="29"/>
    <s v="BANELCO"/>
    <s v="CABA"/>
    <n v="2"/>
    <x v="1"/>
    <b v="1"/>
    <s v="MONTES DE OCA, MANUEL"/>
    <n v="1107"/>
    <s v="Barracas"/>
    <s v="Comuna 4"/>
    <n v="1270"/>
    <n v="162"/>
  </r>
  <r>
    <n v="40996"/>
    <x v="25"/>
    <s v="BANELCO"/>
    <s v="CABA"/>
    <n v="2"/>
    <x v="1"/>
    <b v="0"/>
    <s v="MONTES DE OCA, MANUEL"/>
    <n v="650"/>
    <s v="Barracas"/>
    <s v="Comuna 4"/>
    <n v="1270"/>
    <n v="313"/>
  </r>
  <r>
    <n v="40050"/>
    <x v="35"/>
    <s v="BANELCO"/>
    <s v="CABA"/>
    <n v="2"/>
    <x v="1"/>
    <b v="1"/>
    <s v="MONTES DE OCA, MANUEL"/>
    <n v="701"/>
    <s v="Barracas"/>
    <s v="Comuna 4"/>
    <n v="1270"/>
    <n v="215"/>
  </r>
  <r>
    <n v="40424"/>
    <x v="26"/>
    <s v="BANELCO"/>
    <s v="CABA"/>
    <n v="1"/>
    <x v="0"/>
    <b v="1"/>
    <s v="MONTES DE OCA, MANUEL"/>
    <n v="736"/>
    <s v="Barracas"/>
    <s v="Comuna 4"/>
    <n v="1270"/>
    <n v="219"/>
  </r>
  <r>
    <n v="40379"/>
    <x v="27"/>
    <s v="BANELCO"/>
    <s v="CABA"/>
    <n v="2"/>
    <x v="0"/>
    <b v="1"/>
    <s v="MONTES DE OCA, MANUEL"/>
    <n v="895"/>
    <s v="Barracas"/>
    <s v="Comuna 4"/>
    <n v="1270"/>
    <n v="308"/>
  </r>
  <r>
    <n v="41215"/>
    <x v="28"/>
    <s v="BANELCO"/>
    <s v="CABA"/>
    <n v="2"/>
    <x v="1"/>
    <b v="1"/>
    <s v="MOSCONI GENERAL AV."/>
    <n v="3525"/>
    <s v="Villa Devoto"/>
    <s v="Comuna 11"/>
    <n v="1419"/>
    <n v="221"/>
  </r>
  <r>
    <n v="40648"/>
    <x v="29"/>
    <s v="BANELCO"/>
    <s v="CABA"/>
    <n v="3"/>
    <x v="0"/>
    <b v="0"/>
    <s v="NAZCA AV."/>
    <n v="1922"/>
    <s v="Villa Santa Rita"/>
    <s v="Comuna 11"/>
    <n v="1416"/>
    <n v="100"/>
  </r>
  <r>
    <n v="40910"/>
    <x v="25"/>
    <s v="BANELCO"/>
    <s v="CABA"/>
    <n v="3"/>
    <x v="0"/>
    <b v="1"/>
    <s v="NAZCA AV."/>
    <n v="2330"/>
    <s v="Villa Del Parque"/>
    <s v="Comuna 11"/>
    <n v="1416"/>
    <n v="235"/>
  </r>
  <r>
    <n v="40602"/>
    <x v="29"/>
    <s v="BANELCO"/>
    <s v="CABA"/>
    <n v="3"/>
    <x v="0"/>
    <b v="0"/>
    <s v="PASEO COLON AV."/>
    <n v="505"/>
    <s v="Monserrat"/>
    <s v="Comuna 1"/>
    <n v="1063"/>
    <n v="132"/>
  </r>
  <r>
    <n v="40067"/>
    <x v="35"/>
    <s v="BANELCO"/>
    <s v="CABA"/>
    <n v="2"/>
    <x v="0"/>
    <b v="1"/>
    <s v="PASEO COLON AV."/>
    <n v="515"/>
    <s v="Monserrat"/>
    <s v="Comuna 1"/>
    <n v="1063"/>
    <n v="251"/>
  </r>
  <r>
    <n v="40843"/>
    <x v="25"/>
    <s v="BANELCO"/>
    <s v="CABA"/>
    <n v="2"/>
    <x v="0"/>
    <b v="0"/>
    <s v="PASEO COLON AV."/>
    <n v="793"/>
    <s v="San Telmo"/>
    <s v="Comuna 1"/>
    <n v="1063"/>
    <n v="89"/>
  </r>
  <r>
    <n v="40652"/>
    <x v="29"/>
    <s v="BANELCO"/>
    <s v="CABA"/>
    <n v="2"/>
    <x v="1"/>
    <b v="1"/>
    <s v="GOYENA, PEDRO AV."/>
    <n v="1192"/>
    <s v="Caballito"/>
    <s v="Comuna 6"/>
    <n v="1406"/>
    <n v="168"/>
  </r>
  <r>
    <n v="40508"/>
    <x v="26"/>
    <s v="BANELCO"/>
    <s v="CABA"/>
    <n v="2"/>
    <x v="1"/>
    <b v="1"/>
    <s v="GOYENA, PEDRO AV."/>
    <n v="1291"/>
    <s v="Caballito"/>
    <s v="Comuna 6"/>
    <n v="1406"/>
    <n v="155"/>
  </r>
  <r>
    <n v="40896"/>
    <x v="25"/>
    <s v="BANELCO"/>
    <s v="CABA"/>
    <n v="2"/>
    <x v="1"/>
    <b v="0"/>
    <s v="GOYENA, PEDRO AV."/>
    <n v="1642"/>
    <s v="Caballito"/>
    <s v="Comuna 6"/>
    <n v="1406"/>
    <n v="117"/>
  </r>
  <r>
    <n v="40657"/>
    <x v="29"/>
    <s v="BANELCO"/>
    <s v="CABA"/>
    <n v="3"/>
    <x v="1"/>
    <b v="0"/>
    <s v="PUEYRREDON AV."/>
    <n v="1001"/>
    <s v="Recoleta"/>
    <s v="Comuna 2"/>
    <n v="1118"/>
    <n v="40"/>
  </r>
  <r>
    <n v="40191"/>
    <x v="27"/>
    <s v="BANELCO"/>
    <s v="CABA"/>
    <n v="3"/>
    <x v="1"/>
    <b v="1"/>
    <s v="PUEYRREDON AV."/>
    <n v="1055"/>
    <s v="Recoleta"/>
    <s v="Comuna 2"/>
    <n v="1118"/>
    <n v="199"/>
  </r>
  <r>
    <n v="41268"/>
    <x v="33"/>
    <s v="BANELCO"/>
    <s v="CABA"/>
    <n v="2"/>
    <x v="0"/>
    <b v="1"/>
    <s v="PUEYRREDON AV."/>
    <n v="1657"/>
    <s v="Recoleta"/>
    <s v="Comuna 2"/>
    <n v="1118"/>
    <n v="94"/>
  </r>
  <r>
    <n v="39831"/>
    <x v="34"/>
    <s v="BANELCO"/>
    <s v="CABA"/>
    <n v="2"/>
    <x v="1"/>
    <b v="0"/>
    <s v="PUEYRREDON AV."/>
    <n v="1855"/>
    <s v="Recoleta"/>
    <s v="Comuna 2"/>
    <n v="1119"/>
    <n v="268"/>
  </r>
  <r>
    <n v="40338"/>
    <x v="27"/>
    <s v="BANELCO"/>
    <s v="CABA"/>
    <n v="4"/>
    <x v="0"/>
    <b v="1"/>
    <s v="PUEYRREDON AV."/>
    <n v="1914"/>
    <s v="Recoleta"/>
    <s v="Comuna 2"/>
    <n v="1119"/>
    <n v="85"/>
  </r>
  <r>
    <n v="41165"/>
    <x v="28"/>
    <s v="BANELCO"/>
    <s v="CABA"/>
    <n v="2"/>
    <x v="0"/>
    <b v="1"/>
    <s v="PUEYRREDON AV."/>
    <n v="2325"/>
    <s v="Recoleta"/>
    <s v="Comuna 2"/>
    <n v="1119"/>
    <n v="97"/>
  </r>
  <r>
    <n v="40767"/>
    <x v="25"/>
    <s v="BANELCO"/>
    <s v="CABA"/>
    <n v="2"/>
    <x v="1"/>
    <b v="1"/>
    <s v="QUINTANA, MANUEL, PRES."/>
    <n v="101"/>
    <s v="Retiro"/>
    <s v="Comuna 1"/>
    <n v="1014"/>
    <n v="75"/>
  </r>
  <r>
    <n v="40827"/>
    <x v="25"/>
    <s v="BANELCO"/>
    <s v="CABA"/>
    <n v="3"/>
    <x v="1"/>
    <b v="0"/>
    <s v="QUINTANA, MANUEL, PRES. AV."/>
    <n v="401"/>
    <s v="Recoleta"/>
    <s v="Comuna 2"/>
    <n v="1129"/>
    <n v="178"/>
  </r>
  <r>
    <n v="39765"/>
    <x v="32"/>
    <s v="BANELCO"/>
    <s v="CABA"/>
    <n v="1"/>
    <x v="1"/>
    <b v="0"/>
    <s v="QUINTANA, MANUEL, PRES. AV."/>
    <n v="439"/>
    <s v="Recoleta"/>
    <s v="Comuna 2"/>
    <n v="1129"/>
    <n v="128"/>
  </r>
  <r>
    <n v="39905"/>
    <x v="34"/>
    <s v="BANELCO"/>
    <s v="CABA"/>
    <n v="1"/>
    <x v="1"/>
    <b v="0"/>
    <s v="QUINTANA, MANUEL, PRES. AV."/>
    <n v="587"/>
    <s v="Recoleta"/>
    <s v="Comuna 2"/>
    <n v="1129"/>
    <n v="306"/>
  </r>
  <r>
    <n v="39942"/>
    <x v="31"/>
    <s v="BANELCO"/>
    <s v="CABA"/>
    <n v="1"/>
    <x v="0"/>
    <b v="0"/>
    <s v="QUINTANA, MANUEL, PRES."/>
    <n v="99"/>
    <s v="Retiro"/>
    <s v="Comuna 1"/>
    <n v="1014"/>
    <n v="276"/>
  </r>
  <r>
    <n v="41000"/>
    <x v="25"/>
    <s v="BANELCO"/>
    <s v="CABA"/>
    <n v="3"/>
    <x v="1"/>
    <b v="1"/>
    <s v="BALBIN, RICARDO, DR. AV."/>
    <n v="3899"/>
    <s v="Saavedra"/>
    <s v="Comuna 12"/>
    <n v="1430"/>
    <n v="200"/>
  </r>
  <r>
    <n v="41108"/>
    <x v="28"/>
    <s v="BANELCO"/>
    <s v="CABA"/>
    <n v="1"/>
    <x v="1"/>
    <b v="0"/>
    <s v="BALBIN, RICARDO, DR. AV."/>
    <n v="4027"/>
    <s v="Saavedra"/>
    <s v="Comuna 12"/>
    <n v="1430"/>
    <n v="78"/>
  </r>
  <r>
    <n v="40832"/>
    <x v="25"/>
    <s v="BANELCO"/>
    <s v="CABA"/>
    <n v="2"/>
    <x v="0"/>
    <b v="0"/>
    <s v="RIVADAVIA AV."/>
    <n v="11102"/>
    <s v="Liniers"/>
    <s v="Comuna 9"/>
    <n v="1408"/>
    <n v="129"/>
  </r>
  <r>
    <n v="40177"/>
    <x v="27"/>
    <s v="BANELCO"/>
    <s v="CABA"/>
    <n v="2"/>
    <x v="1"/>
    <b v="0"/>
    <s v="RIVADAVIA AV."/>
    <n v="11120"/>
    <s v="Liniers"/>
    <s v="Comuna 9"/>
    <n v="1408"/>
    <n v="217"/>
  </r>
  <r>
    <n v="39915"/>
    <x v="31"/>
    <s v="BANELCO"/>
    <s v="CABA"/>
    <n v="2"/>
    <x v="0"/>
    <b v="1"/>
    <s v="RIVADAVIA AV."/>
    <n v="11178"/>
    <s v="Liniers"/>
    <s v="Comuna 9"/>
    <n v="1408"/>
    <n v="85"/>
  </r>
  <r>
    <n v="41181"/>
    <x v="28"/>
    <s v="BANELCO"/>
    <s v="CABA"/>
    <n v="2"/>
    <x v="0"/>
    <b v="1"/>
    <s v="RIVADAVIA AV."/>
    <n v="11200"/>
    <s v="Liniers"/>
    <s v="Comuna 9"/>
    <n v="1408"/>
    <n v="220"/>
  </r>
  <r>
    <n v="40001"/>
    <x v="35"/>
    <s v="BANELCO"/>
    <s v="CABA"/>
    <n v="2"/>
    <x v="1"/>
    <b v="1"/>
    <s v="RIVADAVIA AV."/>
    <n v="11334"/>
    <s v="Liniers"/>
    <s v="Comuna 9"/>
    <n v="1408"/>
    <n v="173"/>
  </r>
  <r>
    <n v="40471"/>
    <x v="26"/>
    <s v="BANELCO"/>
    <s v="CABA"/>
    <n v="3"/>
    <x v="0"/>
    <b v="0"/>
    <s v="RIVADAVIA AV."/>
    <n v="11494"/>
    <s v="Liniers"/>
    <s v="Comuna 9"/>
    <n v="1408"/>
    <n v="211"/>
  </r>
  <r>
    <n v="40875"/>
    <x v="25"/>
    <s v="BANELCO"/>
    <s v="CABA"/>
    <n v="4"/>
    <x v="0"/>
    <b v="0"/>
    <s v="RIVADAVIA AV."/>
    <n v="2330"/>
    <s v="Balvanera"/>
    <s v="Comuna 3"/>
    <n v="1034"/>
    <n v="288"/>
  </r>
  <r>
    <n v="39797"/>
    <x v="34"/>
    <s v="BANELCO"/>
    <s v="CABA"/>
    <n v="1"/>
    <x v="0"/>
    <b v="1"/>
    <s v="RIVADAVIA AV."/>
    <n v="2556"/>
    <s v="Balvanera"/>
    <s v="Comuna 3"/>
    <n v="1034"/>
    <n v="271"/>
  </r>
  <r>
    <n v="39790"/>
    <x v="34"/>
    <s v="BANELCO"/>
    <s v="CABA"/>
    <n v="2"/>
    <x v="0"/>
    <b v="0"/>
    <s v="RIVADAVIA AV."/>
    <n v="2556"/>
    <s v="Balvanera"/>
    <s v="Comuna 3"/>
    <n v="1034"/>
    <n v="50"/>
  </r>
  <r>
    <n v="40638"/>
    <x v="29"/>
    <s v="BANELCO"/>
    <s v="CABA"/>
    <n v="3"/>
    <x v="1"/>
    <b v="0"/>
    <s v="RIVADAVIA AV."/>
    <n v="2577"/>
    <s v="Balvanera"/>
    <s v="Comuna 3"/>
    <n v="1034"/>
    <n v="304"/>
  </r>
  <r>
    <n v="39974"/>
    <x v="31"/>
    <s v="BANELCO"/>
    <s v="CABA"/>
    <n v="2"/>
    <x v="1"/>
    <b v="0"/>
    <s v="RIVADAVIA AV."/>
    <n v="3202"/>
    <s v="Balvanera"/>
    <s v="Comuna 3"/>
    <n v="1203"/>
    <n v="168"/>
  </r>
  <r>
    <n v="40141"/>
    <x v="27"/>
    <s v="BANELCO"/>
    <s v="CABA"/>
    <n v="2"/>
    <x v="1"/>
    <b v="1"/>
    <s v="RIVADAVIA AV."/>
    <n v="3681"/>
    <s v="Almagro"/>
    <s v="Comuna 5"/>
    <n v="1204"/>
    <n v="79"/>
  </r>
  <r>
    <n v="40866"/>
    <x v="25"/>
    <s v="BANELCO"/>
    <s v="CABA"/>
    <n v="3"/>
    <x v="1"/>
    <b v="0"/>
    <s v="RIVADAVIA AV."/>
    <n v="3702"/>
    <s v="Almagro"/>
    <s v="Comuna 5"/>
    <n v="1204"/>
    <n v="199"/>
  </r>
  <r>
    <n v="41216"/>
    <x v="28"/>
    <s v="BANELCO"/>
    <s v="CABA"/>
    <n v="2"/>
    <x v="0"/>
    <b v="1"/>
    <s v="RIVADAVIA AV."/>
    <n v="3977"/>
    <s v="Almagro"/>
    <s v="Comuna 5"/>
    <n v="1204"/>
    <n v="170"/>
  </r>
  <r>
    <n v="40626"/>
    <x v="29"/>
    <s v="BANELCO"/>
    <s v="CABA"/>
    <n v="2"/>
    <x v="0"/>
    <b v="1"/>
    <s v="RIVADAVIA AV."/>
    <n v="4059"/>
    <s v="Almagro"/>
    <s v="Comuna 5"/>
    <n v="1205"/>
    <n v="121"/>
  </r>
  <r>
    <n v="40048"/>
    <x v="35"/>
    <s v="BANELCO"/>
    <s v="CABA"/>
    <n v="2"/>
    <x v="0"/>
    <b v="0"/>
    <s v="RIVADAVIA AV."/>
    <n v="4100"/>
    <s v="Almagro"/>
    <s v="Comuna 5"/>
    <n v="1205"/>
    <n v="30"/>
  </r>
  <r>
    <n v="40312"/>
    <x v="27"/>
    <s v="BANELCO"/>
    <s v="CABA"/>
    <n v="3"/>
    <x v="1"/>
    <b v="1"/>
    <s v="RIVADAVIA AV."/>
    <n v="4364"/>
    <s v="Almagro"/>
    <s v="Comuna 5"/>
    <n v="1205"/>
    <n v="271"/>
  </r>
  <r>
    <n v="39859"/>
    <x v="34"/>
    <s v="BANELCO"/>
    <s v="CABA"/>
    <n v="3"/>
    <x v="1"/>
    <b v="1"/>
    <s v="RIVADAVIA AV."/>
    <n v="4715"/>
    <s v="Caballito"/>
    <s v="Comuna 6"/>
    <n v="1424"/>
    <n v="96"/>
  </r>
  <r>
    <n v="41190"/>
    <x v="28"/>
    <s v="BANELCO"/>
    <s v="CABA"/>
    <n v="1"/>
    <x v="1"/>
    <b v="1"/>
    <s v="RIVADAVIA AV."/>
    <n v="5075"/>
    <s v="Caballito"/>
    <s v="Comuna 6"/>
    <n v="1424"/>
    <n v="200"/>
  </r>
  <r>
    <n v="40133"/>
    <x v="27"/>
    <s v="BANELCO"/>
    <s v="CABA"/>
    <n v="3"/>
    <x v="1"/>
    <b v="1"/>
    <s v="RIVADAVIA AV."/>
    <n v="5173"/>
    <s v="Caballito"/>
    <s v="Comuna 6"/>
    <n v="1424"/>
    <n v="209"/>
  </r>
  <r>
    <n v="41094"/>
    <x v="28"/>
    <s v="BANELCO"/>
    <s v="CABA"/>
    <n v="4"/>
    <x v="0"/>
    <b v="1"/>
    <s v="RIVADAVIA AV."/>
    <n v="5201"/>
    <s v="Caballito"/>
    <s v="Comuna 6"/>
    <n v="1424"/>
    <n v="144"/>
  </r>
  <r>
    <n v="41346"/>
    <x v="33"/>
    <s v="BANELCO"/>
    <s v="CABA"/>
    <n v="1"/>
    <x v="0"/>
    <b v="1"/>
    <s v="RIVADAVIA AV."/>
    <n v="5234"/>
    <s v="Caballito"/>
    <s v="Comuna 6"/>
    <n v="1424"/>
    <n v="49"/>
  </r>
  <r>
    <n v="41305"/>
    <x v="33"/>
    <s v="BANELCO"/>
    <s v="CABA"/>
    <n v="2"/>
    <x v="1"/>
    <b v="1"/>
    <s v="RIVADAVIA AV."/>
    <n v="5234"/>
    <s v="Caballito"/>
    <s v="Comuna 6"/>
    <n v="1424"/>
    <n v="86"/>
  </r>
  <r>
    <n v="39931"/>
    <x v="31"/>
    <s v="BANELCO"/>
    <s v="CABA"/>
    <n v="2"/>
    <x v="0"/>
    <b v="0"/>
    <s v="RIVADAVIA AV."/>
    <n v="5273"/>
    <s v="Caballito"/>
    <s v="Comuna 6"/>
    <n v="1424"/>
    <n v="172"/>
  </r>
  <r>
    <n v="39780"/>
    <x v="32"/>
    <s v="BANELCO"/>
    <s v="CABA"/>
    <n v="1"/>
    <x v="0"/>
    <b v="0"/>
    <s v="RIVADAVIA AV."/>
    <n v="5288"/>
    <s v="Caballito"/>
    <s v="Comuna 6"/>
    <n v="1424"/>
    <n v="217"/>
  </r>
  <r>
    <n v="40661"/>
    <x v="29"/>
    <s v="BANELCO"/>
    <s v="CABA"/>
    <n v="3"/>
    <x v="1"/>
    <b v="1"/>
    <s v="RIVADAVIA AV."/>
    <n v="5300"/>
    <s v="Caballito"/>
    <s v="Comuna 6"/>
    <n v="1424"/>
    <n v="128"/>
  </r>
  <r>
    <n v="40884"/>
    <x v="25"/>
    <s v="BANELCO"/>
    <s v="CABA"/>
    <n v="4"/>
    <x v="0"/>
    <b v="1"/>
    <s v="RIVADAVIA AV."/>
    <n v="5306"/>
    <s v="Caballito"/>
    <s v="Comuna 6"/>
    <n v="1424"/>
    <n v="128"/>
  </r>
  <r>
    <n v="39899"/>
    <x v="34"/>
    <s v="BANELCO"/>
    <s v="CABA"/>
    <n v="3"/>
    <x v="1"/>
    <b v="1"/>
    <s v="RIVADAVIA AV."/>
    <n v="5315"/>
    <s v="Caballito"/>
    <s v="Comuna 6"/>
    <n v="1424"/>
    <n v="219"/>
  </r>
  <r>
    <n v="39935"/>
    <x v="31"/>
    <s v="BANELCO"/>
    <s v="CABA"/>
    <n v="2"/>
    <x v="1"/>
    <b v="0"/>
    <s v="RIVADAVIA AV."/>
    <n v="6245"/>
    <s v="Flores"/>
    <s v="Comuna 7"/>
    <n v="1406"/>
    <n v="214"/>
  </r>
  <r>
    <n v="41247"/>
    <x v="33"/>
    <s v="BANELCO"/>
    <s v="CABA"/>
    <n v="3"/>
    <x v="0"/>
    <b v="0"/>
    <s v="RIVADAVIA AV."/>
    <n v="6312"/>
    <s v="Flores"/>
    <s v="Comuna 7"/>
    <n v="1406"/>
    <n v="98"/>
  </r>
  <r>
    <n v="40487"/>
    <x v="26"/>
    <s v="BANELCO"/>
    <s v="CABA"/>
    <n v="2"/>
    <x v="1"/>
    <b v="1"/>
    <s v="RIVADAVIA AV."/>
    <n v="6411"/>
    <s v="Flores"/>
    <s v="Comuna 7"/>
    <n v="1406"/>
    <n v="87"/>
  </r>
  <r>
    <n v="40415"/>
    <x v="26"/>
    <s v="BANELCO"/>
    <s v="CABA"/>
    <n v="1"/>
    <x v="0"/>
    <b v="1"/>
    <s v="RIVADAVIA AV."/>
    <n v="6411"/>
    <s v="Flores"/>
    <s v="Comuna 7"/>
    <n v="1406"/>
    <n v="199"/>
  </r>
  <r>
    <n v="40613"/>
    <x v="29"/>
    <s v="BANELCO"/>
    <s v="CABA"/>
    <n v="4"/>
    <x v="0"/>
    <b v="1"/>
    <s v="RIVADAVIA AV."/>
    <n v="6483"/>
    <s v="Flores"/>
    <s v="Comuna 7"/>
    <n v="1406"/>
    <n v="236"/>
  </r>
  <r>
    <n v="41107"/>
    <x v="28"/>
    <s v="BANELCO"/>
    <s v="CABA"/>
    <n v="3"/>
    <x v="1"/>
    <b v="1"/>
    <s v="RIVADAVIA AV."/>
    <n v="6626"/>
    <s v="Flores"/>
    <s v="Comuna 7"/>
    <n v="1406"/>
    <n v="246"/>
  </r>
  <r>
    <n v="39758"/>
    <x v="32"/>
    <s v="BANELCO"/>
    <s v="CABA"/>
    <n v="1"/>
    <x v="1"/>
    <b v="1"/>
    <s v="RIVADAVIA AV."/>
    <n v="6770"/>
    <s v="Flores"/>
    <s v="Comuna 7"/>
    <n v="1406"/>
    <n v="278"/>
  </r>
  <r>
    <n v="40244"/>
    <x v="27"/>
    <s v="BANELCO"/>
    <s v="CABA"/>
    <n v="4"/>
    <x v="1"/>
    <b v="1"/>
    <s v="RIVADAVIA AV."/>
    <n v="6902"/>
    <s v="Flores"/>
    <s v="Comuna 7"/>
    <n v="1406"/>
    <n v="85"/>
  </r>
  <r>
    <n v="39851"/>
    <x v="34"/>
    <s v="BANELCO"/>
    <s v="CABA"/>
    <n v="3"/>
    <x v="0"/>
    <b v="0"/>
    <s v="RIVADAVIA AV."/>
    <n v="7060"/>
    <s v="Flores"/>
    <s v="Comuna 7"/>
    <n v="1406"/>
    <n v="288"/>
  </r>
  <r>
    <n v="40812"/>
    <x v="25"/>
    <s v="BANELCO"/>
    <s v="CABA"/>
    <n v="3"/>
    <x v="1"/>
    <b v="0"/>
    <s v="RIVADAVIA AV."/>
    <n v="7121"/>
    <s v="Flores"/>
    <s v="Comuna 7"/>
    <n v="1406"/>
    <n v="155"/>
  </r>
  <r>
    <n v="40442"/>
    <x v="26"/>
    <s v="BANELCO"/>
    <s v="CABA"/>
    <n v="3"/>
    <x v="1"/>
    <b v="0"/>
    <s v="RIVADAVIA AV."/>
    <n v="7275"/>
    <s v="Flores"/>
    <s v="Comuna 7"/>
    <n v="1406"/>
    <n v="81"/>
  </r>
  <r>
    <n v="40805"/>
    <x v="25"/>
    <s v="BANELCO"/>
    <s v="CABA"/>
    <n v="1"/>
    <x v="1"/>
    <b v="1"/>
    <s v="RIVADAVIA AV."/>
    <n v="7530"/>
    <s v="Flores"/>
    <s v="Comuna 7"/>
    <n v="1406"/>
    <n v="269"/>
  </r>
  <r>
    <n v="40241"/>
    <x v="27"/>
    <s v="BANELCO"/>
    <s v="CABA"/>
    <n v="2"/>
    <x v="1"/>
    <b v="1"/>
    <s v="RIVADAVIA AV."/>
    <n v="8799"/>
    <s v="Velez Sarsfield"/>
    <s v="Comuna 10"/>
    <n v="1407"/>
    <n v="138"/>
  </r>
  <r>
    <n v="40277"/>
    <x v="27"/>
    <s v="BANELCO"/>
    <s v="CABA"/>
    <n v="2"/>
    <x v="1"/>
    <b v="0"/>
    <s v="RIVADAVIA AV."/>
    <n v="9711"/>
    <s v="Villa Luro"/>
    <s v="Comuna 10"/>
    <n v="1407"/>
    <n v="313"/>
  </r>
  <r>
    <n v="40829"/>
    <x v="25"/>
    <s v="BANELCO"/>
    <s v="CABA"/>
    <n v="1"/>
    <x v="1"/>
    <b v="0"/>
    <s v="ROCA, CNEL. AV."/>
    <n v="6883"/>
    <s v="Villa Riachuelo"/>
    <s v="Comuna 8"/>
    <n v="1439"/>
    <n v="277"/>
  </r>
  <r>
    <n v="40228"/>
    <x v="27"/>
    <s v="BANELCO"/>
    <s v="CABA"/>
    <n v="2"/>
    <x v="1"/>
    <b v="1"/>
    <s v="NAON, ROMULO"/>
    <n v="1802"/>
    <s v="Villa Urquiza"/>
    <s v="Comuna 12"/>
    <n v="1430"/>
    <n v="70"/>
  </r>
  <r>
    <n v="41231"/>
    <x v="33"/>
    <s v="BANELCO"/>
    <s v="CABA"/>
    <n v="8"/>
    <x v="0"/>
    <b v="0"/>
    <s v="SAENZ PEÑA, ROQUE, PRES. AV."/>
    <n v="567"/>
    <s v="San Nicolas"/>
    <s v="Comuna 1"/>
    <n v="1035"/>
    <n v="239"/>
  </r>
  <r>
    <n v="39740"/>
    <x v="32"/>
    <s v="BANELCO"/>
    <s v="CABA"/>
    <n v="3"/>
    <x v="1"/>
    <b v="1"/>
    <s v="SAENZ PEÑA, ROQUE, PRES. AV."/>
    <n v="660"/>
    <s v="San Nicolas"/>
    <s v="Comuna 1"/>
    <n v="1035"/>
    <n v="303"/>
  </r>
  <r>
    <n v="40206"/>
    <x v="27"/>
    <s v="BANELCO"/>
    <s v="CABA"/>
    <n v="2"/>
    <x v="0"/>
    <b v="0"/>
    <s v="SAENZ PEÑA, ROQUE, PRES. AV."/>
    <n v="844"/>
    <s v="San Nicolas"/>
    <s v="Comuna 1"/>
    <n v="1035"/>
    <n v="24"/>
  </r>
  <r>
    <n v="40770"/>
    <x v="25"/>
    <s v="BANELCO"/>
    <s v="CABA"/>
    <n v="3"/>
    <x v="1"/>
    <b v="0"/>
    <s v="SAENZ PEÑA, ROQUE, PRES. AV."/>
    <n v="865"/>
    <s v="San Nicolas"/>
    <s v="Comuna 1"/>
    <n v="1035"/>
    <n v="222"/>
  </r>
  <r>
    <n v="39964"/>
    <x v="31"/>
    <s v="BANELCO"/>
    <s v="CABA"/>
    <n v="2"/>
    <x v="0"/>
    <b v="0"/>
    <s v="VERA PEÑALOZA,  ROSARIO"/>
    <n v="507"/>
    <s v="Puerto Madero"/>
    <s v="Comuna 1"/>
    <n v="1107"/>
    <n v="75"/>
  </r>
  <r>
    <n v="39785"/>
    <x v="34"/>
    <s v="BANELCO"/>
    <s v="CABA"/>
    <n v="1"/>
    <x v="0"/>
    <b v="1"/>
    <s v="Av. Raul Scalabrini Ortiz"/>
    <n v="2524"/>
    <s v="Palermo"/>
    <s v="Comuna 14"/>
    <n v="1425"/>
    <n v="100"/>
  </r>
  <r>
    <n v="39792"/>
    <x v="34"/>
    <s v="BANELCO"/>
    <s v="CABA"/>
    <n v="1"/>
    <x v="1"/>
    <b v="1"/>
    <s v="Av. Raul Scalabrini Ortiz"/>
    <n v="2524"/>
    <s v="Palermo"/>
    <s v="Comuna 14"/>
    <n v="1425"/>
    <n v="159"/>
  </r>
  <r>
    <n v="40637"/>
    <x v="29"/>
    <s v="BANELCO"/>
    <s v="CABA"/>
    <n v="2"/>
    <x v="0"/>
    <b v="1"/>
    <s v="SAN JUAN AV."/>
    <n v="2654"/>
    <s v="San Cristobal"/>
    <s v="Comuna 3"/>
    <n v="1232"/>
    <n v="27"/>
  </r>
  <r>
    <n v="40138"/>
    <x v="27"/>
    <s v="BANELCO"/>
    <s v="CABA"/>
    <n v="3"/>
    <x v="1"/>
    <b v="0"/>
    <s v="SAN JUAN AV."/>
    <n v="2812"/>
    <s v="San Cristobal"/>
    <s v="Comuna 3"/>
    <n v="1232"/>
    <n v="170"/>
  </r>
  <r>
    <n v="40752"/>
    <x v="25"/>
    <s v="BANELCO"/>
    <s v="CABA"/>
    <n v="3"/>
    <x v="1"/>
    <b v="1"/>
    <s v="SAN JUAN AV."/>
    <n v="3101"/>
    <s v="San Cristobal"/>
    <s v="Comuna 3"/>
    <n v="1233"/>
    <n v="192"/>
  </r>
  <r>
    <n v="40611"/>
    <x v="29"/>
    <s v="BANELCO"/>
    <s v="CABA"/>
    <n v="3"/>
    <x v="0"/>
    <b v="0"/>
    <s v="SAN JUAN AV."/>
    <n v="3599"/>
    <s v="Boedo"/>
    <s v="Comuna 5"/>
    <n v="1233"/>
    <n v="133"/>
  </r>
  <r>
    <n v="40058"/>
    <x v="35"/>
    <s v="BANELCO"/>
    <s v="CABA"/>
    <n v="2"/>
    <x v="1"/>
    <b v="1"/>
    <s v="SAN JUAN AV."/>
    <n v="4300"/>
    <s v="Boedo"/>
    <s v="Comuna 5"/>
    <n v="1233"/>
    <n v="258"/>
  </r>
  <r>
    <n v="40539"/>
    <x v="29"/>
    <s v="BANELCO"/>
    <s v="CABA"/>
    <n v="3"/>
    <x v="1"/>
    <b v="0"/>
    <s v="SAN MARTIN AV."/>
    <n v="2349"/>
    <s v="Paternal"/>
    <s v="Comuna 15"/>
    <n v="1416"/>
    <n v="23"/>
  </r>
  <r>
    <n v="39828"/>
    <x v="34"/>
    <s v="BANELCO"/>
    <s v="CABA"/>
    <n v="2"/>
    <x v="1"/>
    <b v="1"/>
    <s v="SAN MARTIN AV."/>
    <n v="2941"/>
    <s v="Paternal"/>
    <s v="Comuna 15"/>
    <n v="1416"/>
    <n v="102"/>
  </r>
  <r>
    <n v="40077"/>
    <x v="35"/>
    <s v="BANELCO"/>
    <s v="CABA"/>
    <n v="1"/>
    <x v="1"/>
    <b v="0"/>
    <s v="SAN MARTIN AV."/>
    <n v="6931"/>
    <s v="Villa Devoto"/>
    <s v="Comuna 11"/>
    <n v="1419"/>
    <n v="198"/>
  </r>
  <r>
    <n v="40069"/>
    <x v="35"/>
    <s v="BANELCO"/>
    <s v="CABA"/>
    <n v="1"/>
    <x v="1"/>
    <b v="1"/>
    <s v="SAN MARTIN AV."/>
    <n v="6931"/>
    <s v="Villa Devoto"/>
    <s v="Comuna 11"/>
    <n v="1419"/>
    <n v="248"/>
  </r>
  <r>
    <n v="39885"/>
    <x v="34"/>
    <s v="BANELCO"/>
    <s v="CABA"/>
    <n v="1"/>
    <x v="0"/>
    <b v="0"/>
    <s v="SAN MARTIN AV."/>
    <n v="7187"/>
    <s v="Villa Devoto"/>
    <s v="Comuna 11"/>
    <n v="1419"/>
    <n v="286"/>
  </r>
  <r>
    <n v="39844"/>
    <x v="34"/>
    <s v="BANELCO"/>
    <s v="CABA"/>
    <n v="1"/>
    <x v="1"/>
    <b v="0"/>
    <s v="SAN MARTIN AV."/>
    <n v="7187"/>
    <s v="Villa Devoto"/>
    <s v="Comuna 11"/>
    <n v="1419"/>
    <n v="247"/>
  </r>
  <r>
    <n v="39803"/>
    <x v="34"/>
    <s v="BANELCO"/>
    <s v="CABA"/>
    <n v="2"/>
    <x v="0"/>
    <b v="1"/>
    <s v="SANTA FE AV."/>
    <n v="1166"/>
    <s v="Retiro"/>
    <s v="Comuna 1"/>
    <n v="1059"/>
    <n v="261"/>
  </r>
  <r>
    <n v="39927"/>
    <x v="31"/>
    <s v="BANELCO"/>
    <s v="CABA"/>
    <n v="2"/>
    <x v="1"/>
    <b v="0"/>
    <s v="SANTA FE AV."/>
    <n v="1288"/>
    <s v="Retiro"/>
    <s v="Comuna 1"/>
    <n v="1059"/>
    <n v="235"/>
  </r>
  <r>
    <n v="40917"/>
    <x v="25"/>
    <s v="BANELCO"/>
    <s v="CABA"/>
    <n v="2"/>
    <x v="1"/>
    <b v="0"/>
    <s v="SANTA FE AV."/>
    <n v="1301"/>
    <s v="Retiro"/>
    <s v="Comuna 1"/>
    <n v="1059"/>
    <n v="204"/>
  </r>
  <r>
    <n v="40281"/>
    <x v="27"/>
    <s v="BANELCO"/>
    <s v="CABA"/>
    <n v="3"/>
    <x v="1"/>
    <b v="1"/>
    <s v="SANTA FE AV."/>
    <n v="1450"/>
    <s v="Recoleta"/>
    <s v="Comuna 2"/>
    <n v="1060"/>
    <n v="68"/>
  </r>
  <r>
    <n v="40708"/>
    <x v="29"/>
    <s v="BANELCO"/>
    <s v="CABA"/>
    <n v="2"/>
    <x v="1"/>
    <b v="0"/>
    <s v="SANTA FE AV."/>
    <n v="1630"/>
    <s v="Recoleta"/>
    <s v="Comuna 2"/>
    <n v="1060"/>
    <n v="222"/>
  </r>
  <r>
    <n v="40622"/>
    <x v="29"/>
    <s v="BANELCO"/>
    <s v="CABA"/>
    <n v="3"/>
    <x v="0"/>
    <b v="1"/>
    <s v="SANTA FE AV."/>
    <n v="2121"/>
    <s v="Recoleta"/>
    <s v="Comuna 2"/>
    <n v="1123"/>
    <n v="53"/>
  </r>
  <r>
    <n v="40144"/>
    <x v="27"/>
    <s v="BANELCO"/>
    <s v="CABA"/>
    <n v="3"/>
    <x v="0"/>
    <b v="1"/>
    <s v="SANTA FE AV."/>
    <n v="2201"/>
    <s v="Recoleta"/>
    <s v="Comuna 2"/>
    <n v="1123"/>
    <n v="273"/>
  </r>
  <r>
    <n v="39945"/>
    <x v="31"/>
    <s v="BANELCO"/>
    <s v="CABA"/>
    <n v="2"/>
    <x v="0"/>
    <b v="1"/>
    <s v="SANTA FE AV."/>
    <n v="2220"/>
    <s v="Recoleta"/>
    <s v="Comuna 2"/>
    <n v="1123"/>
    <n v="231"/>
  </r>
  <r>
    <n v="40672"/>
    <x v="29"/>
    <s v="BANELCO"/>
    <s v="CABA"/>
    <n v="3"/>
    <x v="0"/>
    <b v="1"/>
    <s v="SANTA FE AV."/>
    <n v="2699"/>
    <s v="Recoleta"/>
    <s v="Comuna 2"/>
    <n v="1425"/>
    <n v="316"/>
  </r>
  <r>
    <n v="39754"/>
    <x v="32"/>
    <s v="BANELCO"/>
    <s v="CABA"/>
    <n v="1"/>
    <x v="1"/>
    <b v="1"/>
    <s v="SANTA FE AV."/>
    <n v="2762"/>
    <s v="Recoleta"/>
    <s v="Comuna 2"/>
    <n v="1425"/>
    <n v="126"/>
  </r>
  <r>
    <n v="40887"/>
    <x v="25"/>
    <s v="BANELCO"/>
    <s v="CABA"/>
    <n v="3"/>
    <x v="1"/>
    <b v="1"/>
    <s v="SANTA FE AV."/>
    <n v="2835"/>
    <s v="Recoleta"/>
    <s v="Comuna 2"/>
    <n v="1425"/>
    <n v="229"/>
  </r>
  <r>
    <n v="39795"/>
    <x v="34"/>
    <s v="BANELCO"/>
    <s v="CABA"/>
    <n v="1"/>
    <x v="0"/>
    <b v="0"/>
    <s v="SANTA FE AV."/>
    <n v="2867"/>
    <s v="Recoleta"/>
    <s v="Comuna 2"/>
    <n v="1425"/>
    <n v="36"/>
  </r>
  <r>
    <n v="40463"/>
    <x v="26"/>
    <s v="BANELCO"/>
    <s v="CABA"/>
    <n v="2"/>
    <x v="1"/>
    <b v="1"/>
    <s v="SANTA FE AV."/>
    <n v="2972"/>
    <s v="Recoleta"/>
    <s v="Comuna 2"/>
    <n v="1425"/>
    <n v="215"/>
  </r>
  <r>
    <n v="40000"/>
    <x v="35"/>
    <s v="BANELCO"/>
    <s v="CABA"/>
    <n v="2"/>
    <x v="0"/>
    <b v="0"/>
    <s v="SANTA FE AV."/>
    <n v="3060"/>
    <s v="Recoleta"/>
    <s v="Comuna 2"/>
    <n v="1425"/>
    <n v="234"/>
  </r>
  <r>
    <n v="40266"/>
    <x v="27"/>
    <s v="BANELCO"/>
    <s v="CABA"/>
    <n v="4"/>
    <x v="0"/>
    <b v="0"/>
    <s v="SANTA FE AV."/>
    <n v="3077"/>
    <s v="Recoleta"/>
    <s v="Comuna 2"/>
    <n v="1425"/>
    <n v="212"/>
  </r>
  <r>
    <n v="41136"/>
    <x v="28"/>
    <s v="BANELCO"/>
    <s v="CABA"/>
    <n v="3"/>
    <x v="0"/>
    <b v="1"/>
    <s v="SANTA FE AV."/>
    <n v="3117"/>
    <s v="Recoleta"/>
    <s v="Comuna 2"/>
    <n v="1425"/>
    <n v="208"/>
  </r>
  <r>
    <n v="40509"/>
    <x v="26"/>
    <s v="BANELCO"/>
    <s v="CABA"/>
    <n v="2"/>
    <x v="1"/>
    <b v="0"/>
    <s v="SANTA FE AV."/>
    <n v="3164"/>
    <s v="Recoleta"/>
    <s v="Comuna 2"/>
    <n v="1425"/>
    <n v="122"/>
  </r>
  <r>
    <n v="40131"/>
    <x v="27"/>
    <s v="BANELCO"/>
    <s v="CABA"/>
    <n v="4"/>
    <x v="0"/>
    <b v="0"/>
    <s v="SANTA FE AV."/>
    <n v="3228"/>
    <s v="Palermo"/>
    <s v="Comuna 14"/>
    <n v="1425"/>
    <n v="202"/>
  </r>
  <r>
    <n v="39868"/>
    <x v="34"/>
    <s v="BANELCO"/>
    <s v="CABA"/>
    <n v="4"/>
    <x v="0"/>
    <b v="0"/>
    <s v="SANTA FE AV."/>
    <n v="3315"/>
    <s v="Palermo"/>
    <s v="Comuna 14"/>
    <n v="1425"/>
    <n v="182"/>
  </r>
  <r>
    <n v="41348"/>
    <x v="33"/>
    <s v="BANELCO"/>
    <s v="CABA"/>
    <n v="2"/>
    <x v="1"/>
    <b v="1"/>
    <s v="SANTA FE AV."/>
    <n v="3316"/>
    <s v="Palermo"/>
    <s v="Comuna 14"/>
    <n v="1425"/>
    <n v="55"/>
  </r>
  <r>
    <n v="41350"/>
    <x v="33"/>
    <s v="BANELCO"/>
    <s v="CABA"/>
    <n v="2"/>
    <x v="0"/>
    <b v="1"/>
    <s v="SANTA FE AV."/>
    <n v="3440"/>
    <s v="Palermo"/>
    <s v="Comuna 14"/>
    <n v="1425"/>
    <n v="282"/>
  </r>
  <r>
    <n v="40125"/>
    <x v="27"/>
    <s v="BANELCO"/>
    <s v="CABA"/>
    <n v="3"/>
    <x v="0"/>
    <b v="0"/>
    <s v="SANTA FE AV."/>
    <n v="3655"/>
    <s v="Palermo"/>
    <s v="Comuna 14"/>
    <n v="1425"/>
    <n v="51"/>
  </r>
  <r>
    <n v="40933"/>
    <x v="25"/>
    <s v="BANELCO"/>
    <s v="CABA"/>
    <n v="4"/>
    <x v="0"/>
    <b v="0"/>
    <s v="SANTA FE AV."/>
    <n v="3701"/>
    <s v="Palermo"/>
    <s v="Comuna 14"/>
    <n v="1425"/>
    <n v="239"/>
  </r>
  <r>
    <n v="39995"/>
    <x v="35"/>
    <s v="BANELCO"/>
    <s v="CABA"/>
    <n v="3"/>
    <x v="1"/>
    <b v="0"/>
    <s v="SANTA FE AV."/>
    <n v="3725"/>
    <s v="Palermo"/>
    <s v="Comuna 14"/>
    <n v="1425"/>
    <n v="223"/>
  </r>
  <r>
    <n v="39743"/>
    <x v="32"/>
    <s v="BANELCO"/>
    <s v="CABA"/>
    <n v="3"/>
    <x v="1"/>
    <b v="0"/>
    <s v="SANTA FE AV."/>
    <n v="4018"/>
    <s v="Palermo"/>
    <s v="Comuna 14"/>
    <n v="1425"/>
    <n v="263"/>
  </r>
  <r>
    <n v="40422"/>
    <x v="26"/>
    <s v="BANELCO"/>
    <s v="CABA"/>
    <n v="3"/>
    <x v="1"/>
    <b v="1"/>
    <s v="SANTA FE AV."/>
    <n v="4453"/>
    <s v="Palermo"/>
    <s v="Comuna 14"/>
    <n v="1425"/>
    <n v="85"/>
  </r>
  <r>
    <n v="40269"/>
    <x v="27"/>
    <s v="BANELCO"/>
    <s v="CABA"/>
    <n v="4"/>
    <x v="0"/>
    <b v="1"/>
    <s v="SANTA FE AV."/>
    <n v="4846"/>
    <s v="Palermo"/>
    <s v="Comuna 14"/>
    <n v="1425"/>
    <n v="51"/>
  </r>
  <r>
    <n v="40656"/>
    <x v="29"/>
    <s v="BANELCO"/>
    <s v="CABA"/>
    <n v="3"/>
    <x v="0"/>
    <b v="0"/>
    <s v="SANTA FE AV."/>
    <n v="5000"/>
    <s v="Palermo"/>
    <s v="Comuna 14"/>
    <n v="1425"/>
    <n v="128"/>
  </r>
  <r>
    <n v="39830"/>
    <x v="34"/>
    <s v="BANELCO"/>
    <s v="CABA"/>
    <n v="3"/>
    <x v="0"/>
    <b v="0"/>
    <s v="SANTA FE AV."/>
    <n v="831"/>
    <s v="Retiro"/>
    <s v="Comuna 1"/>
    <n v="1059"/>
    <n v="301"/>
  </r>
  <r>
    <n v="40378"/>
    <x v="27"/>
    <s v="BANELCO"/>
    <s v="CABA"/>
    <n v="2"/>
    <x v="0"/>
    <b v="1"/>
    <s v="SANTA FE AV."/>
    <n v="880"/>
    <s v="Retiro"/>
    <s v="Comuna 1"/>
    <n v="1059"/>
    <n v="87"/>
  </r>
  <r>
    <n v="40608"/>
    <x v="29"/>
    <s v="BANELCO"/>
    <s v="CABA"/>
    <n v="2"/>
    <x v="1"/>
    <b v="0"/>
    <s v="SANTA FE AV."/>
    <n v="954"/>
    <s v="Retiro"/>
    <s v="Comuna 1"/>
    <n v="1059"/>
    <n v="312"/>
  </r>
  <r>
    <n v="41320"/>
    <x v="33"/>
    <s v="BANELCO"/>
    <s v="CABA"/>
    <n v="3"/>
    <x v="0"/>
    <b v="0"/>
    <s v="SANTA FE AV."/>
    <n v="964"/>
    <s v="Retiro"/>
    <s v="Comuna 1"/>
    <n v="1059"/>
    <n v="70"/>
  </r>
  <r>
    <n v="40904"/>
    <x v="25"/>
    <s v="BANELCO"/>
    <s v="CABA"/>
    <n v="3"/>
    <x v="1"/>
    <b v="0"/>
    <s v="SANTA FE AV."/>
    <n v="975"/>
    <s v="Retiro"/>
    <s v="Comuna 1"/>
    <n v="1059"/>
    <n v="112"/>
  </r>
  <r>
    <n v="39969"/>
    <x v="31"/>
    <s v="BANELCO"/>
    <s v="CABA"/>
    <n v="1"/>
    <x v="0"/>
    <b v="1"/>
    <s v="Av. Raul Scalabrini Ortiz"/>
    <n v="1729"/>
    <s v="Palermo"/>
    <s v="Comuna 14"/>
    <n v="1414"/>
    <n v="299"/>
  </r>
  <r>
    <n v="40533"/>
    <x v="29"/>
    <s v="BANELCO"/>
    <s v="CABA"/>
    <n v="3"/>
    <x v="1"/>
    <b v="0"/>
    <s v="Av. Raul Scalabrini Ortiz"/>
    <n v="2486"/>
    <s v="Palermo"/>
    <s v="Comuna 14"/>
    <n v="1425"/>
    <n v="212"/>
  </r>
  <r>
    <n v="40500"/>
    <x v="26"/>
    <s v="BANELCO"/>
    <s v="CABA"/>
    <n v="2"/>
    <x v="0"/>
    <b v="0"/>
    <s v="Av. Raul Scalabrini Ortiz"/>
    <n v="249"/>
    <s v="Villa Crespo"/>
    <s v="Comuna 15"/>
    <n v="1414"/>
    <n v="194"/>
  </r>
  <r>
    <n v="40111"/>
    <x v="27"/>
    <s v="BANELCO"/>
    <s v="CABA"/>
    <n v="2"/>
    <x v="0"/>
    <b v="1"/>
    <s v="TRIUNVIRATO AV."/>
    <n v="3633"/>
    <s v="Villa Ortuzar"/>
    <s v="Comuna 15"/>
    <n v="1427"/>
    <n v="113"/>
  </r>
  <r>
    <n v="40073"/>
    <x v="35"/>
    <s v="BANELCO"/>
    <s v="CABA"/>
    <n v="2"/>
    <x v="1"/>
    <b v="0"/>
    <s v="TRIUNVIRATO AV."/>
    <n v="3897"/>
    <s v="Villa Ortuzar"/>
    <s v="Comuna 15"/>
    <n v="1431"/>
    <n v="134"/>
  </r>
  <r>
    <n v="40614"/>
    <x v="29"/>
    <s v="BANELCO"/>
    <s v="CABA"/>
    <n v="3"/>
    <x v="0"/>
    <b v="1"/>
    <s v="TRIUNVIRATO AV."/>
    <n v="4274"/>
    <s v="Villa Urquiza"/>
    <s v="Comuna 12"/>
    <n v="1431"/>
    <n v="28"/>
  </r>
  <r>
    <n v="40505"/>
    <x v="26"/>
    <s v="BANELCO"/>
    <s v="CABA"/>
    <n v="2"/>
    <x v="1"/>
    <b v="1"/>
    <s v="TRIUNVIRATO AV."/>
    <n v="4302"/>
    <s v="Villa Urquiza"/>
    <s v="Comuna 12"/>
    <n v="1431"/>
    <n v="283"/>
  </r>
  <r>
    <n v="39808"/>
    <x v="34"/>
    <s v="BANELCO"/>
    <s v="CABA"/>
    <n v="2"/>
    <x v="0"/>
    <b v="0"/>
    <s v="TRIUNVIRATO AV."/>
    <n v="4410"/>
    <s v="Villa Urquiza"/>
    <s v="Comuna 12"/>
    <n v="1431"/>
    <n v="191"/>
  </r>
  <r>
    <n v="39812"/>
    <x v="34"/>
    <s v="BANELCO"/>
    <s v="CABA"/>
    <n v="1"/>
    <x v="0"/>
    <b v="0"/>
    <s v="TRIUNVIRATO AV."/>
    <n v="4410"/>
    <s v="Villa Urquiza"/>
    <s v="Comuna 12"/>
    <n v="1431"/>
    <n v="304"/>
  </r>
  <r>
    <n v="40836"/>
    <x v="25"/>
    <s v="BANELCO"/>
    <s v="CABA"/>
    <n v="3"/>
    <x v="0"/>
    <b v="0"/>
    <s v="TRIUNVIRATO AV."/>
    <n v="4458"/>
    <s v="Villa Urquiza"/>
    <s v="Comuna 12"/>
    <n v="1431"/>
    <n v="204"/>
  </r>
  <r>
    <n v="41264"/>
    <x v="33"/>
    <s v="BANELCO"/>
    <s v="CABA"/>
    <n v="4"/>
    <x v="0"/>
    <b v="1"/>
    <s v="TRIUNVIRATO AV."/>
    <n v="4599"/>
    <s v="Villa Urquiza"/>
    <s v="Comuna 12"/>
    <n v="1431"/>
    <n v="29"/>
  </r>
  <r>
    <n v="41099"/>
    <x v="28"/>
    <s v="BANELCO"/>
    <s v="CABA"/>
    <n v="4"/>
    <x v="1"/>
    <b v="1"/>
    <s v="TRIUNVIRATO AV."/>
    <n v="4601"/>
    <s v="Villa Urquiza"/>
    <s v="Comuna 12"/>
    <n v="1431"/>
    <n v="210"/>
  </r>
  <r>
    <n v="40193"/>
    <x v="27"/>
    <s v="BANELCO"/>
    <s v="CABA"/>
    <n v="3"/>
    <x v="0"/>
    <b v="0"/>
    <s v="TRIUNVIRATO AV."/>
    <n v="4648"/>
    <s v="Villa Urquiza"/>
    <s v="Comuna 12"/>
    <n v="1431"/>
    <n v="228"/>
  </r>
  <r>
    <n v="40583"/>
    <x v="29"/>
    <s v="BANELCO"/>
    <s v="CABA"/>
    <n v="2"/>
    <x v="1"/>
    <b v="0"/>
    <s v="TRIUNVIRATO AV."/>
    <n v="5201"/>
    <s v="Villa Urquiza"/>
    <s v="Comuna 12"/>
    <n v="1431"/>
    <n v="170"/>
  </r>
  <r>
    <n v="40972"/>
    <x v="25"/>
    <s v="BANELCO"/>
    <s v="CABA"/>
    <n v="3"/>
    <x v="0"/>
    <b v="0"/>
    <s v="Av. Velez Sarsfield"/>
    <n v="1847"/>
    <s v="Barracas"/>
    <s v="Comuna 4"/>
    <n v="1285"/>
    <n v="141"/>
  </r>
  <r>
    <n v="40061"/>
    <x v="35"/>
    <s v="BANELCO"/>
    <s v="CABA"/>
    <n v="1"/>
    <x v="0"/>
    <b v="0"/>
    <s v="AZARA"/>
    <n v="841"/>
    <s v="Barracas"/>
    <s v="Comuna 4"/>
    <n v="1267"/>
    <n v="273"/>
  </r>
  <r>
    <n v="40816"/>
    <x v="25"/>
    <s v="BANELCO"/>
    <s v="CABA"/>
    <n v="1"/>
    <x v="0"/>
    <b v="0"/>
    <s v="AZARA"/>
    <n v="0"/>
    <s v="Barracas"/>
    <s v="Comuna 4"/>
    <n v="0"/>
    <n v="176"/>
  </r>
  <r>
    <n v="41209"/>
    <x v="28"/>
    <s v="BANELCO"/>
    <s v="CABA"/>
    <n v="1"/>
    <x v="1"/>
    <b v="1"/>
    <s v="AZARA"/>
    <n v="0"/>
    <s v="Barracas"/>
    <s v="Comuna 4"/>
    <n v="0"/>
    <n v="253"/>
  </r>
  <r>
    <n v="41236"/>
    <x v="33"/>
    <s v="BANELCO"/>
    <s v="CABA"/>
    <n v="2"/>
    <x v="0"/>
    <b v="0"/>
    <s v="AZCUENAGA"/>
    <n v="0"/>
    <s v="Recoleta"/>
    <s v="Comuna 2"/>
    <n v="0"/>
    <n v="315"/>
  </r>
  <r>
    <n v="41143"/>
    <x v="28"/>
    <s v="BANELCO"/>
    <s v="CABA"/>
    <n v="4"/>
    <x v="1"/>
    <b v="0"/>
    <s v="AZCUENAGA"/>
    <n v="0"/>
    <s v="Recoleta"/>
    <s v="Comuna 2"/>
    <n v="0"/>
    <n v="82"/>
  </r>
  <r>
    <n v="40334"/>
    <x v="27"/>
    <s v="BANELCO"/>
    <s v="CABA"/>
    <n v="1"/>
    <x v="0"/>
    <b v="0"/>
    <s v="AZOPARDO"/>
    <n v="0"/>
    <s v="San Telmo"/>
    <s v="Comuna 1"/>
    <n v="0"/>
    <n v="202"/>
  </r>
  <r>
    <n v="41256"/>
    <x v="33"/>
    <s v="BANELCO"/>
    <s v="CABA"/>
    <n v="1"/>
    <x v="1"/>
    <b v="1"/>
    <s v="AZOPARDO"/>
    <n v="0"/>
    <s v="San Telmo"/>
    <s v="Comuna 1"/>
    <n v="0"/>
    <n v="156"/>
  </r>
  <r>
    <n v="39922"/>
    <x v="31"/>
    <s v="BANELCO"/>
    <s v="CABA"/>
    <n v="1"/>
    <x v="0"/>
    <b v="0"/>
    <s v="AZURDUY JUANA"/>
    <n v="0"/>
    <s v="Nuñez"/>
    <s v="Comuna 13"/>
    <n v="0"/>
    <n v="148"/>
  </r>
  <r>
    <n v="39774"/>
    <x v="32"/>
    <s v="BANELCO"/>
    <s v="CABA"/>
    <n v="1"/>
    <x v="1"/>
    <b v="1"/>
    <s v="BAIGORRIA"/>
    <n v="0"/>
    <s v="Villa Del Parque"/>
    <s v="Comuna 11"/>
    <n v="0"/>
    <n v="168"/>
  </r>
  <r>
    <n v="40828"/>
    <x v="25"/>
    <s v="BANELCO"/>
    <s v="CABA"/>
    <n v="3"/>
    <x v="1"/>
    <b v="1"/>
    <s v="BAIGORRIA"/>
    <n v="0"/>
    <s v="Villa Del Parque"/>
    <s v="Comuna 11"/>
    <n v="0"/>
    <n v="141"/>
  </r>
  <r>
    <n v="40564"/>
    <x v="29"/>
    <s v="BANELCO"/>
    <s v="CABA"/>
    <n v="2"/>
    <x v="1"/>
    <b v="1"/>
    <s v="BALBASTRO"/>
    <n v="0"/>
    <s v="Parque Chacabuco"/>
    <s v="Comuna 7"/>
    <n v="0"/>
    <n v="72"/>
  </r>
  <r>
    <n v="40894"/>
    <x v="25"/>
    <s v="BANELCO"/>
    <s v="CABA"/>
    <n v="2"/>
    <x v="1"/>
    <b v="0"/>
    <s v="BALBASTRO"/>
    <n v="0"/>
    <s v="Boedo"/>
    <s v="Comuna 5"/>
    <n v="0"/>
    <n v="107"/>
  </r>
  <r>
    <n v="39833"/>
    <x v="34"/>
    <s v="BANELCO"/>
    <s v="CABA"/>
    <n v="1"/>
    <x v="0"/>
    <b v="1"/>
    <s v="BALBIN, RICARDO, DR. AV."/>
    <n v="0"/>
    <s v="Saavedra"/>
    <s v="Comuna 12"/>
    <n v="0"/>
    <n v="193"/>
  </r>
  <r>
    <n v="41044"/>
    <x v="30"/>
    <s v="BANELCO"/>
    <s v="CABA"/>
    <n v="5"/>
    <x v="1"/>
    <b v="0"/>
    <s v="BALCARCE, FLORENCIO"/>
    <n v="0"/>
    <s v="Caballito"/>
    <s v="Comuna 6"/>
    <n v="0"/>
    <n v="307"/>
  </r>
  <r>
    <n v="40979"/>
    <x v="25"/>
    <s v="BANELCO"/>
    <s v="CABA"/>
    <n v="1"/>
    <x v="0"/>
    <b v="0"/>
    <s v="BALCARCE"/>
    <n v="0"/>
    <s v="San Telmo"/>
    <s v="Comuna 1"/>
    <n v="0"/>
    <n v="253"/>
  </r>
  <r>
    <n v="40813"/>
    <x v="25"/>
    <s v="BANELCO"/>
    <s v="CABA"/>
    <n v="1"/>
    <x v="0"/>
    <b v="0"/>
    <s v="BALCARCE"/>
    <n v="0"/>
    <s v="Monserrat"/>
    <s v="Comuna 1"/>
    <n v="0"/>
    <n v="180"/>
  </r>
  <r>
    <n v="40203"/>
    <x v="27"/>
    <s v="BANELCO"/>
    <s v="CABA"/>
    <n v="3"/>
    <x v="0"/>
    <b v="1"/>
    <s v="BARAGAÑA"/>
    <n v="0"/>
    <s v="Villa Urquiza"/>
    <s v="Comuna 12"/>
    <n v="0"/>
    <n v="254"/>
  </r>
  <r>
    <n v="41075"/>
    <x v="36"/>
    <s v="BANELCO"/>
    <s v="CABA"/>
    <n v="1"/>
    <x v="1"/>
    <b v="1"/>
    <s v="BARCO CENTENERA DEL"/>
    <n v="0"/>
    <s v="Caballito"/>
    <s v="Comuna 6"/>
    <n v="0"/>
    <n v="288"/>
  </r>
  <r>
    <n v="40411"/>
    <x v="26"/>
    <s v="BANELCO"/>
    <s v="CABA"/>
    <n v="2"/>
    <x v="1"/>
    <b v="0"/>
    <s v="BARILARI, ATILIO S., ALTE."/>
    <n v="0"/>
    <s v="Belgrano"/>
    <s v="Comuna 13"/>
    <n v="0"/>
    <n v="51"/>
  </r>
  <r>
    <n v="40576"/>
    <x v="29"/>
    <s v="BANELCO"/>
    <s v="CABA"/>
    <n v="2"/>
    <x v="0"/>
    <b v="0"/>
    <s v="BARRAGAN"/>
    <n v="0"/>
    <s v="Liniers"/>
    <s v="Comuna 9"/>
    <n v="0"/>
    <n v="134"/>
  </r>
  <r>
    <n v="40497"/>
    <x v="26"/>
    <s v="BANELCO"/>
    <s v="CABA"/>
    <n v="3"/>
    <x v="0"/>
    <b v="1"/>
    <s v="MITRE, BARTOLOME"/>
    <n v="434"/>
    <s v="San Nicolas"/>
    <s v="Comuna 1"/>
    <n v="1036"/>
    <n v="40"/>
  </r>
  <r>
    <n v="39829"/>
    <x v="34"/>
    <s v="BANELCO"/>
    <s v="CABA"/>
    <n v="2"/>
    <x v="0"/>
    <b v="1"/>
    <s v="MITRE, BARTOLOME"/>
    <n v="899"/>
    <s v="San Nicolas"/>
    <s v="Comuna 1"/>
    <n v="1036"/>
    <n v="103"/>
  </r>
  <r>
    <n v="39900"/>
    <x v="34"/>
    <s v="BANELCO"/>
    <s v="CABA"/>
    <n v="2"/>
    <x v="1"/>
    <b v="0"/>
    <s v="MITRE, BARTOLOME"/>
    <n v="899"/>
    <s v="San Nicolas"/>
    <s v="Comuna 1"/>
    <n v="1036"/>
    <n v="25"/>
  </r>
  <r>
    <n v="40922"/>
    <x v="25"/>
    <s v="BANELCO"/>
    <s v="CABA"/>
    <n v="1"/>
    <x v="1"/>
    <b v="0"/>
    <s v="BAVIO, ERNESTO A."/>
    <n v="0"/>
    <s v="Belgrano"/>
    <s v="Comuna 13"/>
    <n v="0"/>
    <n v="66"/>
  </r>
  <r>
    <n v="39791"/>
    <x v="34"/>
    <s v="BANELCO"/>
    <s v="CABA"/>
    <n v="1"/>
    <x v="0"/>
    <b v="0"/>
    <s v="IRIGOYEN, BERNARDO DE"/>
    <n v="1340"/>
    <s v="Constitucion"/>
    <s v="Comuna 1"/>
    <n v="1138"/>
    <n v="158"/>
  </r>
  <r>
    <n v="41319"/>
    <x v="33"/>
    <s v="BANELCO"/>
    <s v="CABA"/>
    <n v="2"/>
    <x v="0"/>
    <b v="0"/>
    <s v="BEIRO, FRANCISCO AV."/>
    <n v="0"/>
    <s v="Villa Devoto"/>
    <s v="Comuna 11"/>
    <n v="0"/>
    <n v="221"/>
  </r>
  <r>
    <n v="40891"/>
    <x v="25"/>
    <s v="BANELCO"/>
    <s v="CABA"/>
    <n v="2"/>
    <x v="1"/>
    <b v="1"/>
    <s v="BEIRO, FRANCISCO AV."/>
    <n v="0"/>
    <s v="Villa Devoto"/>
    <s v="Comuna 11"/>
    <n v="0"/>
    <n v="218"/>
  </r>
  <r>
    <n v="40326"/>
    <x v="27"/>
    <s v="BANELCO"/>
    <s v="CABA"/>
    <n v="1"/>
    <x v="0"/>
    <b v="0"/>
    <s v="BELGRANO AV."/>
    <n v="0"/>
    <s v="Monserrat"/>
    <s v="Comuna 1"/>
    <n v="0"/>
    <n v="216"/>
  </r>
  <r>
    <n v="39984"/>
    <x v="35"/>
    <s v="BANELCO"/>
    <s v="CABA"/>
    <n v="4"/>
    <x v="1"/>
    <b v="0"/>
    <s v="BELGRANO AV."/>
    <n v="0"/>
    <s v="Monserrat"/>
    <s v="Comuna 1"/>
    <n v="0"/>
    <n v="173"/>
  </r>
  <r>
    <n v="40546"/>
    <x v="29"/>
    <s v="BANELCO"/>
    <s v="CABA"/>
    <n v="1"/>
    <x v="0"/>
    <b v="0"/>
    <s v="BELGRANO AV."/>
    <n v="0"/>
    <s v="Balvanera"/>
    <s v="Comuna 3"/>
    <n v="0"/>
    <n v="302"/>
  </r>
  <r>
    <n v="40964"/>
    <x v="25"/>
    <s v="BANELCO"/>
    <s v="CABA"/>
    <n v="1"/>
    <x v="0"/>
    <b v="1"/>
    <s v="BELGRANO AV."/>
    <n v="0"/>
    <s v="Balvanera"/>
    <s v="Comuna 3"/>
    <n v="0"/>
    <n v="77"/>
  </r>
  <r>
    <n v="39978"/>
    <x v="31"/>
    <s v="BANELCO"/>
    <s v="CABA"/>
    <n v="2"/>
    <x v="1"/>
    <b v="0"/>
    <s v="BELGRANO AV."/>
    <n v="0"/>
    <s v="Monserrat"/>
    <s v="Comuna 1"/>
    <n v="0"/>
    <n v="102"/>
  </r>
  <r>
    <n v="40728"/>
    <x v="29"/>
    <s v="BANELCO"/>
    <s v="CABA"/>
    <n v="1"/>
    <x v="0"/>
    <b v="1"/>
    <s v="BERG, CARLOS"/>
    <n v="0"/>
    <s v="Villa Soldati"/>
    <s v="Comuna 8"/>
    <n v="0"/>
    <n v="256"/>
  </r>
  <r>
    <n v="39744"/>
    <x v="32"/>
    <s v="BANELCO"/>
    <s v="CABA"/>
    <n v="1"/>
    <x v="1"/>
    <b v="0"/>
    <s v="IRIGOYEN, BERNARDO DE"/>
    <n v="1578"/>
    <s v="Constitucion"/>
    <s v="Comuna 1"/>
    <n v="1138"/>
    <n v="290"/>
  </r>
  <r>
    <n v="40253"/>
    <x v="27"/>
    <s v="BANELCO"/>
    <s v="CABA"/>
    <n v="1"/>
    <x v="1"/>
    <b v="1"/>
    <s v="BERUTI"/>
    <n v="0"/>
    <s v="Recoleta"/>
    <s v="Comuna 2"/>
    <n v="0"/>
    <n v="56"/>
  </r>
  <r>
    <n v="40161"/>
    <x v="27"/>
    <s v="BANELCO"/>
    <s v="CABA"/>
    <n v="1"/>
    <x v="1"/>
    <b v="1"/>
    <s v="BESARES"/>
    <n v="0"/>
    <s v="Saavedra"/>
    <s v="Comuna 12"/>
    <n v="0"/>
    <n v="141"/>
  </r>
  <r>
    <n v="40519"/>
    <x v="29"/>
    <s v="BANELCO"/>
    <s v="CABA"/>
    <n v="1"/>
    <x v="1"/>
    <b v="1"/>
    <s v="BILBAO, FRANCISCO"/>
    <n v="0"/>
    <s v="Mataderos"/>
    <s v="Comuna 9"/>
    <n v="0"/>
    <n v="138"/>
  </r>
  <r>
    <n v="39959"/>
    <x v="31"/>
    <s v="BANELCO"/>
    <s v="CABA"/>
    <n v="2"/>
    <x v="0"/>
    <b v="0"/>
    <s v="BILLINGHURST"/>
    <n v="1831"/>
    <s v="Recoleta"/>
    <s v="Comuna 2"/>
    <n v="1425"/>
    <n v="68"/>
  </r>
  <r>
    <n v="40273"/>
    <x v="27"/>
    <s v="BANELCO"/>
    <s v="CABA"/>
    <n v="2"/>
    <x v="0"/>
    <b v="1"/>
    <s v="BILLINGHURST"/>
    <n v="0"/>
    <s v="Recoleta"/>
    <s v="Comuna 2"/>
    <n v="0"/>
    <n v="24"/>
  </r>
  <r>
    <n v="40750"/>
    <x v="25"/>
    <s v="BANELCO"/>
    <s v="CABA"/>
    <n v="3"/>
    <x v="1"/>
    <b v="0"/>
    <s v="BILLINGHURST"/>
    <n v="0"/>
    <s v="Palermo"/>
    <s v="Comuna 14"/>
    <n v="0"/>
    <n v="298"/>
  </r>
  <r>
    <n v="40702"/>
    <x v="29"/>
    <s v="BANELCO"/>
    <s v="CABA"/>
    <n v="2"/>
    <x v="1"/>
    <b v="0"/>
    <s v="BILLINGHURST"/>
    <n v="0"/>
    <s v="Palermo"/>
    <s v="Comuna 14"/>
    <n v="0"/>
    <n v="149"/>
  </r>
  <r>
    <n v="41037"/>
    <x v="30"/>
    <s v="BANELCO"/>
    <s v="CABA"/>
    <n v="3"/>
    <x v="1"/>
    <b v="0"/>
    <s v="BILLINGHURST"/>
    <n v="0"/>
    <s v="Recoleta"/>
    <s v="Comuna 2"/>
    <n v="0"/>
    <n v="226"/>
  </r>
  <r>
    <n v="39722"/>
    <x v="37"/>
    <s v="BANELCO"/>
    <s v="CABA"/>
    <n v="1"/>
    <x v="0"/>
    <b v="0"/>
    <s v="BLANCO ENCALADA"/>
    <n v="0"/>
    <s v="Belgrano"/>
    <s v="Comuna 13"/>
    <n v="0"/>
    <n v="148"/>
  </r>
  <r>
    <n v="40185"/>
    <x v="27"/>
    <s v="BANELCO"/>
    <s v="CABA"/>
    <n v="8"/>
    <x v="0"/>
    <b v="1"/>
    <s v="MITRE, BARTOLOME"/>
    <n v="480"/>
    <s v="San Nicolas"/>
    <s v="Comuna 1"/>
    <n v="1036"/>
    <n v="67"/>
  </r>
  <r>
    <n v="39994"/>
    <x v="35"/>
    <s v="BANELCO"/>
    <s v="CABA"/>
    <n v="3"/>
    <x v="0"/>
    <b v="0"/>
    <s v="Av. Boedo"/>
    <n v="0"/>
    <s v="Nueva Pompeya"/>
    <s v="Comuna 4"/>
    <n v="0"/>
    <n v="76"/>
  </r>
  <r>
    <n v="39921"/>
    <x v="31"/>
    <s v="BANELCO"/>
    <s v="CABA"/>
    <n v="1"/>
    <x v="1"/>
    <b v="1"/>
    <s v="Av. Boedo"/>
    <n v="0"/>
    <s v="Boedo"/>
    <s v="Comuna 5"/>
    <n v="0"/>
    <n v="241"/>
  </r>
  <r>
    <n v="39716"/>
    <x v="37"/>
    <s v="BANELCO"/>
    <s v="CABA"/>
    <n v="1"/>
    <x v="0"/>
    <b v="0"/>
    <s v="BOGOTA"/>
    <n v="0"/>
    <s v="Floresta"/>
    <s v="Comuna 10"/>
    <n v="0"/>
    <n v="229"/>
  </r>
  <r>
    <n v="41207"/>
    <x v="28"/>
    <s v="BANELCO"/>
    <s v="CABA"/>
    <n v="2"/>
    <x v="0"/>
    <b v="0"/>
    <s v="BOLIVAR"/>
    <n v="0"/>
    <s v="Barracas"/>
    <s v="Comuna 4"/>
    <n v="0"/>
    <n v="178"/>
  </r>
  <r>
    <n v="39713"/>
    <x v="37"/>
    <s v="BANELCO"/>
    <s v="CABA"/>
    <n v="1"/>
    <x v="0"/>
    <b v="0"/>
    <s v="BONIFACIO, JOSE"/>
    <n v="0"/>
    <s v="Caballito"/>
    <s v="Comuna 6"/>
    <n v="0"/>
    <n v="112"/>
  </r>
  <r>
    <n v="40078"/>
    <x v="35"/>
    <s v="BANELCO"/>
    <s v="CABA"/>
    <n v="2"/>
    <x v="1"/>
    <b v="0"/>
    <s v="BONORINO, ESTEBAN, CNEL. AV."/>
    <n v="0"/>
    <s v="Flores"/>
    <s v="Comuna 7"/>
    <n v="0"/>
    <n v="236"/>
  </r>
  <r>
    <n v="40309"/>
    <x v="27"/>
    <s v="BANELCO"/>
    <s v="CABA"/>
    <n v="1"/>
    <x v="0"/>
    <b v="0"/>
    <s v="BONPLAND"/>
    <n v="0"/>
    <s v="Palermo"/>
    <s v="Comuna 14"/>
    <n v="0"/>
    <n v="86"/>
  </r>
  <r>
    <n v="41198"/>
    <x v="28"/>
    <s v="BANELCO"/>
    <s v="CABA"/>
    <n v="1"/>
    <x v="1"/>
    <b v="0"/>
    <s v="BOUCHARD"/>
    <n v="557"/>
    <s v="San Nicolas"/>
    <s v="Comuna 1"/>
    <n v="1106"/>
    <n v="89"/>
  </r>
  <r>
    <n v="40718"/>
    <x v="29"/>
    <s v="BANELCO"/>
    <s v="CABA"/>
    <n v="3"/>
    <x v="1"/>
    <b v="1"/>
    <s v="BOUCHARD"/>
    <n v="0"/>
    <s v="Retiro"/>
    <s v="Comuna 1"/>
    <n v="0"/>
    <n v="250"/>
  </r>
  <r>
    <n v="40263"/>
    <x v="27"/>
    <s v="BANELCO"/>
    <s v="CABA"/>
    <n v="1"/>
    <x v="1"/>
    <b v="0"/>
    <s v="BOUCHARD"/>
    <n v="0"/>
    <s v="San Nicolas"/>
    <s v="Comuna 1"/>
    <n v="0"/>
    <n v="264"/>
  </r>
  <r>
    <n v="41218"/>
    <x v="28"/>
    <s v="BANELCO"/>
    <s v="CABA"/>
    <n v="1"/>
    <x v="0"/>
    <b v="1"/>
    <s v="BOUCHARD"/>
    <n v="0"/>
    <s v="San Nicolas"/>
    <s v="Comuna 1"/>
    <n v="0"/>
    <n v="167"/>
  </r>
  <r>
    <n v="39714"/>
    <x v="37"/>
    <s v="BANELCO"/>
    <s v="CABA"/>
    <n v="1"/>
    <x v="0"/>
    <b v="1"/>
    <s v="BOYACA AV."/>
    <n v="0"/>
    <s v="Flores"/>
    <s v="Comuna 7"/>
    <n v="0"/>
    <n v="99"/>
  </r>
  <r>
    <n v="40698"/>
    <x v="29"/>
    <s v="BANELCO"/>
    <s v="CABA"/>
    <n v="1"/>
    <x v="0"/>
    <b v="0"/>
    <s v="BRANDSEN"/>
    <n v="0"/>
    <s v="Boca"/>
    <s v="Comuna 4"/>
    <n v="0"/>
    <n v="234"/>
  </r>
  <r>
    <n v="40582"/>
    <x v="29"/>
    <s v="BANELCO"/>
    <s v="CABA"/>
    <n v="3"/>
    <x v="1"/>
    <b v="1"/>
    <s v="BRASIL"/>
    <n v="0"/>
    <s v="Constitucion"/>
    <s v="Comuna 1"/>
    <n v="0"/>
    <n v="196"/>
  </r>
  <r>
    <n v="40545"/>
    <x v="29"/>
    <s v="BANELCO"/>
    <s v="CABA"/>
    <n v="3"/>
    <x v="1"/>
    <b v="0"/>
    <s v="BROWN, ALTE. AV."/>
    <n v="0"/>
    <s v="Boca"/>
    <s v="Comuna 4"/>
    <n v="0"/>
    <n v="313"/>
  </r>
  <r>
    <n v="40817"/>
    <x v="25"/>
    <s v="BANELCO"/>
    <s v="CABA"/>
    <n v="2"/>
    <x v="0"/>
    <b v="0"/>
    <s v="BULLRICH, INT. AV."/>
    <n v="0"/>
    <s v="Palermo"/>
    <s v="Comuna 14"/>
    <n v="0"/>
    <n v="277"/>
  </r>
  <r>
    <n v="39967"/>
    <x v="31"/>
    <s v="BANELCO"/>
    <s v="CABA"/>
    <n v="2"/>
    <x v="0"/>
    <b v="1"/>
    <s v="CABILDO AV."/>
    <n v="850"/>
    <s v="Colegiales"/>
    <s v="Comuna 13"/>
    <n v="1426"/>
    <n v="280"/>
  </r>
  <r>
    <n v="41239"/>
    <x v="33"/>
    <s v="BANELCO"/>
    <s v="CABA"/>
    <n v="2"/>
    <x v="1"/>
    <b v="0"/>
    <s v="CABILDO AV."/>
    <n v="0"/>
    <s v="Belgrano"/>
    <s v="Comuna 13"/>
    <n v="0"/>
    <n v="88"/>
  </r>
  <r>
    <n v="41269"/>
    <x v="33"/>
    <s v="BANELCO"/>
    <s v="CABA"/>
    <n v="3"/>
    <x v="1"/>
    <b v="0"/>
    <s v="CABILDO AV."/>
    <n v="0"/>
    <s v="Belgrano"/>
    <s v="Comuna 13"/>
    <n v="0"/>
    <n v="196"/>
  </r>
  <r>
    <n v="41017"/>
    <x v="30"/>
    <s v="BANELCO"/>
    <s v="CABA"/>
    <n v="3"/>
    <x v="1"/>
    <b v="1"/>
    <s v="CABILDO AV."/>
    <n v="0"/>
    <s v="Belgrano"/>
    <s v="Comuna 13"/>
    <n v="0"/>
    <n v="111"/>
  </r>
  <r>
    <n v="40523"/>
    <x v="29"/>
    <s v="BANELCO"/>
    <s v="CABA"/>
    <n v="4"/>
    <x v="0"/>
    <b v="1"/>
    <s v="CABILDO AV."/>
    <n v="0"/>
    <s v="Belgrano"/>
    <s v="Comuna 13"/>
    <n v="0"/>
    <n v="69"/>
  </r>
  <r>
    <n v="41131"/>
    <x v="28"/>
    <s v="BANELCO"/>
    <s v="CABA"/>
    <n v="3"/>
    <x v="0"/>
    <b v="1"/>
    <s v="CABILDO AV."/>
    <n v="0"/>
    <s v="Nuñez"/>
    <s v="Comuna 13"/>
    <n v="0"/>
    <n v="135"/>
  </r>
  <r>
    <n v="39853"/>
    <x v="34"/>
    <s v="BANELCO"/>
    <s v="CABA"/>
    <n v="2"/>
    <x v="0"/>
    <b v="0"/>
    <s v="CABILDO AV."/>
    <n v="0"/>
    <s v="Nuñez"/>
    <s v="Comuna 13"/>
    <n v="0"/>
    <n v="310"/>
  </r>
  <r>
    <n v="40724"/>
    <x v="29"/>
    <s v="BANELCO"/>
    <s v="CABA"/>
    <n v="1"/>
    <x v="0"/>
    <b v="1"/>
    <s v="CABILDO AV."/>
    <n v="0"/>
    <s v="Nuñez"/>
    <s v="Comuna 13"/>
    <n v="0"/>
    <n v="296"/>
  </r>
  <r>
    <n v="41033"/>
    <x v="30"/>
    <s v="BANELCO"/>
    <s v="CABA"/>
    <n v="3"/>
    <x v="0"/>
    <b v="1"/>
    <s v="CABILDO AV."/>
    <n v="0"/>
    <s v="Belgrano"/>
    <s v="Comuna 13"/>
    <n v="0"/>
    <n v="166"/>
  </r>
  <r>
    <n v="41050"/>
    <x v="30"/>
    <s v="BANELCO"/>
    <s v="CABA"/>
    <n v="1"/>
    <x v="0"/>
    <b v="1"/>
    <s v="CABILDO AV."/>
    <n v="0"/>
    <s v="Belgrano"/>
    <s v="Comuna 13"/>
    <n v="0"/>
    <n v="88"/>
  </r>
  <r>
    <n v="40470"/>
    <x v="26"/>
    <s v="BANELCO"/>
    <s v="CABA"/>
    <n v="2"/>
    <x v="0"/>
    <b v="0"/>
    <s v="CABILDO AV."/>
    <n v="0"/>
    <s v="Palermo"/>
    <s v="Comuna 14"/>
    <n v="0"/>
    <n v="271"/>
  </r>
  <r>
    <n v="40858"/>
    <x v="25"/>
    <s v="BANELCO"/>
    <s v="CABA"/>
    <n v="4"/>
    <x v="1"/>
    <b v="0"/>
    <s v="CABILDO AV."/>
    <n v="0"/>
    <s v="Belgrano"/>
    <s v="Comuna 13"/>
    <n v="0"/>
    <n v="310"/>
  </r>
  <r>
    <n v="39957"/>
    <x v="31"/>
    <s v="BANELCO"/>
    <s v="CABA"/>
    <n v="1"/>
    <x v="1"/>
    <b v="0"/>
    <s v="CABRERA, JOSE A."/>
    <n v="0"/>
    <s v="Colegiales"/>
    <s v="Comuna 13"/>
    <n v="0"/>
    <n v="173"/>
  </r>
  <r>
    <n v="40857"/>
    <x v="25"/>
    <s v="BANELCO"/>
    <s v="CABA"/>
    <n v="1"/>
    <x v="0"/>
    <b v="0"/>
    <s v="CALIFORNIA"/>
    <n v="0"/>
    <s v="Barracas"/>
    <s v="Comuna 4"/>
    <n v="0"/>
    <n v="159"/>
  </r>
  <r>
    <n v="41188"/>
    <x v="28"/>
    <s v="BANELCO"/>
    <s v="CABA"/>
    <n v="2"/>
    <x v="0"/>
    <b v="0"/>
    <s v="CALIFORNIA"/>
    <n v="0"/>
    <s v="Barracas"/>
    <s v="Comuna 4"/>
    <n v="0"/>
    <n v="50"/>
  </r>
  <r>
    <n v="40240"/>
    <x v="27"/>
    <s v="BANELCO"/>
    <s v="CABA"/>
    <n v="1"/>
    <x v="1"/>
    <b v="0"/>
    <s v="CALIFORNIA"/>
    <n v="0"/>
    <s v="Barracas"/>
    <s v="Comuna 4"/>
    <n v="0"/>
    <n v="116"/>
  </r>
  <r>
    <n v="41014"/>
    <x v="30"/>
    <s v="BANELCO"/>
    <s v="CABA"/>
    <n v="4"/>
    <x v="1"/>
    <b v="0"/>
    <s v="CALLAO AV."/>
    <n v="0"/>
    <s v="Balvanera"/>
    <s v="Comuna 3"/>
    <n v="0"/>
    <n v="252"/>
  </r>
  <r>
    <n v="39706"/>
    <x v="37"/>
    <s v="BANELCO"/>
    <s v="CABA"/>
    <n v="1"/>
    <x v="0"/>
    <b v="1"/>
    <s v="CALLAO AV."/>
    <n v="0"/>
    <s v="Recoleta"/>
    <s v="Comuna 2"/>
    <n v="0"/>
    <n v="230"/>
  </r>
  <r>
    <n v="41304"/>
    <x v="33"/>
    <s v="BANELCO"/>
    <s v="CABA"/>
    <n v="2"/>
    <x v="0"/>
    <b v="1"/>
    <s v="CALLAO AV."/>
    <n v="0"/>
    <s v="Balvanera"/>
    <s v="Comuna 3"/>
    <n v="0"/>
    <n v="93"/>
  </r>
  <r>
    <n v="40140"/>
    <x v="27"/>
    <s v="BANELCO"/>
    <s v="CABA"/>
    <n v="2"/>
    <x v="0"/>
    <b v="0"/>
    <s v="CALLAO AV."/>
    <n v="0"/>
    <s v="Balvanera"/>
    <s v="Comuna 3"/>
    <n v="0"/>
    <n v="90"/>
  </r>
  <r>
    <n v="40294"/>
    <x v="27"/>
    <s v="BANELCO"/>
    <s v="CABA"/>
    <n v="1"/>
    <x v="1"/>
    <b v="0"/>
    <s v="CALVO, CARLOS"/>
    <n v="0"/>
    <s v="Constitucion"/>
    <s v="Comuna 1"/>
    <n v="0"/>
    <n v="25"/>
  </r>
  <r>
    <n v="41369"/>
    <x v="33"/>
    <s v="BANELCO"/>
    <s v="CABA"/>
    <n v="2"/>
    <x v="0"/>
    <b v="1"/>
    <s v="CAMPANA"/>
    <n v="0"/>
    <s v="Floresta"/>
    <s v="Comuna 10"/>
    <n v="0"/>
    <n v="69"/>
  </r>
  <r>
    <n v="39972"/>
    <x v="31"/>
    <s v="BANELCO"/>
    <s v="CABA"/>
    <n v="2"/>
    <x v="1"/>
    <b v="1"/>
    <s v="CAMPANA"/>
    <n v="0"/>
    <s v="Villa Del Parque"/>
    <s v="Comuna 11"/>
    <n v="0"/>
    <n v="62"/>
  </r>
  <r>
    <n v="40042"/>
    <x v="35"/>
    <s v="BANELCO"/>
    <s v="CABA"/>
    <n v="1"/>
    <x v="0"/>
    <b v="1"/>
    <s v="CAMPOS, LUIS M. AV."/>
    <n v="0"/>
    <s v="Palermo"/>
    <s v="Comuna 14"/>
    <n v="0"/>
    <n v="283"/>
  </r>
  <r>
    <n v="41054"/>
    <x v="30"/>
    <s v="BANELCO"/>
    <s v="CABA"/>
    <n v="2"/>
    <x v="0"/>
    <b v="0"/>
    <s v="CAMPOS, LUIS M. AV."/>
    <n v="0"/>
    <s v="Palermo"/>
    <s v="Comuna 14"/>
    <n v="0"/>
    <n v="134"/>
  </r>
  <r>
    <n v="40840"/>
    <x v="25"/>
    <s v="BANELCO"/>
    <s v="CABA"/>
    <n v="3"/>
    <x v="0"/>
    <b v="0"/>
    <s v="CARACAS"/>
    <n v="0"/>
    <s v="Villa Pueyrredon"/>
    <s v="Comuna 12"/>
    <n v="0"/>
    <n v="315"/>
  </r>
  <r>
    <n v="40270"/>
    <x v="27"/>
    <s v="BANELCO"/>
    <s v="CABA"/>
    <n v="1"/>
    <x v="1"/>
    <b v="1"/>
    <s v="CARDOSO"/>
    <n v="0"/>
    <s v="Velez Sarsfield"/>
    <s v="Comuna 10"/>
    <n v="0"/>
    <n v="184"/>
  </r>
  <r>
    <n v="41005"/>
    <x v="25"/>
    <s v="BANELCO"/>
    <s v="CABA"/>
    <n v="2"/>
    <x v="1"/>
    <b v="0"/>
    <s v="PELLEGRINI, CARLOS"/>
    <n v="1391"/>
    <s v="Retiro"/>
    <s v="Comuna 1"/>
    <n v="1011"/>
    <n v="85"/>
  </r>
  <r>
    <n v="41226"/>
    <x v="33"/>
    <s v="BANELCO"/>
    <s v="CABA"/>
    <n v="3"/>
    <x v="0"/>
    <b v="1"/>
    <s v="PELLEGRINI, CARLOS"/>
    <n v="479"/>
    <s v="San Nicolas"/>
    <s v="Comuna 1"/>
    <n v="1009"/>
    <n v="315"/>
  </r>
  <r>
    <n v="39718"/>
    <x v="37"/>
    <s v="BANELCO"/>
    <s v="CABA"/>
    <n v="1"/>
    <x v="1"/>
    <b v="1"/>
    <s v="CASTELLI"/>
    <n v="0"/>
    <s v="Balvanera"/>
    <s v="Comuna 3"/>
    <n v="0"/>
    <n v="87"/>
  </r>
  <r>
    <n v="41270"/>
    <x v="33"/>
    <s v="BANELCO"/>
    <s v="CABA"/>
    <n v="3"/>
    <x v="1"/>
    <b v="1"/>
    <s v="GRIERSON, CECILIA"/>
    <n v="355"/>
    <s v="Puerto Madero"/>
    <s v="Comuna 1"/>
    <n v="0"/>
    <n v="131"/>
  </r>
  <r>
    <n v="40308"/>
    <x v="27"/>
    <s v="BANELCO"/>
    <s v="CABA"/>
    <n v="2"/>
    <x v="0"/>
    <b v="1"/>
    <s v="CERRITO"/>
    <n v="1146"/>
    <s v="Retiro"/>
    <s v="Comuna 1"/>
    <n v="1010"/>
    <n v="305"/>
  </r>
  <r>
    <n v="40003"/>
    <x v="35"/>
    <s v="BANELCO"/>
    <s v="CABA"/>
    <n v="2"/>
    <x v="1"/>
    <b v="0"/>
    <s v="CERRITO"/>
    <n v="1274"/>
    <s v="Retiro"/>
    <s v="Comuna 1"/>
    <n v="1010"/>
    <n v="93"/>
  </r>
  <r>
    <n v="39850"/>
    <x v="34"/>
    <s v="BANELCO"/>
    <s v="CABA"/>
    <n v="3"/>
    <x v="0"/>
    <b v="1"/>
    <s v="CERRITO"/>
    <n v="748"/>
    <s v="San Nicolas"/>
    <s v="Comuna 1"/>
    <n v="1010"/>
    <n v="258"/>
  </r>
  <r>
    <n v="40968"/>
    <x v="25"/>
    <s v="BANELCO"/>
    <s v="CABA"/>
    <n v="2"/>
    <x v="1"/>
    <b v="0"/>
    <s v="CERRITO"/>
    <n v="0"/>
    <s v="San Nicolas"/>
    <s v="Comuna 1"/>
    <n v="0"/>
    <n v="75"/>
  </r>
  <r>
    <n v="41038"/>
    <x v="30"/>
    <s v="BANELCO"/>
    <s v="CABA"/>
    <n v="3"/>
    <x v="0"/>
    <b v="1"/>
    <s v="CERRITO"/>
    <n v="0"/>
    <s v="Retiro"/>
    <s v="Comuna 1"/>
    <n v="0"/>
    <n v="212"/>
  </r>
  <r>
    <n v="39825"/>
    <x v="34"/>
    <s v="BANELCO"/>
    <s v="CABA"/>
    <n v="2"/>
    <x v="0"/>
    <b v="0"/>
    <s v="CERVIÑO AV."/>
    <n v="3654"/>
    <s v="Palermo"/>
    <s v="Comuna 14"/>
    <n v="1425"/>
    <n v="304"/>
  </r>
  <r>
    <n v="40678"/>
    <x v="29"/>
    <s v="BANELCO"/>
    <s v="CABA"/>
    <n v="3"/>
    <x v="1"/>
    <b v="0"/>
    <s v="CERVIÑO AV."/>
    <n v="4648"/>
    <s v="Palermo"/>
    <s v="Comuna 14"/>
    <n v="1425"/>
    <n v="243"/>
  </r>
  <r>
    <n v="40119"/>
    <x v="27"/>
    <s v="BANELCO"/>
    <s v="CABA"/>
    <n v="2"/>
    <x v="0"/>
    <b v="1"/>
    <s v="CERVIÑO AV."/>
    <n v="4709"/>
    <s v="Palermo"/>
    <s v="Comuna 14"/>
    <n v="1425"/>
    <n v="80"/>
  </r>
  <r>
    <n v="40457"/>
    <x v="26"/>
    <s v="BANELCO"/>
    <s v="CABA"/>
    <n v="2"/>
    <x v="1"/>
    <b v="0"/>
    <s v="CERVIÑO AV."/>
    <n v="0"/>
    <s v="Palermo"/>
    <s v="Comuna 14"/>
    <n v="0"/>
    <n v="228"/>
  </r>
  <r>
    <n v="39989"/>
    <x v="35"/>
    <s v="BANELCO"/>
    <s v="CABA"/>
    <n v="3"/>
    <x v="0"/>
    <b v="0"/>
    <s v="CHACABUCO"/>
    <n v="15"/>
    <s v="Monserrat"/>
    <s v="Comuna 1"/>
    <n v="1069"/>
    <n v="301"/>
  </r>
  <r>
    <n v="40722"/>
    <x v="29"/>
    <s v="BANELCO"/>
    <s v="CABA"/>
    <n v="1"/>
    <x v="1"/>
    <b v="1"/>
    <s v="CHACABUCO"/>
    <n v="0"/>
    <s v="San Telmo"/>
    <s v="Comuna 1"/>
    <n v="0"/>
    <n v="22"/>
  </r>
  <r>
    <n v="40093"/>
    <x v="27"/>
    <s v="BANELCO"/>
    <s v="CABA"/>
    <n v="1"/>
    <x v="0"/>
    <b v="1"/>
    <s v="CHACABUCO"/>
    <n v="0"/>
    <s v="San Nicolas"/>
    <s v="Comuna 1"/>
    <n v="0"/>
    <n v="136"/>
  </r>
  <r>
    <n v="41117"/>
    <x v="28"/>
    <s v="BANELCO"/>
    <s v="CABA"/>
    <n v="2"/>
    <x v="0"/>
    <b v="1"/>
    <s v="CHARCAS"/>
    <n v="0"/>
    <s v="Palermo"/>
    <s v="Comuna 14"/>
    <n v="0"/>
    <n v="134"/>
  </r>
  <r>
    <n v="40485"/>
    <x v="26"/>
    <s v="BANELCO"/>
    <s v="CABA"/>
    <n v="2"/>
    <x v="0"/>
    <b v="0"/>
    <s v="CHARCAS"/>
    <n v="0"/>
    <s v="Palermo"/>
    <s v="Comuna 14"/>
    <n v="0"/>
    <n v="230"/>
  </r>
  <r>
    <n v="41078"/>
    <x v="36"/>
    <s v="BANELCO"/>
    <s v="CABA"/>
    <n v="1"/>
    <x v="0"/>
    <b v="0"/>
    <s v="CHILE AV."/>
    <n v="0"/>
    <s v="San Telmo"/>
    <s v="Comuna 1"/>
    <n v="0"/>
    <n v="217"/>
  </r>
  <r>
    <n v="40971"/>
    <x v="25"/>
    <s v="BANELCO"/>
    <s v="CABA"/>
    <n v="1"/>
    <x v="0"/>
    <b v="0"/>
    <s v="CHIVILCOY"/>
    <n v="0"/>
    <s v="Floresta"/>
    <s v="Comuna 10"/>
    <n v="0"/>
    <n v="22"/>
  </r>
  <r>
    <n v="39730"/>
    <x v="32"/>
    <s v="BANELCO"/>
    <s v="CABA"/>
    <n v="1"/>
    <x v="1"/>
    <b v="1"/>
    <s v="CIUDAD DE LA PAZ"/>
    <n v="2175"/>
    <s v="Belgrano"/>
    <s v="Comuna 13"/>
    <n v="1428"/>
    <n v="216"/>
  </r>
  <r>
    <n v="41333"/>
    <x v="33"/>
    <s v="BANELCO"/>
    <s v="CABA"/>
    <n v="2"/>
    <x v="1"/>
    <b v="1"/>
    <s v="COCHABAMBA"/>
    <n v="0"/>
    <s v="San Cristobal"/>
    <s v="Comuna 3"/>
    <n v="0"/>
    <n v="65"/>
  </r>
  <r>
    <n v="41323"/>
    <x v="33"/>
    <s v="BANELCO"/>
    <s v="CABA"/>
    <n v="1"/>
    <x v="0"/>
    <b v="1"/>
    <s v="COCHABAMBA"/>
    <n v="0"/>
    <s v="Constitucion"/>
    <s v="Comuna 1"/>
    <n v="0"/>
    <n v="110"/>
  </r>
  <r>
    <n v="41154"/>
    <x v="28"/>
    <s v="BANELCO"/>
    <s v="CABA"/>
    <n v="3"/>
    <x v="0"/>
    <b v="1"/>
    <s v="COLMO, ALFREDO"/>
    <n v="0"/>
    <s v="Nueva Pompeya"/>
    <s v="Comuna 4"/>
    <n v="0"/>
    <n v="57"/>
  </r>
  <r>
    <n v="40445"/>
    <x v="26"/>
    <s v="BANELCO"/>
    <s v="CABA"/>
    <n v="2"/>
    <x v="0"/>
    <b v="1"/>
    <s v="COLOMBRES"/>
    <n v="0"/>
    <s v="Boedo"/>
    <s v="Comuna 5"/>
    <n v="0"/>
    <n v="113"/>
  </r>
  <r>
    <n v="41245"/>
    <x v="33"/>
    <s v="BANELCO"/>
    <s v="CABA"/>
    <n v="1"/>
    <x v="1"/>
    <b v="1"/>
    <s v="COLONIA AV."/>
    <n v="0"/>
    <s v="Parque Patricios"/>
    <s v="Comuna 4"/>
    <n v="0"/>
    <n v="51"/>
  </r>
  <r>
    <n v="40180"/>
    <x v="27"/>
    <s v="BANELCO"/>
    <s v="CABA"/>
    <n v="1"/>
    <x v="0"/>
    <b v="0"/>
    <s v="COLONIA AV."/>
    <n v="0"/>
    <s v="Parque Patricios"/>
    <s v="Comuna 4"/>
    <n v="0"/>
    <n v="166"/>
  </r>
  <r>
    <n v="40332"/>
    <x v="27"/>
    <s v="BANELCO"/>
    <s v="CABA"/>
    <n v="2"/>
    <x v="1"/>
    <b v="0"/>
    <s v="CONCORDIA"/>
    <n v="0"/>
    <s v="Floresta"/>
    <s v="Comuna 10"/>
    <n v="0"/>
    <n v="80"/>
  </r>
  <r>
    <n v="40555"/>
    <x v="29"/>
    <s v="BANELCO"/>
    <s v="CABA"/>
    <n v="10"/>
    <x v="1"/>
    <b v="0"/>
    <s v="CONESA"/>
    <n v="0"/>
    <s v="Saavedra"/>
    <s v="Comuna 12"/>
    <n v="0"/>
    <n v="22"/>
  </r>
  <r>
    <n v="40155"/>
    <x v="27"/>
    <s v="BANELCO"/>
    <s v="CABA"/>
    <n v="2"/>
    <x v="0"/>
    <b v="1"/>
    <s v="CONGRESO AV."/>
    <n v="0"/>
    <s v="Coghlan"/>
    <s v="Comuna 12"/>
    <n v="0"/>
    <n v="121"/>
  </r>
  <r>
    <n v="40189"/>
    <x v="27"/>
    <s v="BANELCO"/>
    <s v="CABA"/>
    <n v="1"/>
    <x v="0"/>
    <b v="1"/>
    <s v="CORDOBA AV."/>
    <n v="0"/>
    <s v="Balvanera"/>
    <s v="Comuna 3"/>
    <n v="0"/>
    <n v="117"/>
  </r>
  <r>
    <n v="39747"/>
    <x v="32"/>
    <s v="BANELCO"/>
    <s v="CABA"/>
    <n v="1"/>
    <x v="1"/>
    <b v="1"/>
    <s v="CORDOBA AV."/>
    <n v="0"/>
    <s v="Recoleta"/>
    <s v="Comuna 2"/>
    <n v="0"/>
    <n v="164"/>
  </r>
  <r>
    <n v="41166"/>
    <x v="28"/>
    <s v="BANELCO"/>
    <s v="CABA"/>
    <n v="3"/>
    <x v="0"/>
    <b v="1"/>
    <s v="CORDOBA AV."/>
    <n v="0"/>
    <s v="Balvanera"/>
    <s v="Comuna 3"/>
    <n v="0"/>
    <n v="126"/>
  </r>
  <r>
    <n v="40995"/>
    <x v="25"/>
    <s v="BANELCO"/>
    <s v="CABA"/>
    <n v="1"/>
    <x v="1"/>
    <b v="1"/>
    <s v="CORDOBA AV."/>
    <n v="0"/>
    <s v="Balvanera"/>
    <s v="Comuna 3"/>
    <n v="0"/>
    <n v="131"/>
  </r>
  <r>
    <n v="40057"/>
    <x v="35"/>
    <s v="BANELCO"/>
    <s v="CABA"/>
    <n v="2"/>
    <x v="1"/>
    <b v="0"/>
    <s v="CORDOBA"/>
    <n v="0"/>
    <s v="Chacarita"/>
    <s v="Comuna 15"/>
    <n v="0"/>
    <n v="243"/>
  </r>
  <r>
    <n v="41340"/>
    <x v="33"/>
    <s v="BANELCO"/>
    <s v="CABA"/>
    <n v="1"/>
    <x v="0"/>
    <b v="0"/>
    <s v="CORDOBA"/>
    <n v="0"/>
    <s v="Chacarita"/>
    <s v="Comuna 15"/>
    <n v="0"/>
    <n v="286"/>
  </r>
  <r>
    <n v="40978"/>
    <x v="25"/>
    <s v="BANELCO"/>
    <s v="CABA"/>
    <n v="1"/>
    <x v="0"/>
    <b v="0"/>
    <s v="CORRIENTES AV."/>
    <n v="0"/>
    <s v="San Nicolas"/>
    <s v="Comuna 1"/>
    <n v="0"/>
    <n v="272"/>
  </r>
  <r>
    <n v="40853"/>
    <x v="25"/>
    <s v="BANELCO"/>
    <s v="CABA"/>
    <n v="1"/>
    <x v="0"/>
    <b v="0"/>
    <s v="CORRIENTES AV."/>
    <n v="0"/>
    <s v="San Nicolas"/>
    <s v="Comuna 1"/>
    <n v="0"/>
    <n v="113"/>
  </r>
  <r>
    <n v="40597"/>
    <x v="29"/>
    <s v="BANELCO"/>
    <s v="CABA"/>
    <n v="2"/>
    <x v="1"/>
    <b v="1"/>
    <s v="CORRIENTES AV."/>
    <n v="0"/>
    <s v="San Nicolas"/>
    <s v="Comuna 1"/>
    <n v="0"/>
    <n v="87"/>
  </r>
  <r>
    <n v="41032"/>
    <x v="30"/>
    <s v="BANELCO"/>
    <s v="CABA"/>
    <n v="3"/>
    <x v="1"/>
    <b v="1"/>
    <s v="CORRIENTES AV."/>
    <n v="0"/>
    <s v="Almagro"/>
    <s v="Comuna 5"/>
    <n v="0"/>
    <n v="241"/>
  </r>
  <r>
    <n v="40809"/>
    <x v="25"/>
    <s v="BANELCO"/>
    <s v="CABA"/>
    <n v="3"/>
    <x v="1"/>
    <b v="1"/>
    <s v="CORRIENTES AV."/>
    <n v="0"/>
    <s v="Chacarita"/>
    <s v="Comuna 15"/>
    <n v="0"/>
    <n v="87"/>
  </r>
  <r>
    <n v="41081"/>
    <x v="36"/>
    <s v="BANELCO"/>
    <s v="CABA"/>
    <n v="1"/>
    <x v="0"/>
    <b v="0"/>
    <s v="CORRIENTES AV."/>
    <n v="0"/>
    <s v="Chacarita"/>
    <s v="Comuna 15"/>
    <n v="0"/>
    <n v="161"/>
  </r>
  <r>
    <n v="40935"/>
    <x v="25"/>
    <s v="BANELCO"/>
    <s v="CABA"/>
    <n v="3"/>
    <x v="1"/>
    <b v="0"/>
    <s v="CORRIENTES AV."/>
    <n v="0"/>
    <s v="San Nicolas"/>
    <s v="Comuna 1"/>
    <n v="0"/>
    <n v="274"/>
  </r>
  <r>
    <n v="39799"/>
    <x v="34"/>
    <s v="BANELCO"/>
    <s v="CABA"/>
    <n v="2"/>
    <x v="0"/>
    <b v="1"/>
    <s v="CORRIENTES AV."/>
    <n v="0"/>
    <s v="Villa Crespo"/>
    <s v="Comuna 15"/>
    <n v="0"/>
    <n v="274"/>
  </r>
  <r>
    <n v="39979"/>
    <x v="31"/>
    <s v="BANELCO"/>
    <s v="CABA"/>
    <n v="4"/>
    <x v="0"/>
    <b v="0"/>
    <s v="CORRIENTES AV."/>
    <n v="0"/>
    <s v="San Nicolas"/>
    <s v="Comuna 1"/>
    <n v="0"/>
    <n v="189"/>
  </r>
  <r>
    <n v="40223"/>
    <x v="27"/>
    <s v="BANELCO"/>
    <s v="CABA"/>
    <n v="2"/>
    <x v="0"/>
    <b v="0"/>
    <s v="CORRIENTES AV."/>
    <n v="0"/>
    <s v="San Nicolas"/>
    <s v="Comuna 1"/>
    <n v="0"/>
    <n v="205"/>
  </r>
  <r>
    <n v="41053"/>
    <x v="30"/>
    <s v="BANELCO"/>
    <s v="CABA"/>
    <n v="2"/>
    <x v="1"/>
    <b v="1"/>
    <s v="CORRIENTES AV."/>
    <n v="0"/>
    <s v="San Nicolas"/>
    <s v="Comuna 1"/>
    <n v="0"/>
    <n v="286"/>
  </r>
  <r>
    <n v="40537"/>
    <x v="29"/>
    <s v="BANELCO"/>
    <s v="CABA"/>
    <n v="4"/>
    <x v="1"/>
    <b v="0"/>
    <s v="CORRIENTES AV."/>
    <n v="0"/>
    <s v="San Nicolas"/>
    <s v="Comuna 1"/>
    <n v="0"/>
    <n v="143"/>
  </r>
  <r>
    <n v="40322"/>
    <x v="27"/>
    <s v="BANELCO"/>
    <s v="CABA"/>
    <n v="1"/>
    <x v="1"/>
    <b v="0"/>
    <s v="CORTAZAR, JULIO"/>
    <n v="0"/>
    <s v="Agronomia"/>
    <s v="Comuna 15"/>
    <n v="0"/>
    <n v="190"/>
  </r>
  <r>
    <n v="39719"/>
    <x v="37"/>
    <s v="BANELCO"/>
    <s v="CABA"/>
    <n v="1"/>
    <x v="0"/>
    <b v="1"/>
    <s v="COSQUIN"/>
    <n v="0"/>
    <s v="Liniers"/>
    <s v="Comuna 9"/>
    <n v="0"/>
    <n v="207"/>
  </r>
  <r>
    <n v="40116"/>
    <x v="27"/>
    <s v="BANELCO"/>
    <s v="CABA"/>
    <n v="2"/>
    <x v="0"/>
    <b v="0"/>
    <s v="COSTA RICA"/>
    <n v="0"/>
    <s v="Palermo"/>
    <s v="Comuna 14"/>
    <n v="0"/>
    <n v="71"/>
  </r>
  <r>
    <n v="40731"/>
    <x v="29"/>
    <s v="BANELCO"/>
    <s v="CABA"/>
    <n v="1"/>
    <x v="0"/>
    <b v="0"/>
    <s v="PELLEGRINI, CARLOS"/>
    <n v="1413"/>
    <s v="Retiro"/>
    <s v="Comuna 1"/>
    <n v="1011"/>
    <n v="247"/>
  </r>
  <r>
    <n v="40136"/>
    <x v="27"/>
    <s v="BANELCO"/>
    <s v="CABA"/>
    <n v="3"/>
    <x v="0"/>
    <b v="0"/>
    <s v="CRAMER AV."/>
    <n v="0"/>
    <s v="Belgrano"/>
    <s v="Comuna 13"/>
    <n v="0"/>
    <n v="139"/>
  </r>
  <r>
    <n v="40288"/>
    <x v="27"/>
    <s v="BANELCO"/>
    <s v="CABA"/>
    <n v="1"/>
    <x v="0"/>
    <b v="0"/>
    <s v="CRUZ, OSVALDO"/>
    <n v="0"/>
    <s v="Nueva Pompeya"/>
    <s v="Comuna 4"/>
    <n v="0"/>
    <n v="314"/>
  </r>
  <r>
    <n v="40291"/>
    <x v="27"/>
    <s v="BANELCO"/>
    <s v="CABA"/>
    <n v="2"/>
    <x v="0"/>
    <b v="1"/>
    <s v="CUBA"/>
    <n v="1920"/>
    <s v="Belgrano"/>
    <s v="Comuna 13"/>
    <n v="1428"/>
    <n v="213"/>
  </r>
  <r>
    <n v="40573"/>
    <x v="29"/>
    <s v="BANELCO"/>
    <s v="CABA"/>
    <n v="3"/>
    <x v="0"/>
    <b v="0"/>
    <s v="CUENCA"/>
    <n v="3401"/>
    <s v="Villa Del Parque"/>
    <s v="Comuna 11"/>
    <n v="1417"/>
    <n v="104"/>
  </r>
  <r>
    <n v="41292"/>
    <x v="33"/>
    <s v="BANELCO"/>
    <s v="CABA"/>
    <n v="2"/>
    <x v="1"/>
    <b v="0"/>
    <s v="CUENCA"/>
    <n v="3470"/>
    <s v="Villa Del Parque"/>
    <s v="Comuna 11"/>
    <n v="1417"/>
    <n v="294"/>
  </r>
  <r>
    <n v="41210"/>
    <x v="28"/>
    <s v="BANELCO"/>
    <s v="CABA"/>
    <n v="2"/>
    <x v="0"/>
    <b v="1"/>
    <s v="CUENCA"/>
    <n v="3479"/>
    <s v="Villa Del Parque"/>
    <s v="Comuna 11"/>
    <n v="1417"/>
    <n v="208"/>
  </r>
  <r>
    <n v="40330"/>
    <x v="27"/>
    <s v="BANELCO"/>
    <s v="CABA"/>
    <n v="1"/>
    <x v="0"/>
    <b v="0"/>
    <s v="CUENCA"/>
    <n v="0"/>
    <s v="Flores"/>
    <s v="Comuna 7"/>
    <n v="0"/>
    <n v="196"/>
  </r>
  <r>
    <n v="39903"/>
    <x v="34"/>
    <s v="BANELCO"/>
    <s v="CABA"/>
    <n v="1"/>
    <x v="0"/>
    <b v="0"/>
    <s v="CULPINA"/>
    <n v="0"/>
    <s v="Flores"/>
    <s v="Comuna 7"/>
    <n v="0"/>
    <n v="241"/>
  </r>
  <r>
    <n v="41324"/>
    <x v="33"/>
    <s v="BANELCO"/>
    <s v="CABA"/>
    <n v="2"/>
    <x v="1"/>
    <b v="0"/>
    <s v="DEALESSI, PIERINA"/>
    <n v="0"/>
    <s v="Puerto Madero"/>
    <s v="Comuna 1"/>
    <n v="0"/>
    <n v="79"/>
  </r>
  <r>
    <n v="39802"/>
    <x v="34"/>
    <s v="BANELCO"/>
    <s v="CABA"/>
    <n v="3"/>
    <x v="0"/>
    <b v="1"/>
    <s v="DEFENSA"/>
    <n v="818"/>
    <s v="San Telmo"/>
    <s v="Comuna 1"/>
    <n v="1065"/>
    <n v="51"/>
  </r>
  <r>
    <n v="41170"/>
    <x v="28"/>
    <s v="BANELCO"/>
    <s v="CABA"/>
    <n v="1"/>
    <x v="1"/>
    <b v="1"/>
    <s v="DEFENSA"/>
    <n v="0"/>
    <s v="Barracas"/>
    <s v="Comuna 4"/>
    <n v="0"/>
    <n v="21"/>
  </r>
  <r>
    <n v="40771"/>
    <x v="25"/>
    <s v="BANELCO"/>
    <s v="CABA"/>
    <n v="1"/>
    <x v="1"/>
    <b v="1"/>
    <s v="DEFENSA"/>
    <n v="0"/>
    <s v="Monserrat"/>
    <s v="Comuna 1"/>
    <n v="0"/>
    <n v="267"/>
  </r>
  <r>
    <n v="41375"/>
    <x v="33"/>
    <s v="BANELCO"/>
    <s v="CABA"/>
    <n v="1"/>
    <x v="1"/>
    <b v="0"/>
    <s v="DEFENSA"/>
    <n v="0"/>
    <s v="Monserrat"/>
    <s v="Comuna 1"/>
    <n v="0"/>
    <n v="118"/>
  </r>
  <r>
    <n v="40598"/>
    <x v="29"/>
    <s v="BANELCO"/>
    <s v="CABA"/>
    <n v="1"/>
    <x v="0"/>
    <b v="1"/>
    <s v="DEKAY"/>
    <n v="0"/>
    <s v="Nueva Pompeya"/>
    <s v="Comuna 4"/>
    <n v="0"/>
    <n v="282"/>
  </r>
  <r>
    <n v="40329"/>
    <x v="27"/>
    <s v="BANELCO"/>
    <s v="CABA"/>
    <n v="1"/>
    <x v="1"/>
    <b v="1"/>
    <s v="DEKAY"/>
    <n v="0"/>
    <s v="Nueva Pompeya"/>
    <s v="Comuna 4"/>
    <n v="0"/>
    <n v="131"/>
  </r>
  <r>
    <n v="41310"/>
    <x v="33"/>
    <s v="BANELCO"/>
    <s v="CABA"/>
    <n v="3"/>
    <x v="0"/>
    <b v="0"/>
    <s v="DELLA PAOLERA, CARLOS M."/>
    <n v="265"/>
    <s v="Retiro"/>
    <s v="Comuna 1"/>
    <n v="1001"/>
    <n v="121"/>
  </r>
  <r>
    <n v="41151"/>
    <x v="28"/>
    <s v="BANELCO"/>
    <s v="CABA"/>
    <n v="1"/>
    <x v="1"/>
    <b v="1"/>
    <s v="DELLA PAOLERA, CARLOS M."/>
    <n v="0"/>
    <s v="Retiro"/>
    <s v="Comuna 1"/>
    <n v="0"/>
    <n v="137"/>
  </r>
  <r>
    <n v="40925"/>
    <x v="25"/>
    <s v="BANELCO"/>
    <s v="CABA"/>
    <n v="2"/>
    <x v="1"/>
    <b v="0"/>
    <s v="DEL LIBERTADOR AV."/>
    <n v="0"/>
    <s v="Palermo"/>
    <s v="Comuna 14"/>
    <n v="0"/>
    <n v="311"/>
  </r>
  <r>
    <n v="40359"/>
    <x v="27"/>
    <s v="BANELCO"/>
    <s v="CABA"/>
    <n v="2"/>
    <x v="0"/>
    <b v="1"/>
    <s v="DEL LIBERTADOR AV."/>
    <n v="0"/>
    <s v="Belgrano"/>
    <s v="Comuna 13"/>
    <n v="0"/>
    <n v="239"/>
  </r>
  <r>
    <n v="39810"/>
    <x v="34"/>
    <s v="BANELCO"/>
    <s v="CABA"/>
    <n v="2"/>
    <x v="1"/>
    <b v="0"/>
    <s v="DEL LIBERTADOR AV."/>
    <n v="0"/>
    <s v="Palermo"/>
    <s v="Comuna 14"/>
    <n v="0"/>
    <n v="74"/>
  </r>
  <r>
    <n v="41367"/>
    <x v="33"/>
    <s v="BANELCO"/>
    <s v="CABA"/>
    <n v="2"/>
    <x v="1"/>
    <b v="1"/>
    <s v="DEL LIBERTADOR AV."/>
    <n v="0"/>
    <s v="Palermo"/>
    <s v="Comuna 14"/>
    <n v="0"/>
    <n v="56"/>
  </r>
  <r>
    <n v="41140"/>
    <x v="28"/>
    <s v="BANELCO"/>
    <s v="CABA"/>
    <n v="2"/>
    <x v="1"/>
    <b v="1"/>
    <s v="DEL LIBERTADOR AV."/>
    <n v="0"/>
    <s v="Palermo"/>
    <s v="Comuna 14"/>
    <n v="0"/>
    <n v="94"/>
  </r>
  <r>
    <n v="40791"/>
    <x v="25"/>
    <s v="BANELCO"/>
    <s v="CABA"/>
    <n v="2"/>
    <x v="0"/>
    <b v="1"/>
    <s v="DEL LIBERTADOR AV."/>
    <n v="0"/>
    <s v="Palermo"/>
    <s v="Comuna 14"/>
    <n v="0"/>
    <n v="82"/>
  </r>
  <r>
    <n v="41036"/>
    <x v="30"/>
    <s v="BANELCO"/>
    <s v="CABA"/>
    <n v="2"/>
    <x v="1"/>
    <b v="1"/>
    <s v="DEL LIBERTADOR AV."/>
    <n v="0"/>
    <s v="Palermo"/>
    <s v="Comuna 14"/>
    <n v="0"/>
    <n v="275"/>
  </r>
  <r>
    <n v="39977"/>
    <x v="31"/>
    <s v="BANELCO"/>
    <s v="CABA"/>
    <n v="1"/>
    <x v="1"/>
    <b v="1"/>
    <s v="DE LOS CONSTITUYENTES AV."/>
    <n v="0"/>
    <s v="Villa Urquiza"/>
    <s v="Comuna 12"/>
    <n v="0"/>
    <n v="57"/>
  </r>
  <r>
    <n v="40907"/>
    <x v="25"/>
    <s v="BANELCO"/>
    <s v="CABA"/>
    <n v="3"/>
    <x v="0"/>
    <b v="1"/>
    <s v="DE MAYO AV."/>
    <n v="0"/>
    <s v="Monserrat"/>
    <s v="Comuna 1"/>
    <n v="0"/>
    <n v="65"/>
  </r>
  <r>
    <n v="40864"/>
    <x v="25"/>
    <s v="BANELCO"/>
    <s v="CABA"/>
    <n v="1"/>
    <x v="1"/>
    <b v="1"/>
    <s v="DE MAYO AV."/>
    <n v="0"/>
    <s v="Monserrat"/>
    <s v="Comuna 1"/>
    <n v="0"/>
    <n v="190"/>
  </r>
  <r>
    <n v="40345"/>
    <x v="27"/>
    <s v="BANELCO"/>
    <s v="CABA"/>
    <n v="1"/>
    <x v="1"/>
    <b v="1"/>
    <s v="DEVOTO, FORTUNATO"/>
    <n v="0"/>
    <s v="Almagro"/>
    <s v="Comuna 5"/>
    <n v="0"/>
    <n v="76"/>
  </r>
  <r>
    <n v="40983"/>
    <x v="25"/>
    <s v="BANELCO"/>
    <s v="Sáenz Peña"/>
    <n v="1"/>
    <x v="1"/>
    <b v="0"/>
    <s v="Diagonal 41 - Colectora General José María Paz"/>
    <n v="0"/>
    <s v="Villa Devoto"/>
    <s v="Comuna 11"/>
    <n v="0"/>
    <n v="63"/>
  </r>
  <r>
    <n v="40977"/>
    <x v="25"/>
    <s v="BANELCO"/>
    <s v="CABA"/>
    <n v="1"/>
    <x v="1"/>
    <b v="0"/>
    <s v="DORREGO AV."/>
    <n v="0"/>
    <s v="Palermo"/>
    <s v="Comuna 14"/>
    <n v="0"/>
    <n v="144"/>
  </r>
  <r>
    <n v="40344"/>
    <x v="27"/>
    <s v="BANELCO"/>
    <s v="CABA"/>
    <n v="1"/>
    <x v="1"/>
    <b v="0"/>
    <s v="DORREGO"/>
    <n v="0"/>
    <s v="Palermo"/>
    <s v="Comuna 14"/>
    <n v="0"/>
    <n v="259"/>
  </r>
  <r>
    <n v="40778"/>
    <x v="25"/>
    <s v="BANELCO"/>
    <s v="CABA"/>
    <n v="2"/>
    <x v="1"/>
    <b v="1"/>
    <s v="DRUMOND"/>
    <n v="0"/>
    <s v="Nueva Pompeya"/>
    <s v="Comuna 4"/>
    <n v="0"/>
    <n v="204"/>
  </r>
  <r>
    <n v="41317"/>
    <x v="33"/>
    <s v="BANELCO"/>
    <s v="CABA"/>
    <n v="2"/>
    <x v="1"/>
    <b v="1"/>
    <s v="ECHAGUE, PEDRO"/>
    <n v="0"/>
    <s v="Parque Patricios"/>
    <s v="Comuna 4"/>
    <n v="0"/>
    <n v="71"/>
  </r>
  <r>
    <n v="40247"/>
    <x v="27"/>
    <s v="BANELCO"/>
    <s v="CABA"/>
    <n v="3"/>
    <x v="1"/>
    <b v="1"/>
    <s v="ECHEANDIA"/>
    <n v="2602"/>
    <s v="Flores"/>
    <s v="Comuna 7"/>
    <n v="1406"/>
    <n v="212"/>
  </r>
  <r>
    <n v="39965"/>
    <x v="31"/>
    <s v="BANELCO"/>
    <s v="CABA"/>
    <n v="1"/>
    <x v="0"/>
    <b v="0"/>
    <s v="ECHEVERRIA"/>
    <n v="0"/>
    <s v="Belgrano"/>
    <s v="Comuna 13"/>
    <n v="0"/>
    <n v="133"/>
  </r>
  <r>
    <n v="41027"/>
    <x v="30"/>
    <s v="BANELCO"/>
    <s v="CABA"/>
    <n v="4"/>
    <x v="1"/>
    <b v="0"/>
    <s v="ECUADOR"/>
    <n v="0"/>
    <s v="Recoleta"/>
    <s v="Comuna 2"/>
    <n v="0"/>
    <n v="281"/>
  </r>
  <r>
    <n v="41194"/>
    <x v="28"/>
    <s v="BANELCO"/>
    <s v="CABA"/>
    <n v="1"/>
    <x v="0"/>
    <b v="1"/>
    <s v="EL SALVADOR"/>
    <n v="0"/>
    <s v="Palermo"/>
    <s v="Comuna 14"/>
    <n v="0"/>
    <n v="186"/>
  </r>
  <r>
    <n v="40128"/>
    <x v="27"/>
    <s v="BANELCO"/>
    <s v="CABA"/>
    <n v="2"/>
    <x v="0"/>
    <b v="0"/>
    <s v="ENTRE RIOS AV."/>
    <n v="0"/>
    <s v="Parque Patricios"/>
    <s v="Comuna 4"/>
    <n v="0"/>
    <n v="286"/>
  </r>
  <r>
    <n v="41059"/>
    <x v="30"/>
    <s v="BANELCO"/>
    <s v="CABA"/>
    <n v="1"/>
    <x v="0"/>
    <b v="1"/>
    <s v="ENTRE RIOS AV."/>
    <n v="0"/>
    <s v="San Cristobal"/>
    <s v="Comuna 3"/>
    <n v="0"/>
    <n v="73"/>
  </r>
  <r>
    <n v="40483"/>
    <x v="26"/>
    <s v="BANELCO"/>
    <s v="CABA"/>
    <n v="2"/>
    <x v="1"/>
    <b v="0"/>
    <s v="ENTRE RIOS AV."/>
    <n v="0"/>
    <s v="Monserrat"/>
    <s v="Comuna 1"/>
    <n v="0"/>
    <n v="315"/>
  </r>
  <r>
    <n v="40636"/>
    <x v="29"/>
    <s v="BANELCO"/>
    <s v="CABA"/>
    <n v="3"/>
    <x v="1"/>
    <b v="0"/>
    <s v="ENTRE RIOS AV."/>
    <n v="0"/>
    <s v="Monserrat"/>
    <s v="Comuna 1"/>
    <n v="0"/>
    <n v="64"/>
  </r>
  <r>
    <n v="40999"/>
    <x v="25"/>
    <s v="BANELCO"/>
    <s v="CABA"/>
    <n v="2"/>
    <x v="1"/>
    <b v="1"/>
    <s v="ESCALADA DE SAN MARTIN, R."/>
    <n v="0"/>
    <s v="Villa Santa Rita"/>
    <s v="Comuna 11"/>
    <n v="0"/>
    <n v="109"/>
  </r>
  <r>
    <n v="40701"/>
    <x v="29"/>
    <s v="BANELCO"/>
    <s v="CABA"/>
    <n v="2"/>
    <x v="0"/>
    <b v="1"/>
    <s v="ESMERALDA"/>
    <n v="199"/>
    <s v="San Nicolas"/>
    <s v="Comuna 1"/>
    <n v="1035"/>
    <n v="228"/>
  </r>
  <r>
    <n v="40122"/>
    <x v="27"/>
    <s v="BANELCO"/>
    <s v="CABA"/>
    <n v="2"/>
    <x v="0"/>
    <b v="0"/>
    <s v="ESMERALDA"/>
    <n v="0"/>
    <s v="Retiro"/>
    <s v="Comuna 1"/>
    <n v="0"/>
    <n v="95"/>
  </r>
  <r>
    <n v="41129"/>
    <x v="28"/>
    <s v="BANELCO"/>
    <s v="CABA"/>
    <n v="2"/>
    <x v="1"/>
    <b v="1"/>
    <s v="ESMERALDA"/>
    <n v="0"/>
    <s v="Retiro"/>
    <s v="Comuna 1"/>
    <n v="0"/>
    <n v="128"/>
  </r>
  <r>
    <n v="40571"/>
    <x v="29"/>
    <s v="BANELCO"/>
    <s v="CABA"/>
    <n v="1"/>
    <x v="1"/>
    <b v="1"/>
    <s v="ESMERALDA"/>
    <n v="0"/>
    <s v="San Nicolas"/>
    <s v="Comuna 1"/>
    <n v="0"/>
    <n v="56"/>
  </r>
  <r>
    <n v="40382"/>
    <x v="27"/>
    <s v="BANELCO"/>
    <s v="CABA"/>
    <n v="1"/>
    <x v="0"/>
    <b v="1"/>
    <s v="ESPAÑA AV."/>
    <n v="0"/>
    <s v="Boca"/>
    <s v="Comuna 4"/>
    <n v="0"/>
    <n v="21"/>
  </r>
  <r>
    <n v="41104"/>
    <x v="28"/>
    <s v="BANELCO"/>
    <s v="CABA"/>
    <n v="1"/>
    <x v="0"/>
    <b v="0"/>
    <s v="ESPINOSA"/>
    <n v="0"/>
    <s v="Paternal"/>
    <s v="Comuna 15"/>
    <n v="0"/>
    <n v="100"/>
  </r>
  <r>
    <n v="39762"/>
    <x v="32"/>
    <s v="BANELCO"/>
    <s v="CABA"/>
    <n v="1"/>
    <x v="1"/>
    <b v="0"/>
    <s v="ESQUIU"/>
    <n v="1039"/>
    <s v="Nueva Pompeya"/>
    <s v="Comuna 4"/>
    <n v="1437"/>
    <n v="217"/>
  </r>
  <r>
    <n v="41322"/>
    <x v="33"/>
    <s v="BANELCO"/>
    <s v="CABA"/>
    <n v="1"/>
    <x v="1"/>
    <b v="1"/>
    <s v="ESTADO DE PALESTINA"/>
    <n v="0"/>
    <s v="Almagro"/>
    <s v="Comuna 5"/>
    <n v="0"/>
    <n v="108"/>
  </r>
  <r>
    <n v="40354"/>
    <x v="27"/>
    <s v="BANELCO"/>
    <s v="CABA"/>
    <n v="1"/>
    <x v="1"/>
    <b v="1"/>
    <s v="ESTOMBA"/>
    <n v="0"/>
    <s v="Saavedra"/>
    <s v="Comuna 12"/>
    <n v="0"/>
    <n v="240"/>
  </r>
  <r>
    <n v="40162"/>
    <x v="27"/>
    <s v="BANELCO"/>
    <s v="CABA"/>
    <n v="2"/>
    <x v="1"/>
    <b v="1"/>
    <s v="EYLE, PETRONA"/>
    <n v="0"/>
    <s v="Puerto Madero"/>
    <s v="Comuna 1"/>
    <n v="0"/>
    <n v="43"/>
  </r>
  <r>
    <n v="40358"/>
    <x v="27"/>
    <s v="BANELCO"/>
    <s v="CABA"/>
    <n v="2"/>
    <x v="0"/>
    <b v="1"/>
    <s v="EZCURRA, ENCARNACION"/>
    <n v="0"/>
    <s v="Puerto Madero"/>
    <s v="Comuna 1"/>
    <n v="0"/>
    <n v="78"/>
  </r>
  <r>
    <n v="41235"/>
    <x v="33"/>
    <s v="BANELCO"/>
    <s v="CABA"/>
    <n v="1"/>
    <x v="0"/>
    <b v="0"/>
    <s v="FERNANDEZ DE LA CRUZ, F., GRAL. AV."/>
    <n v="0"/>
    <s v="Villa Lugano"/>
    <s v="Comuna 8"/>
    <n v="0"/>
    <n v="44"/>
  </r>
  <r>
    <n v="40795"/>
    <x v="25"/>
    <s v="BANELCO"/>
    <s v="CABA"/>
    <n v="3"/>
    <x v="0"/>
    <b v="1"/>
    <s v="FERNANDEZ DE LA CRUZ, F., GRAL. AV."/>
    <n v="0"/>
    <s v="Villa Lugano"/>
    <s v="Comuna 8"/>
    <n v="0"/>
    <n v="304"/>
  </r>
  <r>
    <n v="41237"/>
    <x v="33"/>
    <s v="BANELCO"/>
    <s v="CABA"/>
    <n v="1"/>
    <x v="1"/>
    <b v="1"/>
    <s v="FERNANDEZ DE LA CRUZ, F., GRAL. AV."/>
    <n v="0"/>
    <s v="Villa Lugano"/>
    <s v="Comuna 8"/>
    <n v="0"/>
    <n v="165"/>
  </r>
  <r>
    <n v="41095"/>
    <x v="28"/>
    <s v="BANELCO"/>
    <s v="CABA"/>
    <n v="2"/>
    <x v="0"/>
    <b v="1"/>
    <s v="FINOCHIETTO ENRIQUE DR."/>
    <n v="0"/>
    <s v="Barracas"/>
    <s v="Comuna 4"/>
    <n v="0"/>
    <n v="268"/>
  </r>
  <r>
    <n v="40649"/>
    <x v="29"/>
    <s v="BANELCO"/>
    <s v="CABA"/>
    <n v="1"/>
    <x v="1"/>
    <b v="0"/>
    <s v="FINOCHIETTO ENRIQUE DR."/>
    <n v="0"/>
    <s v="Barracas"/>
    <s v="Comuna 4"/>
    <n v="0"/>
    <n v="231"/>
  </r>
  <r>
    <n v="40713"/>
    <x v="29"/>
    <s v="BANELCO"/>
    <s v="CABA"/>
    <n v="1"/>
    <x v="0"/>
    <b v="1"/>
    <s v="FINOCHIETTO ENRIQUE DR."/>
    <n v="0"/>
    <s v="Barracas"/>
    <s v="Comuna 4"/>
    <n v="0"/>
    <n v="313"/>
  </r>
  <r>
    <n v="41093"/>
    <x v="28"/>
    <s v="BANELCO"/>
    <s v="CABA"/>
    <n v="7"/>
    <x v="1"/>
    <b v="1"/>
    <s v="FLORIDA"/>
    <n v="201"/>
    <s v="San Nicolas"/>
    <s v="Comuna 1"/>
    <n v="1005"/>
    <n v="50"/>
  </r>
  <r>
    <n v="41103"/>
    <x v="28"/>
    <s v="BANELCO"/>
    <s v="CABA"/>
    <n v="9"/>
    <x v="0"/>
    <b v="0"/>
    <s v="FLORIDA"/>
    <n v="40"/>
    <s v="San Nicolas"/>
    <s v="Comuna 1"/>
    <n v="1005"/>
    <n v="182"/>
  </r>
  <r>
    <n v="40541"/>
    <x v="29"/>
    <s v="BANELCO"/>
    <s v="CABA"/>
    <n v="3"/>
    <x v="1"/>
    <b v="1"/>
    <s v="FLORIDA"/>
    <n v="802"/>
    <s v="Retiro"/>
    <s v="Comuna 1"/>
    <n v="1005"/>
    <n v="243"/>
  </r>
  <r>
    <n v="40076"/>
    <x v="35"/>
    <s v="BANELCO"/>
    <s v="CABA"/>
    <n v="2"/>
    <x v="0"/>
    <b v="0"/>
    <s v="FLORIDA"/>
    <n v="999"/>
    <s v="Retiro"/>
    <s v="Comuna 1"/>
    <n v="1005"/>
    <n v="106"/>
  </r>
  <r>
    <n v="41023"/>
    <x v="30"/>
    <s v="BANELCO"/>
    <s v="CABA"/>
    <n v="6"/>
    <x v="1"/>
    <b v="0"/>
    <s v="FLORIDA"/>
    <n v="0"/>
    <s v="San Nicolas"/>
    <s v="Comuna 1"/>
    <n v="0"/>
    <n v="224"/>
  </r>
  <r>
    <n v="40880"/>
    <x v="25"/>
    <s v="BANELCO"/>
    <s v="CABA"/>
    <n v="4"/>
    <x v="0"/>
    <b v="1"/>
    <s v="FOREST AV."/>
    <n v="0"/>
    <s v="Chacarita"/>
    <s v="Comuna 15"/>
    <n v="0"/>
    <n v="215"/>
  </r>
  <r>
    <n v="40877"/>
    <x v="25"/>
    <s v="BANELCO"/>
    <s v="CABA"/>
    <n v="3"/>
    <x v="0"/>
    <b v="1"/>
    <s v="FRENCH"/>
    <n v="0"/>
    <s v="Recoleta"/>
    <s v="Comuna 2"/>
    <n v="0"/>
    <n v="86"/>
  </r>
  <r>
    <n v="40059"/>
    <x v="35"/>
    <s v="BANELCO"/>
    <s v="CABA"/>
    <n v="2"/>
    <x v="1"/>
    <b v="0"/>
    <s v="GALLARDO, ANGEL AV."/>
    <n v="0"/>
    <s v="Caballito"/>
    <s v="Comuna 6"/>
    <n v="0"/>
    <n v="127"/>
  </r>
  <r>
    <n v="40868"/>
    <x v="25"/>
    <s v="BANELCO"/>
    <s v="CABA"/>
    <n v="2"/>
    <x v="0"/>
    <b v="0"/>
    <s v="GALLARDO, ANGEL AV."/>
    <n v="0"/>
    <s v="Caballito"/>
    <s v="Comuna 6"/>
    <n v="0"/>
    <n v="91"/>
  </r>
  <r>
    <n v="40991"/>
    <x v="25"/>
    <s v="BANELCO"/>
    <s v="CABA"/>
    <n v="2"/>
    <x v="1"/>
    <b v="1"/>
    <s v="GAONA AV."/>
    <n v="0"/>
    <s v="Villa Santa Rita"/>
    <s v="Comuna 11"/>
    <n v="0"/>
    <n v="305"/>
  </r>
  <r>
    <n v="41123"/>
    <x v="28"/>
    <s v="BANELCO"/>
    <s v="CABA"/>
    <n v="1"/>
    <x v="1"/>
    <b v="0"/>
    <s v="GARAY, JUAN DE AV."/>
    <n v="0"/>
    <s v="San Telmo"/>
    <s v="Comuna 1"/>
    <n v="0"/>
    <n v="306"/>
  </r>
  <r>
    <n v="40974"/>
    <x v="25"/>
    <s v="BANELCO"/>
    <s v="CABA"/>
    <n v="1"/>
    <x v="0"/>
    <b v="1"/>
    <s v="GARAY, JUAN DE AV."/>
    <n v="0"/>
    <s v="San Telmo"/>
    <s v="Comuna 1"/>
    <n v="0"/>
    <n v="255"/>
  </r>
  <r>
    <n v="41178"/>
    <x v="28"/>
    <s v="BANELCO"/>
    <s v="CABA"/>
    <n v="3"/>
    <x v="1"/>
    <b v="1"/>
    <s v="GASCON"/>
    <n v="450"/>
    <s v="Almagro"/>
    <s v="Comuna 5"/>
    <n v="1181"/>
    <n v="237"/>
  </r>
  <r>
    <n v="39968"/>
    <x v="31"/>
    <s v="BANELCO"/>
    <s v="CABA"/>
    <n v="4"/>
    <x v="1"/>
    <b v="1"/>
    <s v="GILARDI, GILARDO"/>
    <n v="0"/>
    <s v="Retiro"/>
    <s v="Comuna 1"/>
    <n v="0"/>
    <n v="123"/>
  </r>
  <r>
    <n v="40021"/>
    <x v="35"/>
    <s v="BANELCO"/>
    <s v="CABA"/>
    <n v="1"/>
    <x v="0"/>
    <b v="0"/>
    <s v="GIMENEZ, ANGEL M."/>
    <n v="0"/>
    <s v="Caballito"/>
    <s v="Comuna 6"/>
    <n v="0"/>
    <n v="66"/>
  </r>
  <r>
    <n v="41280"/>
    <x v="33"/>
    <s v="BANELCO"/>
    <s v="CABA"/>
    <n v="1"/>
    <x v="0"/>
    <b v="0"/>
    <s v="GONZALEZ, ELPIDIO"/>
    <n v="0"/>
    <s v="Monte Castro"/>
    <s v="Comuna 10"/>
    <n v="0"/>
    <n v="193"/>
  </r>
  <r>
    <n v="40325"/>
    <x v="27"/>
    <s v="BANELCO"/>
    <s v="CABA"/>
    <n v="1"/>
    <x v="0"/>
    <b v="1"/>
    <s v="GORDILLO, TIMOTEO"/>
    <n v="0"/>
    <s v="Villa Riachuelo"/>
    <s v="Comuna 8"/>
    <n v="0"/>
    <n v="78"/>
  </r>
  <r>
    <n v="40674"/>
    <x v="29"/>
    <s v="BANELCO"/>
    <s v="CABA"/>
    <n v="3"/>
    <x v="1"/>
    <b v="0"/>
    <s v="GRIVEO"/>
    <n v="0"/>
    <s v="Villa Devoto"/>
    <s v="Comuna 11"/>
    <n v="0"/>
    <n v="93"/>
  </r>
  <r>
    <n v="40769"/>
    <x v="25"/>
    <s v="BANELCO"/>
    <s v="CABA"/>
    <n v="4"/>
    <x v="0"/>
    <b v="0"/>
    <s v="GRIVEO"/>
    <n v="0"/>
    <s v="Villa Devoto"/>
    <s v="Comuna 11"/>
    <n v="0"/>
    <n v="209"/>
  </r>
  <r>
    <n v="40068"/>
    <x v="35"/>
    <s v="BANELCO"/>
    <s v="CABA"/>
    <n v="2"/>
    <x v="1"/>
    <b v="0"/>
    <s v="GRIVEO"/>
    <n v="0"/>
    <s v="Villa Devoto"/>
    <s v="Comuna 11"/>
    <n v="0"/>
    <n v="280"/>
  </r>
  <r>
    <n v="41113"/>
    <x v="28"/>
    <s v="BANELCO"/>
    <s v="CABA"/>
    <n v="2"/>
    <x v="0"/>
    <b v="0"/>
    <s v="GRIVEO"/>
    <n v="0"/>
    <s v="Villa Devoto"/>
    <s v="Comuna 11"/>
    <n v="0"/>
    <n v="144"/>
  </r>
  <r>
    <n v="40763"/>
    <x v="25"/>
    <s v="BANELCO"/>
    <s v="CABA"/>
    <n v="1"/>
    <x v="1"/>
    <b v="0"/>
    <s v="GUARDIA VIEJA"/>
    <n v="4558"/>
    <s v="Almagro"/>
    <s v="Comuna 5"/>
    <n v="1192"/>
    <n v="310"/>
  </r>
  <r>
    <n v="40243"/>
    <x v="27"/>
    <s v="BANELCO"/>
    <s v="CABA"/>
    <n v="1"/>
    <x v="0"/>
    <b v="0"/>
    <s v="GUEMES, MACACHA"/>
    <n v="0"/>
    <s v="Puerto Madero"/>
    <s v="Comuna 1"/>
    <n v="0"/>
    <n v="106"/>
  </r>
  <r>
    <n v="40194"/>
    <x v="27"/>
    <s v="BANELCO"/>
    <s v="CABA"/>
    <n v="2"/>
    <x v="0"/>
    <b v="1"/>
    <s v="GUEMES, MACACHA"/>
    <n v="0"/>
    <s v="Puerto Madero"/>
    <s v="Comuna 1"/>
    <n v="0"/>
    <n v="123"/>
  </r>
  <r>
    <n v="41013"/>
    <x v="30"/>
    <s v="BANELCO"/>
    <s v="CABA"/>
    <n v="2"/>
    <x v="1"/>
    <b v="0"/>
    <s v="GUEMES, MACACHA"/>
    <n v="0"/>
    <s v="Puerto Madero"/>
    <s v="Comuna 1"/>
    <n v="0"/>
    <n v="289"/>
  </r>
  <r>
    <n v="39708"/>
    <x v="37"/>
    <s v="BANELCO"/>
    <s v="CABA"/>
    <n v="2"/>
    <x v="0"/>
    <b v="0"/>
    <s v="HELGUERA"/>
    <n v="0"/>
    <s v="Villa Del Parque"/>
    <s v="Comuna 11"/>
    <n v="0"/>
    <n v="205"/>
  </r>
  <r>
    <n v="41035"/>
    <x v="30"/>
    <s v="BANELCO"/>
    <s v="CABA"/>
    <n v="1"/>
    <x v="1"/>
    <b v="1"/>
    <s v="HELGUERA"/>
    <n v="0"/>
    <s v="Agronomia"/>
    <s v="Comuna 15"/>
    <n v="0"/>
    <n v="126"/>
  </r>
  <r>
    <n v="40062"/>
    <x v="35"/>
    <s v="BANELCO"/>
    <s v="CABA"/>
    <n v="1"/>
    <x v="0"/>
    <b v="0"/>
    <s v="YRIGOYEN, HIPOLITO AV."/>
    <n v="1778"/>
    <s v="Monserrat"/>
    <s v="Comuna 1"/>
    <n v="1089"/>
    <n v="60"/>
  </r>
  <r>
    <n v="40129"/>
    <x v="27"/>
    <s v="BANELCO"/>
    <s v="CABA"/>
    <n v="5"/>
    <x v="1"/>
    <b v="0"/>
    <s v="YRIGOYEN, HIPOLITO AV."/>
    <n v="402"/>
    <s v="Monserrat"/>
    <s v="Comuna 1"/>
    <n v="1086"/>
    <n v="104"/>
  </r>
  <r>
    <n v="40929"/>
    <x v="25"/>
    <s v="BANELCO"/>
    <s v="CABA"/>
    <n v="1"/>
    <x v="0"/>
    <b v="0"/>
    <s v="HONDURAS"/>
    <n v="0"/>
    <s v="Palermo"/>
    <s v="Comuna 14"/>
    <n v="0"/>
    <n v="193"/>
  </r>
  <r>
    <n v="41334"/>
    <x v="33"/>
    <s v="BANELCO"/>
    <s v="CABA"/>
    <n v="2"/>
    <x v="1"/>
    <b v="1"/>
    <s v="HORNOS, GRAL."/>
    <n v="0"/>
    <s v="Barracas"/>
    <s v="Comuna 4"/>
    <n v="0"/>
    <n v="115"/>
  </r>
  <r>
    <n v="40316"/>
    <x v="27"/>
    <s v="BANELCO"/>
    <s v="CABA"/>
    <n v="1"/>
    <x v="0"/>
    <b v="1"/>
    <s v="HUERGO, ING. AV."/>
    <n v="0"/>
    <s v="Puerto Madero"/>
    <s v="Comuna 1"/>
    <n v="0"/>
    <n v="179"/>
  </r>
  <r>
    <n v="39993"/>
    <x v="35"/>
    <s v="BANELCO"/>
    <s v="CABA"/>
    <n v="2"/>
    <x v="1"/>
    <b v="1"/>
    <s v="HUERGO, ING. AV."/>
    <n v="0"/>
    <s v="Puerto Madero"/>
    <s v="Comuna 1"/>
    <n v="0"/>
    <n v="216"/>
  </r>
  <r>
    <n v="39976"/>
    <x v="31"/>
    <s v="BANELCO"/>
    <s v="CABA"/>
    <n v="1"/>
    <x v="1"/>
    <b v="1"/>
    <s v="HUERGO, ING. AV."/>
    <n v="0"/>
    <s v="Monserrat"/>
    <s v="Comuna 1"/>
    <n v="0"/>
    <n v="271"/>
  </r>
  <r>
    <n v="41048"/>
    <x v="30"/>
    <s v="BANELCO"/>
    <s v="CABA"/>
    <n v="3"/>
    <x v="1"/>
    <b v="1"/>
    <s v="IBARROLA"/>
    <n v="0"/>
    <s v="Liniers"/>
    <s v="Comuna 9"/>
    <n v="0"/>
    <n v="47"/>
  </r>
  <r>
    <n v="40758"/>
    <x v="25"/>
    <s v="BANELCO"/>
    <s v="CABA"/>
    <n v="2"/>
    <x v="0"/>
    <b v="0"/>
    <s v="ICALMA"/>
    <n v="0"/>
    <s v="Barracas"/>
    <s v="Comuna 4"/>
    <n v="0"/>
    <n v="48"/>
  </r>
  <r>
    <n v="41058"/>
    <x v="30"/>
    <s v="BANELCO"/>
    <s v="CABA"/>
    <n v="1"/>
    <x v="0"/>
    <b v="0"/>
    <s v="IGUAZU"/>
    <n v="0"/>
    <s v="Parque Patricios"/>
    <s v="Comuna 4"/>
    <n v="0"/>
    <n v="204"/>
  </r>
  <r>
    <n v="41063"/>
    <x v="30"/>
    <s v="BANELCO"/>
    <s v="CABA"/>
    <n v="2"/>
    <x v="0"/>
    <b v="1"/>
    <s v="INDEPENDENCIA AV."/>
    <n v="0"/>
    <s v="San Telmo"/>
    <s v="Comuna 1"/>
    <n v="0"/>
    <n v="243"/>
  </r>
  <r>
    <n v="40212"/>
    <x v="27"/>
    <s v="BANELCO"/>
    <s v="CABA"/>
    <n v="3"/>
    <x v="1"/>
    <b v="1"/>
    <s v="INDEPENDENCIA AV."/>
    <n v="0"/>
    <s v="Monserrat"/>
    <s v="Comuna 1"/>
    <n v="0"/>
    <n v="131"/>
  </r>
  <r>
    <n v="39841"/>
    <x v="34"/>
    <s v="BANELCO"/>
    <s v="CABA"/>
    <n v="2"/>
    <x v="0"/>
    <b v="0"/>
    <s v="SUAREZ, JOSE LEON"/>
    <n v="44"/>
    <s v="Liniers"/>
    <s v="Comuna 9"/>
    <n v="1408"/>
    <n v="285"/>
  </r>
  <r>
    <n v="39787"/>
    <x v="34"/>
    <s v="BANELCO"/>
    <s v="CABA"/>
    <n v="1"/>
    <x v="0"/>
    <b v="0"/>
    <s v="SUAREZ, JOSE LEON"/>
    <n v="44"/>
    <s v="Liniers"/>
    <s v="Comuna 9"/>
    <n v="1408"/>
    <n v="111"/>
  </r>
  <r>
    <n v="41159"/>
    <x v="28"/>
    <s v="BANELCO"/>
    <s v="CABA"/>
    <n v="1"/>
    <x v="0"/>
    <b v="1"/>
    <s v="VARELA, JOSE PEDRO"/>
    <n v="4750"/>
    <s v="Villa Devoto"/>
    <s v="Comuna 11"/>
    <n v="1417"/>
    <n v="24"/>
  </r>
  <r>
    <n v="40939"/>
    <x v="25"/>
    <s v="BANELCO"/>
    <s v="CABA"/>
    <n v="1"/>
    <x v="1"/>
    <b v="0"/>
    <s v="JOVELLANOS, GASPAR M. DE"/>
    <n v="0"/>
    <s v="Barracas"/>
    <s v="Comuna 4"/>
    <n v="0"/>
    <n v="33"/>
  </r>
  <r>
    <n v="40323"/>
    <x v="27"/>
    <s v="BANELCO"/>
    <s v="CABA"/>
    <n v="2"/>
    <x v="0"/>
    <b v="1"/>
    <s v="JOVELLANOS, GASPAR M. DE"/>
    <n v="0"/>
    <s v="Barracas"/>
    <s v="Comuna 4"/>
    <n v="0"/>
    <n v="155"/>
  </r>
  <r>
    <n v="40105"/>
    <x v="27"/>
    <s v="BANELCO"/>
    <s v="CABA"/>
    <n v="3"/>
    <x v="0"/>
    <b v="1"/>
    <s v="SALGUERO, JERONIMO"/>
    <n v="2727"/>
    <s v="Palermo"/>
    <s v="Comuna 14"/>
    <n v="1425"/>
    <n v="151"/>
  </r>
  <r>
    <n v="40265"/>
    <x v="27"/>
    <s v="BANELCO"/>
    <s v="CABA"/>
    <n v="3"/>
    <x v="0"/>
    <b v="0"/>
    <s v="SALGUERO, JERONIMO"/>
    <n v="3212"/>
    <s v="Palermo"/>
    <s v="Comuna 14"/>
    <n v="1425"/>
    <n v="118"/>
  </r>
  <r>
    <n v="39804"/>
    <x v="34"/>
    <s v="BANELCO"/>
    <s v="CABA"/>
    <n v="1"/>
    <x v="1"/>
    <b v="1"/>
    <s v="MANSO JUANA"/>
    <n v="355"/>
    <s v="Puerto Madero"/>
    <s v="Comuna 1"/>
    <n v="1107"/>
    <n v="156"/>
  </r>
  <r>
    <n v="39782"/>
    <x v="34"/>
    <s v="BANELCO"/>
    <s v="CABA"/>
    <n v="2"/>
    <x v="1"/>
    <b v="1"/>
    <s v="MANSO JUANA"/>
    <n v="505"/>
    <s v="Puerto Madero"/>
    <s v="Comuna 1"/>
    <n v="1107"/>
    <n v="201"/>
  </r>
  <r>
    <n v="40468"/>
    <x v="26"/>
    <s v="BANELCO"/>
    <s v="CABA"/>
    <n v="2"/>
    <x v="0"/>
    <b v="1"/>
    <s v="JUSTO, JUAN B. AV."/>
    <n v="1447"/>
    <s v="Palermo"/>
    <s v="Comuna 14"/>
    <n v="1414"/>
    <n v="127"/>
  </r>
  <r>
    <n v="39963"/>
    <x v="31"/>
    <s v="BANELCO"/>
    <s v="CABA"/>
    <n v="1"/>
    <x v="0"/>
    <b v="1"/>
    <s v="PERON, JUAN DOMINGO, TTE. GENERAL"/>
    <n v="562"/>
    <s v="San Nicolas"/>
    <s v="Comuna 1"/>
    <n v="1038"/>
    <n v="211"/>
  </r>
  <r>
    <n v="40220"/>
    <x v="27"/>
    <s v="BANELCO"/>
    <s v="CABA"/>
    <n v="2"/>
    <x v="1"/>
    <b v="1"/>
    <s v="JUNCAL"/>
    <n v="735"/>
    <s v="Retiro"/>
    <s v="Comuna 1"/>
    <n v="1062"/>
    <n v="249"/>
  </r>
  <r>
    <n v="39880"/>
    <x v="34"/>
    <s v="BANELCO"/>
    <s v="CABA"/>
    <n v="2"/>
    <x v="0"/>
    <b v="1"/>
    <s v="JUNIN"/>
    <n v="0"/>
    <s v="Recoleta"/>
    <s v="Comuna 2"/>
    <n v="0"/>
    <n v="52"/>
  </r>
  <r>
    <n v="40340"/>
    <x v="27"/>
    <s v="BANELCO"/>
    <s v="CABA"/>
    <n v="1"/>
    <x v="1"/>
    <b v="0"/>
    <s v="JURAMENTO AV."/>
    <n v="1959"/>
    <s v="Belgrano"/>
    <s v="Comuna 13"/>
    <n v="1428"/>
    <n v="174"/>
  </r>
  <r>
    <n v="39962"/>
    <x v="31"/>
    <s v="BANELCO"/>
    <s v="CABA"/>
    <n v="2"/>
    <x v="1"/>
    <b v="1"/>
    <s v="JURAMENTO AV."/>
    <n v="2558"/>
    <s v="Belgrano"/>
    <s v="Comuna 13"/>
    <n v="1428"/>
    <n v="26"/>
  </r>
  <r>
    <n v="41025"/>
    <x v="30"/>
    <s v="BANELCO"/>
    <s v="CABA"/>
    <n v="3"/>
    <x v="1"/>
    <b v="0"/>
    <s v="JURAMENTO"/>
    <n v="0"/>
    <s v="Villa Urquiza"/>
    <s v="Comuna 12"/>
    <n v="0"/>
    <n v="132"/>
  </r>
  <r>
    <n v="40390"/>
    <x v="27"/>
    <s v="BANELCO"/>
    <s v="CABA"/>
    <n v="1"/>
    <x v="1"/>
    <b v="0"/>
    <s v="JUSTO, JUAN B. AV."/>
    <n v="0"/>
    <s v="Palermo"/>
    <s v="Comuna 14"/>
    <n v="0"/>
    <n v="209"/>
  </r>
  <r>
    <n v="41327"/>
    <x v="33"/>
    <s v="BANELCO"/>
    <s v="CABA"/>
    <n v="1"/>
    <x v="1"/>
    <b v="1"/>
    <s v="JUSTO, JUAN B. AV."/>
    <n v="0"/>
    <s v="Villa Gral. Mitre"/>
    <s v="Comuna 11"/>
    <n v="0"/>
    <n v="272"/>
  </r>
  <r>
    <n v="41191"/>
    <x v="28"/>
    <s v="BANELCO"/>
    <s v="CABA"/>
    <n v="3"/>
    <x v="1"/>
    <b v="0"/>
    <s v="LAFERRERE, GREGORIO DE"/>
    <n v="0"/>
    <s v="Parque Chacabuco"/>
    <s v="Comuna 7"/>
    <n v="0"/>
    <n v="281"/>
  </r>
  <r>
    <n v="40773"/>
    <x v="25"/>
    <s v="BANELCO"/>
    <s v="CABA"/>
    <n v="1"/>
    <x v="1"/>
    <b v="1"/>
    <s v="LAFUENTE AV."/>
    <n v="0"/>
    <s v="Flores"/>
    <s v="Comuna 7"/>
    <n v="0"/>
    <n v="127"/>
  </r>
  <r>
    <n v="40231"/>
    <x v="27"/>
    <s v="BANELCO"/>
    <s v="CABA"/>
    <n v="1"/>
    <x v="0"/>
    <b v="0"/>
    <s v="LAFUENTE"/>
    <n v="0"/>
    <s v="Villa Soldati"/>
    <s v="Comuna 8"/>
    <n v="0"/>
    <n v="74"/>
  </r>
  <r>
    <n v="40351"/>
    <x v="27"/>
    <s v="BANELCO"/>
    <s v="CABA"/>
    <n v="1"/>
    <x v="1"/>
    <b v="0"/>
    <s v="LA HAYA"/>
    <n v="0"/>
    <s v="Villa Ortuzar"/>
    <s v="Comuna 15"/>
    <n v="0"/>
    <n v="36"/>
  </r>
  <r>
    <n v="39909"/>
    <x v="34"/>
    <s v="BANELCO"/>
    <s v="CABA"/>
    <n v="1"/>
    <x v="1"/>
    <b v="0"/>
    <s v="LA NAVE"/>
    <n v="0"/>
    <s v="Caballito"/>
    <s v="Comuna 6"/>
    <n v="0"/>
    <n v="117"/>
  </r>
  <r>
    <n v="40489"/>
    <x v="26"/>
    <s v="BANELCO"/>
    <s v="CABA"/>
    <n v="2"/>
    <x v="0"/>
    <b v="0"/>
    <s v="LA PAMPA"/>
    <n v="2103"/>
    <s v="Belgrano"/>
    <s v="Comuna 13"/>
    <n v="1428"/>
    <n v="105"/>
  </r>
  <r>
    <n v="39733"/>
    <x v="32"/>
    <s v="BANELCO"/>
    <s v="CABA"/>
    <n v="1"/>
    <x v="1"/>
    <b v="0"/>
    <s v="LA PAMPA"/>
    <n v="0"/>
    <s v="Villa Urquiza"/>
    <s v="Comuna 12"/>
    <n v="0"/>
    <n v="184"/>
  </r>
  <r>
    <n v="41288"/>
    <x v="33"/>
    <s v="BANELCO"/>
    <s v="CABA"/>
    <n v="1"/>
    <x v="1"/>
    <b v="1"/>
    <s v="LARREA"/>
    <n v="0"/>
    <s v="Balvanera"/>
    <s v="Comuna 3"/>
    <n v="0"/>
    <n v="27"/>
  </r>
  <r>
    <n v="40339"/>
    <x v="27"/>
    <s v="BANELCO"/>
    <s v="CABA"/>
    <n v="3"/>
    <x v="1"/>
    <b v="0"/>
    <s v="LARREA"/>
    <n v="0"/>
    <s v="Recoleta"/>
    <s v="Comuna 2"/>
    <n v="0"/>
    <n v="209"/>
  </r>
  <r>
    <n v="41028"/>
    <x v="30"/>
    <s v="BANELCO"/>
    <s v="CABA"/>
    <n v="3"/>
    <x v="0"/>
    <b v="0"/>
    <s v="LAS HERAS GENERAL AV."/>
    <n v="0"/>
    <s v="Palermo"/>
    <s v="Comuna 14"/>
    <n v="0"/>
    <n v="128"/>
  </r>
  <r>
    <n v="40759"/>
    <x v="25"/>
    <s v="BANELCO"/>
    <s v="CABA"/>
    <n v="2"/>
    <x v="1"/>
    <b v="1"/>
    <s v="LAS HERAS GENERAL AV."/>
    <n v="0"/>
    <s v="Palermo"/>
    <s v="Comuna 14"/>
    <n v="0"/>
    <n v="77"/>
  </r>
  <r>
    <n v="40156"/>
    <x v="27"/>
    <s v="BANELCO"/>
    <s v="CABA"/>
    <n v="2"/>
    <x v="1"/>
    <b v="0"/>
    <s v="LAVALLE"/>
    <n v="1141"/>
    <s v="San Nicolas"/>
    <s v="Comuna 1"/>
    <n v="1048"/>
    <n v="310"/>
  </r>
  <r>
    <n v="39818"/>
    <x v="34"/>
    <s v="BANELCO"/>
    <s v="CABA"/>
    <n v="2"/>
    <x v="1"/>
    <b v="1"/>
    <s v="LAVALLE"/>
    <n v="1354"/>
    <s v="San Nicolas"/>
    <s v="Comuna 1"/>
    <n v="1048"/>
    <n v="92"/>
  </r>
  <r>
    <n v="40007"/>
    <x v="35"/>
    <s v="BANELCO"/>
    <s v="CABA"/>
    <n v="3"/>
    <x v="1"/>
    <b v="0"/>
    <s v="LAVALLE"/>
    <n v="456"/>
    <s v="San Nicolas"/>
    <s v="Comuna 1"/>
    <n v="1047"/>
    <n v="131"/>
  </r>
  <r>
    <n v="39784"/>
    <x v="34"/>
    <s v="BANELCO"/>
    <s v="CABA"/>
    <n v="3"/>
    <x v="1"/>
    <b v="1"/>
    <s v="LAVALLE"/>
    <n v="468"/>
    <s v="San Nicolas"/>
    <s v="Comuna 1"/>
    <n v="1047"/>
    <n v="307"/>
  </r>
  <r>
    <n v="40251"/>
    <x v="27"/>
    <s v="BANELCO"/>
    <s v="CABA"/>
    <n v="1"/>
    <x v="1"/>
    <b v="1"/>
    <s v="LAVARDEN"/>
    <n v="0"/>
    <s v="Parque Patricios"/>
    <s v="Comuna 4"/>
    <n v="0"/>
    <n v="91"/>
  </r>
  <r>
    <n v="41371"/>
    <x v="33"/>
    <s v="BANELCO"/>
    <s v="CABA"/>
    <n v="1"/>
    <x v="1"/>
    <b v="0"/>
    <s v="LIMA"/>
    <n v="0"/>
    <s v="Monserrat"/>
    <s v="Comuna 1"/>
    <n v="0"/>
    <n v="266"/>
  </r>
  <r>
    <n v="40655"/>
    <x v="29"/>
    <s v="BANELCO"/>
    <s v="CABA"/>
    <n v="1"/>
    <x v="1"/>
    <b v="0"/>
    <s v="LIMA"/>
    <n v="0"/>
    <s v="Constitucion"/>
    <s v="Comuna 1"/>
    <n v="0"/>
    <n v="103"/>
  </r>
  <r>
    <n v="40258"/>
    <x v="27"/>
    <s v="BANELCO"/>
    <s v="CABA"/>
    <n v="2"/>
    <x v="1"/>
    <b v="1"/>
    <s v="AGOTE, LUIS DR."/>
    <n v="2202"/>
    <s v="Recoleta"/>
    <s v="Comuna 2"/>
    <n v="1425"/>
    <n v="219"/>
  </r>
  <r>
    <n v="40252"/>
    <x v="27"/>
    <s v="BANELCO"/>
    <s v="CABA"/>
    <n v="1"/>
    <x v="1"/>
    <b v="0"/>
    <s v="LOZANO, PEDRO"/>
    <n v="0"/>
    <s v="Agronomia"/>
    <s v="Comuna 15"/>
    <n v="0"/>
    <n v="136"/>
  </r>
  <r>
    <n v="41082"/>
    <x v="36"/>
    <s v="BANELCO"/>
    <s v="CABA"/>
    <n v="1"/>
    <x v="0"/>
    <b v="1"/>
    <s v="LUPPI, ABRAHAM J."/>
    <n v="0"/>
    <s v="Nueva Pompeya"/>
    <s v="Comuna 4"/>
    <n v="0"/>
    <n v="73"/>
  </r>
  <r>
    <n v="40053"/>
    <x v="35"/>
    <s v="BANELCO"/>
    <s v="CABA"/>
    <n v="1"/>
    <x v="0"/>
    <b v="0"/>
    <s v="LUZURIAGA"/>
    <n v="0"/>
    <s v="Barracas"/>
    <s v="Comuna 4"/>
    <n v="0"/>
    <n v="58"/>
  </r>
  <r>
    <n v="41156"/>
    <x v="28"/>
    <s v="BANELCO"/>
    <s v="CABA"/>
    <n v="2"/>
    <x v="0"/>
    <b v="0"/>
    <s v="LYNCH MARTA"/>
    <n v="0"/>
    <s v="Puerto Madero"/>
    <s v="Comuna 1"/>
    <n v="0"/>
    <n v="99"/>
  </r>
  <r>
    <n v="41064"/>
    <x v="30"/>
    <s v="BANELCO"/>
    <s v="CABA"/>
    <n v="2"/>
    <x v="0"/>
    <b v="1"/>
    <s v="MADERO, EDUARDO AV."/>
    <n v="0"/>
    <s v="Retiro"/>
    <s v="Comuna 1"/>
    <n v="0"/>
    <n v="24"/>
  </r>
  <r>
    <n v="41366"/>
    <x v="33"/>
    <s v="BANELCO"/>
    <s v="CABA"/>
    <n v="1"/>
    <x v="1"/>
    <b v="1"/>
    <s v="MAGALDI, AGUSTIN"/>
    <n v="0"/>
    <s v="Barracas"/>
    <s v="Comuna 4"/>
    <n v="0"/>
    <n v="182"/>
  </r>
  <r>
    <n v="40207"/>
    <x v="27"/>
    <s v="BANELCO"/>
    <s v="CABA"/>
    <n v="1"/>
    <x v="0"/>
    <b v="0"/>
    <s v="MAGALDI, AGUSTIN"/>
    <n v="0"/>
    <s v="Barracas"/>
    <s v="Comuna 4"/>
    <n v="0"/>
    <n v="295"/>
  </r>
  <r>
    <n v="40099"/>
    <x v="27"/>
    <s v="BANELCO"/>
    <s v="CABA"/>
    <n v="2"/>
    <x v="1"/>
    <b v="0"/>
    <s v="MAIPU"/>
    <n v="440"/>
    <s v="San Nicolas"/>
    <s v="Comuna 1"/>
    <n v="1006"/>
    <n v="316"/>
  </r>
  <r>
    <n v="40789"/>
    <x v="25"/>
    <s v="BANELCO"/>
    <s v="CABA"/>
    <n v="2"/>
    <x v="1"/>
    <b v="1"/>
    <s v="MAIZANI, AZUCENA"/>
    <n v="0"/>
    <s v="Puerto Madero"/>
    <s v="Comuna 1"/>
    <n v="0"/>
    <n v="144"/>
  </r>
  <r>
    <n v="40451"/>
    <x v="26"/>
    <s v="BANELCO"/>
    <s v="CABA"/>
    <n v="2"/>
    <x v="1"/>
    <b v="1"/>
    <s v="MANZANARES"/>
    <n v="4012"/>
    <s v="Saavedra"/>
    <s v="Comuna 12"/>
    <n v="1430"/>
    <n v="302"/>
  </r>
  <r>
    <n v="40994"/>
    <x v="25"/>
    <s v="BANELCO"/>
    <s v="CABA"/>
    <n v="2"/>
    <x v="1"/>
    <b v="0"/>
    <s v="ALVEAR, MARCELO T. DE"/>
    <n v="670"/>
    <s v="Retiro"/>
    <s v="Comuna 1"/>
    <n v="1058"/>
    <n v="231"/>
  </r>
  <r>
    <n v="39827"/>
    <x v="34"/>
    <s v="BANELCO"/>
    <s v="CABA"/>
    <n v="1"/>
    <x v="0"/>
    <b v="0"/>
    <s v="BRAVO, MARIO"/>
    <n v="1050"/>
    <s v="Palermo"/>
    <s v="Comuna 14"/>
    <n v="1175"/>
    <n v="35"/>
  </r>
  <r>
    <n v="41186"/>
    <x v="28"/>
    <s v="BANELCO"/>
    <s v="CABA"/>
    <n v="3"/>
    <x v="1"/>
    <b v="0"/>
    <s v="MAURE"/>
    <n v="1691"/>
    <s v="Palermo"/>
    <s v="Comuna 14"/>
    <n v="1426"/>
    <n v="265"/>
  </r>
  <r>
    <n v="39960"/>
    <x v="31"/>
    <s v="BANELCO"/>
    <s v="CABA"/>
    <n v="4"/>
    <x v="0"/>
    <b v="0"/>
    <s v="MEDRANO AV."/>
    <n v="0"/>
    <s v="Almagro"/>
    <s v="Comuna 5"/>
    <n v="0"/>
    <n v="51"/>
  </r>
  <r>
    <n v="41301"/>
    <x v="33"/>
    <s v="BANELCO"/>
    <s v="CABA"/>
    <n v="2"/>
    <x v="0"/>
    <b v="1"/>
    <s v="MELIAN AV."/>
    <n v="4620"/>
    <s v="Saavedra"/>
    <s v="Comuna 12"/>
    <n v="1430"/>
    <n v="155"/>
  </r>
  <r>
    <n v="41097"/>
    <x v="28"/>
    <s v="BANELCO"/>
    <s v="CABA"/>
    <n v="2"/>
    <x v="1"/>
    <b v="1"/>
    <s v="MIGUEL ANGEL"/>
    <n v="0"/>
    <s v="Paternal"/>
    <s v="Comuna 15"/>
    <n v="0"/>
    <n v="142"/>
  </r>
  <r>
    <n v="40914"/>
    <x v="25"/>
    <s v="BANELCO"/>
    <s v="CABA"/>
    <n v="3"/>
    <x v="1"/>
    <b v="0"/>
    <s v="MITRE, BARTOLOME"/>
    <n v="0"/>
    <s v="San Nicolas"/>
    <s v="Comuna 1"/>
    <n v="0"/>
    <n v="54"/>
  </r>
  <r>
    <n v="40982"/>
    <x v="25"/>
    <s v="BANELCO"/>
    <s v="CABA"/>
    <n v="1"/>
    <x v="1"/>
    <b v="1"/>
    <s v="MITRE, EMILIO"/>
    <n v="0"/>
    <s v="Caballito"/>
    <s v="Comuna 6"/>
    <n v="0"/>
    <n v="192"/>
  </r>
  <r>
    <n v="40179"/>
    <x v="27"/>
    <s v="BANELCO"/>
    <s v="CABA"/>
    <n v="2"/>
    <x v="1"/>
    <b v="1"/>
    <s v="MONROE"/>
    <n v="0"/>
    <s v="Belgrano"/>
    <s v="Comuna 13"/>
    <n v="0"/>
    <n v="220"/>
  </r>
  <r>
    <n v="41016"/>
    <x v="30"/>
    <s v="BANELCO"/>
    <s v="CABA"/>
    <n v="2"/>
    <x v="1"/>
    <b v="0"/>
    <s v="MONROE"/>
    <n v="0"/>
    <s v="Belgrano"/>
    <s v="Comuna 13"/>
    <n v="0"/>
    <n v="69"/>
  </r>
  <r>
    <n v="40092"/>
    <x v="27"/>
    <s v="BANELCO"/>
    <s v="CABA"/>
    <n v="1"/>
    <x v="0"/>
    <b v="0"/>
    <s v="MONTEAGUDO"/>
    <n v="0"/>
    <s v="Parque Patricios"/>
    <s v="Comuna 4"/>
    <n v="0"/>
    <n v="211"/>
  </r>
  <r>
    <n v="40149"/>
    <x v="27"/>
    <s v="BANELCO"/>
    <s v="CABA"/>
    <n v="1"/>
    <x v="1"/>
    <b v="0"/>
    <s v="MONTEAGUDO"/>
    <n v="0"/>
    <s v="Parque Patricios"/>
    <s v="Comuna 4"/>
    <n v="0"/>
    <n v="53"/>
  </r>
  <r>
    <n v="40448"/>
    <x v="26"/>
    <s v="BANELCO"/>
    <s v="CABA"/>
    <n v="2"/>
    <x v="0"/>
    <b v="1"/>
    <s v="MONTES DE OCA, MANUEL"/>
    <n v="1580"/>
    <s v="Barracas"/>
    <s v="Comuna 4"/>
    <n v="1270"/>
    <n v="289"/>
  </r>
  <r>
    <n v="40416"/>
    <x v="26"/>
    <s v="BANELCO"/>
    <s v="CABA"/>
    <n v="2"/>
    <x v="1"/>
    <b v="0"/>
    <s v="MONTEVIDEO"/>
    <n v="498"/>
    <s v="San Nicolas"/>
    <s v="Comuna 1"/>
    <n v="1019"/>
    <n v="244"/>
  </r>
  <r>
    <n v="41206"/>
    <x v="28"/>
    <s v="BANELCO"/>
    <s v="CABA"/>
    <n v="1"/>
    <x v="0"/>
    <b v="0"/>
    <s v="MONTEVIDEO"/>
    <n v="0"/>
    <s v="Retiro"/>
    <s v="Comuna 1"/>
    <n v="0"/>
    <n v="49"/>
  </r>
  <r>
    <n v="41060"/>
    <x v="30"/>
    <s v="BANELCO"/>
    <s v="CABA"/>
    <n v="3"/>
    <x v="0"/>
    <b v="0"/>
    <s v="MONTEVIDEO"/>
    <n v="0"/>
    <s v="Recoleta"/>
    <s v="Comuna 2"/>
    <n v="0"/>
    <n v="263"/>
  </r>
  <r>
    <n v="41012"/>
    <x v="30"/>
    <s v="BANELCO"/>
    <s v="CABA"/>
    <n v="2"/>
    <x v="1"/>
    <b v="1"/>
    <s v="MORELOS"/>
    <n v="0"/>
    <s v="Caballito"/>
    <s v="Comuna 6"/>
    <n v="0"/>
    <n v="187"/>
  </r>
  <r>
    <n v="40103"/>
    <x v="27"/>
    <s v="BANELCO"/>
    <s v="CABA"/>
    <n v="2"/>
    <x v="0"/>
    <b v="1"/>
    <s v="MORENO"/>
    <n v="2400"/>
    <s v="Balvanera"/>
    <s v="Comuna 3"/>
    <n v="1094"/>
    <n v="163"/>
  </r>
  <r>
    <n v="39890"/>
    <x v="34"/>
    <s v="BANELCO"/>
    <s v="CABA"/>
    <n v="2"/>
    <x v="0"/>
    <b v="0"/>
    <s v="MORENO"/>
    <n v="498"/>
    <s v="Monserrat"/>
    <s v="Comuna 1"/>
    <n v="1091"/>
    <n v="113"/>
  </r>
  <r>
    <n v="40238"/>
    <x v="27"/>
    <s v="BANELCO"/>
    <s v="CABA"/>
    <n v="2"/>
    <x v="0"/>
    <b v="0"/>
    <s v="MORENO"/>
    <n v="838"/>
    <s v="Monserrat"/>
    <s v="Comuna 1"/>
    <n v="1091"/>
    <n v="180"/>
  </r>
  <r>
    <n v="40480"/>
    <x v="26"/>
    <s v="BANELCO"/>
    <s v="CABA"/>
    <n v="1"/>
    <x v="1"/>
    <b v="1"/>
    <s v="MORENO"/>
    <n v="877"/>
    <s v="Monserrat"/>
    <s v="Comuna 1"/>
    <n v="1091"/>
    <n v="109"/>
  </r>
  <r>
    <n v="40531"/>
    <x v="29"/>
    <s v="BANELCO"/>
    <s v="CABA"/>
    <n v="2"/>
    <x v="0"/>
    <b v="1"/>
    <s v="MORENO"/>
    <n v="998"/>
    <s v="Monserrat"/>
    <s v="Comuna 1"/>
    <n v="1091"/>
    <n v="58"/>
  </r>
  <r>
    <n v="40006"/>
    <x v="35"/>
    <s v="BANELCO"/>
    <s v="CABA"/>
    <n v="1"/>
    <x v="1"/>
    <b v="0"/>
    <s v="MOZART"/>
    <n v="0"/>
    <s v="Villa Lugano"/>
    <s v="Comuna 8"/>
    <n v="0"/>
    <n v="170"/>
  </r>
  <r>
    <n v="40574"/>
    <x v="29"/>
    <s v="BANELCO"/>
    <s v="CABA"/>
    <n v="1"/>
    <x v="1"/>
    <b v="1"/>
    <s v="MURGUIONDO"/>
    <n v="0"/>
    <s v="Villa Lugano"/>
    <s v="Comuna 8"/>
    <n v="0"/>
    <n v="282"/>
  </r>
  <r>
    <n v="40235"/>
    <x v="27"/>
    <s v="BANELCO"/>
    <s v="CABA"/>
    <n v="3"/>
    <x v="0"/>
    <b v="0"/>
    <s v="NAZARRE"/>
    <n v="3225"/>
    <s v="Villa Del Parque"/>
    <s v="Comuna 11"/>
    <n v="1417"/>
    <n v="310"/>
  </r>
  <r>
    <n v="39826"/>
    <x v="34"/>
    <s v="BANELCO"/>
    <s v="CABA"/>
    <n v="3"/>
    <x v="1"/>
    <b v="1"/>
    <s v="NAZARRE"/>
    <n v="3262"/>
    <s v="Villa Del Parque"/>
    <s v="Comuna 11"/>
    <n v="1417"/>
    <n v="209"/>
  </r>
  <r>
    <n v="39751"/>
    <x v="32"/>
    <s v="BANELCO"/>
    <s v="CABA"/>
    <n v="1"/>
    <x v="1"/>
    <b v="1"/>
    <s v="NOGOYA"/>
    <n v="3135"/>
    <s v="Villa Del Parque"/>
    <s v="Comuna 11"/>
    <n v="1417"/>
    <n v="203"/>
  </r>
  <r>
    <n v="40595"/>
    <x v="29"/>
    <s v="BANELCO"/>
    <s v="CABA"/>
    <n v="3"/>
    <x v="0"/>
    <b v="0"/>
    <s v="NOGOYA"/>
    <n v="3256"/>
    <s v="Villa Del Parque"/>
    <s v="Comuna 11"/>
    <n v="1417"/>
    <n v="241"/>
  </r>
  <r>
    <n v="40660"/>
    <x v="29"/>
    <s v="BANELCO"/>
    <s v="CABA"/>
    <n v="2"/>
    <x v="0"/>
    <b v="0"/>
    <s v="OCAMPO, VICTORIA"/>
    <n v="0"/>
    <s v="Puerto Madero"/>
    <s v="Comuna 1"/>
    <n v="0"/>
    <n v="26"/>
  </r>
  <r>
    <n v="41344"/>
    <x v="33"/>
    <s v="BANELCO"/>
    <s v="CABA"/>
    <n v="1"/>
    <x v="1"/>
    <b v="1"/>
    <s v="O'HIGGINS"/>
    <n v="0"/>
    <s v="Nuñez"/>
    <s v="Comuna 13"/>
    <n v="0"/>
    <n v="268"/>
  </r>
  <r>
    <n v="40008"/>
    <x v="35"/>
    <s v="BANELCO"/>
    <s v="CABA"/>
    <n v="2"/>
    <x v="0"/>
    <b v="0"/>
    <s v="OLLEROS AV."/>
    <n v="1712"/>
    <s v="Palermo"/>
    <s v="Comuna 14"/>
    <n v="1426"/>
    <n v="286"/>
  </r>
  <r>
    <n v="40279"/>
    <x v="27"/>
    <s v="BANELCO"/>
    <s v="CABA"/>
    <n v="2"/>
    <x v="0"/>
    <b v="1"/>
    <s v="OLLEROS AV."/>
    <n v="1747"/>
    <s v="Palermo"/>
    <s v="Comuna 14"/>
    <n v="1426"/>
    <n v="168"/>
  </r>
  <r>
    <n v="40232"/>
    <x v="27"/>
    <s v="BANELCO"/>
    <s v="CABA"/>
    <n v="1"/>
    <x v="0"/>
    <b v="1"/>
    <s v="PACINI DE ALVEAR REGINA"/>
    <n v="0"/>
    <s v="Puerto Madero"/>
    <s v="Comuna 1"/>
    <n v="0"/>
    <n v="203"/>
  </r>
  <r>
    <n v="40280"/>
    <x v="27"/>
    <s v="BANELCO"/>
    <s v="CABA"/>
    <n v="2"/>
    <x v="1"/>
    <b v="1"/>
    <s v="PACINI DE ALVEAR REGINA"/>
    <n v="0"/>
    <s v="Puerto Madero"/>
    <s v="Comuna 1"/>
    <n v="0"/>
    <n v="124"/>
  </r>
  <r>
    <n v="40775"/>
    <x v="25"/>
    <s v="BANELCO"/>
    <s v="CABA"/>
    <n v="1"/>
    <x v="0"/>
    <b v="1"/>
    <s v="PAINE, AIME"/>
    <n v="0"/>
    <s v="Puerto Madero"/>
    <s v="Comuna 1"/>
    <n v="0"/>
    <n v="229"/>
  </r>
  <r>
    <n v="39845"/>
    <x v="34"/>
    <s v="BANELCO"/>
    <s v="CABA"/>
    <n v="2"/>
    <x v="1"/>
    <b v="1"/>
    <s v="PALACIOS, ALFREDO L."/>
    <n v="0"/>
    <s v="Boca"/>
    <s v="Comuna 4"/>
    <n v="0"/>
    <n v="257"/>
  </r>
  <r>
    <n v="39936"/>
    <x v="31"/>
    <s v="BANELCO"/>
    <s v="CABA"/>
    <n v="3"/>
    <x v="0"/>
    <b v="1"/>
    <s v="PALACIOS, ALFREDO L."/>
    <n v="0"/>
    <s v="Boca"/>
    <s v="Comuna 4"/>
    <n v="0"/>
    <n v="144"/>
  </r>
  <r>
    <n v="41127"/>
    <x v="28"/>
    <s v="BANELCO"/>
    <s v="CABA"/>
    <n v="2"/>
    <x v="0"/>
    <b v="1"/>
    <s v="PARAGUAY"/>
    <n v="720"/>
    <s v="Retiro"/>
    <s v="Comuna 1"/>
    <n v="1057"/>
    <n v="127"/>
  </r>
  <r>
    <n v="41116"/>
    <x v="28"/>
    <s v="BANELCO"/>
    <s v="CABA"/>
    <n v="2"/>
    <x v="0"/>
    <b v="1"/>
    <s v="PARANA"/>
    <n v="242"/>
    <s v="San Nicolas"/>
    <s v="Comuna 1"/>
    <n v="1017"/>
    <n v="128"/>
  </r>
  <r>
    <n v="39848"/>
    <x v="34"/>
    <s v="BANELCO"/>
    <s v="CABA"/>
    <n v="3"/>
    <x v="1"/>
    <b v="0"/>
    <s v="PARANA"/>
    <n v="370"/>
    <s v="San Nicolas"/>
    <s v="Comuna 1"/>
    <n v="1017"/>
    <n v="142"/>
  </r>
  <r>
    <n v="40973"/>
    <x v="25"/>
    <s v="BANELCO"/>
    <s v="CABA"/>
    <n v="2"/>
    <x v="0"/>
    <b v="0"/>
    <s v="PARANA"/>
    <n v="450"/>
    <s v="San Nicolas"/>
    <s v="Comuna 1"/>
    <n v="1017"/>
    <n v="183"/>
  </r>
  <r>
    <n v="40286"/>
    <x v="27"/>
    <s v="BANELCO"/>
    <s v="CABA"/>
    <n v="2"/>
    <x v="1"/>
    <b v="1"/>
    <s v="PARANA"/>
    <n v="645"/>
    <s v="San Nicolas"/>
    <s v="Comuna 1"/>
    <n v="1017"/>
    <n v="46"/>
  </r>
  <r>
    <n v="39728"/>
    <x v="32"/>
    <s v="BANELCO"/>
    <s v="CABA"/>
    <n v="1"/>
    <x v="1"/>
    <b v="0"/>
    <s v="PARANA"/>
    <n v="696"/>
    <s v="San Nicolas"/>
    <s v="Comuna 1"/>
    <n v="1017"/>
    <n v="168"/>
  </r>
  <r>
    <n v="40679"/>
    <x v="29"/>
    <s v="BANELCO"/>
    <s v="CABA"/>
    <n v="1"/>
    <x v="1"/>
    <b v="1"/>
    <s v="PARANA"/>
    <n v="0"/>
    <s v="San Nicolas"/>
    <s v="Comuna 1"/>
    <n v="0"/>
    <n v="293"/>
  </r>
  <r>
    <n v="41046"/>
    <x v="30"/>
    <s v="BANELCO"/>
    <s v="CABA"/>
    <n v="3"/>
    <x v="0"/>
    <b v="1"/>
    <s v="PARANA"/>
    <n v="0"/>
    <s v="San Nicolas"/>
    <s v="Comuna 1"/>
    <n v="0"/>
    <n v="72"/>
  </r>
  <r>
    <n v="41378"/>
    <x v="33"/>
    <s v="BANELCO"/>
    <s v="CABA"/>
    <n v="1"/>
    <x v="1"/>
    <b v="0"/>
    <s v="PASEO COLON AV."/>
    <n v="0"/>
    <s v="Monserrat"/>
    <s v="Comuna 1"/>
    <n v="0"/>
    <n v="62"/>
  </r>
  <r>
    <n v="41162"/>
    <x v="28"/>
    <s v="BANELCO"/>
    <s v="CABA"/>
    <n v="1"/>
    <x v="0"/>
    <b v="1"/>
    <s v="PASEO COLON AV."/>
    <n v="0"/>
    <s v="Monserrat"/>
    <s v="Comuna 1"/>
    <n v="0"/>
    <n v="42"/>
  </r>
  <r>
    <n v="40504"/>
    <x v="26"/>
    <s v="BANELCO"/>
    <s v="CABA"/>
    <n v="2"/>
    <x v="1"/>
    <b v="1"/>
    <s v="PASTEUR"/>
    <n v="0"/>
    <s v="Balvanera"/>
    <s v="Comuna 3"/>
    <n v="0"/>
    <n v="239"/>
  </r>
  <r>
    <n v="40906"/>
    <x v="25"/>
    <s v="BANELCO"/>
    <s v="CABA"/>
    <n v="1"/>
    <x v="0"/>
    <b v="0"/>
    <s v="PAYSANDU"/>
    <n v="1842"/>
    <s v="Paternal"/>
    <s v="Comuna 15"/>
    <n v="1416"/>
    <n v="249"/>
  </r>
  <r>
    <n v="40166"/>
    <x v="27"/>
    <s v="BANELCO"/>
    <s v="CABA"/>
    <n v="3"/>
    <x v="0"/>
    <b v="0"/>
    <s v="PAYSANDU"/>
    <n v="0"/>
    <s v="Paternal"/>
    <s v="Comuna 15"/>
    <n v="0"/>
    <n v="299"/>
  </r>
  <r>
    <n v="40754"/>
    <x v="25"/>
    <s v="BANELCO"/>
    <s v="CABA"/>
    <n v="3"/>
    <x v="1"/>
    <b v="1"/>
    <s v="PAZ, GRAL. AV."/>
    <n v="0"/>
    <s v="Saavedra"/>
    <s v="Comuna 12"/>
    <n v="0"/>
    <n v="32"/>
  </r>
  <r>
    <n v="40878"/>
    <x v="25"/>
    <s v="BANELCO"/>
    <s v="CABA"/>
    <n v="1"/>
    <x v="1"/>
    <b v="1"/>
    <s v="PAZ, GRAL. AV."/>
    <n v="0"/>
    <s v="Mataderos"/>
    <s v="Comuna 9"/>
    <n v="0"/>
    <n v="271"/>
  </r>
  <r>
    <n v="40801"/>
    <x v="25"/>
    <s v="BANELCO"/>
    <s v="CABA"/>
    <n v="1"/>
    <x v="1"/>
    <b v="1"/>
    <s v="PELLEGRINI, CARLOS"/>
    <n v="0"/>
    <s v="San Nicolas"/>
    <s v="Comuna 1"/>
    <n v="0"/>
    <n v="263"/>
  </r>
  <r>
    <n v="41351"/>
    <x v="33"/>
    <s v="BANELCO"/>
    <s v="CABA"/>
    <n v="1"/>
    <x v="0"/>
    <b v="1"/>
    <s v="PELLEGRINI, CARLOS"/>
    <n v="0"/>
    <s v="San Nicolas"/>
    <s v="Comuna 1"/>
    <n v="0"/>
    <n v="40"/>
  </r>
  <r>
    <n v="40998"/>
    <x v="25"/>
    <s v="BANELCO"/>
    <s v="CABA"/>
    <n v="1"/>
    <x v="1"/>
    <b v="0"/>
    <s v="PERGAMINO"/>
    <n v="0"/>
    <s v="Parque Avellaneda"/>
    <s v="Comuna 9"/>
    <n v="0"/>
    <n v="148"/>
  </r>
  <r>
    <n v="41172"/>
    <x v="28"/>
    <s v="BANELCO"/>
    <s v="CABA"/>
    <n v="1"/>
    <x v="0"/>
    <b v="1"/>
    <s v="PERON, EVA AV."/>
    <n v="0"/>
    <s v="Parque Avellaneda"/>
    <s v="Comuna 9"/>
    <n v="0"/>
    <n v="28"/>
  </r>
  <r>
    <n v="40772"/>
    <x v="25"/>
    <s v="BANELCO"/>
    <s v="CABA"/>
    <n v="3"/>
    <x v="1"/>
    <b v="1"/>
    <s v="PERON, EVA AV."/>
    <n v="0"/>
    <s v="Parque Avellaneda"/>
    <s v="Comuna 9"/>
    <n v="0"/>
    <n v="106"/>
  </r>
  <r>
    <n v="40314"/>
    <x v="27"/>
    <s v="BANELCO"/>
    <s v="CABA"/>
    <n v="1"/>
    <x v="1"/>
    <b v="1"/>
    <s v="PERON, EVA AV."/>
    <n v="0"/>
    <s v="Mataderos"/>
    <s v="Comuna 9"/>
    <n v="0"/>
    <n v="269"/>
  </r>
  <r>
    <n v="40237"/>
    <x v="27"/>
    <s v="BANELCO"/>
    <s v="CABA"/>
    <n v="1"/>
    <x v="0"/>
    <b v="1"/>
    <s v="PERON, EVA AV."/>
    <n v="0"/>
    <s v="Parque Avellaneda"/>
    <s v="Comuna 9"/>
    <n v="0"/>
    <n v="290"/>
  </r>
  <r>
    <n v="40259"/>
    <x v="27"/>
    <s v="BANELCO"/>
    <s v="CABA"/>
    <n v="1"/>
    <x v="0"/>
    <b v="1"/>
    <s v="PERON, EVA AV."/>
    <n v="0"/>
    <s v="Flores"/>
    <s v="Comuna 7"/>
    <n v="0"/>
    <n v="177"/>
  </r>
  <r>
    <n v="41024"/>
    <x v="30"/>
    <s v="BANELCO"/>
    <s v="CABA"/>
    <n v="7"/>
    <x v="1"/>
    <b v="0"/>
    <s v="PERON, JUAN DOMINGO, TTE. GENERAL"/>
    <n v="0"/>
    <s v="San Nicolas"/>
    <s v="Comuna 1"/>
    <n v="0"/>
    <n v="111"/>
  </r>
  <r>
    <n v="39947"/>
    <x v="31"/>
    <s v="BANELCO"/>
    <s v="CABA"/>
    <n v="1"/>
    <x v="0"/>
    <b v="1"/>
    <s v="PERON, JUAN DOMINGO, TTE. GENERAL"/>
    <n v="0"/>
    <s v="Puerto Madero"/>
    <s v="Comuna 1"/>
    <n v="0"/>
    <n v="182"/>
  </r>
  <r>
    <n v="41342"/>
    <x v="33"/>
    <s v="BANELCO"/>
    <s v="CABA"/>
    <n v="1"/>
    <x v="1"/>
    <b v="0"/>
    <s v="PERON, JUAN DOMINGO, TTE. GENERAL"/>
    <n v="0"/>
    <s v="San Nicolas"/>
    <s v="Comuna 1"/>
    <n v="0"/>
    <n v="306"/>
  </r>
  <r>
    <n v="41004"/>
    <x v="25"/>
    <s v="BANELCO"/>
    <s v="CABA"/>
    <n v="3"/>
    <x v="0"/>
    <b v="0"/>
    <s v="PERON, JUAN DOMINGO, TTE. GENERAL"/>
    <n v="0"/>
    <s v="San Nicolas"/>
    <s v="Comuna 1"/>
    <n v="0"/>
    <n v="269"/>
  </r>
  <r>
    <n v="41246"/>
    <x v="33"/>
    <s v="BANELCO"/>
    <s v="CABA"/>
    <n v="1"/>
    <x v="0"/>
    <b v="1"/>
    <s v="PERON, JUAN DOMINGO, TTE. GENERAL"/>
    <n v="0"/>
    <s v="San Nicolas"/>
    <s v="Comuna 1"/>
    <n v="0"/>
    <n v="68"/>
  </r>
  <r>
    <n v="39707"/>
    <x v="37"/>
    <s v="BANELCO"/>
    <s v="CABA"/>
    <n v="1"/>
    <x v="1"/>
    <b v="0"/>
    <s v="PERON, JUAN DOMINGO, TTE. GENERAL"/>
    <n v="0"/>
    <s v="San Nicolas"/>
    <s v="Comuna 1"/>
    <n v="0"/>
    <n v="182"/>
  </r>
  <r>
    <n v="40899"/>
    <x v="25"/>
    <s v="BANELCO"/>
    <s v="CABA"/>
    <n v="3"/>
    <x v="0"/>
    <b v="0"/>
    <s v="PERON, JUAN DOMINGO, TTE. GENERAL"/>
    <n v="0"/>
    <s v="San Nicolas"/>
    <s v="Comuna 1"/>
    <n v="0"/>
    <n v="215"/>
  </r>
  <r>
    <n v="40625"/>
    <x v="29"/>
    <s v="BANELCO"/>
    <s v="CABA"/>
    <n v="1"/>
    <x v="0"/>
    <b v="1"/>
    <s v="PERON, JUAN DOMINGO, TTE. GENERAL"/>
    <n v="0"/>
    <s v="San Nicolas"/>
    <s v="Comuna 1"/>
    <n v="0"/>
    <n v="162"/>
  </r>
  <r>
    <n v="39720"/>
    <x v="37"/>
    <s v="BANELCO"/>
    <s v="CABA"/>
    <n v="1"/>
    <x v="1"/>
    <b v="0"/>
    <s v="PERON, JUAN DOMINGO, TTE. GENERAL"/>
    <n v="0"/>
    <s v="San Nicolas"/>
    <s v="Comuna 1"/>
    <n v="0"/>
    <n v="282"/>
  </r>
  <r>
    <n v="41018"/>
    <x v="30"/>
    <s v="BANELCO"/>
    <s v="CABA"/>
    <n v="3"/>
    <x v="0"/>
    <b v="0"/>
    <s v="PESCADORES"/>
    <n v="0"/>
    <s v="Flores"/>
    <s v="Comuna 7"/>
    <n v="0"/>
    <n v="183"/>
  </r>
  <r>
    <n v="40216"/>
    <x v="27"/>
    <s v="BANELCO"/>
    <s v="CABA"/>
    <n v="1"/>
    <x v="0"/>
    <b v="0"/>
    <s v="PICO"/>
    <n v="0"/>
    <s v="Saavedra"/>
    <s v="Comuna 12"/>
    <n v="0"/>
    <n v="196"/>
  </r>
  <r>
    <n v="40123"/>
    <x v="27"/>
    <s v="BANELCO"/>
    <s v="CABA"/>
    <n v="3"/>
    <x v="1"/>
    <b v="1"/>
    <s v="DEALESSI, PIERINA"/>
    <n v="360"/>
    <s v="Puerto Madero"/>
    <s v="Comuna 1"/>
    <n v="0"/>
    <n v="52"/>
  </r>
  <r>
    <n v="40186"/>
    <x v="27"/>
    <s v="BANELCO"/>
    <s v="CABA"/>
    <n v="1"/>
    <x v="1"/>
    <b v="0"/>
    <s v="PILAR"/>
    <n v="0"/>
    <s v="Mataderos"/>
    <s v="Comuna 9"/>
    <n v="0"/>
    <n v="190"/>
  </r>
  <r>
    <n v="41130"/>
    <x v="28"/>
    <s v="BANELCO"/>
    <s v="CABA"/>
    <n v="1"/>
    <x v="1"/>
    <b v="0"/>
    <s v="PISSARRO, VICTOR"/>
    <n v="0"/>
    <s v="Nuñez"/>
    <s v="Comuna 13"/>
    <n v="0"/>
    <n v="260"/>
  </r>
  <r>
    <n v="40385"/>
    <x v="27"/>
    <s v="BANELCO"/>
    <s v="CABA"/>
    <n v="1"/>
    <x v="1"/>
    <b v="0"/>
    <s v="PJE.PARTICULAR (ALT. RIVADAVIA 11080)"/>
    <n v="0"/>
    <s v="Liniers"/>
    <s v="Comuna 9"/>
    <n v="0"/>
    <n v="222"/>
  </r>
  <r>
    <n v="40830"/>
    <x v="25"/>
    <s v="BANELCO"/>
    <s v="CABA"/>
    <n v="1"/>
    <x v="1"/>
    <b v="0"/>
    <s v="POMAR, GREGORIO TTE. CNEL."/>
    <n v="0"/>
    <s v="Nueva Pompeya"/>
    <s v="Comuna 4"/>
    <n v="0"/>
    <n v="227"/>
  </r>
  <r>
    <n v="40490"/>
    <x v="26"/>
    <s v="BANELCO"/>
    <s v="CABA"/>
    <n v="1"/>
    <x v="0"/>
    <b v="0"/>
    <s v="PUEYRREDON, HONORIO, DR. AV."/>
    <n v="0"/>
    <s v="Caballito"/>
    <s v="Comuna 6"/>
    <n v="0"/>
    <n v="40"/>
  </r>
  <r>
    <n v="40399"/>
    <x v="27"/>
    <s v="BANELCO"/>
    <s v="CABA"/>
    <n v="1"/>
    <x v="1"/>
    <b v="0"/>
    <s v="QUILMES"/>
    <n v="0"/>
    <s v="Nueva Pompeya"/>
    <s v="Comuna 4"/>
    <n v="0"/>
    <n v="147"/>
  </r>
  <r>
    <n v="40412"/>
    <x v="26"/>
    <s v="BANELCO"/>
    <s v="CABA"/>
    <n v="1"/>
    <x v="1"/>
    <b v="0"/>
    <s v="QUILMES"/>
    <n v="0"/>
    <s v="Nueva Pompeya"/>
    <s v="Comuna 4"/>
    <n v="0"/>
    <n v="224"/>
  </r>
  <r>
    <n v="40653"/>
    <x v="29"/>
    <s v="BANELCO"/>
    <s v="CABA"/>
    <n v="2"/>
    <x v="0"/>
    <b v="0"/>
    <s v="QUILMES"/>
    <n v="0"/>
    <s v="Nueva Pompeya"/>
    <s v="Comuna 4"/>
    <n v="0"/>
    <n v="263"/>
  </r>
  <r>
    <n v="41189"/>
    <x v="28"/>
    <s v="BANELCO"/>
    <s v="CABA"/>
    <n v="3"/>
    <x v="0"/>
    <b v="1"/>
    <s v="QUILMES"/>
    <n v="0"/>
    <s v="Nueva Pompeya"/>
    <s v="Comuna 4"/>
    <n v="0"/>
    <n v="127"/>
  </r>
  <r>
    <n v="40607"/>
    <x v="29"/>
    <s v="BANELCO"/>
    <s v="CABA"/>
    <n v="1"/>
    <x v="1"/>
    <b v="0"/>
    <s v="QUINQUELA MARTIN, BENITO"/>
    <n v="0"/>
    <s v="Barracas"/>
    <s v="Comuna 4"/>
    <n v="0"/>
    <n v="182"/>
  </r>
  <r>
    <n v="40748"/>
    <x v="25"/>
    <s v="BANELCO"/>
    <s v="CABA"/>
    <n v="1"/>
    <x v="0"/>
    <b v="1"/>
    <s v="RAULIES"/>
    <n v="0"/>
    <s v="Paternal"/>
    <s v="Comuna 15"/>
    <n v="0"/>
    <n v="303"/>
  </r>
  <r>
    <n v="41260"/>
    <x v="33"/>
    <s v="BANELCO"/>
    <s v="CABA"/>
    <n v="2"/>
    <x v="0"/>
    <b v="0"/>
    <s v="RECONQUISTA"/>
    <n v="1070"/>
    <s v="Retiro"/>
    <s v="Comuna 1"/>
    <n v="1003"/>
    <n v="88"/>
  </r>
  <r>
    <n v="40377"/>
    <x v="27"/>
    <s v="BANELCO"/>
    <s v="CABA"/>
    <n v="2"/>
    <x v="0"/>
    <b v="1"/>
    <s v="RECONQUISTA"/>
    <n v="1104"/>
    <s v="Retiro"/>
    <s v="Comuna 1"/>
    <n v="1003"/>
    <n v="98"/>
  </r>
  <r>
    <n v="40612"/>
    <x v="29"/>
    <s v="BANELCO"/>
    <s v="CABA"/>
    <n v="6"/>
    <x v="1"/>
    <b v="0"/>
    <s v="RECONQUISTA"/>
    <n v="175"/>
    <s v="San Nicolas"/>
    <s v="Comuna 1"/>
    <n v="1003"/>
    <n v="87"/>
  </r>
  <r>
    <n v="40482"/>
    <x v="26"/>
    <s v="BANELCO"/>
    <s v="CABA"/>
    <n v="3"/>
    <x v="1"/>
    <b v="0"/>
    <s v="RECONQUISTA"/>
    <n v="330"/>
    <s v="San Nicolas"/>
    <s v="Comuna 1"/>
    <n v="1003"/>
    <n v="39"/>
  </r>
  <r>
    <n v="40524"/>
    <x v="29"/>
    <s v="BANELCO"/>
    <s v="CABA"/>
    <n v="4"/>
    <x v="1"/>
    <b v="1"/>
    <s v="RECONQUISTA"/>
    <n v="40"/>
    <s v="San Nicolas"/>
    <s v="Comuna 1"/>
    <n v="1003"/>
    <n v="50"/>
  </r>
  <r>
    <n v="39750"/>
    <x v="32"/>
    <s v="BANELCO"/>
    <s v="CABA"/>
    <n v="1"/>
    <x v="0"/>
    <b v="0"/>
    <s v="RECONQUISTA"/>
    <n v="823"/>
    <s v="Retiro"/>
    <s v="Comuna 1"/>
    <n v="1003"/>
    <n v="127"/>
  </r>
  <r>
    <n v="41338"/>
    <x v="33"/>
    <s v="BANELCO"/>
    <s v="CABA"/>
    <n v="1"/>
    <x v="1"/>
    <b v="0"/>
    <s v="RECONQUISTA"/>
    <n v="0"/>
    <s v="Retiro"/>
    <s v="Comuna 1"/>
    <n v="0"/>
    <n v="206"/>
  </r>
  <r>
    <n v="40586"/>
    <x v="29"/>
    <s v="BANELCO"/>
    <s v="CABA"/>
    <n v="4"/>
    <x v="1"/>
    <b v="0"/>
    <s v="RECONQUISTA"/>
    <n v="0"/>
    <s v="San Nicolas"/>
    <s v="Comuna 1"/>
    <n v="0"/>
    <n v="118"/>
  </r>
  <r>
    <n v="41180"/>
    <x v="28"/>
    <s v="BANELCO"/>
    <s v="CABA"/>
    <n v="3"/>
    <x v="0"/>
    <b v="0"/>
    <s v="REGIMIENTO DE PATRICIOS AV."/>
    <n v="0"/>
    <s v="Boca"/>
    <s v="Comuna 4"/>
    <n v="0"/>
    <n v="111"/>
  </r>
  <r>
    <n v="40428"/>
    <x v="26"/>
    <s v="BANELCO"/>
    <s v="CABA"/>
    <n v="3"/>
    <x v="1"/>
    <b v="1"/>
    <s v="RIOBAMBA"/>
    <n v="0"/>
    <s v="Balvanera"/>
    <s v="Comuna 3"/>
    <n v="0"/>
    <n v="181"/>
  </r>
  <r>
    <n v="41133"/>
    <x v="28"/>
    <s v="BANELCO"/>
    <s v="CABA"/>
    <n v="3"/>
    <x v="0"/>
    <b v="1"/>
    <s v="RIVADAVIA AV."/>
    <n v="0"/>
    <s v="Balvanera"/>
    <s v="Comuna 3"/>
    <n v="0"/>
    <n v="306"/>
  </r>
  <r>
    <n v="39723"/>
    <x v="37"/>
    <s v="BANELCO"/>
    <s v="CABA"/>
    <n v="1"/>
    <x v="1"/>
    <b v="0"/>
    <s v="RIVADAVIA AV."/>
    <n v="0"/>
    <s v="Caballito"/>
    <s v="Comuna 6"/>
    <n v="0"/>
    <n v="138"/>
  </r>
  <r>
    <n v="40049"/>
    <x v="35"/>
    <s v="BANELCO"/>
    <s v="CABA"/>
    <n v="2"/>
    <x v="1"/>
    <b v="0"/>
    <s v="FALCON, RAMON L.,CNEL."/>
    <n v="7145"/>
    <s v="Liniers"/>
    <s v="Comuna 9"/>
    <n v="1408"/>
    <n v="212"/>
  </r>
  <r>
    <n v="40249"/>
    <x v="27"/>
    <s v="BANELCO"/>
    <s v="CABA"/>
    <n v="2"/>
    <x v="0"/>
    <b v="1"/>
    <s v="RODRIGUEZ PEÑA"/>
    <n v="0"/>
    <s v="Recoleta"/>
    <s v="Comuna 2"/>
    <n v="0"/>
    <n v="55"/>
  </r>
  <r>
    <n v="40580"/>
    <x v="29"/>
    <s v="BANELCO"/>
    <s v="CABA"/>
    <n v="1"/>
    <x v="1"/>
    <b v="0"/>
    <s v="RODRIGUEZ PEÑA"/>
    <n v="0"/>
    <s v="San Nicolas"/>
    <s v="Comuna 1"/>
    <n v="0"/>
    <n v="274"/>
  </r>
  <r>
    <n v="40610"/>
    <x v="29"/>
    <s v="BANELCO"/>
    <s v="CABA"/>
    <n v="3"/>
    <x v="1"/>
    <b v="1"/>
    <s v="RONDEAU"/>
    <n v="3002"/>
    <s v="Parque Patricios"/>
    <s v="Comuna 4"/>
    <n v="1262"/>
    <n v="176"/>
  </r>
  <r>
    <n v="41122"/>
    <x v="28"/>
    <s v="BANELCO"/>
    <s v="CABA"/>
    <n v="2"/>
    <x v="1"/>
    <b v="0"/>
    <s v="SAENZ PEÑA, ROQUE, PRES. AV."/>
    <n v="943"/>
    <s v="San Nicolas"/>
    <s v="Comuna 1"/>
    <n v="1035"/>
    <n v="211"/>
  </r>
  <r>
    <n v="40282"/>
    <x v="27"/>
    <s v="BANELCO"/>
    <s v="CABA"/>
    <n v="3"/>
    <x v="0"/>
    <b v="1"/>
    <s v="ROSARIO"/>
    <n v="804"/>
    <s v="Caballito"/>
    <s v="Comuna 6"/>
    <n v="1424"/>
    <n v="155"/>
  </r>
  <r>
    <n v="40831"/>
    <x v="25"/>
    <s v="BANELCO"/>
    <s v="CABA"/>
    <n v="1"/>
    <x v="1"/>
    <b v="0"/>
    <s v="SAN JOSE"/>
    <n v="0"/>
    <s v="Monserrat"/>
    <s v="Comuna 1"/>
    <n v="0"/>
    <n v="291"/>
  </r>
  <r>
    <n v="41126"/>
    <x v="28"/>
    <s v="BANELCO"/>
    <s v="CABA"/>
    <n v="2"/>
    <x v="1"/>
    <b v="0"/>
    <s v="SAN MARTIN"/>
    <n v="1225"/>
    <s v="Retiro"/>
    <s v="Comuna 1"/>
    <n v="1104"/>
    <n v="158"/>
  </r>
  <r>
    <n v="40164"/>
    <x v="27"/>
    <s v="BANELCO"/>
    <s v="CABA"/>
    <n v="3"/>
    <x v="1"/>
    <b v="1"/>
    <s v="SAN MARTIN"/>
    <n v="427"/>
    <s v="San Nicolas"/>
    <s v="Comuna 1"/>
    <n v="1004"/>
    <n v="140"/>
  </r>
  <r>
    <n v="41006"/>
    <x v="25"/>
    <s v="BANELCO"/>
    <s v="CABA"/>
    <n v="2"/>
    <x v="1"/>
    <b v="0"/>
    <s v="SAN MARTIN"/>
    <n v="550"/>
    <s v="San Nicolas"/>
    <s v="Comuna 1"/>
    <n v="1004"/>
    <n v="314"/>
  </r>
  <r>
    <n v="40313"/>
    <x v="27"/>
    <s v="BANELCO"/>
    <s v="CABA"/>
    <n v="1"/>
    <x v="0"/>
    <b v="1"/>
    <s v="SAN MARTIN"/>
    <n v="0"/>
    <s v="San Nicolas"/>
    <s v="Comuna 1"/>
    <n v="0"/>
    <n v="271"/>
  </r>
  <r>
    <n v="39710"/>
    <x v="37"/>
    <s v="BANELCO"/>
    <s v="CABA"/>
    <n v="1"/>
    <x v="0"/>
    <b v="1"/>
    <s v="SANTA FE AV."/>
    <n v="0"/>
    <s v="Palermo"/>
    <s v="Comuna 14"/>
    <n v="0"/>
    <n v="230"/>
  </r>
  <r>
    <n v="40080"/>
    <x v="35"/>
    <s v="BANELCO"/>
    <s v="CABA"/>
    <n v="2"/>
    <x v="1"/>
    <b v="0"/>
    <s v="SANTA FE AV."/>
    <n v="0"/>
    <s v="Palermo"/>
    <s v="Comuna 14"/>
    <n v="0"/>
    <n v="314"/>
  </r>
  <r>
    <n v="41274"/>
    <x v="33"/>
    <s v="BANELCO"/>
    <s v="CABA"/>
    <n v="2"/>
    <x v="0"/>
    <b v="1"/>
    <s v="SANTA FE AV."/>
    <n v="0"/>
    <s v="Palermo"/>
    <s v="Comuna 14"/>
    <n v="0"/>
    <n v="247"/>
  </r>
  <r>
    <n v="40440"/>
    <x v="26"/>
    <s v="BANELCO"/>
    <s v="CABA"/>
    <n v="1"/>
    <x v="0"/>
    <b v="0"/>
    <s v="SANTA FE AV."/>
    <n v="0"/>
    <s v="Palermo"/>
    <s v="Comuna 14"/>
    <n v="0"/>
    <n v="142"/>
  </r>
  <r>
    <n v="40743"/>
    <x v="25"/>
    <s v="BANELCO"/>
    <s v="CABA"/>
    <n v="2"/>
    <x v="1"/>
    <b v="1"/>
    <s v="SANTIAGO DEL ESTERO"/>
    <n v="446"/>
    <s v="Monserrat"/>
    <s v="Comuna 1"/>
    <n v="1075"/>
    <n v="220"/>
  </r>
  <r>
    <n v="39777"/>
    <x v="32"/>
    <s v="BANELCO"/>
    <s v="CABA"/>
    <n v="1"/>
    <x v="1"/>
    <b v="0"/>
    <s v="SARMIENTO"/>
    <n v="2659"/>
    <s v="Balvanera"/>
    <s v="Comuna 3"/>
    <n v="1045"/>
    <n v="76"/>
  </r>
  <r>
    <n v="39819"/>
    <x v="34"/>
    <s v="BANELCO"/>
    <s v="CABA"/>
    <n v="1"/>
    <x v="0"/>
    <b v="0"/>
    <s v="SARMIENTO"/>
    <n v="345"/>
    <s v="San Nicolas"/>
    <s v="Comuna 1"/>
    <n v="1041"/>
    <n v="206"/>
  </r>
  <r>
    <n v="39917"/>
    <x v="31"/>
    <s v="BANELCO"/>
    <s v="CABA"/>
    <n v="2"/>
    <x v="0"/>
    <b v="1"/>
    <s v="SARMIENTO"/>
    <n v="355"/>
    <s v="San Nicolas"/>
    <s v="Comuna 1"/>
    <n v="1041"/>
    <n v="67"/>
  </r>
  <r>
    <n v="40285"/>
    <x v="27"/>
    <s v="BANELCO"/>
    <s v="CABA"/>
    <n v="2"/>
    <x v="1"/>
    <b v="0"/>
    <s v="SARMIENTO"/>
    <n v="662"/>
    <s v="San Nicolas"/>
    <s v="Comuna 1"/>
    <n v="1041"/>
    <n v="178"/>
  </r>
  <r>
    <n v="39955"/>
    <x v="31"/>
    <s v="BANELCO"/>
    <s v="CABA"/>
    <n v="1"/>
    <x v="0"/>
    <b v="1"/>
    <s v="SARMIENTO"/>
    <n v="735"/>
    <s v="San Nicolas"/>
    <s v="Comuna 1"/>
    <n v="1041"/>
    <n v="63"/>
  </r>
  <r>
    <n v="40949"/>
    <x v="25"/>
    <s v="BANELCO"/>
    <s v="CABA"/>
    <n v="2"/>
    <x v="1"/>
    <b v="1"/>
    <s v="SARMIENTO AV."/>
    <n v="0"/>
    <s v="Palermo"/>
    <s v="Comuna 14"/>
    <n v="0"/>
    <n v="200"/>
  </r>
  <r>
    <n v="39932"/>
    <x v="31"/>
    <s v="BANELCO"/>
    <s v="CABA"/>
    <n v="1"/>
    <x v="0"/>
    <b v="1"/>
    <s v="SARMIENTO"/>
    <n v="0"/>
    <s v="San Nicolas"/>
    <s v="Comuna 1"/>
    <n v="0"/>
    <n v="265"/>
  </r>
  <r>
    <n v="40764"/>
    <x v="25"/>
    <s v="BANELCO"/>
    <s v="CABA"/>
    <n v="2"/>
    <x v="0"/>
    <b v="1"/>
    <s v="Av. Raul Scalabrini Ortiz"/>
    <n v="945"/>
    <s v="Villa Crespo"/>
    <s v="Comuna 15"/>
    <n v="1414"/>
    <n v="272"/>
  </r>
  <r>
    <n v="40848"/>
    <x v="25"/>
    <s v="BANELCO"/>
    <s v="CABA"/>
    <n v="1"/>
    <x v="0"/>
    <b v="1"/>
    <s v="SEGUI, JUAN FRANCISCO"/>
    <n v="0"/>
    <s v="Palermo"/>
    <s v="Comuna 14"/>
    <n v="0"/>
    <n v="156"/>
  </r>
  <r>
    <n v="40137"/>
    <x v="27"/>
    <s v="BANELCO"/>
    <s v="CABA"/>
    <n v="2"/>
    <x v="0"/>
    <b v="0"/>
    <s v="SENDERO COMPLEJO CIUDAD UNIVERSITARIA (SIN NOMBRE OFICIAL)"/>
    <n v="0"/>
    <s v="Belgrano"/>
    <s v="Comuna 13"/>
    <n v="0"/>
    <n v="107"/>
  </r>
  <r>
    <n v="39982"/>
    <x v="31"/>
    <s v="BANELCO"/>
    <s v="CABA"/>
    <n v="1"/>
    <x v="0"/>
    <b v="1"/>
    <s v="SUAREZ AV."/>
    <n v="1754"/>
    <s v="Barracas"/>
    <s v="Comuna 4"/>
    <n v="1288"/>
    <n v="206"/>
  </r>
  <r>
    <n v="40796"/>
    <x v="25"/>
    <s v="BANELCO"/>
    <s v="CABA"/>
    <n v="4"/>
    <x v="1"/>
    <b v="0"/>
    <s v="SUCRE, ANTONIO JOSE DE, MCAL."/>
    <n v="2162"/>
    <s v="Belgrano"/>
    <s v="Comuna 13"/>
    <n v="1428"/>
    <n v="244"/>
  </r>
  <r>
    <n v="40347"/>
    <x v="27"/>
    <s v="BANELCO"/>
    <s v="CABA"/>
    <n v="1"/>
    <x v="0"/>
    <b v="0"/>
    <s v="SUIPACHA"/>
    <n v="1134"/>
    <s v="Retiro"/>
    <s v="Comuna 1"/>
    <n v="1008"/>
    <n v="87"/>
  </r>
  <r>
    <n v="40419"/>
    <x v="26"/>
    <s v="BANELCO"/>
    <s v="CABA"/>
    <n v="2"/>
    <x v="1"/>
    <b v="0"/>
    <s v="SUIPACHA"/>
    <n v="1280"/>
    <s v="Retiro"/>
    <s v="Comuna 1"/>
    <n v="1011"/>
    <n v="267"/>
  </r>
  <r>
    <n v="40900"/>
    <x v="25"/>
    <s v="BANELCO"/>
    <s v="CABA"/>
    <n v="2"/>
    <x v="0"/>
    <b v="0"/>
    <s v="SUPERI"/>
    <n v="1801"/>
    <s v="Belgrano"/>
    <s v="Comuna 13"/>
    <n v="1430"/>
    <n v="49"/>
  </r>
  <r>
    <n v="40201"/>
    <x v="27"/>
    <s v="BANELCO"/>
    <s v="CABA"/>
    <n v="2"/>
    <x v="0"/>
    <b v="1"/>
    <s v="TERRADA"/>
    <n v="0"/>
    <s v="Villa Santa Rita"/>
    <s v="Comuna 11"/>
    <n v="0"/>
    <n v="178"/>
  </r>
  <r>
    <n v="40536"/>
    <x v="29"/>
    <s v="BANELCO"/>
    <s v="CABA"/>
    <n v="4"/>
    <x v="0"/>
    <b v="0"/>
    <s v="TROILO, ANIBAL"/>
    <n v="0"/>
    <s v="Almagro"/>
    <s v="Comuna 5"/>
    <n v="0"/>
    <n v="100"/>
  </r>
  <r>
    <n v="39986"/>
    <x v="35"/>
    <s v="BANELCO"/>
    <s v="CABA"/>
    <n v="5"/>
    <x v="1"/>
    <b v="1"/>
    <s v="PERON, JUAN DOMINGO, TTE. GENERAL"/>
    <n v="500"/>
    <s v="San Nicolas"/>
    <s v="Comuna 1"/>
    <n v="1038"/>
    <n v="198"/>
  </r>
  <r>
    <n v="40951"/>
    <x v="25"/>
    <s v="BANELCO"/>
    <s v="CABA"/>
    <n v="8"/>
    <x v="1"/>
    <b v="0"/>
    <s v="PERON, JUAN DOMINGO, TTE. GENERAL"/>
    <n v="407"/>
    <s v="San Nicolas"/>
    <s v="Comuna 1"/>
    <n v="1038"/>
    <n v="279"/>
  </r>
  <r>
    <n v="40756"/>
    <x v="25"/>
    <s v="BANELCO"/>
    <s v="CABA"/>
    <n v="2"/>
    <x v="1"/>
    <b v="0"/>
    <s v="PERON, JUAN DOMINGO, TTE. GENERAL"/>
    <n v="430"/>
    <s v="San Nicolas"/>
    <s v="Comuna 1"/>
    <n v="1038"/>
    <n v="202"/>
  </r>
  <r>
    <n v="40689"/>
    <x v="29"/>
    <s v="BANELCO"/>
    <s v="CABA"/>
    <n v="3"/>
    <x v="0"/>
    <b v="0"/>
    <s v="PERON, JUAN DOMINGO, TTE. GENERAL"/>
    <n v="588"/>
    <s v="San Nicolas"/>
    <s v="Comuna 1"/>
    <n v="1038"/>
    <n v="246"/>
  </r>
  <r>
    <n v="40604"/>
    <x v="29"/>
    <s v="BANELCO"/>
    <s v="CABA"/>
    <n v="3"/>
    <x v="1"/>
    <b v="0"/>
    <s v="TUCUMAN"/>
    <n v="101"/>
    <s v="San Nicolas"/>
    <s v="Comuna 1"/>
    <n v="1049"/>
    <n v="89"/>
  </r>
  <r>
    <n v="41214"/>
    <x v="28"/>
    <s v="BANELCO"/>
    <s v="CABA"/>
    <n v="2"/>
    <x v="0"/>
    <b v="1"/>
    <s v="TUCUMAN"/>
    <n v="680"/>
    <s v="San Nicolas"/>
    <s v="Comuna 1"/>
    <n v="1049"/>
    <n v="184"/>
  </r>
  <r>
    <n v="40018"/>
    <x v="35"/>
    <s v="BANELCO"/>
    <s v="CABA"/>
    <n v="2"/>
    <x v="1"/>
    <b v="0"/>
    <s v="TUCUMAN"/>
    <n v="865"/>
    <s v="San Nicolas"/>
    <s v="Comuna 1"/>
    <n v="1049"/>
    <n v="286"/>
  </r>
  <r>
    <n v="40629"/>
    <x v="29"/>
    <s v="BANELCO"/>
    <s v="CABA"/>
    <n v="2"/>
    <x v="1"/>
    <b v="1"/>
    <s v="URUGUAY"/>
    <n v="1031"/>
    <s v="Retiro"/>
    <s v="Comuna 1"/>
    <n v="1016"/>
    <n v="271"/>
  </r>
  <r>
    <n v="41174"/>
    <x v="28"/>
    <s v="BANELCO"/>
    <s v="CABA"/>
    <n v="3"/>
    <x v="1"/>
    <b v="0"/>
    <s v="URUGUAY"/>
    <n v="1071"/>
    <s v="Retiro"/>
    <s v="Comuna 1"/>
    <n v="1016"/>
    <n v="74"/>
  </r>
  <r>
    <n v="41354"/>
    <x v="33"/>
    <s v="BANELCO"/>
    <s v="CABA"/>
    <n v="2"/>
    <x v="0"/>
    <b v="0"/>
    <s v="URUGUAY"/>
    <n v="1081"/>
    <s v="Retiro"/>
    <s v="Comuna 1"/>
    <n v="1016"/>
    <n v="229"/>
  </r>
  <r>
    <n v="40462"/>
    <x v="26"/>
    <s v="BANELCO"/>
    <s v="CABA"/>
    <n v="1"/>
    <x v="1"/>
    <b v="1"/>
    <s v="URUGUAY"/>
    <n v="1163"/>
    <s v="Retiro"/>
    <s v="Comuna 1"/>
    <n v="1016"/>
    <n v="290"/>
  </r>
  <r>
    <n v="41364"/>
    <x v="33"/>
    <s v="BANELCO"/>
    <s v="CABA"/>
    <n v="2"/>
    <x v="0"/>
    <b v="0"/>
    <s v="VALLE, ARISTOBULO DEL"/>
    <n v="0"/>
    <s v="Barracas"/>
    <s v="Comuna 4"/>
    <n v="0"/>
    <n v="314"/>
  </r>
  <r>
    <n v="40565"/>
    <x v="29"/>
    <s v="BANELCO"/>
    <s v="CABA"/>
    <n v="3"/>
    <x v="1"/>
    <b v="1"/>
    <s v="VEGA, VENTURA DE LA"/>
    <n v="0"/>
    <s v="Nueva Pompeya"/>
    <s v="Comuna 4"/>
    <n v="0"/>
    <n v="40"/>
  </r>
  <r>
    <n v="40682"/>
    <x v="29"/>
    <s v="BANELCO"/>
    <s v="CABA"/>
    <n v="2"/>
    <x v="1"/>
    <b v="1"/>
    <s v="REPUBLICA BOLIVARIANA DE VENEZUELA"/>
    <n v="538"/>
    <s v="Monserrat"/>
    <s v="Comuna 1"/>
    <n v="1095"/>
    <n v="313"/>
  </r>
  <r>
    <n v="41313"/>
    <x v="33"/>
    <s v="BANELCO"/>
    <s v="CABA"/>
    <n v="4"/>
    <x v="0"/>
    <b v="1"/>
    <s v="VIAMONTE"/>
    <n v="1453"/>
    <s v="San Nicolas"/>
    <s v="Comuna 1"/>
    <n v="1055"/>
    <n v="144"/>
  </r>
  <r>
    <n v="41173"/>
    <x v="28"/>
    <s v="BANELCO"/>
    <s v="CABA"/>
    <n v="2"/>
    <x v="0"/>
    <b v="0"/>
    <s v="VIAMONTE"/>
    <n v="1574"/>
    <s v="San Nicolas"/>
    <s v="Comuna 1"/>
    <n v="1055"/>
    <n v="74"/>
  </r>
  <r>
    <n v="39855"/>
    <x v="34"/>
    <s v="BANELCO"/>
    <s v="CABA"/>
    <n v="3"/>
    <x v="0"/>
    <b v="1"/>
    <s v="VIAMONTE"/>
    <n v="1601"/>
    <s v="San Nicolas"/>
    <s v="Comuna 1"/>
    <n v="1055"/>
    <n v="131"/>
  </r>
  <r>
    <n v="40630"/>
    <x v="29"/>
    <s v="BANELCO"/>
    <s v="CABA"/>
    <n v="4"/>
    <x v="1"/>
    <b v="1"/>
    <s v="VIAMONTE"/>
    <n v="1799"/>
    <s v="San Nicolas"/>
    <s v="Comuna 1"/>
    <n v="1055"/>
    <n v="87"/>
  </r>
  <r>
    <n v="41208"/>
    <x v="28"/>
    <s v="BANELCO"/>
    <s v="CABA"/>
    <n v="1"/>
    <x v="0"/>
    <b v="1"/>
    <s v="VIAMONTE"/>
    <n v="555"/>
    <s v="San Nicolas"/>
    <s v="Comuna 1"/>
    <n v="1053"/>
    <n v="155"/>
  </r>
  <r>
    <n v="40135"/>
    <x v="27"/>
    <s v="BANELCO"/>
    <s v="CABA"/>
    <n v="1"/>
    <x v="1"/>
    <b v="1"/>
    <s v="VIAMONTE"/>
    <n v="982"/>
    <s v="San Nicolas"/>
    <s v="Comuna 1"/>
    <n v="1053"/>
    <n v="259"/>
  </r>
  <r>
    <n v="41276"/>
    <x v="33"/>
    <s v="BANELCO"/>
    <s v="CABA"/>
    <n v="2"/>
    <x v="0"/>
    <b v="0"/>
    <s v="LOPEZ, VICENTE"/>
    <n v="2050"/>
    <s v="Recoleta"/>
    <s v="Comuna 2"/>
    <n v="1128"/>
    <n v="262"/>
  </r>
  <r>
    <n v="40585"/>
    <x v="29"/>
    <s v="BANELCO"/>
    <s v="CABA"/>
    <n v="2"/>
    <x v="0"/>
    <b v="1"/>
    <s v="VILLAFLOR, AZUCENA"/>
    <n v="0"/>
    <s v="Puerto Madero"/>
    <s v="Comuna 1"/>
    <n v="0"/>
    <n v="174"/>
  </r>
  <r>
    <n v="40631"/>
    <x v="29"/>
    <s v="BANELCO"/>
    <s v="CABA"/>
    <n v="1"/>
    <x v="0"/>
    <b v="1"/>
    <s v="VILLAFLOR, AZUCENA"/>
    <n v="0"/>
    <s v="Puerto Madero"/>
    <s v="Comuna 1"/>
    <n v="0"/>
    <n v="243"/>
  </r>
  <r>
    <n v="39781"/>
    <x v="38"/>
    <s v="BANELCO"/>
    <s v="CABA"/>
    <n v="10"/>
    <x v="1"/>
    <b v="1"/>
    <s v="CEVALLOS, VIRREY"/>
    <n v="313"/>
    <s v="Monserrat"/>
    <s v="Comuna 1"/>
    <n v="1077"/>
    <n v="1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B6193B-24AF-4959-B83D-6C62BC0EF58A}" name="TablaDinámica28" cacheId="85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B171:C175" firstHeaderRow="1" firstDataRow="1" firstDataCol="1"/>
  <pivotFields count="14">
    <pivotField numFmtId="1" showAll="0"/>
    <pivotField showAll="0"/>
    <pivotField axis="axisRow" showAll="0">
      <items count="3">
        <item x="1"/>
        <item x="0"/>
        <item t="default"/>
      </items>
    </pivotField>
    <pivotField showAll="0"/>
    <pivotField numFmtId="1" showAll="0"/>
    <pivotField axis="axisRow" dataField="1" showAll="0">
      <items count="3">
        <item h="1" x="0"/>
        <item x="1"/>
        <item t="default"/>
      </items>
    </pivotField>
    <pivotField showAll="0"/>
    <pivotField showAll="0"/>
    <pivotField numFmtId="1" showAll="0"/>
    <pivotField showAll="0"/>
    <pivotField showAll="0"/>
    <pivotField numFmtId="1" showAll="0"/>
    <pivotField numFmtId="3" showAll="0"/>
    <pivotField showAll="0"/>
  </pivotFields>
  <rowFields count="2">
    <field x="5"/>
    <field x="2"/>
  </rowFields>
  <rowItems count="4">
    <i>
      <x v="1"/>
    </i>
    <i r="1">
      <x/>
    </i>
    <i r="1">
      <x v="1"/>
    </i>
    <i t="grand">
      <x/>
    </i>
  </rowItems>
  <colItems count="1">
    <i/>
  </colItems>
  <dataFields count="1">
    <dataField name="Cuenta de no_vidente" fld="5" subtotal="count" showDataAs="percentOfTotal" baseField="5" baseItem="0" numFmtId="1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4B7EC3-2E78-406F-8441-2DB481DBDEA8}" name="TablaDinámica23" cacheId="85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64:E65" firstHeaderRow="1" firstDataRow="1" firstDataCol="0"/>
  <pivotFields count="14">
    <pivotField numFmtId="1" showAll="0"/>
    <pivotField showAll="0"/>
    <pivotField showAll="0"/>
    <pivotField showAll="0"/>
    <pivotField numFmtId="1" showAll="0"/>
    <pivotField showAll="0"/>
    <pivotField showAll="0"/>
    <pivotField showAll="0"/>
    <pivotField numFmtId="1" showAll="0"/>
    <pivotField showAll="0"/>
    <pivotField showAll="0"/>
    <pivotField numFmtId="1" showAll="0"/>
    <pivotField dataField="1" numFmtId="3" showAll="0"/>
    <pivotField showAll="0"/>
  </pivotFields>
  <rowItems count="1">
    <i/>
  </rowItems>
  <colItems count="1">
    <i/>
  </colItems>
  <dataFields count="1">
    <dataField name="Mín. de operaciones_diarias" fld="12" subtotal="min" baseField="0" baseItem="63187820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2A63D5A-D787-4EA9-9923-09F78CFAB4AC}" name="TablaDinámica1" cacheId="85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3">
  <location ref="B3:C6" firstHeaderRow="1" firstDataRow="1" firstDataCol="1"/>
  <pivotFields count="14">
    <pivotField numFmtId="1" showAll="0"/>
    <pivotField showAll="0"/>
    <pivotField axis="axisRow" showAll="0">
      <items count="3">
        <item x="1"/>
        <item x="0"/>
        <item t="default"/>
      </items>
    </pivotField>
    <pivotField showAll="0"/>
    <pivotField dataField="1" numFmtId="1" showAll="0"/>
    <pivotField showAll="0"/>
    <pivotField showAll="0"/>
    <pivotField showAll="0"/>
    <pivotField numFmtId="1" showAll="0"/>
    <pivotField showAll="0"/>
    <pivotField showAll="0"/>
    <pivotField numFmtId="1" showAll="0"/>
    <pivotField numFmtId="3" showAll="0"/>
    <pivotField showAll="0"/>
  </pivotFields>
  <rowFields count="1">
    <field x="2"/>
  </rowFields>
  <rowItems count="3">
    <i>
      <x/>
    </i>
    <i>
      <x v="1"/>
    </i>
    <i t="grand">
      <x/>
    </i>
  </rowItems>
  <colItems count="1">
    <i/>
  </colItems>
  <dataFields count="1">
    <dataField name="Suma de terminales" fld="4" baseField="0" baseItem="0"/>
  </dataFields>
  <formats count="6">
    <format dxfId="70">
      <pivotArea type="all" dataOnly="0" outline="0" fieldPosition="0"/>
    </format>
    <format dxfId="69">
      <pivotArea outline="0" collapsedLevelsAreSubtotals="1" fieldPosition="0"/>
    </format>
    <format dxfId="68">
      <pivotArea field="2" type="button" dataOnly="0" labelOnly="1" outline="0" axis="axisRow" fieldPosition="0"/>
    </format>
    <format dxfId="67">
      <pivotArea dataOnly="0" labelOnly="1" fieldPosition="0">
        <references count="1">
          <reference field="2" count="0"/>
        </references>
      </pivotArea>
    </format>
    <format dxfId="66">
      <pivotArea dataOnly="0" labelOnly="1" grandRow="1" outline="0" fieldPosition="0"/>
    </format>
    <format dxfId="65">
      <pivotArea dataOnly="0" labelOnly="1" outline="0" axis="axisValues"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D33C6C4-C471-47F4-9D7C-D0BC7FA74569}" name="TablaDinámica7" cacheId="85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52:C55" firstHeaderRow="1" firstDataRow="1" firstDataCol="1"/>
  <pivotFields count="14">
    <pivotField numFmtId="1" showAll="0"/>
    <pivotField showAll="0"/>
    <pivotField axis="axisRow" showAll="0">
      <items count="3">
        <item x="1"/>
        <item x="0"/>
        <item t="default"/>
      </items>
    </pivotField>
    <pivotField showAll="0"/>
    <pivotField numFmtId="1" showAll="0"/>
    <pivotField showAll="0"/>
    <pivotField showAll="0"/>
    <pivotField showAll="0"/>
    <pivotField numFmtId="1" showAll="0"/>
    <pivotField showAll="0"/>
    <pivotField showAll="0"/>
    <pivotField numFmtId="1" showAll="0"/>
    <pivotField dataField="1" numFmtId="3" showAll="0"/>
    <pivotField showAll="0"/>
  </pivotFields>
  <rowFields count="1">
    <field x="2"/>
  </rowFields>
  <rowItems count="3">
    <i>
      <x/>
    </i>
    <i>
      <x v="1"/>
    </i>
    <i t="grand">
      <x/>
    </i>
  </rowItems>
  <colItems count="1">
    <i/>
  </colItems>
  <dataFields count="1">
    <dataField name="Suma de operaciones_diarias" fld="12"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BEF9D98-A0F3-489F-87FB-C14451183803}" name="TablaDinámica3" cacheId="85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9:C49" firstHeaderRow="1" firstDataRow="1" firstDataCol="1"/>
  <pivotFields count="14">
    <pivotField numFmtId="1" showAll="0"/>
    <pivotField axis="axisRow" showAll="0">
      <items count="40">
        <item x="37"/>
        <item x="32"/>
        <item x="11"/>
        <item x="20"/>
        <item x="5"/>
        <item x="4"/>
        <item x="1"/>
        <item x="18"/>
        <item x="7"/>
        <item x="14"/>
        <item x="17"/>
        <item x="15"/>
        <item x="3"/>
        <item x="19"/>
        <item x="2"/>
        <item x="38"/>
        <item x="21"/>
        <item x="25"/>
        <item x="9"/>
        <item x="34"/>
        <item x="31"/>
        <item x="24"/>
        <item x="35"/>
        <item x="22"/>
        <item x="8"/>
        <item x="13"/>
        <item x="27"/>
        <item x="26"/>
        <item x="29"/>
        <item x="6"/>
        <item x="10"/>
        <item x="30"/>
        <item x="36"/>
        <item x="28"/>
        <item x="33"/>
        <item x="16"/>
        <item x="0"/>
        <item x="23"/>
        <item x="12"/>
        <item t="default"/>
      </items>
    </pivotField>
    <pivotField showAll="0">
      <items count="3">
        <item x="1"/>
        <item x="0"/>
        <item t="default"/>
      </items>
    </pivotField>
    <pivotField showAll="0"/>
    <pivotField dataField="1" numFmtId="1" showAll="0"/>
    <pivotField showAll="0"/>
    <pivotField showAll="0"/>
    <pivotField showAll="0"/>
    <pivotField numFmtId="1" showAll="0"/>
    <pivotField showAll="0"/>
    <pivotField showAll="0"/>
    <pivotField numFmtId="1" showAll="0"/>
    <pivotField numFmtId="3" showAll="0"/>
    <pivotField showAll="0"/>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a de terminales" fld="4"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4176150-20D7-4886-B4D3-B29AF7344222}" name="TablaDinámica21" cacheId="85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152:C168" firstHeaderRow="1" firstDataRow="1" firstDataCol="1"/>
  <pivotFields count="14">
    <pivotField numFmtId="1" showAll="0"/>
    <pivotField showAll="0"/>
    <pivotField showAll="0"/>
    <pivotField showAll="0"/>
    <pivotField numFmtId="1" showAll="0"/>
    <pivotField showAll="0"/>
    <pivotField showAll="0"/>
    <pivotField showAll="0"/>
    <pivotField numFmtId="1" showAll="0"/>
    <pivotField showAll="0"/>
    <pivotField axis="axisRow" showAll="0">
      <items count="16">
        <item x="0"/>
        <item x="4"/>
        <item x="14"/>
        <item x="12"/>
        <item x="11"/>
        <item x="10"/>
        <item x="2"/>
        <item x="6"/>
        <item x="8"/>
        <item x="1"/>
        <item x="9"/>
        <item x="3"/>
        <item x="7"/>
        <item x="13"/>
        <item x="5"/>
        <item t="default"/>
      </items>
    </pivotField>
    <pivotField numFmtId="1" showAll="0"/>
    <pivotField dataField="1" numFmtId="3" showAll="0"/>
    <pivotField showAll="0"/>
  </pivotFields>
  <rowFields count="1">
    <field x="10"/>
  </rowFields>
  <rowItems count="16">
    <i>
      <x/>
    </i>
    <i>
      <x v="1"/>
    </i>
    <i>
      <x v="2"/>
    </i>
    <i>
      <x v="3"/>
    </i>
    <i>
      <x v="4"/>
    </i>
    <i>
      <x v="5"/>
    </i>
    <i>
      <x v="6"/>
    </i>
    <i>
      <x v="7"/>
    </i>
    <i>
      <x v="8"/>
    </i>
    <i>
      <x v="9"/>
    </i>
    <i>
      <x v="10"/>
    </i>
    <i>
      <x v="11"/>
    </i>
    <i>
      <x v="12"/>
    </i>
    <i>
      <x v="13"/>
    </i>
    <i>
      <x v="14"/>
    </i>
    <i t="grand">
      <x/>
    </i>
  </rowItems>
  <colItems count="1">
    <i/>
  </colItems>
  <dataFields count="1">
    <dataField name="Suma de operaciones_diarias" fld="12"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5926065-4AC8-47E1-BBF1-C9E1E16A121A}" name="TablaDinámica5" cacheId="85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58:E59" firstHeaderRow="1" firstDataRow="1" firstDataCol="0"/>
  <pivotFields count="14">
    <pivotField numFmtId="1" showAll="0"/>
    <pivotField showAll="0"/>
    <pivotField showAll="0"/>
    <pivotField showAll="0"/>
    <pivotField numFmtId="1" showAll="0"/>
    <pivotField showAll="0"/>
    <pivotField showAll="0"/>
    <pivotField showAll="0"/>
    <pivotField numFmtId="1" showAll="0"/>
    <pivotField showAll="0"/>
    <pivotField showAll="0"/>
    <pivotField numFmtId="1" showAll="0"/>
    <pivotField dataField="1" numFmtId="3" showAll="0" includeNewItemsInFilter="1" avgSubtotal="1"/>
    <pivotField showAll="0"/>
  </pivotFields>
  <rowItems count="1">
    <i/>
  </rowItems>
  <colItems count="1">
    <i/>
  </colItems>
  <dataFields count="1">
    <dataField name="Promedio de operaciones_diarias" fld="12" subtotal="average" baseField="0" baseItem="1" numFmtId="1"/>
  </dataFields>
  <formats count="1">
    <format dxfId="71">
      <pivotArea outline="0" collapsedLevelsAreSubtotals="1"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A434F0-D4C6-43DF-92F6-DAAC3FA1E6D2}" name="TablaDinámica26" cacheId="853" applyNumberFormats="0" applyBorderFormats="0" applyFontFormats="0" applyPatternFormats="0" applyAlignmentFormats="0" applyWidthHeightFormats="1" dataCaption="Valores" updatedVersion="8" minRefreshableVersion="3" useAutoFormatting="1" rowGrandTotals="0" colGrandTotals="0" itemPrintTitles="1" createdVersion="8" indent="0" outline="1" outlineData="1" multipleFieldFilters="0" chartFormat="8">
  <location ref="H102:J107" firstHeaderRow="0" firstDataRow="1" firstDataCol="1"/>
  <pivotFields count="14">
    <pivotField numFmtId="1" showAll="0"/>
    <pivotField showAll="0"/>
    <pivotField showAll="0"/>
    <pivotField showAll="0"/>
    <pivotField numFmtId="1" showAll="0"/>
    <pivotField showAll="0"/>
    <pivotField showAll="0"/>
    <pivotField showAll="0"/>
    <pivotField numFmtId="1" showAll="0"/>
    <pivotField axis="axisRow" showAll="0" measureFilter="1" sortType="descending">
      <items count="49">
        <item x="47"/>
        <item x="26"/>
        <item x="15"/>
        <item x="13"/>
        <item x="20"/>
        <item x="8"/>
        <item x="16"/>
        <item x="6"/>
        <item x="25"/>
        <item x="37"/>
        <item x="19"/>
        <item x="28"/>
        <item x="17"/>
        <item x="42"/>
        <item x="10"/>
        <item x="36"/>
        <item x="3"/>
        <item x="9"/>
        <item x="1"/>
        <item x="21"/>
        <item x="18"/>
        <item x="30"/>
        <item x="14"/>
        <item x="43"/>
        <item x="7"/>
        <item x="27"/>
        <item x="2"/>
        <item x="12"/>
        <item x="5"/>
        <item x="22"/>
        <item x="29"/>
        <item x="0"/>
        <item x="38"/>
        <item x="40"/>
        <item x="46"/>
        <item x="4"/>
        <item x="45"/>
        <item x="31"/>
        <item x="41"/>
        <item x="44"/>
        <item x="39"/>
        <item x="11"/>
        <item x="35"/>
        <item x="32"/>
        <item x="23"/>
        <item x="34"/>
        <item x="33"/>
        <item x="24"/>
        <item t="default"/>
      </items>
      <autoSortScope>
        <pivotArea dataOnly="0" outline="0" fieldPosition="0">
          <references count="1">
            <reference field="4294967294" count="1" selected="0">
              <x v="1"/>
            </reference>
          </references>
        </pivotArea>
      </autoSortScope>
    </pivotField>
    <pivotField showAll="0"/>
    <pivotField numFmtId="1" showAll="0"/>
    <pivotField dataField="1" numFmtId="3" showAll="0"/>
    <pivotField showAll="0"/>
  </pivotFields>
  <rowFields count="1">
    <field x="9"/>
  </rowFields>
  <rowItems count="5">
    <i>
      <x v="31"/>
    </i>
    <i>
      <x v="20"/>
    </i>
    <i>
      <x v="27"/>
    </i>
    <i>
      <x v="28"/>
    </i>
    <i>
      <x v="16"/>
    </i>
  </rowItems>
  <colFields count="1">
    <field x="-2"/>
  </colFields>
  <colItems count="2">
    <i>
      <x/>
    </i>
    <i i="1">
      <x v="1"/>
    </i>
  </colItems>
  <dataFields count="2">
    <dataField name="." fld="12" baseField="9" baseItem="0">
      <extLst>
        <ext xmlns:x14="http://schemas.microsoft.com/office/spreadsheetml/2009/9/main" uri="{E15A36E0-9728-4e99-A89B-3F7291B0FE68}">
          <x14:dataField pivotShowAs="rankDescending"/>
        </ext>
      </extLst>
    </dataField>
    <dataField name="Suma de operaciones_diarias " fld="12" baseField="0" baseItem="0"/>
  </dataFields>
  <chartFormats count="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Medium15" showRowHeaders="1" showColHeaders="1" showRowStripes="0" showColStripes="0" showLastColumn="1"/>
  <filters count="1">
    <filter fld="9"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BC7BB5-A703-441F-AF40-2C9BFDA890F6}" name="TablaDinámica22" cacheId="85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E61:E62" firstHeaderRow="1" firstDataRow="1" firstDataCol="0"/>
  <pivotFields count="14">
    <pivotField numFmtId="1" showAll="0"/>
    <pivotField showAll="0"/>
    <pivotField showAll="0"/>
    <pivotField showAll="0"/>
    <pivotField numFmtId="1" showAll="0"/>
    <pivotField showAll="0"/>
    <pivotField showAll="0"/>
    <pivotField showAll="0"/>
    <pivotField numFmtId="1" showAll="0"/>
    <pivotField showAll="0"/>
    <pivotField showAll="0"/>
    <pivotField numFmtId="1" showAll="0"/>
    <pivotField dataField="1" numFmtId="3" showAll="0"/>
    <pivotField showAll="0"/>
  </pivotFields>
  <rowItems count="1">
    <i/>
  </rowItems>
  <colItems count="1">
    <i/>
  </colItems>
  <dataFields count="1">
    <dataField name="Máx. de operaciones_diarias" fld="12" subtotal="max" baseField="0" baseItem="507782424"/>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D378E1-7399-4F5D-AB5D-1108A44A9351}" name="TablaDinámica4" cacheId="85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58:C98" firstHeaderRow="1" firstDataRow="1" firstDataCol="1"/>
  <pivotFields count="14">
    <pivotField numFmtId="1" showAll="0"/>
    <pivotField axis="axisRow" showAll="0">
      <items count="40">
        <item x="37"/>
        <item x="32"/>
        <item x="11"/>
        <item x="20"/>
        <item x="5"/>
        <item x="4"/>
        <item x="1"/>
        <item x="18"/>
        <item x="7"/>
        <item x="14"/>
        <item x="17"/>
        <item x="15"/>
        <item x="3"/>
        <item x="19"/>
        <item x="2"/>
        <item x="38"/>
        <item x="21"/>
        <item x="25"/>
        <item x="9"/>
        <item x="34"/>
        <item x="31"/>
        <item x="24"/>
        <item x="35"/>
        <item x="22"/>
        <item x="8"/>
        <item x="13"/>
        <item x="27"/>
        <item x="26"/>
        <item x="29"/>
        <item x="6"/>
        <item x="10"/>
        <item x="30"/>
        <item x="36"/>
        <item x="28"/>
        <item x="33"/>
        <item x="16"/>
        <item x="0"/>
        <item x="23"/>
        <item x="12"/>
        <item t="default"/>
      </items>
    </pivotField>
    <pivotField showAll="0"/>
    <pivotField showAll="0"/>
    <pivotField numFmtId="1" showAll="0"/>
    <pivotField showAll="0"/>
    <pivotField showAll="0"/>
    <pivotField showAll="0"/>
    <pivotField numFmtId="1" showAll="0"/>
    <pivotField showAll="0"/>
    <pivotField showAll="0"/>
    <pivotField numFmtId="1" showAll="0"/>
    <pivotField dataField="1" numFmtId="3" showAll="0"/>
    <pivotField showAll="0"/>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a de operaciones_diarias" fld="12"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84282B-607F-47D9-90CD-9A4F524E4A67}" name="TablaDinámica40" cacheId="854"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8">
  <location ref="B177:C180" firstHeaderRow="1" firstDataRow="1" firstDataCol="1"/>
  <pivotFields count="13">
    <pivotField numFmtId="1" showAll="0"/>
    <pivotField showAll="0">
      <items count="40">
        <item x="37"/>
        <item x="32"/>
        <item x="11"/>
        <item x="20"/>
        <item x="5"/>
        <item x="4"/>
        <item x="1"/>
        <item x="18"/>
        <item x="7"/>
        <item x="14"/>
        <item x="17"/>
        <item x="15"/>
        <item x="3"/>
        <item x="19"/>
        <item x="2"/>
        <item x="38"/>
        <item x="21"/>
        <item x="25"/>
        <item x="9"/>
        <item x="34"/>
        <item x="31"/>
        <item x="24"/>
        <item x="35"/>
        <item x="22"/>
        <item x="8"/>
        <item x="13"/>
        <item x="27"/>
        <item x="26"/>
        <item x="29"/>
        <item x="6"/>
        <item x="10"/>
        <item x="30"/>
        <item x="36"/>
        <item x="28"/>
        <item x="33"/>
        <item x="16"/>
        <item x="0"/>
        <item x="23"/>
        <item x="12"/>
        <item t="default"/>
      </items>
    </pivotField>
    <pivotField showAll="0"/>
    <pivotField showAll="0"/>
    <pivotField numFmtId="1" showAll="0"/>
    <pivotField axis="axisRow" dataField="1" showAll="0">
      <items count="3">
        <item x="0"/>
        <item x="1"/>
        <item t="default"/>
      </items>
    </pivotField>
    <pivotField showAll="0"/>
    <pivotField showAll="0"/>
    <pivotField numFmtId="1" showAll="0"/>
    <pivotField showAll="0"/>
    <pivotField showAll="0"/>
    <pivotField numFmtId="1" showAll="0"/>
    <pivotField numFmtId="3" showAll="0"/>
  </pivotFields>
  <rowFields count="1">
    <field x="5"/>
  </rowFields>
  <rowItems count="3">
    <i>
      <x/>
    </i>
    <i>
      <x v="1"/>
    </i>
    <i t="grand">
      <x/>
    </i>
  </rowItems>
  <colItems count="1">
    <i/>
  </colItems>
  <dataFields count="1">
    <dataField name="Cuenta de no_vidente2" fld="5" subtotal="count"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298DAA-B07A-4589-BE31-08C22DAC515C}" name="TablaDinámica8" cacheId="853" applyNumberFormats="0" applyBorderFormats="0" applyFontFormats="0" applyPatternFormats="0" applyAlignmentFormats="0" applyWidthHeightFormats="1" dataCaption="Valores" updatedVersion="8" minRefreshableVersion="3" useAutoFormatting="1" rowGrandTotals="0" colGrandTotals="0" itemPrintTitles="1" createdVersion="8" indent="0" outline="1" outlineData="1" multipleFieldFilters="0" chartFormat="24">
  <location ref="H58:J63" firstHeaderRow="0" firstDataRow="1" firstDataCol="1"/>
  <pivotFields count="14">
    <pivotField numFmtId="1" showAll="0"/>
    <pivotField axis="axisRow" showAll="0" measureFilter="1" sortType="descending">
      <items count="40">
        <item x="37"/>
        <item x="32"/>
        <item x="11"/>
        <item x="20"/>
        <item x="5"/>
        <item x="4"/>
        <item x="1"/>
        <item x="18"/>
        <item x="7"/>
        <item x="14"/>
        <item x="17"/>
        <item x="15"/>
        <item x="3"/>
        <item x="19"/>
        <item x="2"/>
        <item x="38"/>
        <item x="21"/>
        <item x="25"/>
        <item x="9"/>
        <item x="34"/>
        <item x="31"/>
        <item x="24"/>
        <item x="35"/>
        <item x="22"/>
        <item x="8"/>
        <item x="13"/>
        <item x="27"/>
        <item x="26"/>
        <item x="29"/>
        <item x="6"/>
        <item x="10"/>
        <item x="30"/>
        <item x="36"/>
        <item x="28"/>
        <item x="33"/>
        <item x="16"/>
        <item x="0"/>
        <item x="23"/>
        <item x="12"/>
        <item t="default"/>
      </items>
      <autoSortScope>
        <pivotArea dataOnly="0" outline="0" fieldPosition="0">
          <references count="1">
            <reference field="4294967294" count="1" selected="0">
              <x v="1"/>
            </reference>
          </references>
        </pivotArea>
      </autoSortScope>
    </pivotField>
    <pivotField showAll="0"/>
    <pivotField showAll="0"/>
    <pivotField numFmtId="1" showAll="0"/>
    <pivotField showAll="0"/>
    <pivotField showAll="0"/>
    <pivotField showAll="0"/>
    <pivotField numFmtId="1" showAll="0"/>
    <pivotField showAll="0"/>
    <pivotField showAll="0"/>
    <pivotField numFmtId="1" showAll="0"/>
    <pivotField dataField="1" numFmtId="3" showAll="0"/>
    <pivotField showAll="0"/>
  </pivotFields>
  <rowFields count="1">
    <field x="1"/>
  </rowFields>
  <rowItems count="5">
    <i>
      <x v="26"/>
    </i>
    <i>
      <x v="17"/>
    </i>
    <i>
      <x v="5"/>
    </i>
    <i>
      <x v="6"/>
    </i>
    <i>
      <x v="28"/>
    </i>
  </rowItems>
  <colFields count="1">
    <field x="-2"/>
  </colFields>
  <colItems count="2">
    <i>
      <x/>
    </i>
    <i i="1">
      <x v="1"/>
    </i>
  </colItems>
  <dataFields count="2">
    <dataField name="." fld="12" baseField="1" baseItem="0">
      <extLst>
        <ext xmlns:x14="http://schemas.microsoft.com/office/spreadsheetml/2009/9/main" uri="{E15A36E0-9728-4e99-A89B-3F7291B0FE68}">
          <x14:dataField pivotShowAs="rankDescending"/>
        </ext>
      </extLst>
    </dataField>
    <dataField name="Operaciones_diarias_" fld="12" baseField="0" baseItem="0"/>
  </dataFields>
  <chartFormats count="6">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TableStyleInfo name="PivotStyleMedium15"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DC1D4A-FF3C-46CB-A2A2-C0C90207FBD1}" name="TablaDinámica6" cacheId="853" applyNumberFormats="0" applyBorderFormats="0" applyFontFormats="0" applyPatternFormats="0" applyAlignmentFormats="0" applyWidthHeightFormats="1" dataCaption="Valores" updatedVersion="8" minRefreshableVersion="3" useAutoFormatting="1" rowGrandTotals="0" colGrandTotals="0" itemPrintTitles="1" createdVersion="8" indent="0" outline="1" outlineData="1" multipleFieldFilters="0" chartFormat="13">
  <location ref="H9:J14" firstHeaderRow="0" firstDataRow="1" firstDataCol="1"/>
  <pivotFields count="14">
    <pivotField numFmtId="1" showAll="0"/>
    <pivotField axis="axisRow" showAll="0" measureFilter="1" sortType="descending">
      <items count="40">
        <item x="37"/>
        <item x="32"/>
        <item x="11"/>
        <item x="20"/>
        <item x="5"/>
        <item x="4"/>
        <item x="1"/>
        <item x="18"/>
        <item x="7"/>
        <item x="14"/>
        <item x="17"/>
        <item x="15"/>
        <item x="3"/>
        <item x="19"/>
        <item x="2"/>
        <item x="38"/>
        <item x="21"/>
        <item x="25"/>
        <item x="9"/>
        <item x="34"/>
        <item x="31"/>
        <item x="24"/>
        <item x="35"/>
        <item x="22"/>
        <item x="8"/>
        <item x="13"/>
        <item x="27"/>
        <item x="26"/>
        <item x="29"/>
        <item x="6"/>
        <item x="10"/>
        <item x="30"/>
        <item x="36"/>
        <item x="28"/>
        <item x="33"/>
        <item x="16"/>
        <item x="0"/>
        <item x="23"/>
        <item x="12"/>
        <item t="default"/>
      </items>
      <autoSortScope>
        <pivotArea dataOnly="0" outline="0" fieldPosition="0">
          <references count="1">
            <reference field="4294967294" count="1" selected="0">
              <x v="1"/>
            </reference>
          </references>
        </pivotArea>
      </autoSortScope>
    </pivotField>
    <pivotField showAll="0">
      <items count="3">
        <item x="1"/>
        <item x="0"/>
        <item t="default"/>
      </items>
    </pivotField>
    <pivotField showAll="0"/>
    <pivotField dataField="1" numFmtId="1" showAll="0"/>
    <pivotField showAll="0"/>
    <pivotField showAll="0"/>
    <pivotField showAll="0"/>
    <pivotField numFmtId="1" showAll="0"/>
    <pivotField showAll="0"/>
    <pivotField showAll="0"/>
    <pivotField numFmtId="1" showAll="0"/>
    <pivotField numFmtId="3" showAll="0"/>
    <pivotField showAll="0"/>
  </pivotFields>
  <rowFields count="1">
    <field x="1"/>
  </rowFields>
  <rowItems count="5">
    <i>
      <x v="26"/>
    </i>
    <i>
      <x v="17"/>
    </i>
    <i>
      <x v="6"/>
    </i>
    <i>
      <x v="5"/>
    </i>
    <i>
      <x v="28"/>
    </i>
  </rowItems>
  <colFields count="1">
    <field x="-2"/>
  </colFields>
  <colItems count="2">
    <i>
      <x/>
    </i>
    <i i="1">
      <x v="1"/>
    </i>
  </colItems>
  <dataFields count="2">
    <dataField name="Top" fld="4" baseField="1" baseItem="0">
      <extLst>
        <ext xmlns:x14="http://schemas.microsoft.com/office/spreadsheetml/2009/9/main" uri="{E15A36E0-9728-4e99-A89B-3F7291B0FE68}">
          <x14:dataField pivotShowAs="rankDescending"/>
        </ext>
      </extLst>
    </dataField>
    <dataField name="Suma de terminales2" fld="4" baseField="0" baseItem="0"/>
  </dataFields>
  <formats count="1">
    <format dxfId="64">
      <pivotArea collapsedLevelsAreSubtotals="1" fieldPosition="0">
        <references count="1">
          <reference field="1" count="0"/>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1"/>
          </reference>
        </references>
      </pivotArea>
    </chartFormat>
  </chartFormats>
  <pivotTableStyleInfo name="PivotStyleMedium15" showRowHeaders="1" showColHeaders="1" showRowStripes="0" showColStripes="0" showLastColumn="1"/>
  <filters count="1">
    <filter fld="1" type="count" evalOrder="-1" id="2" iMeasureFld="1">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EC90F37-B478-46A1-912B-26A5B705B603}" name="TablaDinámica16" cacheId="85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101:C150" firstHeaderRow="1" firstDataRow="1" firstDataCol="1"/>
  <pivotFields count="14">
    <pivotField numFmtId="1" showAll="0"/>
    <pivotField showAll="0"/>
    <pivotField showAll="0"/>
    <pivotField showAll="0"/>
    <pivotField numFmtId="1" showAll="0"/>
    <pivotField showAll="0"/>
    <pivotField showAll="0"/>
    <pivotField showAll="0"/>
    <pivotField numFmtId="1" showAll="0"/>
    <pivotField axis="axisRow" showAll="0">
      <items count="49">
        <item x="47"/>
        <item x="26"/>
        <item x="15"/>
        <item x="13"/>
        <item x="20"/>
        <item x="8"/>
        <item x="16"/>
        <item x="6"/>
        <item x="25"/>
        <item x="37"/>
        <item x="19"/>
        <item x="28"/>
        <item x="17"/>
        <item x="42"/>
        <item x="10"/>
        <item x="36"/>
        <item x="3"/>
        <item x="9"/>
        <item x="1"/>
        <item x="21"/>
        <item x="18"/>
        <item x="30"/>
        <item x="14"/>
        <item x="43"/>
        <item x="7"/>
        <item x="27"/>
        <item x="2"/>
        <item x="12"/>
        <item x="5"/>
        <item x="22"/>
        <item x="29"/>
        <item x="0"/>
        <item x="38"/>
        <item x="40"/>
        <item x="46"/>
        <item x="4"/>
        <item x="45"/>
        <item x="31"/>
        <item x="41"/>
        <item x="44"/>
        <item x="39"/>
        <item x="11"/>
        <item x="35"/>
        <item x="32"/>
        <item x="23"/>
        <item x="34"/>
        <item x="33"/>
        <item x="24"/>
        <item t="default"/>
      </items>
    </pivotField>
    <pivotField showAll="0" sortType="ascending"/>
    <pivotField numFmtId="1" showAll="0"/>
    <pivotField dataField="1" numFmtId="3" showAll="0"/>
    <pivotField showAll="0"/>
  </pivotFields>
  <rowFields count="1">
    <field x="9"/>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a de operaciones_diarias" fld="12"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9BA7A4-6CC0-49E4-B0B2-AD997FDCF0B1}" name="TablaDinámica31" cacheId="853"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B183:D186" firstHeaderRow="0" firstDataRow="1" firstDataCol="1"/>
  <pivotFields count="14">
    <pivotField numFmtId="1" showAll="0"/>
    <pivotField showAll="0"/>
    <pivotField showAll="0"/>
    <pivotField showAll="0"/>
    <pivotField numFmtId="1" showAll="0"/>
    <pivotField showAll="0"/>
    <pivotField axis="axisRow" dataField="1" showAll="0">
      <items count="4">
        <item x="0"/>
        <item x="1"/>
        <item m="1" x="2"/>
        <item t="default"/>
      </items>
    </pivotField>
    <pivotField showAll="0"/>
    <pivotField numFmtId="1" showAll="0"/>
    <pivotField showAll="0"/>
    <pivotField showAll="0"/>
    <pivotField numFmtId="1" showAll="0"/>
    <pivotField dataField="1" numFmtId="3" showAll="0"/>
    <pivotField showAll="0"/>
  </pivotFields>
  <rowFields count="1">
    <field x="6"/>
  </rowFields>
  <rowItems count="3">
    <i>
      <x/>
    </i>
    <i>
      <x v="1"/>
    </i>
    <i t="grand">
      <x/>
    </i>
  </rowItems>
  <colFields count="1">
    <field x="-2"/>
  </colFields>
  <colItems count="2">
    <i>
      <x/>
    </i>
    <i i="1">
      <x v="1"/>
    </i>
  </colItems>
  <dataFields count="2">
    <dataField name="Cuenta de dolares" fld="6" subtotal="count" baseField="6" baseItem="0"/>
    <dataField name="Suma de operaciones_diarias" fld="12" baseField="0" baseItem="0"/>
  </dataField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d" xr10:uid="{D54D9936-8A77-4FDE-90FA-67F61C945722}" sourceName="red">
  <pivotTables>
    <pivotTable tabId="9" name="TablaDinámica1"/>
    <pivotTable tabId="9" name="TablaDinámica3"/>
    <pivotTable tabId="9" name="TablaDinámica6"/>
  </pivotTables>
  <data>
    <tabular pivotCacheId="171352272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anco" xr10:uid="{15021836-B593-4842-AB34-9B5A45A2CCE8}" sourceName="banco">
  <pivotTables>
    <pivotTable tabId="9" name="TablaDinámica40"/>
  </pivotTables>
  <data>
    <tabular pivotCacheId="812280465">
      <items count="39">
        <i x="37" s="1"/>
        <i x="32" s="1"/>
        <i x="11" s="1"/>
        <i x="20" s="1"/>
        <i x="5" s="1"/>
        <i x="4" s="1"/>
        <i x="1" s="1"/>
        <i x="18" s="1"/>
        <i x="7" s="1"/>
        <i x="14" s="1"/>
        <i x="17" s="1"/>
        <i x="15" s="1"/>
        <i x="3" s="1"/>
        <i x="19" s="1"/>
        <i x="2" s="1"/>
        <i x="38" s="1"/>
        <i x="21" s="1"/>
        <i x="25" s="1"/>
        <i x="9" s="1"/>
        <i x="34" s="1"/>
        <i x="31" s="1"/>
        <i x="24" s="1"/>
        <i x="35" s="1"/>
        <i x="22" s="1"/>
        <i x="8" s="1"/>
        <i x="13" s="1"/>
        <i x="27" s="1"/>
        <i x="26" s="1"/>
        <i x="29" s="1"/>
        <i x="6" s="1"/>
        <i x="10" s="1"/>
        <i x="30" s="1"/>
        <i x="36" s="1"/>
        <i x="28" s="1"/>
        <i x="33" s="1"/>
        <i x="16" s="1"/>
        <i x="0" s="1"/>
        <i x="23"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d" xr10:uid="{9F072326-9BC5-42CC-A868-4358D6F97A1A}" cache="SegmentaciónDeDatos_red" caption="Red" style="SlicerStyleOther1" rowHeight="241300"/>
  <slicer name="banco" xr10:uid="{C12AB0FF-DB6F-4AA0-B0B7-59129E60F0E9}" cache="SegmentaciónDeDatos_banco" caption="Banco"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06477D-C184-4D33-9696-5D98CEBF6ABB}" name="Tabla_Terminales" displayName="Tabla_Terminales" ref="A2:N1242" totalsRowShown="0" headerRowDxfId="114" headerRowBorderDxfId="113" tableBorderDxfId="112">
  <autoFilter ref="A2:N1242" xr:uid="{00000000-0001-0000-0000-000000000000}"/>
  <tableColumns count="14">
    <tableColumn id="1" xr3:uid="{6CCCB63A-E354-46CF-9B14-4344BD2F56B9}" name="ID" dataDxfId="111"/>
    <tableColumn id="2" xr3:uid="{6E4206A4-DE6C-49A0-BD37-C199802334C7}" name="Banco" dataDxfId="110"/>
    <tableColumn id="3" xr3:uid="{DDA19634-8C0A-4E75-84C3-788F726165A7}" name="Red" dataDxfId="109"/>
    <tableColumn id="5" xr3:uid="{4ECDD0FB-9D36-4433-AC92-89C69C084953}" name="Localidad" dataDxfId="108"/>
    <tableColumn id="6" xr3:uid="{798ED73B-9318-46F1-8035-27389068EEAA}" name="Terminales" dataDxfId="107"/>
    <tableColumn id="7" xr3:uid="{2E1890FB-F7B6-4719-A143-054A9B95522A}" name="No_vidente" dataDxfId="106"/>
    <tableColumn id="8" xr3:uid="{46498CD1-A502-456F-BABC-414587552B37}" name="Dolares" dataDxfId="105"/>
    <tableColumn id="9" xr3:uid="{526FBB91-04F2-4384-A19D-FF65B33E3A8D}" name="Calle" dataDxfId="104"/>
    <tableColumn id="10" xr3:uid="{F52C0C0C-E509-4392-8185-5519A158B376}" name="Altura" dataDxfId="103"/>
    <tableColumn id="12" xr3:uid="{C6D73AD0-54E8-4CFC-8DF8-9ECD7F385754}" name="Barrio" dataDxfId="102"/>
    <tableColumn id="13" xr3:uid="{DBE50FE5-3E5E-4128-8A57-FDEE9A8854DA}" name="Comuna" dataDxfId="101"/>
    <tableColumn id="14" xr3:uid="{33E96DAC-964F-434D-AD68-47A6D13BE092}" name="Codigo_postal" dataDxfId="100"/>
    <tableColumn id="16" xr3:uid="{7F0D8520-3265-4F03-A404-F8F38F2231FD}" name="Operaciones_diarias" dataDxfId="99"/>
    <tableColumn id="4" xr3:uid="{CEA26BBF-0E03-4E90-B120-BB4A34F7A683}" name="Cajeros con más concurrencia" dataDxfId="98">
      <calculatedColumnFormula>IF(AND(Tabla_Terminales[[#This Row],[Terminales]]&gt;2,Tabla_Terminales[[#This Row],[Operaciones_diarias]]&gt;170),"💵","NO")</calculatedColumnFormula>
    </tableColumn>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FDA497-89CA-407E-A22B-3212EBF508F5}" name="T_dolares" displayName="T_dolares" ref="D1:E3" totalsRowShown="0">
  <autoFilter ref="D1:E3" xr:uid="{83FDA497-89CA-407E-A22B-3212EBF508F5}"/>
  <tableColumns count="2">
    <tableColumn id="1" xr3:uid="{C026C73D-8EA5-418D-86C1-21FD50677A6E}" name="ID"/>
    <tableColumn id="2" xr3:uid="{32B3DEF7-F03C-427C-8DA7-094A3B424668}" name="DOLARES"/>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4BF02D-D284-4E75-B221-3BEE340970B5}" name="T_Banco" displayName="T_Banco" ref="J1:K40" totalsRowShown="0" headerRowCellStyle="Normal" dataCellStyle="Normal">
  <autoFilter ref="J1:K40" xr:uid="{EF4BF02D-D284-4E75-B221-3BEE340970B5}"/>
  <tableColumns count="2">
    <tableColumn id="1" xr3:uid="{3A116576-8BF9-4A80-888E-7222F2EEB318}" name="ID" dataCellStyle="Normal"/>
    <tableColumn id="2" xr3:uid="{24A6FD23-4428-4DB9-BE50-F57AC8A43B57}" name="Banco" dataCellStyle="Normal"/>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19C121-CBD7-4CEA-B364-A48E811B1907}" name="T_Barrio" displayName="T_Barrio" ref="M1:N49" totalsRowShown="0" dataCellStyle="Normal">
  <autoFilter ref="M1:N49" xr:uid="{0019C121-CBD7-4CEA-B364-A48E811B1907}"/>
  <sortState xmlns:xlrd2="http://schemas.microsoft.com/office/spreadsheetml/2017/richdata2" ref="M2:N49">
    <sortCondition ref="N1:N49"/>
  </sortState>
  <tableColumns count="2">
    <tableColumn id="1" xr3:uid="{720158A7-B037-4D29-878F-1E0032A655CB}" name="ID" dataCellStyle="Normal"/>
    <tableColumn id="2" xr3:uid="{7DEB6BE4-D546-47FC-9A6C-BC0A8DF08ED4}" name="Barrio" dataCellStyle="Normal"/>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390F956-DA7A-4C88-AABC-1CC605DEFA36}" name="T_Comuna" displayName="T_Comuna" ref="P1:Q16" totalsRowShown="0">
  <autoFilter ref="P1:Q16" xr:uid="{5390F956-DA7A-4C88-AABC-1CC605DEFA36}"/>
  <sortState xmlns:xlrd2="http://schemas.microsoft.com/office/spreadsheetml/2017/richdata2" ref="P2:Q16">
    <sortCondition ref="P1:P16"/>
  </sortState>
  <tableColumns count="2">
    <tableColumn id="1" xr3:uid="{39F07559-BF5F-4B81-AD64-F7708A3103D8}" name="ID" dataDxfId="63"/>
    <tableColumn id="2" xr3:uid="{C840559C-D791-4A28-81B0-296A335D2501}" name="Comuna"/>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C348417-B917-4B27-8FB2-1BDE8D3C4D0C}" name="T_Red" displayName="T_Red" ref="G1:H3" totalsRowShown="0">
  <autoFilter ref="G1:H3" xr:uid="{8C348417-B917-4B27-8FB2-1BDE8D3C4D0C}"/>
  <tableColumns count="2">
    <tableColumn id="1" xr3:uid="{EF324699-EFFE-400E-B54B-303D81471770}" name="ID"/>
    <tableColumn id="2" xr3:uid="{3FD428CC-A3F5-475B-A5AC-7E5E31843CAC}" name="RED"/>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DB7C468-BF70-4B50-9126-F895574FE6B3}" name="Tabla8" displayName="Tabla8" ref="S1:T2" totalsRowShown="0">
  <autoFilter ref="S1:T2" xr:uid="{DDB7C468-BF70-4B50-9126-F895574FE6B3}"/>
  <tableColumns count="2">
    <tableColumn id="1" xr3:uid="{FE8DCEEA-E448-438F-91BC-A1A2F530A5D1}" name="ID"/>
    <tableColumn id="2" xr3:uid="{E757A474-C50E-48B3-AAE8-B81E67828BD4}" name="Localidad"/>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CE5052-A1E8-46D2-B02F-8E41E84BB567}" name="Tabla11" displayName="Tabla11" ref="V1:W3" totalsRowShown="0">
  <autoFilter ref="V1:W3" xr:uid="{E3CE5052-A1E8-46D2-B02F-8E41E84BB567}"/>
  <tableColumns count="2">
    <tableColumn id="1" xr3:uid="{8825BDD4-22D4-468F-A7F5-B3460A17C82C}" name="ID"/>
    <tableColumn id="2" xr3:uid="{0281C2F7-327C-4D9C-A9BB-B816DA1811F0}" name="Turno onlin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9DB13E2-4212-436E-96B1-14097DB0C09D}" name="Tabla9" displayName="Tabla9" ref="B6:D8" totalsRowShown="0" headerRowDxfId="97" dataDxfId="95" headerRowBorderDxfId="96" tableBorderDxfId="94">
  <autoFilter ref="B6:D8" xr:uid="{A9DB13E2-4212-436E-96B1-14097DB0C09D}"/>
  <tableColumns count="3">
    <tableColumn id="1" xr3:uid="{44FAAE28-89D0-458F-8B6C-7371123E517B}" name="Red" dataDxfId="93"/>
    <tableColumn id="2" xr3:uid="{2D6D1A89-448E-4306-8663-3E1B2FDBBB55}" name="Terminales " dataDxfId="92">
      <calculatedColumnFormula>+SUMIF(Tabla_Terminales[Red],'Preguntas y respuestas'!B7,'Tabla Principal - Depurada'!E:E)</calculatedColumnFormula>
    </tableColumn>
    <tableColumn id="3" xr3:uid="{7D344CAE-430F-4311-A481-AE10B68C538D}" name="Porcentaje" dataDxfId="91">
      <calculatedColumnFormula>+Tabla9[[#This Row],[Terminales ]]/$F$7</calculatedColumnFormula>
    </tableColumn>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8F75C06-82AC-4919-840C-8443DD7BC5E6}" name="Tabla10" displayName="Tabla10" ref="B15:C54" totalsRowShown="0" headerRowDxfId="90" headerRowBorderDxfId="89" tableBorderDxfId="88">
  <autoFilter ref="B15:C54" xr:uid="{28F75C06-82AC-4919-840C-8443DD7BC5E6}"/>
  <tableColumns count="2">
    <tableColumn id="1" xr3:uid="{9CE71FA5-C5FC-4136-ABAF-A6E59B58DB79}" name="Banco "/>
    <tableColumn id="2" xr3:uid="{58C6AB81-9A09-4887-B10F-55447BF4F9A8}" name="Terminales">
      <calculatedColumnFormula>+SUMIF(Tabla_Terminales[Banco],'Preguntas y respuestas'!B16,Tabla_Terminales[Terminales])</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51C5432-579B-4C94-AADE-CE43F0E1BBD0}" name="Tabla13" displayName="Tabla13" ref="B61:C63" totalsRowShown="0" headerRowBorderDxfId="87" tableBorderDxfId="86">
  <autoFilter ref="B61:C63" xr:uid="{651C5432-579B-4C94-AADE-CE43F0E1BBD0}"/>
  <tableColumns count="2">
    <tableColumn id="1" xr3:uid="{45A52492-CE30-43F0-BE4F-6B16E7843195}" name="Operaciones">
      <calculatedColumnFormula>+SUMIF(Tabla_Terminales[Red],'Preguntas y respuestas'!C62,Tabla_Terminales[Operaciones_diarias])</calculatedColumnFormula>
    </tableColumn>
    <tableColumn id="2" xr3:uid="{3AF90278-CD1E-4695-ABB5-15CF87DA7D59}" name="Red"/>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E1B0252-FA34-47C4-B40E-9DED67BD5D94}" name="Tabla14" displayName="Tabla14" ref="B72:C111" totalsRowShown="0" headerRowBorderDxfId="85" tableBorderDxfId="84">
  <autoFilter ref="B72:C111" xr:uid="{3E1B0252-FA34-47C4-B40E-9DED67BD5D94}"/>
  <tableColumns count="2">
    <tableColumn id="1" xr3:uid="{CE7EAD94-7820-451D-9861-7AD386DA56B8}" name="Operaciones">
      <calculatedColumnFormula>+SUMIF(Tabla_Terminales[Banco],'Preguntas y respuestas'!C73,Tabla_Terminales[Operaciones_diarias])</calculatedColumnFormula>
    </tableColumn>
    <tableColumn id="2" xr3:uid="{23C6892A-55EE-4F37-B8F9-06B60005BE2A}" name="Banco"/>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B7CF11E-3484-4FB4-8274-687C69C4D820}" name="Tabla16" displayName="Tabla16" ref="B124:D126" totalsRowShown="0" headerRowDxfId="83" dataDxfId="81" headerRowBorderDxfId="82" tableBorderDxfId="80">
  <autoFilter ref="B124:D126" xr:uid="{3B7CF11E-3484-4FB4-8274-687C69C4D820}"/>
  <tableColumns count="3">
    <tableColumn id="2" xr3:uid="{9B1A4662-963A-4B9F-9EE2-EBE49A5C09C5}" name="No videntes" dataDxfId="79">
      <calculatedColumnFormula>+COUNTIFS(Tabla_Terminales[Red],Tabla16[[#This Row],[Red]],Tabla_Terminales[No_vidente],"VERDADERO")</calculatedColumnFormula>
    </tableColumn>
    <tableColumn id="3" xr3:uid="{0F113F6B-B9E7-4046-BC53-709C5A61CED2}" name="Red" dataDxfId="78"/>
    <tableColumn id="4" xr3:uid="{339B9C05-1C3D-4297-867F-B829A88AFEEE}" name="Porcentaje" dataDxfId="77" dataCellStyle="Porcentaje">
      <calculatedColumnFormula>+Tabla16[[#This Row],[No videntes]]/$F$125</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79F0EBB-9E61-4331-8ED4-B8169D28A924}" name="Tabla19" displayName="Tabla19" ref="B135:C137" totalsRowShown="0" headerRowBorderDxfId="76" tableBorderDxfId="75">
  <autoFilter ref="B135:C137" xr:uid="{679F0EBB-9E61-4331-8ED4-B8169D28A924}"/>
  <tableColumns count="2">
    <tableColumn id="1" xr3:uid="{56BF3640-09CB-4B38-B06C-32C885EB12CC}" name="Operaciones" dataDxfId="74">
      <calculatedColumnFormula>+SUMIFS('Tabla Principal - Depurada'!M:M,'Tabla Principal - Depurada'!G:G,Tabla19[[#This Row],[Dolares]])</calculatedColumnFormula>
    </tableColumn>
    <tableColumn id="2" xr3:uid="{E952E1DF-1626-4FBB-86D4-3F0C99452D43}" name="Dolares"/>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3EE6145-816C-497B-A909-339E045EE179}" name="Tabla20" displayName="Tabla20" ref="B145:C193" totalsRowShown="0" headerRowBorderDxfId="73" tableBorderDxfId="72">
  <autoFilter ref="B145:C193" xr:uid="{A3EE6145-816C-497B-A909-339E045EE179}"/>
  <tableColumns count="2">
    <tableColumn id="1" xr3:uid="{65FC2A46-83D6-48D4-A8D7-B3294AD4B56D}" name="Operaciones">
      <calculatedColumnFormula>+SUMIF(Tabla_Terminales[Barrio],'Preguntas y respuestas'!C146,Tabla_Terminales[Operaciones_diarias])</calculatedColumnFormula>
    </tableColumn>
    <tableColumn id="2" xr3:uid="{404BDA1C-337A-484A-BACE-D9EB0C7BBD06}" name="Barrio"/>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D0A238-CCCB-4FB5-9E6E-D4BC4DE8A61F}" name="T_NO_vidente" displayName="T_NO_vidente" ref="A1:B3" totalsRowShown="0">
  <autoFilter ref="A1:B3" xr:uid="{9AD0A238-CCCB-4FB5-9E6E-D4BC4DE8A61F}"/>
  <tableColumns count="2">
    <tableColumn id="1" xr3:uid="{3319D262-BA39-42AD-B2AD-46B3B62AFC6F}" name="ID"/>
    <tableColumn id="2" xr3:uid="{9A8697A2-F64A-440C-842A-1067D296637F}" name="NO_VIDENTE"/>
  </tableColumns>
  <tableStyleInfo name="TableStyleLight8" showFirstColumn="0" showLastColumn="0" showRowStripes="1" showColumnStripes="0"/>
</table>
</file>

<file path=xl/theme/theme1.xml><?xml version="1.0" encoding="utf-8"?>
<a:theme xmlns:a="http://schemas.openxmlformats.org/drawingml/2006/main" name="Retrospección">
  <a:themeElements>
    <a:clrScheme name="Personalizado 3">
      <a:dk1>
        <a:srgbClr val="000000"/>
      </a:dk1>
      <a:lt1>
        <a:sysClr val="window" lastClr="FFFFFF"/>
      </a:lt1>
      <a:dk2>
        <a:srgbClr val="00B0F0"/>
      </a:dk2>
      <a:lt2>
        <a:srgbClr val="FFFF00"/>
      </a:lt2>
      <a:accent1>
        <a:srgbClr val="FFFE99"/>
      </a:accent1>
      <a:accent2>
        <a:srgbClr val="93E2FF"/>
      </a:accent2>
      <a:accent3>
        <a:srgbClr val="0084B4"/>
      </a:accent3>
      <a:accent4>
        <a:srgbClr val="1773B1"/>
      </a:accent4>
      <a:accent5>
        <a:srgbClr val="D8D8D8"/>
      </a:accent5>
      <a:accent6>
        <a:srgbClr val="262626"/>
      </a:accent6>
      <a:hlink>
        <a:srgbClr val="FFFF00"/>
      </a:hlink>
      <a:folHlink>
        <a:srgbClr val="8C8C8C"/>
      </a:folHlink>
    </a:clrScheme>
    <a:fontScheme name="Retrospecció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ción">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buenosaires.gob.ar/dataset/cajeros-automatico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rinterSettings" Target="../printerSettings/printerSettings4.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table" Target="../tables/table9.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9C336-4CF4-432F-A9C1-0E51834BF00B}">
  <sheetPr>
    <tabColor rgb="FF038DEB"/>
  </sheetPr>
  <dimension ref="A1:Q72"/>
  <sheetViews>
    <sheetView showGridLines="0" topLeftCell="A43" zoomScaleNormal="100" workbookViewId="0">
      <selection activeCell="B70" sqref="B70"/>
    </sheetView>
  </sheetViews>
  <sheetFormatPr baseColWidth="10" defaultRowHeight="15" x14ac:dyDescent="0.25"/>
  <cols>
    <col min="1" max="1" width="3.140625" customWidth="1"/>
    <col min="8" max="8" width="11.42578125" customWidth="1"/>
    <col min="16" max="16" width="6" customWidth="1"/>
    <col min="17" max="17" width="5.5703125" customWidth="1"/>
  </cols>
  <sheetData>
    <row r="1" spans="1:17" ht="10.5" customHeight="1" x14ac:dyDescent="0.25">
      <c r="A1" s="72"/>
      <c r="B1" s="72"/>
      <c r="C1" s="72"/>
      <c r="D1" s="72"/>
      <c r="E1" s="72"/>
      <c r="F1" s="72"/>
      <c r="G1" s="72"/>
      <c r="H1" s="72"/>
      <c r="I1" s="72"/>
      <c r="J1" s="72"/>
      <c r="K1" s="72"/>
      <c r="L1" s="72"/>
      <c r="M1" s="72"/>
      <c r="N1" s="72"/>
      <c r="O1" s="72"/>
      <c r="P1" s="72"/>
      <c r="Q1" s="72"/>
    </row>
    <row r="2" spans="1:17" ht="24.75" customHeight="1" x14ac:dyDescent="0.25">
      <c r="A2" s="72"/>
      <c r="B2" s="96" t="s">
        <v>2778</v>
      </c>
      <c r="C2" s="96"/>
      <c r="D2" s="96"/>
      <c r="E2" s="96"/>
      <c r="F2" s="96"/>
      <c r="G2" s="96"/>
      <c r="H2" s="96"/>
      <c r="I2" s="96"/>
      <c r="J2" s="96"/>
      <c r="K2" s="96"/>
      <c r="L2" s="96"/>
      <c r="M2" s="96"/>
      <c r="N2" s="96"/>
      <c r="O2" s="96"/>
      <c r="P2" s="96"/>
      <c r="Q2" s="72"/>
    </row>
    <row r="3" spans="1:17" s="64" customFormat="1" ht="24.75" customHeight="1" x14ac:dyDescent="0.25">
      <c r="A3" s="73"/>
      <c r="B3" s="97" t="s">
        <v>671</v>
      </c>
      <c r="C3" s="97"/>
      <c r="D3" s="97"/>
      <c r="E3" s="97"/>
      <c r="F3" s="97"/>
      <c r="G3" s="97"/>
      <c r="H3" s="97"/>
      <c r="I3" s="97"/>
      <c r="J3" s="97"/>
      <c r="K3" s="97"/>
      <c r="L3" s="97"/>
      <c r="M3" s="97"/>
      <c r="N3" s="97"/>
      <c r="O3" s="97"/>
      <c r="P3" s="97"/>
      <c r="Q3" s="73"/>
    </row>
    <row r="4" spans="1:17" s="64" customFormat="1" ht="24" customHeight="1" x14ac:dyDescent="0.25">
      <c r="A4" s="73"/>
      <c r="B4" s="97"/>
      <c r="C4" s="97"/>
      <c r="D4" s="97"/>
      <c r="E4" s="97"/>
      <c r="F4" s="97"/>
      <c r="G4" s="97"/>
      <c r="H4" s="97"/>
      <c r="I4" s="97"/>
      <c r="J4" s="97"/>
      <c r="K4" s="97"/>
      <c r="L4" s="97"/>
      <c r="M4" s="97"/>
      <c r="N4" s="97"/>
      <c r="O4" s="97"/>
      <c r="P4" s="97"/>
      <c r="Q4" s="73"/>
    </row>
    <row r="5" spans="1:17" x14ac:dyDescent="0.25">
      <c r="A5" s="72"/>
      <c r="B5" s="73"/>
      <c r="C5" s="73"/>
      <c r="D5" s="73"/>
      <c r="E5" s="73"/>
      <c r="F5" s="73"/>
      <c r="G5" s="73"/>
      <c r="H5" s="73"/>
      <c r="I5" s="73"/>
      <c r="J5" s="73"/>
      <c r="K5" s="73"/>
      <c r="L5" s="73"/>
      <c r="M5" s="73"/>
      <c r="N5" s="73"/>
      <c r="O5" s="73"/>
      <c r="P5" s="73"/>
      <c r="Q5" s="72"/>
    </row>
    <row r="6" spans="1:17" ht="15.75" x14ac:dyDescent="0.25">
      <c r="A6" s="72"/>
      <c r="B6" s="106" t="s">
        <v>672</v>
      </c>
      <c r="C6" s="107"/>
      <c r="D6" s="107"/>
      <c r="E6" s="107"/>
      <c r="F6" s="107"/>
      <c r="G6" s="107"/>
      <c r="H6" s="107"/>
      <c r="I6" s="107"/>
      <c r="J6" s="107"/>
      <c r="K6" s="107"/>
      <c r="L6" s="107"/>
      <c r="M6" s="107"/>
      <c r="N6" s="107"/>
      <c r="O6" s="107"/>
      <c r="P6" s="107"/>
      <c r="Q6" s="72"/>
    </row>
    <row r="7" spans="1:17" x14ac:dyDescent="0.25">
      <c r="A7" s="72"/>
      <c r="B7" s="101" t="s">
        <v>674</v>
      </c>
      <c r="C7" s="102"/>
      <c r="D7" s="102"/>
      <c r="E7" s="102"/>
      <c r="F7" s="102"/>
      <c r="G7" s="102"/>
      <c r="H7" s="102"/>
      <c r="I7" s="102"/>
      <c r="J7" s="102"/>
      <c r="K7" s="102"/>
      <c r="L7" s="102"/>
      <c r="M7" s="102"/>
      <c r="N7" s="102"/>
      <c r="O7" s="102"/>
      <c r="P7" s="103"/>
      <c r="Q7" s="72"/>
    </row>
    <row r="8" spans="1:17" ht="14.25" customHeight="1" x14ac:dyDescent="0.25">
      <c r="A8" s="72"/>
      <c r="B8" s="90"/>
      <c r="C8" s="104"/>
      <c r="D8" s="104"/>
      <c r="E8" s="104"/>
      <c r="F8" s="104"/>
      <c r="G8" s="104"/>
      <c r="H8" s="104"/>
      <c r="I8" s="104"/>
      <c r="J8" s="104"/>
      <c r="K8" s="104"/>
      <c r="L8" s="104"/>
      <c r="M8" s="104"/>
      <c r="N8" s="104"/>
      <c r="O8" s="104"/>
      <c r="P8" s="105"/>
      <c r="Q8" s="72"/>
    </row>
    <row r="9" spans="1:17" x14ac:dyDescent="0.25">
      <c r="A9" s="72"/>
      <c r="B9" s="66" t="s">
        <v>2780</v>
      </c>
      <c r="P9" s="67"/>
      <c r="Q9" s="72"/>
    </row>
    <row r="10" spans="1:17" x14ac:dyDescent="0.25">
      <c r="A10" s="72"/>
      <c r="B10" s="90" t="s">
        <v>2779</v>
      </c>
      <c r="C10" s="91"/>
      <c r="D10" s="91"/>
      <c r="E10" s="91"/>
      <c r="F10" s="91"/>
      <c r="G10" s="91"/>
      <c r="H10" s="91"/>
      <c r="I10" s="91"/>
      <c r="J10" s="91"/>
      <c r="K10" s="91"/>
      <c r="L10" s="91"/>
      <c r="M10" s="91"/>
      <c r="N10" s="91"/>
      <c r="O10" s="91"/>
      <c r="P10" s="92"/>
      <c r="Q10" s="72"/>
    </row>
    <row r="11" spans="1:17" ht="15" customHeight="1" x14ac:dyDescent="0.25">
      <c r="A11" s="72"/>
      <c r="B11" s="68" t="s">
        <v>673</v>
      </c>
      <c r="C11" s="69"/>
      <c r="D11" s="69"/>
      <c r="E11" s="69"/>
      <c r="F11" s="69"/>
      <c r="G11" s="70"/>
      <c r="H11" s="70"/>
      <c r="I11" s="70"/>
      <c r="J11" s="70"/>
      <c r="K11" s="70"/>
      <c r="L11" s="70"/>
      <c r="M11" s="70"/>
      <c r="N11" s="70"/>
      <c r="O11" s="70"/>
      <c r="P11" s="71"/>
      <c r="Q11" s="72"/>
    </row>
    <row r="12" spans="1:17" ht="15.75" thickBot="1" x14ac:dyDescent="0.3">
      <c r="A12" s="72"/>
      <c r="B12" s="72"/>
      <c r="C12" s="72"/>
      <c r="D12" s="72"/>
      <c r="E12" s="72"/>
      <c r="F12" s="72"/>
      <c r="G12" s="72"/>
      <c r="H12" s="72"/>
      <c r="I12" s="72"/>
      <c r="J12" s="72"/>
      <c r="K12" s="72"/>
      <c r="L12" s="72"/>
      <c r="M12" s="72"/>
      <c r="N12" s="72"/>
      <c r="O12" s="72"/>
      <c r="P12" s="72"/>
      <c r="Q12" s="72"/>
    </row>
    <row r="13" spans="1:17" ht="18.75" x14ac:dyDescent="0.25">
      <c r="A13" s="72"/>
      <c r="B13" s="98" t="s">
        <v>2781</v>
      </c>
      <c r="C13" s="99"/>
      <c r="D13" s="99"/>
      <c r="E13" s="99"/>
      <c r="F13" s="99"/>
      <c r="G13" s="99"/>
      <c r="H13" s="99"/>
      <c r="I13" s="99"/>
      <c r="J13" s="99"/>
      <c r="K13" s="99"/>
      <c r="L13" s="99"/>
      <c r="M13" s="99"/>
      <c r="N13" s="99"/>
      <c r="O13" s="99"/>
      <c r="P13" s="100"/>
      <c r="Q13" s="72"/>
    </row>
    <row r="14" spans="1:17" ht="15.75" thickBot="1" x14ac:dyDescent="0.3">
      <c r="A14" s="72"/>
      <c r="B14" s="74" t="s">
        <v>2782</v>
      </c>
      <c r="C14" s="75"/>
      <c r="D14" s="75"/>
      <c r="E14" s="75"/>
      <c r="F14" s="75"/>
      <c r="G14" s="75"/>
      <c r="H14" s="75"/>
      <c r="I14" s="75"/>
      <c r="J14" s="75"/>
      <c r="K14" s="75"/>
      <c r="L14" s="75"/>
      <c r="M14" s="75"/>
      <c r="N14" s="75"/>
      <c r="O14" s="75"/>
      <c r="P14" s="76"/>
      <c r="Q14" s="72"/>
    </row>
    <row r="15" spans="1:17" ht="15" customHeight="1" x14ac:dyDescent="0.25">
      <c r="A15" s="72"/>
      <c r="B15" s="108" t="s">
        <v>2783</v>
      </c>
      <c r="C15" s="109"/>
      <c r="D15" s="110"/>
      <c r="E15" s="114" t="s">
        <v>2833</v>
      </c>
      <c r="F15" s="115"/>
      <c r="G15" s="115"/>
      <c r="H15" s="115"/>
      <c r="I15" s="115"/>
      <c r="J15" s="115"/>
      <c r="K15" s="115"/>
      <c r="L15" s="115"/>
      <c r="M15" s="115"/>
      <c r="N15" s="115"/>
      <c r="O15" s="115"/>
      <c r="P15" s="116"/>
      <c r="Q15" s="72"/>
    </row>
    <row r="16" spans="1:17" ht="15.75" thickBot="1" x14ac:dyDescent="0.3">
      <c r="A16" s="72"/>
      <c r="B16" s="111"/>
      <c r="C16" s="112"/>
      <c r="D16" s="113"/>
      <c r="E16" s="117"/>
      <c r="F16" s="118"/>
      <c r="G16" s="118"/>
      <c r="H16" s="118"/>
      <c r="I16" s="118"/>
      <c r="J16" s="118"/>
      <c r="K16" s="118"/>
      <c r="L16" s="118"/>
      <c r="M16" s="118"/>
      <c r="N16" s="118"/>
      <c r="O16" s="118"/>
      <c r="P16" s="119"/>
      <c r="Q16" s="72"/>
    </row>
    <row r="17" spans="1:17" ht="15.75" thickBot="1" x14ac:dyDescent="0.3">
      <c r="A17" s="72"/>
      <c r="B17" s="93" t="s">
        <v>2784</v>
      </c>
      <c r="C17" s="94"/>
      <c r="D17" s="95"/>
      <c r="E17" s="120" t="s">
        <v>2789</v>
      </c>
      <c r="F17" s="121"/>
      <c r="G17" s="121"/>
      <c r="H17" s="121"/>
      <c r="I17" s="121"/>
      <c r="J17" s="121"/>
      <c r="K17" s="121"/>
      <c r="L17" s="121"/>
      <c r="M17" s="121"/>
      <c r="N17" s="121"/>
      <c r="O17" s="121"/>
      <c r="P17" s="122"/>
      <c r="Q17" s="72"/>
    </row>
    <row r="18" spans="1:17" ht="15.75" thickBot="1" x14ac:dyDescent="0.3">
      <c r="A18" s="72"/>
      <c r="B18" s="123" t="s">
        <v>2785</v>
      </c>
      <c r="C18" s="124"/>
      <c r="D18" s="125"/>
      <c r="E18" s="120" t="s">
        <v>2790</v>
      </c>
      <c r="F18" s="121"/>
      <c r="G18" s="121"/>
      <c r="H18" s="121"/>
      <c r="I18" s="121"/>
      <c r="J18" s="121"/>
      <c r="K18" s="121"/>
      <c r="L18" s="121"/>
      <c r="M18" s="121"/>
      <c r="N18" s="121"/>
      <c r="O18" s="121"/>
      <c r="P18" s="122"/>
      <c r="Q18" s="72"/>
    </row>
    <row r="19" spans="1:17" ht="15.75" thickBot="1" x14ac:dyDescent="0.3">
      <c r="A19" s="72"/>
      <c r="B19" s="126" t="s">
        <v>2786</v>
      </c>
      <c r="C19" s="127"/>
      <c r="D19" s="128"/>
      <c r="E19" s="120" t="s">
        <v>2791</v>
      </c>
      <c r="F19" s="121"/>
      <c r="G19" s="121"/>
      <c r="H19" s="121"/>
      <c r="I19" s="121"/>
      <c r="J19" s="121"/>
      <c r="K19" s="121"/>
      <c r="L19" s="121"/>
      <c r="M19" s="121"/>
      <c r="N19" s="121"/>
      <c r="O19" s="121"/>
      <c r="P19" s="122"/>
      <c r="Q19" s="72"/>
    </row>
    <row r="20" spans="1:17" x14ac:dyDescent="0.25">
      <c r="A20" s="72"/>
      <c r="B20" s="129" t="s">
        <v>2787</v>
      </c>
      <c r="C20" s="130"/>
      <c r="D20" s="131"/>
      <c r="E20" s="115" t="s">
        <v>2792</v>
      </c>
      <c r="F20" s="115"/>
      <c r="G20" s="115"/>
      <c r="H20" s="115"/>
      <c r="I20" s="115"/>
      <c r="J20" s="115"/>
      <c r="K20" s="115"/>
      <c r="L20" s="115"/>
      <c r="M20" s="115"/>
      <c r="N20" s="115"/>
      <c r="O20" s="115"/>
      <c r="P20" s="116"/>
      <c r="Q20" s="72"/>
    </row>
    <row r="21" spans="1:17" ht="15.75" thickBot="1" x14ac:dyDescent="0.3">
      <c r="A21" s="72"/>
      <c r="B21" s="132"/>
      <c r="C21" s="133"/>
      <c r="D21" s="134"/>
      <c r="E21" s="118"/>
      <c r="F21" s="118"/>
      <c r="G21" s="118"/>
      <c r="H21" s="118"/>
      <c r="I21" s="118"/>
      <c r="J21" s="118"/>
      <c r="K21" s="118"/>
      <c r="L21" s="118"/>
      <c r="M21" s="118"/>
      <c r="N21" s="118"/>
      <c r="O21" s="118"/>
      <c r="P21" s="119"/>
      <c r="Q21" s="72"/>
    </row>
    <row r="22" spans="1:17" ht="15.75" thickBot="1" x14ac:dyDescent="0.3">
      <c r="A22" s="72"/>
      <c r="B22" s="144" t="s">
        <v>2788</v>
      </c>
      <c r="C22" s="145"/>
      <c r="D22" s="146"/>
      <c r="E22" s="120" t="s">
        <v>2796</v>
      </c>
      <c r="F22" s="121"/>
      <c r="G22" s="121"/>
      <c r="H22" s="121"/>
      <c r="I22" s="121"/>
      <c r="J22" s="121"/>
      <c r="K22" s="121"/>
      <c r="L22" s="121"/>
      <c r="M22" s="121"/>
      <c r="N22" s="121"/>
      <c r="O22" s="121"/>
      <c r="P22" s="122"/>
      <c r="Q22" s="72"/>
    </row>
    <row r="23" spans="1:17" ht="15.75" thickBot="1" x14ac:dyDescent="0.3">
      <c r="A23" s="72"/>
      <c r="B23" s="135" t="s">
        <v>2797</v>
      </c>
      <c r="C23" s="136"/>
      <c r="D23" s="137"/>
      <c r="E23" s="120" t="s">
        <v>2798</v>
      </c>
      <c r="F23" s="121"/>
      <c r="G23" s="121"/>
      <c r="H23" s="121"/>
      <c r="I23" s="121"/>
      <c r="J23" s="121"/>
      <c r="K23" s="121"/>
      <c r="L23" s="121"/>
      <c r="M23" s="121"/>
      <c r="N23" s="121"/>
      <c r="O23" s="121"/>
      <c r="P23" s="122"/>
      <c r="Q23" s="72"/>
    </row>
    <row r="24" spans="1:17" ht="15.75" thickBot="1" x14ac:dyDescent="0.3">
      <c r="A24" s="72"/>
      <c r="B24" s="72"/>
      <c r="C24" s="72"/>
      <c r="D24" s="72"/>
      <c r="E24" s="72"/>
      <c r="F24" s="72"/>
      <c r="G24" s="72"/>
      <c r="H24" s="72"/>
      <c r="I24" s="72"/>
      <c r="J24" s="72"/>
      <c r="K24" s="72"/>
      <c r="L24" s="72"/>
      <c r="M24" s="72"/>
      <c r="N24" s="72"/>
      <c r="O24" s="72"/>
      <c r="P24" s="72"/>
      <c r="Q24" s="72"/>
    </row>
    <row r="25" spans="1:17" ht="18.75" x14ac:dyDescent="0.3">
      <c r="A25" s="72"/>
      <c r="B25" s="138" t="s">
        <v>2799</v>
      </c>
      <c r="C25" s="139"/>
      <c r="D25" s="139"/>
      <c r="E25" s="139"/>
      <c r="F25" s="139"/>
      <c r="G25" s="139"/>
      <c r="H25" s="139"/>
      <c r="I25" s="139"/>
      <c r="J25" s="139"/>
      <c r="K25" s="139"/>
      <c r="L25" s="139"/>
      <c r="M25" s="139"/>
      <c r="N25" s="139"/>
      <c r="O25" s="139"/>
      <c r="P25" s="140"/>
      <c r="Q25" s="72"/>
    </row>
    <row r="26" spans="1:17" x14ac:dyDescent="0.25">
      <c r="A26" s="72"/>
      <c r="B26" s="51" t="s">
        <v>2804</v>
      </c>
      <c r="P26" s="52"/>
      <c r="Q26" s="72"/>
    </row>
    <row r="27" spans="1:17" x14ac:dyDescent="0.25">
      <c r="A27" s="72"/>
      <c r="B27" s="51" t="s">
        <v>2805</v>
      </c>
      <c r="P27" s="52"/>
      <c r="Q27" s="72"/>
    </row>
    <row r="28" spans="1:17" x14ac:dyDescent="0.25">
      <c r="A28" s="72"/>
      <c r="B28" s="51" t="s">
        <v>2806</v>
      </c>
      <c r="P28" s="52"/>
      <c r="Q28" s="72"/>
    </row>
    <row r="29" spans="1:17" x14ac:dyDescent="0.25">
      <c r="A29" s="72"/>
      <c r="B29" s="51" t="s">
        <v>2807</v>
      </c>
      <c r="P29" s="52"/>
      <c r="Q29" s="72"/>
    </row>
    <row r="30" spans="1:17" x14ac:dyDescent="0.25">
      <c r="A30" s="72"/>
      <c r="B30" s="51" t="s">
        <v>2808</v>
      </c>
      <c r="P30" s="52"/>
      <c r="Q30" s="72"/>
    </row>
    <row r="31" spans="1:17" x14ac:dyDescent="0.25">
      <c r="A31" s="72"/>
      <c r="B31" s="51" t="s">
        <v>2809</v>
      </c>
      <c r="P31" s="52"/>
      <c r="Q31" s="72"/>
    </row>
    <row r="32" spans="1:17" x14ac:dyDescent="0.25">
      <c r="A32" s="72"/>
      <c r="B32" s="51" t="s">
        <v>2810</v>
      </c>
      <c r="P32" s="52"/>
      <c r="Q32" s="72"/>
    </row>
    <row r="33" spans="1:17" x14ac:dyDescent="0.25">
      <c r="A33" s="72"/>
      <c r="B33" s="51" t="s">
        <v>2811</v>
      </c>
      <c r="P33" s="52"/>
      <c r="Q33" s="72"/>
    </row>
    <row r="34" spans="1:17" x14ac:dyDescent="0.25">
      <c r="A34" s="72"/>
      <c r="B34" s="141" t="s">
        <v>2812</v>
      </c>
      <c r="C34" s="142"/>
      <c r="D34" s="142"/>
      <c r="E34" s="142"/>
      <c r="F34" s="142"/>
      <c r="G34" s="142"/>
      <c r="H34" s="142"/>
      <c r="I34" s="142"/>
      <c r="J34" s="142"/>
      <c r="K34" s="142"/>
      <c r="L34" s="142"/>
      <c r="M34" s="142"/>
      <c r="N34" s="142"/>
      <c r="O34" s="142"/>
      <c r="P34" s="143"/>
      <c r="Q34" s="72"/>
    </row>
    <row r="35" spans="1:17" x14ac:dyDescent="0.25">
      <c r="A35" s="72"/>
      <c r="B35" s="141"/>
      <c r="C35" s="142"/>
      <c r="D35" s="142"/>
      <c r="E35" s="142"/>
      <c r="F35" s="142"/>
      <c r="G35" s="142"/>
      <c r="H35" s="142"/>
      <c r="I35" s="142"/>
      <c r="J35" s="142"/>
      <c r="K35" s="142"/>
      <c r="L35" s="142"/>
      <c r="M35" s="142"/>
      <c r="N35" s="142"/>
      <c r="O35" s="142"/>
      <c r="P35" s="143"/>
      <c r="Q35" s="72"/>
    </row>
    <row r="36" spans="1:17" x14ac:dyDescent="0.25">
      <c r="A36" s="72"/>
      <c r="B36" s="51" t="s">
        <v>2800</v>
      </c>
      <c r="P36" s="52"/>
      <c r="Q36" s="72"/>
    </row>
    <row r="37" spans="1:17" x14ac:dyDescent="0.25">
      <c r="A37" s="72"/>
      <c r="B37" s="147" t="s">
        <v>662</v>
      </c>
      <c r="C37" s="148"/>
      <c r="D37" s="148"/>
      <c r="E37" s="148"/>
      <c r="F37" s="148"/>
      <c r="G37" s="148"/>
      <c r="H37" s="148"/>
      <c r="I37" s="148"/>
      <c r="J37" s="148"/>
      <c r="K37" s="148"/>
      <c r="L37" s="148"/>
      <c r="M37" s="148"/>
      <c r="N37" s="148"/>
      <c r="O37" s="148"/>
      <c r="P37" s="149"/>
      <c r="Q37" s="72"/>
    </row>
    <row r="38" spans="1:17" x14ac:dyDescent="0.25">
      <c r="A38" s="72"/>
      <c r="B38" s="147" t="s">
        <v>663</v>
      </c>
      <c r="C38" s="148"/>
      <c r="D38" s="148"/>
      <c r="E38" s="148"/>
      <c r="F38" s="148"/>
      <c r="G38" s="148"/>
      <c r="H38" s="148"/>
      <c r="I38" s="148"/>
      <c r="J38" s="148"/>
      <c r="K38" s="148"/>
      <c r="L38" s="148"/>
      <c r="M38" s="148"/>
      <c r="N38" s="148"/>
      <c r="O38" s="148"/>
      <c r="P38" s="149"/>
      <c r="Q38" s="72"/>
    </row>
    <row r="39" spans="1:17" x14ac:dyDescent="0.25">
      <c r="A39" s="72"/>
      <c r="B39" s="51" t="s">
        <v>2802</v>
      </c>
      <c r="P39" s="52"/>
      <c r="Q39" s="72"/>
    </row>
    <row r="40" spans="1:17" x14ac:dyDescent="0.25">
      <c r="A40" s="72"/>
      <c r="B40" s="51" t="s">
        <v>2813</v>
      </c>
      <c r="P40" s="52"/>
      <c r="Q40" s="72"/>
    </row>
    <row r="41" spans="1:17" x14ac:dyDescent="0.25">
      <c r="A41" s="72"/>
      <c r="B41" s="82" t="s">
        <v>2803</v>
      </c>
      <c r="P41" s="52"/>
      <c r="Q41" s="72"/>
    </row>
    <row r="42" spans="1:17" x14ac:dyDescent="0.25">
      <c r="A42" s="72"/>
      <c r="B42" s="51" t="s">
        <v>2801</v>
      </c>
      <c r="P42" s="52"/>
      <c r="Q42" s="72"/>
    </row>
    <row r="43" spans="1:17" x14ac:dyDescent="0.25">
      <c r="A43" s="72"/>
      <c r="B43" s="150" t="s">
        <v>2814</v>
      </c>
      <c r="C43" s="104"/>
      <c r="D43" s="104"/>
      <c r="E43" s="104"/>
      <c r="F43" s="104"/>
      <c r="G43" s="104"/>
      <c r="H43" s="104"/>
      <c r="I43" s="104"/>
      <c r="J43" s="104"/>
      <c r="K43" s="104"/>
      <c r="L43" s="104"/>
      <c r="M43" s="104"/>
      <c r="N43" s="104"/>
      <c r="O43" s="104"/>
      <c r="P43" s="151"/>
      <c r="Q43" s="72"/>
    </row>
    <row r="44" spans="1:17" ht="15.75" thickBot="1" x14ac:dyDescent="0.3">
      <c r="A44" s="72"/>
      <c r="B44" s="152"/>
      <c r="C44" s="153"/>
      <c r="D44" s="153"/>
      <c r="E44" s="153"/>
      <c r="F44" s="153"/>
      <c r="G44" s="153"/>
      <c r="H44" s="153"/>
      <c r="I44" s="153"/>
      <c r="J44" s="153"/>
      <c r="K44" s="153"/>
      <c r="L44" s="153"/>
      <c r="M44" s="153"/>
      <c r="N44" s="153"/>
      <c r="O44" s="153"/>
      <c r="P44" s="154"/>
      <c r="Q44" s="72"/>
    </row>
    <row r="45" spans="1:17" ht="15.75" thickBot="1" x14ac:dyDescent="0.3">
      <c r="A45" s="72"/>
      <c r="B45" s="72"/>
      <c r="C45" s="72"/>
      <c r="D45" s="72"/>
      <c r="E45" s="72"/>
      <c r="F45" s="72"/>
      <c r="G45" s="72"/>
      <c r="H45" s="72"/>
      <c r="I45" s="72"/>
      <c r="J45" s="72"/>
      <c r="K45" s="72"/>
      <c r="L45" s="72"/>
      <c r="M45" s="72"/>
      <c r="N45" s="72"/>
      <c r="O45" s="72"/>
      <c r="P45" s="72"/>
      <c r="Q45" s="72"/>
    </row>
    <row r="46" spans="1:17" ht="19.5" thickBot="1" x14ac:dyDescent="0.35">
      <c r="A46" s="72"/>
      <c r="B46" s="138" t="s">
        <v>2815</v>
      </c>
      <c r="C46" s="139"/>
      <c r="D46" s="139"/>
      <c r="E46" s="139"/>
      <c r="F46" s="139"/>
      <c r="G46" s="139"/>
      <c r="H46" s="139"/>
      <c r="I46" s="139"/>
      <c r="J46" s="139"/>
      <c r="K46" s="139"/>
      <c r="L46" s="139"/>
      <c r="M46" s="139"/>
      <c r="N46" s="139"/>
      <c r="O46" s="139"/>
      <c r="P46" s="140"/>
      <c r="Q46" s="72"/>
    </row>
    <row r="47" spans="1:17" x14ac:dyDescent="0.25">
      <c r="A47" s="72"/>
      <c r="B47" s="83" t="s">
        <v>2831</v>
      </c>
      <c r="C47" s="84"/>
      <c r="D47" s="84"/>
      <c r="E47" s="84"/>
      <c r="F47" s="84"/>
      <c r="G47" s="84"/>
      <c r="H47" s="84"/>
      <c r="I47" s="84"/>
      <c r="J47" s="84"/>
      <c r="K47" s="84"/>
      <c r="L47" s="84"/>
      <c r="M47" s="84"/>
      <c r="N47" s="84"/>
      <c r="O47" s="84"/>
      <c r="P47" s="85"/>
      <c r="Q47" s="72"/>
    </row>
    <row r="48" spans="1:17" x14ac:dyDescent="0.25">
      <c r="A48" s="72"/>
      <c r="B48" s="86" t="s">
        <v>2816</v>
      </c>
      <c r="P48" s="52"/>
      <c r="Q48" s="72"/>
    </row>
    <row r="49" spans="1:17" x14ac:dyDescent="0.25">
      <c r="A49" s="72"/>
      <c r="B49" s="51" t="s">
        <v>2832</v>
      </c>
      <c r="P49" s="52"/>
      <c r="Q49" s="72"/>
    </row>
    <row r="50" spans="1:17" x14ac:dyDescent="0.25">
      <c r="A50" s="72"/>
      <c r="B50" s="51" t="s">
        <v>2818</v>
      </c>
      <c r="P50" s="52"/>
      <c r="Q50" s="72"/>
    </row>
    <row r="51" spans="1:17" x14ac:dyDescent="0.25">
      <c r="A51" s="72"/>
      <c r="B51" s="51" t="s">
        <v>2817</v>
      </c>
      <c r="P51" s="52"/>
      <c r="Q51" s="72"/>
    </row>
    <row r="52" spans="1:17" x14ac:dyDescent="0.25">
      <c r="A52" s="72"/>
      <c r="B52" s="51" t="s">
        <v>2819</v>
      </c>
      <c r="P52" s="52"/>
      <c r="Q52" s="72"/>
    </row>
    <row r="53" spans="1:17" x14ac:dyDescent="0.25">
      <c r="A53" s="72"/>
      <c r="B53" s="51" t="s">
        <v>2820</v>
      </c>
      <c r="P53" s="52"/>
      <c r="Q53" s="72"/>
    </row>
    <row r="54" spans="1:17" x14ac:dyDescent="0.25">
      <c r="A54" s="72"/>
      <c r="B54" s="51" t="s">
        <v>2821</v>
      </c>
      <c r="P54" s="52"/>
      <c r="Q54" s="72"/>
    </row>
    <row r="55" spans="1:17" x14ac:dyDescent="0.25">
      <c r="A55" s="72"/>
      <c r="B55" s="51" t="s">
        <v>2822</v>
      </c>
      <c r="P55" s="52"/>
      <c r="Q55" s="72"/>
    </row>
    <row r="56" spans="1:17" x14ac:dyDescent="0.25">
      <c r="A56" s="72"/>
      <c r="B56" s="51" t="s">
        <v>2823</v>
      </c>
      <c r="P56" s="52"/>
      <c r="Q56" s="72"/>
    </row>
    <row r="57" spans="1:17" x14ac:dyDescent="0.25">
      <c r="A57" s="72"/>
      <c r="B57" s="51" t="s">
        <v>2824</v>
      </c>
      <c r="P57" s="52"/>
      <c r="Q57" s="72"/>
    </row>
    <row r="58" spans="1:17" x14ac:dyDescent="0.25">
      <c r="A58" s="72"/>
      <c r="B58" s="51" t="s">
        <v>2825</v>
      </c>
      <c r="P58" s="52"/>
      <c r="Q58" s="72"/>
    </row>
    <row r="59" spans="1:17" x14ac:dyDescent="0.25">
      <c r="A59" s="72"/>
      <c r="B59" s="51" t="s">
        <v>2826</v>
      </c>
      <c r="P59" s="52"/>
      <c r="Q59" s="72"/>
    </row>
    <row r="60" spans="1:17" x14ac:dyDescent="0.25">
      <c r="A60" s="72"/>
      <c r="B60" s="51" t="s">
        <v>2827</v>
      </c>
      <c r="P60" s="52"/>
      <c r="Q60" s="72"/>
    </row>
    <row r="61" spans="1:17" x14ac:dyDescent="0.25">
      <c r="A61" s="72"/>
      <c r="B61" s="155" t="s">
        <v>2828</v>
      </c>
      <c r="C61" s="156"/>
      <c r="D61" s="156"/>
      <c r="E61" s="156"/>
      <c r="F61" s="156"/>
      <c r="G61" s="156"/>
      <c r="H61" s="156"/>
      <c r="I61" s="156"/>
      <c r="J61" s="156"/>
      <c r="K61" s="156"/>
      <c r="L61" s="156"/>
      <c r="M61" s="156"/>
      <c r="N61" s="156"/>
      <c r="O61" s="156"/>
      <c r="P61" s="157"/>
      <c r="Q61" s="72"/>
    </row>
    <row r="62" spans="1:17" x14ac:dyDescent="0.25">
      <c r="A62" s="72"/>
      <c r="B62" s="155"/>
      <c r="C62" s="156"/>
      <c r="D62" s="156"/>
      <c r="E62" s="156"/>
      <c r="F62" s="156"/>
      <c r="G62" s="156"/>
      <c r="H62" s="156"/>
      <c r="I62" s="156"/>
      <c r="J62" s="156"/>
      <c r="K62" s="156"/>
      <c r="L62" s="156"/>
      <c r="M62" s="156"/>
      <c r="N62" s="156"/>
      <c r="O62" s="156"/>
      <c r="P62" s="157"/>
      <c r="Q62" s="72"/>
    </row>
    <row r="63" spans="1:17" x14ac:dyDescent="0.25">
      <c r="A63" s="72"/>
      <c r="B63" s="86" t="s">
        <v>2829</v>
      </c>
      <c r="P63" s="52"/>
      <c r="Q63" s="72"/>
    </row>
    <row r="64" spans="1:17" ht="15.75" thickBot="1" x14ac:dyDescent="0.3">
      <c r="A64" s="72"/>
      <c r="B64" s="87" t="s">
        <v>2830</v>
      </c>
      <c r="C64" s="77"/>
      <c r="D64" s="77"/>
      <c r="E64" s="77"/>
      <c r="F64" s="77"/>
      <c r="G64" s="77"/>
      <c r="H64" s="77"/>
      <c r="I64" s="77"/>
      <c r="J64" s="77"/>
      <c r="K64" s="77"/>
      <c r="L64" s="77"/>
      <c r="M64" s="77"/>
      <c r="N64" s="77"/>
      <c r="O64" s="77"/>
      <c r="P64" s="54"/>
      <c r="Q64" s="72"/>
    </row>
    <row r="65" spans="1:17" ht="15.75" thickBot="1" x14ac:dyDescent="0.3">
      <c r="A65" s="72"/>
      <c r="B65" s="72"/>
      <c r="C65" s="72"/>
      <c r="D65" s="72"/>
      <c r="E65" s="72"/>
      <c r="F65" s="72"/>
      <c r="G65" s="72"/>
      <c r="H65" s="72"/>
      <c r="I65" s="72"/>
      <c r="J65" s="72"/>
      <c r="K65" s="72"/>
      <c r="L65" s="72"/>
      <c r="M65" s="72"/>
      <c r="N65" s="72"/>
      <c r="O65" s="72"/>
      <c r="P65" s="72"/>
      <c r="Q65" s="72"/>
    </row>
    <row r="66" spans="1:17" ht="19.5" thickBot="1" x14ac:dyDescent="0.35">
      <c r="A66" s="72"/>
      <c r="B66" s="138" t="s">
        <v>2834</v>
      </c>
      <c r="C66" s="139"/>
      <c r="D66" s="139"/>
      <c r="E66" s="139"/>
      <c r="F66" s="139"/>
      <c r="G66" s="139"/>
      <c r="H66" s="139"/>
      <c r="I66" s="139"/>
      <c r="J66" s="139"/>
      <c r="K66" s="139"/>
      <c r="L66" s="139"/>
      <c r="M66" s="139"/>
      <c r="N66" s="139"/>
      <c r="O66" s="139"/>
      <c r="P66" s="140"/>
      <c r="Q66" s="72"/>
    </row>
    <row r="67" spans="1:17" x14ac:dyDescent="0.25">
      <c r="A67" s="72"/>
      <c r="B67" s="88" t="s">
        <v>2835</v>
      </c>
      <c r="C67" s="84"/>
      <c r="D67" s="84"/>
      <c r="E67" s="84"/>
      <c r="F67" s="84"/>
      <c r="G67" s="84"/>
      <c r="H67" s="84"/>
      <c r="I67" s="84"/>
      <c r="J67" s="84"/>
      <c r="K67" s="84"/>
      <c r="L67" s="84"/>
      <c r="M67" s="84"/>
      <c r="N67" s="84"/>
      <c r="O67" s="84"/>
      <c r="P67" s="85"/>
      <c r="Q67" s="72"/>
    </row>
    <row r="68" spans="1:17" ht="15" customHeight="1" x14ac:dyDescent="0.25">
      <c r="A68" s="72"/>
      <c r="B68" s="141" t="s">
        <v>2836</v>
      </c>
      <c r="C68" s="142"/>
      <c r="D68" s="142"/>
      <c r="E68" s="142"/>
      <c r="F68" s="142"/>
      <c r="G68" s="142"/>
      <c r="H68" s="142"/>
      <c r="I68" s="142"/>
      <c r="J68" s="142"/>
      <c r="K68" s="142"/>
      <c r="L68" s="142"/>
      <c r="M68" s="142"/>
      <c r="N68" s="142"/>
      <c r="O68" s="142"/>
      <c r="P68" s="143"/>
      <c r="Q68" s="73"/>
    </row>
    <row r="69" spans="1:17" x14ac:dyDescent="0.25">
      <c r="A69" s="72"/>
      <c r="B69" s="141"/>
      <c r="C69" s="142"/>
      <c r="D69" s="142"/>
      <c r="E69" s="142"/>
      <c r="F69" s="142"/>
      <c r="G69" s="142"/>
      <c r="H69" s="142"/>
      <c r="I69" s="142"/>
      <c r="J69" s="142"/>
      <c r="K69" s="142"/>
      <c r="L69" s="142"/>
      <c r="M69" s="142"/>
      <c r="N69" s="142"/>
      <c r="O69" s="142"/>
      <c r="P69" s="143"/>
      <c r="Q69" s="73"/>
    </row>
    <row r="70" spans="1:17" ht="15.75" thickBot="1" x14ac:dyDescent="0.3">
      <c r="A70" s="72"/>
      <c r="B70" s="53" t="s">
        <v>2838</v>
      </c>
      <c r="C70" s="77"/>
      <c r="D70" s="77"/>
      <c r="E70" s="77"/>
      <c r="F70" s="77"/>
      <c r="G70" s="77"/>
      <c r="H70" s="77"/>
      <c r="I70" s="77"/>
      <c r="J70" s="77"/>
      <c r="K70" s="77"/>
      <c r="L70" s="77"/>
      <c r="M70" s="77"/>
      <c r="N70" s="77"/>
      <c r="O70" s="77"/>
      <c r="P70" s="54"/>
      <c r="Q70" s="72"/>
    </row>
    <row r="71" spans="1:17" x14ac:dyDescent="0.25">
      <c r="A71" s="72"/>
      <c r="B71" s="72"/>
      <c r="C71" s="72"/>
      <c r="D71" s="72"/>
      <c r="E71" s="72"/>
      <c r="F71" s="72"/>
      <c r="G71" s="72"/>
      <c r="H71" s="72"/>
      <c r="I71" s="72"/>
      <c r="J71" s="72"/>
      <c r="K71" s="72"/>
      <c r="L71" s="72"/>
      <c r="M71" s="72"/>
      <c r="N71" s="72"/>
      <c r="O71" s="72"/>
      <c r="P71" s="72"/>
      <c r="Q71" s="72"/>
    </row>
    <row r="72" spans="1:17" x14ac:dyDescent="0.25">
      <c r="A72" s="72"/>
      <c r="B72" s="72"/>
      <c r="C72" s="72"/>
      <c r="D72" s="72"/>
      <c r="E72" s="72"/>
      <c r="F72" s="72"/>
      <c r="G72" s="72"/>
      <c r="H72" s="72"/>
      <c r="I72" s="72"/>
      <c r="J72" s="72"/>
      <c r="K72" s="72"/>
      <c r="L72" s="72"/>
      <c r="M72" s="72"/>
      <c r="N72" s="72"/>
      <c r="O72" s="72"/>
      <c r="P72" s="72"/>
      <c r="Q72" s="72"/>
    </row>
  </sheetData>
  <mergeCells count="29">
    <mergeCell ref="B66:P66"/>
    <mergeCell ref="B68:P69"/>
    <mergeCell ref="B37:P37"/>
    <mergeCell ref="B38:P38"/>
    <mergeCell ref="B43:P44"/>
    <mergeCell ref="B46:P46"/>
    <mergeCell ref="B61:P62"/>
    <mergeCell ref="E22:P22"/>
    <mergeCell ref="B23:D23"/>
    <mergeCell ref="E23:P23"/>
    <mergeCell ref="B25:P25"/>
    <mergeCell ref="B34:P35"/>
    <mergeCell ref="B22:D22"/>
    <mergeCell ref="B18:D18"/>
    <mergeCell ref="B19:D19"/>
    <mergeCell ref="E18:P18"/>
    <mergeCell ref="E19:P19"/>
    <mergeCell ref="B20:D21"/>
    <mergeCell ref="E20:P21"/>
    <mergeCell ref="B10:P10"/>
    <mergeCell ref="B17:D17"/>
    <mergeCell ref="B2:P2"/>
    <mergeCell ref="B3:P4"/>
    <mergeCell ref="B13:P13"/>
    <mergeCell ref="B7:P8"/>
    <mergeCell ref="B6:P6"/>
    <mergeCell ref="B15:D16"/>
    <mergeCell ref="E15:P16"/>
    <mergeCell ref="E17:P17"/>
  </mergeCells>
  <hyperlinks>
    <hyperlink ref="B11" r:id="rId1" xr:uid="{BF86AFBA-BC1E-4351-BD17-E0B3AB38B5B4}"/>
  </hyperlinks>
  <pageMargins left="0.7" right="0.7" top="0.75" bottom="0.75" header="0.3" footer="0.3"/>
  <pageSetup scale="50" fitToWidth="0" fitToHeight="0"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87771-23AC-4FEB-A28D-5612B06E6A7B}">
  <sheetPr>
    <tabColor rgb="FF0099FF"/>
  </sheetPr>
  <dimension ref="A1:Q1280"/>
  <sheetViews>
    <sheetView workbookViewId="0">
      <selection activeCell="L3" sqref="L3"/>
    </sheetView>
  </sheetViews>
  <sheetFormatPr baseColWidth="10" defaultRowHeight="15" x14ac:dyDescent="0.25"/>
  <sheetData>
    <row r="1" spans="1:17" x14ac:dyDescent="0.25">
      <c r="A1" s="65" t="s">
        <v>0</v>
      </c>
      <c r="B1" s="65" t="s">
        <v>675</v>
      </c>
      <c r="C1" s="65" t="s">
        <v>676</v>
      </c>
      <c r="D1" s="65" t="s">
        <v>1</v>
      </c>
      <c r="E1" s="65" t="s">
        <v>2</v>
      </c>
      <c r="F1" s="65" t="s">
        <v>677</v>
      </c>
      <c r="G1" s="65" t="s">
        <v>3</v>
      </c>
      <c r="H1" s="65" t="s">
        <v>4</v>
      </c>
      <c r="I1" s="65" t="s">
        <v>5</v>
      </c>
      <c r="J1" s="65" t="s">
        <v>6</v>
      </c>
      <c r="K1" s="65" t="s">
        <v>7</v>
      </c>
      <c r="L1" s="65" t="s">
        <v>8</v>
      </c>
      <c r="M1" s="65" t="s">
        <v>678</v>
      </c>
      <c r="N1" s="65" t="s">
        <v>9</v>
      </c>
      <c r="O1" s="65" t="s">
        <v>10</v>
      </c>
      <c r="P1" s="65" t="s">
        <v>11</v>
      </c>
      <c r="Q1" s="65" t="s">
        <v>679</v>
      </c>
    </row>
    <row r="2" spans="1:17" x14ac:dyDescent="0.25">
      <c r="A2">
        <v>11073</v>
      </c>
      <c r="B2">
        <v>-58.370901785475397</v>
      </c>
      <c r="C2">
        <v>-34.605812942035001</v>
      </c>
      <c r="D2" t="s">
        <v>12</v>
      </c>
      <c r="E2" t="s">
        <v>38</v>
      </c>
      <c r="F2" t="s">
        <v>680</v>
      </c>
      <c r="G2" t="s">
        <v>40</v>
      </c>
      <c r="H2">
        <v>1</v>
      </c>
      <c r="I2" t="b">
        <v>0</v>
      </c>
      <c r="J2" t="b">
        <v>0</v>
      </c>
      <c r="K2" t="s">
        <v>44</v>
      </c>
      <c r="L2">
        <v>168</v>
      </c>
      <c r="N2" t="s">
        <v>512</v>
      </c>
      <c r="O2" t="s">
        <v>559</v>
      </c>
      <c r="P2">
        <v>1002</v>
      </c>
      <c r="Q2" t="s">
        <v>681</v>
      </c>
    </row>
    <row r="3" spans="1:17" x14ac:dyDescent="0.25">
      <c r="A3">
        <v>11059</v>
      </c>
      <c r="B3">
        <v>-58.370975783398102</v>
      </c>
      <c r="C3">
        <v>-34.605083925044603</v>
      </c>
      <c r="D3" t="s">
        <v>13</v>
      </c>
      <c r="E3" t="s">
        <v>38</v>
      </c>
      <c r="F3" t="s">
        <v>682</v>
      </c>
      <c r="G3" t="s">
        <v>40</v>
      </c>
      <c r="H3">
        <v>1</v>
      </c>
      <c r="I3" t="b">
        <v>0</v>
      </c>
      <c r="J3" t="b">
        <v>0</v>
      </c>
      <c r="K3" t="s">
        <v>44</v>
      </c>
      <c r="L3">
        <v>230</v>
      </c>
      <c r="N3" t="s">
        <v>512</v>
      </c>
      <c r="O3" t="s">
        <v>559</v>
      </c>
      <c r="P3">
        <v>1002</v>
      </c>
      <c r="Q3" t="s">
        <v>683</v>
      </c>
    </row>
    <row r="4" spans="1:17" x14ac:dyDescent="0.25">
      <c r="A4">
        <v>11033</v>
      </c>
      <c r="B4">
        <v>-58.370972779763797</v>
      </c>
      <c r="C4">
        <v>-34.604591913836103</v>
      </c>
      <c r="D4" t="s">
        <v>14</v>
      </c>
      <c r="E4" t="s">
        <v>38</v>
      </c>
      <c r="F4" t="s">
        <v>684</v>
      </c>
      <c r="G4" t="s">
        <v>40</v>
      </c>
      <c r="H4">
        <v>1</v>
      </c>
      <c r="I4" t="b">
        <v>0</v>
      </c>
      <c r="J4" t="b">
        <v>0</v>
      </c>
      <c r="K4" t="s">
        <v>44</v>
      </c>
      <c r="L4">
        <v>267</v>
      </c>
      <c r="N4" t="s">
        <v>512</v>
      </c>
      <c r="O4" t="s">
        <v>559</v>
      </c>
      <c r="P4">
        <v>1002</v>
      </c>
      <c r="Q4" t="s">
        <v>685</v>
      </c>
    </row>
    <row r="5" spans="1:17" x14ac:dyDescent="0.25">
      <c r="A5">
        <v>11069</v>
      </c>
      <c r="B5">
        <v>-58.370982779173097</v>
      </c>
      <c r="C5">
        <v>-34.604449910548198</v>
      </c>
      <c r="D5" t="s">
        <v>15</v>
      </c>
      <c r="E5" t="s">
        <v>38</v>
      </c>
      <c r="F5" t="s">
        <v>686</v>
      </c>
      <c r="G5" t="s">
        <v>40</v>
      </c>
      <c r="H5">
        <v>1</v>
      </c>
      <c r="I5" t="b">
        <v>0</v>
      </c>
      <c r="J5" t="b">
        <v>0</v>
      </c>
      <c r="K5" t="s">
        <v>44</v>
      </c>
      <c r="L5">
        <v>279</v>
      </c>
      <c r="N5" t="s">
        <v>512</v>
      </c>
      <c r="O5" t="s">
        <v>559</v>
      </c>
      <c r="P5">
        <v>1002</v>
      </c>
      <c r="Q5" t="s">
        <v>685</v>
      </c>
    </row>
    <row r="6" spans="1:17" x14ac:dyDescent="0.25">
      <c r="A6">
        <v>11046</v>
      </c>
      <c r="B6">
        <v>-58.370993778539003</v>
      </c>
      <c r="C6">
        <v>-34.604295906981697</v>
      </c>
      <c r="D6" t="s">
        <v>16</v>
      </c>
      <c r="E6" t="s">
        <v>38</v>
      </c>
      <c r="F6" t="s">
        <v>687</v>
      </c>
      <c r="G6" t="s">
        <v>40</v>
      </c>
      <c r="H6">
        <v>1</v>
      </c>
      <c r="I6" t="b">
        <v>0</v>
      </c>
      <c r="J6" t="b">
        <v>0</v>
      </c>
      <c r="K6" t="s">
        <v>44</v>
      </c>
      <c r="L6">
        <v>294</v>
      </c>
      <c r="N6" t="s">
        <v>512</v>
      </c>
      <c r="O6" t="s">
        <v>559</v>
      </c>
      <c r="P6">
        <v>1002</v>
      </c>
      <c r="Q6" t="s">
        <v>683</v>
      </c>
    </row>
    <row r="7" spans="1:17" x14ac:dyDescent="0.25">
      <c r="A7">
        <v>11020</v>
      </c>
      <c r="B7">
        <v>-58.371123770909897</v>
      </c>
      <c r="C7">
        <v>-34.602456864400601</v>
      </c>
      <c r="D7" t="s">
        <v>17</v>
      </c>
      <c r="E7" t="s">
        <v>38</v>
      </c>
      <c r="F7" t="s">
        <v>688</v>
      </c>
      <c r="G7" t="s">
        <v>40</v>
      </c>
      <c r="H7">
        <v>1</v>
      </c>
      <c r="I7" t="b">
        <v>0</v>
      </c>
      <c r="J7" t="b">
        <v>0</v>
      </c>
      <c r="K7" t="s">
        <v>44</v>
      </c>
      <c r="L7">
        <v>454</v>
      </c>
      <c r="N7" t="s">
        <v>512</v>
      </c>
      <c r="O7" t="s">
        <v>559</v>
      </c>
      <c r="P7">
        <v>1002</v>
      </c>
      <c r="Q7" t="s">
        <v>689</v>
      </c>
    </row>
    <row r="8" spans="1:17" x14ac:dyDescent="0.25">
      <c r="A8">
        <v>10883</v>
      </c>
      <c r="B8">
        <v>-58.419196147573302</v>
      </c>
      <c r="C8">
        <v>-34.651272743716497</v>
      </c>
      <c r="D8" t="s">
        <v>13</v>
      </c>
      <c r="E8" t="s">
        <v>38</v>
      </c>
      <c r="F8" t="s">
        <v>690</v>
      </c>
      <c r="G8" t="s">
        <v>40</v>
      </c>
      <c r="H8">
        <v>3</v>
      </c>
      <c r="I8" t="b">
        <v>0</v>
      </c>
      <c r="J8" t="b">
        <v>0</v>
      </c>
      <c r="K8" t="s">
        <v>45</v>
      </c>
      <c r="L8">
        <v>1090</v>
      </c>
      <c r="N8" t="s">
        <v>513</v>
      </c>
      <c r="O8" t="s">
        <v>560</v>
      </c>
      <c r="P8">
        <v>1437</v>
      </c>
      <c r="Q8" t="s">
        <v>691</v>
      </c>
    </row>
    <row r="9" spans="1:17" x14ac:dyDescent="0.25">
      <c r="A9">
        <v>11784</v>
      </c>
      <c r="B9">
        <v>-58.413531229957002</v>
      </c>
      <c r="C9">
        <v>-34.556442608908398</v>
      </c>
      <c r="D9" t="s">
        <v>13</v>
      </c>
      <c r="E9" t="s">
        <v>38</v>
      </c>
      <c r="F9" t="s">
        <v>692</v>
      </c>
      <c r="G9" t="s">
        <v>40</v>
      </c>
      <c r="H9">
        <v>1</v>
      </c>
      <c r="I9" t="b">
        <v>0</v>
      </c>
      <c r="J9" t="b">
        <v>0</v>
      </c>
      <c r="L9">
        <v>0</v>
      </c>
    </row>
    <row r="10" spans="1:17" x14ac:dyDescent="0.25">
      <c r="A10">
        <v>11697</v>
      </c>
      <c r="B10">
        <v>-58.365291664607497</v>
      </c>
      <c r="C10">
        <v>-34.6220423397099</v>
      </c>
      <c r="D10" t="s">
        <v>18</v>
      </c>
      <c r="E10" t="s">
        <v>38</v>
      </c>
      <c r="F10" t="s">
        <v>693</v>
      </c>
      <c r="G10" t="s">
        <v>40</v>
      </c>
      <c r="H10">
        <v>2</v>
      </c>
      <c r="I10" t="b">
        <v>0</v>
      </c>
      <c r="J10" t="b">
        <v>0</v>
      </c>
      <c r="K10" t="s">
        <v>46</v>
      </c>
      <c r="L10">
        <v>2036</v>
      </c>
      <c r="N10" t="s">
        <v>514</v>
      </c>
      <c r="O10" t="s">
        <v>559</v>
      </c>
      <c r="P10">
        <v>1107</v>
      </c>
      <c r="Q10" t="s">
        <v>694</v>
      </c>
    </row>
    <row r="11" spans="1:17" x14ac:dyDescent="0.25">
      <c r="A11">
        <v>11381</v>
      </c>
      <c r="B11">
        <v>-58.385556440690301</v>
      </c>
      <c r="C11">
        <v>-34.611035989704902</v>
      </c>
      <c r="D11" t="s">
        <v>13</v>
      </c>
      <c r="E11" t="s">
        <v>38</v>
      </c>
      <c r="F11" t="s">
        <v>695</v>
      </c>
      <c r="G11" t="s">
        <v>40</v>
      </c>
      <c r="H11">
        <v>4</v>
      </c>
      <c r="I11" t="b">
        <v>0</v>
      </c>
      <c r="J11" t="b">
        <v>0</v>
      </c>
      <c r="K11" t="s">
        <v>47</v>
      </c>
      <c r="L11">
        <v>1356</v>
      </c>
      <c r="N11" t="s">
        <v>515</v>
      </c>
      <c r="O11" t="s">
        <v>559</v>
      </c>
    </row>
    <row r="12" spans="1:17" x14ac:dyDescent="0.25">
      <c r="A12">
        <v>11396</v>
      </c>
      <c r="B12">
        <v>-58.387486522983998</v>
      </c>
      <c r="C12">
        <v>-34.611162983180002</v>
      </c>
      <c r="D12" t="s">
        <v>19</v>
      </c>
      <c r="E12" t="s">
        <v>38</v>
      </c>
      <c r="F12" t="s">
        <v>696</v>
      </c>
      <c r="G12" t="s">
        <v>40</v>
      </c>
      <c r="H12">
        <v>1</v>
      </c>
      <c r="I12" t="b">
        <v>0</v>
      </c>
      <c r="J12" t="b">
        <v>0</v>
      </c>
      <c r="K12" t="s">
        <v>47</v>
      </c>
      <c r="L12">
        <v>1502</v>
      </c>
      <c r="N12" t="s">
        <v>515</v>
      </c>
      <c r="O12" t="s">
        <v>559</v>
      </c>
    </row>
    <row r="13" spans="1:17" x14ac:dyDescent="0.25">
      <c r="A13">
        <v>11386</v>
      </c>
      <c r="B13">
        <v>-58.371585844683501</v>
      </c>
      <c r="C13">
        <v>-34.610071035841102</v>
      </c>
      <c r="D13" t="s">
        <v>13</v>
      </c>
      <c r="E13" t="s">
        <v>38</v>
      </c>
      <c r="F13" t="s">
        <v>697</v>
      </c>
      <c r="G13" t="s">
        <v>40</v>
      </c>
      <c r="H13">
        <v>3</v>
      </c>
      <c r="I13" t="b">
        <v>0</v>
      </c>
      <c r="J13" t="b">
        <v>0</v>
      </c>
      <c r="K13" t="s">
        <v>47</v>
      </c>
      <c r="L13">
        <v>365</v>
      </c>
      <c r="N13" t="s">
        <v>515</v>
      </c>
      <c r="O13" t="s">
        <v>559</v>
      </c>
      <c r="P13">
        <v>1087</v>
      </c>
      <c r="Q13" t="s">
        <v>698</v>
      </c>
    </row>
    <row r="14" spans="1:17" x14ac:dyDescent="0.25">
      <c r="A14">
        <v>11393</v>
      </c>
      <c r="B14">
        <v>-58.375448010030603</v>
      </c>
      <c r="C14">
        <v>-34.610419024948797</v>
      </c>
      <c r="D14" t="s">
        <v>18</v>
      </c>
      <c r="E14" t="s">
        <v>38</v>
      </c>
      <c r="F14" t="s">
        <v>699</v>
      </c>
      <c r="G14" t="s">
        <v>40</v>
      </c>
      <c r="H14">
        <v>2</v>
      </c>
      <c r="I14" t="b">
        <v>0</v>
      </c>
      <c r="J14" t="b">
        <v>0</v>
      </c>
      <c r="K14" t="s">
        <v>47</v>
      </c>
      <c r="L14">
        <v>637</v>
      </c>
      <c r="N14" t="s">
        <v>515</v>
      </c>
      <c r="O14" t="s">
        <v>559</v>
      </c>
      <c r="P14">
        <v>1087</v>
      </c>
      <c r="Q14" t="s">
        <v>700</v>
      </c>
    </row>
    <row r="15" spans="1:17" x14ac:dyDescent="0.25">
      <c r="A15">
        <v>11206</v>
      </c>
      <c r="B15">
        <v>-58.438521600540497</v>
      </c>
      <c r="C15">
        <v>-34.6008154974907</v>
      </c>
      <c r="D15" t="s">
        <v>16</v>
      </c>
      <c r="E15" t="s">
        <v>38</v>
      </c>
      <c r="F15" t="s">
        <v>701</v>
      </c>
      <c r="G15" t="s">
        <v>40</v>
      </c>
      <c r="H15">
        <v>1</v>
      </c>
      <c r="I15" t="b">
        <v>0</v>
      </c>
      <c r="J15" t="b">
        <v>0</v>
      </c>
      <c r="K15" t="s">
        <v>48</v>
      </c>
      <c r="L15">
        <v>265</v>
      </c>
      <c r="N15" t="s">
        <v>516</v>
      </c>
      <c r="O15" t="s">
        <v>561</v>
      </c>
      <c r="P15">
        <v>1414</v>
      </c>
      <c r="Q15" t="s">
        <v>702</v>
      </c>
    </row>
    <row r="16" spans="1:17" x14ac:dyDescent="0.25">
      <c r="A16">
        <v>11709</v>
      </c>
      <c r="B16">
        <v>-58.378758033405113</v>
      </c>
      <c r="C16">
        <v>-34.5941286372598</v>
      </c>
      <c r="D16" t="s">
        <v>13</v>
      </c>
      <c r="E16" t="s">
        <v>38</v>
      </c>
      <c r="F16" t="s">
        <v>703</v>
      </c>
      <c r="G16" t="s">
        <v>40</v>
      </c>
      <c r="H16">
        <v>1</v>
      </c>
      <c r="I16" t="b">
        <v>0</v>
      </c>
      <c r="J16" t="b">
        <v>0</v>
      </c>
      <c r="K16" t="s">
        <v>49</v>
      </c>
      <c r="L16">
        <v>819</v>
      </c>
      <c r="N16" t="s">
        <v>517</v>
      </c>
      <c r="O16" t="s">
        <v>559</v>
      </c>
      <c r="P16">
        <v>1061</v>
      </c>
      <c r="Q16" t="s">
        <v>704</v>
      </c>
    </row>
    <row r="17" spans="1:17" x14ac:dyDescent="0.25">
      <c r="A17">
        <v>11667</v>
      </c>
      <c r="B17">
        <v>-58.4393097053742</v>
      </c>
      <c r="C17">
        <v>-34.6107987212742</v>
      </c>
      <c r="D17" t="s">
        <v>16</v>
      </c>
      <c r="E17" t="s">
        <v>38</v>
      </c>
      <c r="F17" t="s">
        <v>705</v>
      </c>
      <c r="G17" t="s">
        <v>40</v>
      </c>
      <c r="H17">
        <v>1</v>
      </c>
      <c r="I17" t="b">
        <v>0</v>
      </c>
      <c r="J17" t="b">
        <v>0</v>
      </c>
      <c r="K17" t="s">
        <v>50</v>
      </c>
      <c r="L17">
        <v>702</v>
      </c>
      <c r="N17" t="s">
        <v>518</v>
      </c>
      <c r="O17" t="s">
        <v>562</v>
      </c>
      <c r="P17">
        <v>1405</v>
      </c>
      <c r="Q17" t="s">
        <v>706</v>
      </c>
    </row>
    <row r="18" spans="1:17" x14ac:dyDescent="0.25">
      <c r="A18">
        <v>11665</v>
      </c>
      <c r="B18">
        <v>-58.436909651748898</v>
      </c>
      <c r="C18">
        <v>-34.617426884234703</v>
      </c>
      <c r="D18" t="s">
        <v>16</v>
      </c>
      <c r="E18" t="s">
        <v>38</v>
      </c>
      <c r="F18" t="s">
        <v>707</v>
      </c>
      <c r="G18" t="s">
        <v>40</v>
      </c>
      <c r="H18">
        <v>5</v>
      </c>
      <c r="I18" t="b">
        <v>0</v>
      </c>
      <c r="J18" t="b">
        <v>0</v>
      </c>
      <c r="K18" t="s">
        <v>50</v>
      </c>
      <c r="L18">
        <v>71</v>
      </c>
      <c r="N18" t="s">
        <v>518</v>
      </c>
      <c r="O18" t="s">
        <v>562</v>
      </c>
      <c r="P18">
        <v>1405</v>
      </c>
      <c r="Q18" t="s">
        <v>708</v>
      </c>
    </row>
    <row r="19" spans="1:17" x14ac:dyDescent="0.25">
      <c r="A19">
        <v>11683</v>
      </c>
      <c r="B19">
        <v>-58.413165832711712</v>
      </c>
      <c r="C19">
        <v>-34.6428425807145</v>
      </c>
      <c r="D19" t="s">
        <v>16</v>
      </c>
      <c r="E19" t="s">
        <v>38</v>
      </c>
      <c r="F19" t="s">
        <v>709</v>
      </c>
      <c r="G19" t="s">
        <v>40</v>
      </c>
      <c r="H19">
        <v>1</v>
      </c>
      <c r="I19" t="b">
        <v>0</v>
      </c>
      <c r="J19" t="b">
        <v>0</v>
      </c>
      <c r="K19" t="s">
        <v>51</v>
      </c>
      <c r="L19">
        <v>406</v>
      </c>
      <c r="N19" t="s">
        <v>519</v>
      </c>
      <c r="O19" t="s">
        <v>560</v>
      </c>
      <c r="P19">
        <v>1437</v>
      </c>
      <c r="Q19" t="s">
        <v>710</v>
      </c>
    </row>
    <row r="20" spans="1:17" x14ac:dyDescent="0.25">
      <c r="A20">
        <v>11678</v>
      </c>
      <c r="B20">
        <v>-58.359324501655003</v>
      </c>
      <c r="C20">
        <v>-34.6344876529296</v>
      </c>
      <c r="D20" t="s">
        <v>13</v>
      </c>
      <c r="E20" t="s">
        <v>38</v>
      </c>
      <c r="F20" t="s">
        <v>711</v>
      </c>
      <c r="G20" t="s">
        <v>40</v>
      </c>
      <c r="H20">
        <v>4</v>
      </c>
      <c r="I20" t="b">
        <v>0</v>
      </c>
      <c r="J20" t="b">
        <v>0</v>
      </c>
      <c r="K20" t="s">
        <v>52</v>
      </c>
      <c r="L20">
        <v>1101</v>
      </c>
      <c r="N20" t="s">
        <v>520</v>
      </c>
      <c r="O20" t="s">
        <v>560</v>
      </c>
      <c r="P20">
        <v>1159</v>
      </c>
      <c r="Q20" t="s">
        <v>712</v>
      </c>
    </row>
    <row r="21" spans="1:17" x14ac:dyDescent="0.25">
      <c r="A21">
        <v>11679</v>
      </c>
      <c r="B21">
        <v>-58.366185748394301</v>
      </c>
      <c r="C21">
        <v>-34.628501482802498</v>
      </c>
      <c r="D21" t="s">
        <v>16</v>
      </c>
      <c r="E21" t="s">
        <v>38</v>
      </c>
      <c r="F21" t="s">
        <v>713</v>
      </c>
      <c r="G21" t="s">
        <v>40</v>
      </c>
      <c r="H21">
        <v>1</v>
      </c>
      <c r="I21" t="b">
        <v>0</v>
      </c>
      <c r="J21" t="b">
        <v>0</v>
      </c>
      <c r="K21" t="s">
        <v>52</v>
      </c>
      <c r="L21">
        <v>240</v>
      </c>
      <c r="N21" t="s">
        <v>520</v>
      </c>
      <c r="O21" t="s">
        <v>560</v>
      </c>
      <c r="P21">
        <v>1155</v>
      </c>
      <c r="Q21" t="s">
        <v>714</v>
      </c>
    </row>
    <row r="22" spans="1:17" x14ac:dyDescent="0.25">
      <c r="A22">
        <v>11775</v>
      </c>
      <c r="B22">
        <v>-58.511377838517291</v>
      </c>
      <c r="C22">
        <v>-34.624003667775987</v>
      </c>
      <c r="D22" t="s">
        <v>19</v>
      </c>
      <c r="E22" t="s">
        <v>38</v>
      </c>
      <c r="F22" t="s">
        <v>715</v>
      </c>
      <c r="G22" t="s">
        <v>40</v>
      </c>
      <c r="H22">
        <v>2</v>
      </c>
      <c r="I22" t="b">
        <v>0</v>
      </c>
      <c r="J22" t="b">
        <v>0</v>
      </c>
      <c r="K22" t="s">
        <v>53</v>
      </c>
      <c r="L22">
        <v>5269</v>
      </c>
      <c r="N22" t="s">
        <v>521</v>
      </c>
      <c r="O22" t="s">
        <v>563</v>
      </c>
      <c r="P22">
        <v>1407</v>
      </c>
      <c r="Q22" t="s">
        <v>716</v>
      </c>
    </row>
    <row r="23" spans="1:17" x14ac:dyDescent="0.25">
      <c r="A23">
        <v>11226</v>
      </c>
      <c r="B23">
        <v>-58.511493842431697</v>
      </c>
      <c r="C23">
        <v>-34.623868664123798</v>
      </c>
      <c r="D23" t="s">
        <v>19</v>
      </c>
      <c r="E23" t="s">
        <v>38</v>
      </c>
      <c r="F23" t="s">
        <v>717</v>
      </c>
      <c r="G23" t="s">
        <v>40</v>
      </c>
      <c r="H23">
        <v>1</v>
      </c>
      <c r="I23" t="b">
        <v>0</v>
      </c>
      <c r="J23" t="b">
        <v>0</v>
      </c>
      <c r="K23" t="s">
        <v>53</v>
      </c>
      <c r="L23">
        <v>5269</v>
      </c>
      <c r="N23" t="s">
        <v>521</v>
      </c>
      <c r="O23" t="s">
        <v>563</v>
      </c>
      <c r="P23">
        <v>1407</v>
      </c>
      <c r="Q23" t="s">
        <v>716</v>
      </c>
    </row>
    <row r="24" spans="1:17" x14ac:dyDescent="0.25">
      <c r="A24">
        <v>11776</v>
      </c>
      <c r="B24">
        <v>-58.511626850849503</v>
      </c>
      <c r="C24">
        <v>-34.624257672340001</v>
      </c>
      <c r="D24" t="s">
        <v>13</v>
      </c>
      <c r="E24" t="s">
        <v>38</v>
      </c>
      <c r="F24" t="s">
        <v>718</v>
      </c>
      <c r="G24" t="s">
        <v>40</v>
      </c>
      <c r="H24">
        <v>3</v>
      </c>
      <c r="I24" t="b">
        <v>0</v>
      </c>
      <c r="J24" t="b">
        <v>0</v>
      </c>
      <c r="K24" t="s">
        <v>53</v>
      </c>
      <c r="L24">
        <v>5298</v>
      </c>
      <c r="N24" t="s">
        <v>521</v>
      </c>
      <c r="O24" t="s">
        <v>563</v>
      </c>
      <c r="P24">
        <v>1407</v>
      </c>
      <c r="Q24" t="s">
        <v>719</v>
      </c>
    </row>
    <row r="25" spans="1:17" x14ac:dyDescent="0.25">
      <c r="A25">
        <v>11534</v>
      </c>
      <c r="B25">
        <v>-58.520916308815792</v>
      </c>
      <c r="C25">
        <v>-34.633435835820613</v>
      </c>
      <c r="D25" t="s">
        <v>13</v>
      </c>
      <c r="E25" t="s">
        <v>38</v>
      </c>
      <c r="F25" t="s">
        <v>720</v>
      </c>
      <c r="G25" t="s">
        <v>40</v>
      </c>
      <c r="H25">
        <v>1</v>
      </c>
      <c r="I25" t="b">
        <v>0</v>
      </c>
      <c r="J25" t="b">
        <v>0</v>
      </c>
      <c r="K25" t="s">
        <v>53</v>
      </c>
      <c r="L25">
        <v>6383</v>
      </c>
      <c r="N25" t="s">
        <v>522</v>
      </c>
      <c r="O25" t="s">
        <v>564</v>
      </c>
      <c r="P25">
        <v>1408</v>
      </c>
      <c r="Q25" t="s">
        <v>721</v>
      </c>
    </row>
    <row r="26" spans="1:17" x14ac:dyDescent="0.25">
      <c r="A26">
        <v>11228</v>
      </c>
      <c r="B26">
        <v>-58.469400742139207</v>
      </c>
      <c r="C26">
        <v>-34.578564838870001</v>
      </c>
      <c r="D26" t="s">
        <v>13</v>
      </c>
      <c r="E26" t="s">
        <v>38</v>
      </c>
      <c r="F26" t="s">
        <v>722</v>
      </c>
      <c r="G26" t="s">
        <v>40</v>
      </c>
      <c r="H26">
        <v>2</v>
      </c>
      <c r="I26" t="b">
        <v>0</v>
      </c>
      <c r="J26" t="b">
        <v>0</v>
      </c>
      <c r="K26" t="s">
        <v>54</v>
      </c>
      <c r="L26">
        <v>1994</v>
      </c>
      <c r="N26" t="s">
        <v>523</v>
      </c>
      <c r="O26" t="s">
        <v>561</v>
      </c>
      <c r="P26">
        <v>1427</v>
      </c>
      <c r="Q26" t="s">
        <v>723</v>
      </c>
    </row>
    <row r="27" spans="1:17" x14ac:dyDescent="0.25">
      <c r="A27">
        <v>10988</v>
      </c>
      <c r="B27">
        <v>-58.389720446327601</v>
      </c>
      <c r="C27">
        <v>-34.587231426544797</v>
      </c>
      <c r="D27" t="s">
        <v>13</v>
      </c>
      <c r="E27" t="s">
        <v>38</v>
      </c>
      <c r="F27" t="s">
        <v>724</v>
      </c>
      <c r="G27" t="s">
        <v>40</v>
      </c>
      <c r="H27">
        <v>2</v>
      </c>
      <c r="I27" t="b">
        <v>0</v>
      </c>
      <c r="J27" t="b">
        <v>0</v>
      </c>
      <c r="K27" t="s">
        <v>55</v>
      </c>
      <c r="L27">
        <v>1936</v>
      </c>
      <c r="N27" t="s">
        <v>524</v>
      </c>
      <c r="O27" t="s">
        <v>565</v>
      </c>
      <c r="P27">
        <v>1129</v>
      </c>
      <c r="Q27" t="s">
        <v>725</v>
      </c>
    </row>
    <row r="28" spans="1:17" x14ac:dyDescent="0.25">
      <c r="A28">
        <v>11676</v>
      </c>
      <c r="B28">
        <v>-58.384706573573297</v>
      </c>
      <c r="C28">
        <v>-34.634651532851599</v>
      </c>
      <c r="D28" t="s">
        <v>16</v>
      </c>
      <c r="E28" t="s">
        <v>38</v>
      </c>
      <c r="F28" t="s">
        <v>726</v>
      </c>
      <c r="G28" t="s">
        <v>40</v>
      </c>
      <c r="H28">
        <v>1</v>
      </c>
      <c r="I28" t="b">
        <v>0</v>
      </c>
      <c r="J28" t="b">
        <v>0</v>
      </c>
      <c r="K28" t="s">
        <v>56</v>
      </c>
      <c r="L28">
        <v>1502</v>
      </c>
      <c r="N28" t="s">
        <v>525</v>
      </c>
      <c r="O28" t="s">
        <v>560</v>
      </c>
      <c r="P28">
        <v>1283</v>
      </c>
      <c r="Q28" t="s">
        <v>727</v>
      </c>
    </row>
    <row r="29" spans="1:17" x14ac:dyDescent="0.25">
      <c r="A29">
        <v>10886</v>
      </c>
      <c r="B29">
        <v>-58.4031054419114</v>
      </c>
      <c r="C29">
        <v>-34.647530737039297</v>
      </c>
      <c r="D29" t="s">
        <v>13</v>
      </c>
      <c r="E29" t="s">
        <v>38</v>
      </c>
      <c r="F29" t="s">
        <v>728</v>
      </c>
      <c r="G29" t="s">
        <v>40</v>
      </c>
      <c r="H29">
        <v>1</v>
      </c>
      <c r="I29" t="b">
        <v>0</v>
      </c>
      <c r="J29" t="b">
        <v>0</v>
      </c>
      <c r="K29" t="s">
        <v>56</v>
      </c>
      <c r="L29">
        <v>3000</v>
      </c>
      <c r="N29" t="s">
        <v>513</v>
      </c>
      <c r="O29" t="s">
        <v>560</v>
      </c>
      <c r="P29">
        <v>1437</v>
      </c>
      <c r="Q29" t="s">
        <v>729</v>
      </c>
    </row>
    <row r="30" spans="1:17" x14ac:dyDescent="0.25">
      <c r="A30">
        <v>11713</v>
      </c>
      <c r="B30">
        <v>-58.373382733719502</v>
      </c>
      <c r="C30">
        <v>-34.583873429674199</v>
      </c>
      <c r="D30" t="s">
        <v>13</v>
      </c>
      <c r="E30" t="s">
        <v>38</v>
      </c>
      <c r="F30" t="s">
        <v>730</v>
      </c>
      <c r="G30" t="s">
        <v>40</v>
      </c>
      <c r="H30">
        <v>1</v>
      </c>
      <c r="I30" t="b">
        <v>0</v>
      </c>
      <c r="J30" t="b">
        <v>0</v>
      </c>
      <c r="L30">
        <v>0</v>
      </c>
    </row>
    <row r="31" spans="1:17" x14ac:dyDescent="0.25">
      <c r="A31">
        <v>11431</v>
      </c>
      <c r="B31">
        <v>-58.434562675568998</v>
      </c>
      <c r="C31">
        <v>-34.634532286095599</v>
      </c>
      <c r="D31" t="s">
        <v>16</v>
      </c>
      <c r="E31" t="s">
        <v>38</v>
      </c>
      <c r="F31" t="s">
        <v>731</v>
      </c>
      <c r="G31" t="s">
        <v>40</v>
      </c>
      <c r="H31">
        <v>2</v>
      </c>
      <c r="I31" t="b">
        <v>0</v>
      </c>
      <c r="J31" t="b">
        <v>0</v>
      </c>
      <c r="K31" t="s">
        <v>57</v>
      </c>
      <c r="L31">
        <v>642</v>
      </c>
      <c r="N31" t="s">
        <v>526</v>
      </c>
      <c r="O31" t="s">
        <v>566</v>
      </c>
      <c r="P31">
        <v>1424</v>
      </c>
      <c r="Q31" t="s">
        <v>732</v>
      </c>
    </row>
    <row r="32" spans="1:17" x14ac:dyDescent="0.25">
      <c r="A32">
        <v>11429</v>
      </c>
      <c r="B32">
        <v>-58.436263748566297</v>
      </c>
      <c r="C32">
        <v>-34.634707281744802</v>
      </c>
      <c r="D32" t="s">
        <v>19</v>
      </c>
      <c r="E32" t="s">
        <v>38</v>
      </c>
      <c r="F32" t="s">
        <v>733</v>
      </c>
      <c r="G32" t="s">
        <v>40</v>
      </c>
      <c r="H32">
        <v>3</v>
      </c>
      <c r="I32" t="b">
        <v>0</v>
      </c>
      <c r="J32" t="b">
        <v>0</v>
      </c>
      <c r="K32" t="s">
        <v>57</v>
      </c>
      <c r="L32">
        <v>821</v>
      </c>
      <c r="N32" t="s">
        <v>526</v>
      </c>
      <c r="O32" t="s">
        <v>566</v>
      </c>
      <c r="P32">
        <v>1424</v>
      </c>
      <c r="Q32" t="s">
        <v>734</v>
      </c>
    </row>
    <row r="33" spans="1:17" x14ac:dyDescent="0.25">
      <c r="A33">
        <v>11669</v>
      </c>
      <c r="B33">
        <v>-58.438714706101102</v>
      </c>
      <c r="C33">
        <v>-34.614395806237503</v>
      </c>
      <c r="D33" t="s">
        <v>16</v>
      </c>
      <c r="E33" t="s">
        <v>38</v>
      </c>
      <c r="F33" t="s">
        <v>735</v>
      </c>
      <c r="G33" t="s">
        <v>40</v>
      </c>
      <c r="H33">
        <v>1</v>
      </c>
      <c r="I33" t="b">
        <v>0</v>
      </c>
      <c r="J33" t="b">
        <v>0</v>
      </c>
      <c r="K33" t="s">
        <v>58</v>
      </c>
      <c r="L33">
        <v>551</v>
      </c>
      <c r="N33" t="s">
        <v>518</v>
      </c>
      <c r="O33" t="s">
        <v>562</v>
      </c>
      <c r="P33">
        <v>1405</v>
      </c>
      <c r="Q33" t="s">
        <v>736</v>
      </c>
    </row>
    <row r="34" spans="1:17" x14ac:dyDescent="0.25">
      <c r="A34">
        <v>11180</v>
      </c>
      <c r="B34">
        <v>-58.390538670153113</v>
      </c>
      <c r="C34">
        <v>-34.6137480272535</v>
      </c>
      <c r="D34" t="s">
        <v>16</v>
      </c>
      <c r="E34" t="s">
        <v>38</v>
      </c>
      <c r="F34" t="s">
        <v>737</v>
      </c>
      <c r="G34" t="s">
        <v>40</v>
      </c>
      <c r="H34">
        <v>2</v>
      </c>
      <c r="I34" t="b">
        <v>0</v>
      </c>
      <c r="J34" t="b">
        <v>0</v>
      </c>
      <c r="K34" t="s">
        <v>59</v>
      </c>
      <c r="L34">
        <v>1715</v>
      </c>
      <c r="N34" t="s">
        <v>515</v>
      </c>
      <c r="O34" t="s">
        <v>559</v>
      </c>
      <c r="P34">
        <v>1093</v>
      </c>
      <c r="Q34" t="s">
        <v>738</v>
      </c>
    </row>
    <row r="35" spans="1:17" x14ac:dyDescent="0.25">
      <c r="A35">
        <v>11188</v>
      </c>
      <c r="B35">
        <v>-58.409830494491203</v>
      </c>
      <c r="C35">
        <v>-34.6152659675843</v>
      </c>
      <c r="D35" t="s">
        <v>13</v>
      </c>
      <c r="E35" t="s">
        <v>38</v>
      </c>
      <c r="F35" t="s">
        <v>739</v>
      </c>
      <c r="G35" t="s">
        <v>40</v>
      </c>
      <c r="H35">
        <v>1</v>
      </c>
      <c r="I35" t="b">
        <v>0</v>
      </c>
      <c r="J35" t="b">
        <v>0</v>
      </c>
      <c r="K35" t="s">
        <v>59</v>
      </c>
      <c r="L35">
        <v>3106</v>
      </c>
      <c r="N35" t="s">
        <v>527</v>
      </c>
      <c r="O35" t="s">
        <v>567</v>
      </c>
      <c r="P35">
        <v>1209</v>
      </c>
      <c r="Q35" t="s">
        <v>740</v>
      </c>
    </row>
    <row r="36" spans="1:17" x14ac:dyDescent="0.25">
      <c r="A36">
        <v>11390</v>
      </c>
      <c r="B36">
        <v>-58.37811914015321</v>
      </c>
      <c r="C36">
        <v>-34.612869067819403</v>
      </c>
      <c r="D36" t="s">
        <v>16</v>
      </c>
      <c r="E36" t="s">
        <v>38</v>
      </c>
      <c r="F36" t="s">
        <v>741</v>
      </c>
      <c r="G36" t="s">
        <v>40</v>
      </c>
      <c r="H36">
        <v>1</v>
      </c>
      <c r="I36" t="b">
        <v>0</v>
      </c>
      <c r="J36" t="b">
        <v>0</v>
      </c>
      <c r="K36" t="s">
        <v>59</v>
      </c>
      <c r="L36">
        <v>840</v>
      </c>
      <c r="N36" t="s">
        <v>515</v>
      </c>
      <c r="O36" t="s">
        <v>559</v>
      </c>
      <c r="P36">
        <v>1092</v>
      </c>
      <c r="Q36" t="s">
        <v>742</v>
      </c>
    </row>
    <row r="37" spans="1:17" x14ac:dyDescent="0.25">
      <c r="A37">
        <v>10965</v>
      </c>
      <c r="B37">
        <v>-58.416393822555513</v>
      </c>
      <c r="C37">
        <v>-34.622430098925598</v>
      </c>
      <c r="D37" t="s">
        <v>19</v>
      </c>
      <c r="E37" t="s">
        <v>38</v>
      </c>
      <c r="F37" t="s">
        <v>743</v>
      </c>
      <c r="G37" t="s">
        <v>40</v>
      </c>
      <c r="H37">
        <v>4</v>
      </c>
      <c r="I37" t="b">
        <v>0</v>
      </c>
      <c r="J37" t="b">
        <v>0</v>
      </c>
      <c r="K37" t="s">
        <v>60</v>
      </c>
      <c r="L37">
        <v>800</v>
      </c>
      <c r="N37" t="s">
        <v>528</v>
      </c>
      <c r="O37" t="s">
        <v>568</v>
      </c>
      <c r="P37">
        <v>1218</v>
      </c>
      <c r="Q37" t="s">
        <v>744</v>
      </c>
    </row>
    <row r="38" spans="1:17" x14ac:dyDescent="0.25">
      <c r="A38">
        <v>10964</v>
      </c>
      <c r="B38">
        <v>-58.416235823509098</v>
      </c>
      <c r="C38">
        <v>-34.623493123957601</v>
      </c>
      <c r="D38" t="s">
        <v>16</v>
      </c>
      <c r="E38" t="s">
        <v>38</v>
      </c>
      <c r="F38" t="s">
        <v>745</v>
      </c>
      <c r="G38" t="s">
        <v>40</v>
      </c>
      <c r="H38">
        <v>4</v>
      </c>
      <c r="I38" t="b">
        <v>0</v>
      </c>
      <c r="J38" t="b">
        <v>0</v>
      </c>
      <c r="K38" t="s">
        <v>60</v>
      </c>
      <c r="L38">
        <v>870</v>
      </c>
      <c r="N38" t="s">
        <v>528</v>
      </c>
      <c r="O38" t="s">
        <v>568</v>
      </c>
      <c r="P38">
        <v>1218</v>
      </c>
      <c r="Q38" t="s">
        <v>746</v>
      </c>
    </row>
    <row r="39" spans="1:17" x14ac:dyDescent="0.25">
      <c r="A39">
        <v>11518</v>
      </c>
      <c r="B39">
        <v>-58.4569245596782</v>
      </c>
      <c r="C39">
        <v>-34.6263399893271</v>
      </c>
      <c r="D39" t="s">
        <v>13</v>
      </c>
      <c r="E39" t="s">
        <v>38</v>
      </c>
      <c r="F39" t="s">
        <v>747</v>
      </c>
      <c r="G39" t="s">
        <v>40</v>
      </c>
      <c r="H39">
        <v>3</v>
      </c>
      <c r="I39" t="b">
        <v>0</v>
      </c>
      <c r="J39" t="b">
        <v>0</v>
      </c>
      <c r="K39" t="s">
        <v>61</v>
      </c>
      <c r="L39">
        <v>32</v>
      </c>
      <c r="N39" t="s">
        <v>529</v>
      </c>
      <c r="O39" t="s">
        <v>566</v>
      </c>
      <c r="P39">
        <v>1406</v>
      </c>
      <c r="Q39" t="s">
        <v>748</v>
      </c>
    </row>
    <row r="40" spans="1:17" x14ac:dyDescent="0.25">
      <c r="A40">
        <v>10951</v>
      </c>
      <c r="B40">
        <v>-58.4479107640542</v>
      </c>
      <c r="C40">
        <v>-34.568430713564403</v>
      </c>
      <c r="D40" t="s">
        <v>20</v>
      </c>
      <c r="E40" t="s">
        <v>38</v>
      </c>
      <c r="F40" t="s">
        <v>749</v>
      </c>
      <c r="G40" t="s">
        <v>40</v>
      </c>
      <c r="H40">
        <v>1</v>
      </c>
      <c r="I40" t="b">
        <v>0</v>
      </c>
      <c r="J40" t="b">
        <v>0</v>
      </c>
      <c r="K40" t="s">
        <v>62</v>
      </c>
      <c r="L40">
        <v>1181</v>
      </c>
      <c r="N40" t="s">
        <v>530</v>
      </c>
      <c r="O40" t="s">
        <v>569</v>
      </c>
      <c r="P40">
        <v>1426</v>
      </c>
      <c r="Q40" t="s">
        <v>750</v>
      </c>
    </row>
    <row r="41" spans="1:17" x14ac:dyDescent="0.25">
      <c r="A41">
        <v>10952</v>
      </c>
      <c r="B41">
        <v>-58.451638907059497</v>
      </c>
      <c r="C41">
        <v>-34.566469650627901</v>
      </c>
      <c r="D41" t="s">
        <v>18</v>
      </c>
      <c r="E41" t="s">
        <v>38</v>
      </c>
      <c r="F41" t="s">
        <v>751</v>
      </c>
      <c r="G41" t="s">
        <v>40</v>
      </c>
      <c r="H41">
        <v>3</v>
      </c>
      <c r="I41" t="b">
        <v>0</v>
      </c>
      <c r="J41" t="b">
        <v>0</v>
      </c>
      <c r="K41" t="s">
        <v>62</v>
      </c>
      <c r="L41">
        <v>1546</v>
      </c>
      <c r="N41" t="s">
        <v>531</v>
      </c>
      <c r="O41" t="s">
        <v>570</v>
      </c>
      <c r="P41">
        <v>1426</v>
      </c>
      <c r="Q41" t="s">
        <v>752</v>
      </c>
    </row>
    <row r="42" spans="1:17" x14ac:dyDescent="0.25">
      <c r="A42">
        <v>10950</v>
      </c>
      <c r="B42">
        <v>-58.455118035442403</v>
      </c>
      <c r="C42">
        <v>-34.563933575820897</v>
      </c>
      <c r="D42" t="s">
        <v>13</v>
      </c>
      <c r="E42" t="s">
        <v>38</v>
      </c>
      <c r="F42" t="s">
        <v>753</v>
      </c>
      <c r="G42" t="s">
        <v>40</v>
      </c>
      <c r="H42">
        <v>3</v>
      </c>
      <c r="I42" t="b">
        <v>0</v>
      </c>
      <c r="J42" t="b">
        <v>0</v>
      </c>
      <c r="K42" t="s">
        <v>62</v>
      </c>
      <c r="L42">
        <v>1900</v>
      </c>
      <c r="N42" t="s">
        <v>532</v>
      </c>
      <c r="O42" t="s">
        <v>570</v>
      </c>
      <c r="P42">
        <v>1428</v>
      </c>
      <c r="Q42" t="s">
        <v>754</v>
      </c>
    </row>
    <row r="43" spans="1:17" x14ac:dyDescent="0.25">
      <c r="A43">
        <v>10959</v>
      </c>
      <c r="B43">
        <v>-58.455799057434298</v>
      </c>
      <c r="C43">
        <v>-34.562999551215803</v>
      </c>
      <c r="D43" t="s">
        <v>19</v>
      </c>
      <c r="E43" t="s">
        <v>38</v>
      </c>
      <c r="F43" t="s">
        <v>755</v>
      </c>
      <c r="G43" t="s">
        <v>40</v>
      </c>
      <c r="H43">
        <v>7</v>
      </c>
      <c r="I43" t="b">
        <v>0</v>
      </c>
      <c r="J43" t="b">
        <v>0</v>
      </c>
      <c r="K43" t="s">
        <v>62</v>
      </c>
      <c r="L43">
        <v>1999</v>
      </c>
      <c r="N43" t="s">
        <v>532</v>
      </c>
      <c r="O43" t="s">
        <v>570</v>
      </c>
      <c r="P43">
        <v>1428</v>
      </c>
      <c r="Q43" t="s">
        <v>756</v>
      </c>
    </row>
    <row r="44" spans="1:17" x14ac:dyDescent="0.25">
      <c r="A44">
        <v>10958</v>
      </c>
      <c r="B44">
        <v>-58.457540117137697</v>
      </c>
      <c r="C44">
        <v>-34.561097499373801</v>
      </c>
      <c r="D44" t="s">
        <v>16</v>
      </c>
      <c r="E44" t="s">
        <v>38</v>
      </c>
      <c r="F44" t="s">
        <v>757</v>
      </c>
      <c r="G44" t="s">
        <v>40</v>
      </c>
      <c r="H44">
        <v>6</v>
      </c>
      <c r="I44" t="b">
        <v>0</v>
      </c>
      <c r="J44" t="b">
        <v>0</v>
      </c>
      <c r="K44" t="s">
        <v>62</v>
      </c>
      <c r="L44">
        <v>2201</v>
      </c>
      <c r="N44" t="s">
        <v>532</v>
      </c>
      <c r="O44" t="s">
        <v>570</v>
      </c>
      <c r="P44">
        <v>1428</v>
      </c>
      <c r="Q44" t="s">
        <v>758</v>
      </c>
    </row>
    <row r="45" spans="1:17" x14ac:dyDescent="0.25">
      <c r="A45">
        <v>11192</v>
      </c>
      <c r="B45">
        <v>-58.462565288317201</v>
      </c>
      <c r="C45">
        <v>-34.555451346200201</v>
      </c>
      <c r="D45" t="s">
        <v>13</v>
      </c>
      <c r="E45" t="s">
        <v>38</v>
      </c>
      <c r="F45" t="s">
        <v>759</v>
      </c>
      <c r="G45" t="s">
        <v>40</v>
      </c>
      <c r="H45">
        <v>3</v>
      </c>
      <c r="I45" t="b">
        <v>0</v>
      </c>
      <c r="J45" t="b">
        <v>0</v>
      </c>
      <c r="K45" t="s">
        <v>62</v>
      </c>
      <c r="L45">
        <v>2902</v>
      </c>
      <c r="N45" t="s">
        <v>533</v>
      </c>
      <c r="O45" t="s">
        <v>570</v>
      </c>
      <c r="P45">
        <v>1429</v>
      </c>
      <c r="Q45" t="s">
        <v>760</v>
      </c>
    </row>
    <row r="46" spans="1:17" x14ac:dyDescent="0.25">
      <c r="A46">
        <v>11193</v>
      </c>
      <c r="B46">
        <v>-58.463017304113997</v>
      </c>
      <c r="C46">
        <v>-34.554999333694603</v>
      </c>
      <c r="D46" t="s">
        <v>18</v>
      </c>
      <c r="E46" t="s">
        <v>38</v>
      </c>
      <c r="F46" t="s">
        <v>761</v>
      </c>
      <c r="G46" t="s">
        <v>40</v>
      </c>
      <c r="H46">
        <v>3</v>
      </c>
      <c r="I46" t="b">
        <v>0</v>
      </c>
      <c r="J46" t="b">
        <v>0</v>
      </c>
      <c r="K46" t="s">
        <v>62</v>
      </c>
      <c r="L46">
        <v>2945</v>
      </c>
      <c r="N46" t="s">
        <v>533</v>
      </c>
      <c r="O46" t="s">
        <v>570</v>
      </c>
      <c r="P46">
        <v>1429</v>
      </c>
      <c r="Q46" t="s">
        <v>762</v>
      </c>
    </row>
    <row r="47" spans="1:17" x14ac:dyDescent="0.25">
      <c r="A47">
        <v>11197</v>
      </c>
      <c r="B47">
        <v>-58.462997299564201</v>
      </c>
      <c r="C47">
        <v>-34.554482322026701</v>
      </c>
      <c r="D47" t="s">
        <v>21</v>
      </c>
      <c r="E47" t="s">
        <v>38</v>
      </c>
      <c r="F47" t="s">
        <v>763</v>
      </c>
      <c r="G47" t="s">
        <v>40</v>
      </c>
      <c r="H47">
        <v>2</v>
      </c>
      <c r="I47" t="b">
        <v>0</v>
      </c>
      <c r="J47" t="b">
        <v>0</v>
      </c>
      <c r="K47" t="s">
        <v>62</v>
      </c>
      <c r="L47">
        <v>2971</v>
      </c>
      <c r="N47" t="s">
        <v>533</v>
      </c>
      <c r="O47" t="s">
        <v>570</v>
      </c>
      <c r="P47">
        <v>1429</v>
      </c>
      <c r="Q47" t="s">
        <v>762</v>
      </c>
    </row>
    <row r="48" spans="1:17" x14ac:dyDescent="0.25">
      <c r="A48">
        <v>11194</v>
      </c>
      <c r="B48">
        <v>-58.464185345126502</v>
      </c>
      <c r="C48">
        <v>-34.553858301994197</v>
      </c>
      <c r="D48" t="s">
        <v>16</v>
      </c>
      <c r="E48" t="s">
        <v>38</v>
      </c>
      <c r="F48" t="s">
        <v>764</v>
      </c>
      <c r="G48" t="s">
        <v>40</v>
      </c>
      <c r="H48">
        <v>7</v>
      </c>
      <c r="I48" t="b">
        <v>0</v>
      </c>
      <c r="J48" t="b">
        <v>0</v>
      </c>
      <c r="K48" t="s">
        <v>62</v>
      </c>
      <c r="L48">
        <v>3061</v>
      </c>
      <c r="N48" t="s">
        <v>533</v>
      </c>
      <c r="O48" t="s">
        <v>570</v>
      </c>
      <c r="P48">
        <v>1429</v>
      </c>
      <c r="Q48" t="s">
        <v>765</v>
      </c>
    </row>
    <row r="49" spans="1:17" x14ac:dyDescent="0.25">
      <c r="A49">
        <v>11198</v>
      </c>
      <c r="B49">
        <v>-58.469054508026197</v>
      </c>
      <c r="C49">
        <v>-34.5479791443138</v>
      </c>
      <c r="D49" t="s">
        <v>19</v>
      </c>
      <c r="E49" t="s">
        <v>38</v>
      </c>
      <c r="F49" t="s">
        <v>766</v>
      </c>
      <c r="G49" t="s">
        <v>40</v>
      </c>
      <c r="H49">
        <v>4</v>
      </c>
      <c r="I49" t="b">
        <v>0</v>
      </c>
      <c r="J49" t="b">
        <v>0</v>
      </c>
      <c r="K49" t="s">
        <v>62</v>
      </c>
      <c r="L49">
        <v>3802</v>
      </c>
      <c r="N49" t="s">
        <v>203</v>
      </c>
      <c r="O49" t="s">
        <v>571</v>
      </c>
      <c r="P49">
        <v>1429</v>
      </c>
      <c r="Q49" t="s">
        <v>767</v>
      </c>
    </row>
    <row r="50" spans="1:17" x14ac:dyDescent="0.25">
      <c r="A50">
        <v>11773</v>
      </c>
      <c r="B50">
        <v>-58.443900609350393</v>
      </c>
      <c r="C50">
        <v>-34.5704187784971</v>
      </c>
      <c r="D50" t="s">
        <v>16</v>
      </c>
      <c r="E50" t="s">
        <v>38</v>
      </c>
      <c r="F50" t="s">
        <v>768</v>
      </c>
      <c r="G50" t="s">
        <v>40</v>
      </c>
      <c r="H50">
        <v>2</v>
      </c>
      <c r="I50" t="b">
        <v>0</v>
      </c>
      <c r="J50" t="b">
        <v>0</v>
      </c>
      <c r="K50" t="s">
        <v>62</v>
      </c>
      <c r="L50">
        <v>690</v>
      </c>
      <c r="N50" t="s">
        <v>531</v>
      </c>
      <c r="O50" t="s">
        <v>570</v>
      </c>
      <c r="P50">
        <v>1426</v>
      </c>
      <c r="Q50" t="s">
        <v>769</v>
      </c>
    </row>
    <row r="51" spans="1:17" x14ac:dyDescent="0.25">
      <c r="A51">
        <v>10955</v>
      </c>
      <c r="B51">
        <v>-58.453358973319787</v>
      </c>
      <c r="C51">
        <v>-34.5656046224954</v>
      </c>
      <c r="D51" t="s">
        <v>16</v>
      </c>
      <c r="E51" t="s">
        <v>38</v>
      </c>
      <c r="F51" t="s">
        <v>770</v>
      </c>
      <c r="G51" t="s">
        <v>40</v>
      </c>
      <c r="H51">
        <v>1</v>
      </c>
      <c r="I51" t="b">
        <v>0</v>
      </c>
      <c r="J51" t="b">
        <v>0</v>
      </c>
      <c r="L51">
        <v>0</v>
      </c>
    </row>
    <row r="52" spans="1:17" x14ac:dyDescent="0.25">
      <c r="A52">
        <v>10954</v>
      </c>
      <c r="B52">
        <v>-58.444507632711108</v>
      </c>
      <c r="C52">
        <v>-34.5701097684844</v>
      </c>
      <c r="D52" t="s">
        <v>16</v>
      </c>
      <c r="E52" t="s">
        <v>38</v>
      </c>
      <c r="F52" t="s">
        <v>771</v>
      </c>
      <c r="G52" t="s">
        <v>40</v>
      </c>
      <c r="H52">
        <v>1</v>
      </c>
      <c r="I52" t="b">
        <v>0</v>
      </c>
      <c r="J52" t="b">
        <v>0</v>
      </c>
      <c r="L52">
        <v>0</v>
      </c>
    </row>
    <row r="53" spans="1:17" x14ac:dyDescent="0.25">
      <c r="A53">
        <v>10953</v>
      </c>
      <c r="B53">
        <v>-58.4625592881291</v>
      </c>
      <c r="C53">
        <v>-34.555460346434501</v>
      </c>
      <c r="D53" t="s">
        <v>16</v>
      </c>
      <c r="E53" t="s">
        <v>38</v>
      </c>
      <c r="F53" t="s">
        <v>772</v>
      </c>
      <c r="G53" t="s">
        <v>40</v>
      </c>
      <c r="H53">
        <v>1</v>
      </c>
      <c r="I53" t="b">
        <v>0</v>
      </c>
      <c r="J53" t="b">
        <v>0</v>
      </c>
      <c r="L53">
        <v>0</v>
      </c>
    </row>
    <row r="54" spans="1:17" x14ac:dyDescent="0.25">
      <c r="A54">
        <v>11014</v>
      </c>
      <c r="B54">
        <v>-58.392029691992803</v>
      </c>
      <c r="C54">
        <v>-34.6080048889525</v>
      </c>
      <c r="D54" t="s">
        <v>13</v>
      </c>
      <c r="E54" t="s">
        <v>38</v>
      </c>
      <c r="F54" t="s">
        <v>773</v>
      </c>
      <c r="G54" t="s">
        <v>40</v>
      </c>
      <c r="H54">
        <v>5</v>
      </c>
      <c r="I54" t="b">
        <v>0</v>
      </c>
      <c r="J54" t="b">
        <v>0</v>
      </c>
      <c r="K54" t="s">
        <v>63</v>
      </c>
      <c r="L54">
        <v>101</v>
      </c>
      <c r="N54" t="s">
        <v>512</v>
      </c>
      <c r="O54" t="s">
        <v>559</v>
      </c>
      <c r="P54">
        <v>1022</v>
      </c>
      <c r="Q54" t="s">
        <v>774</v>
      </c>
    </row>
    <row r="55" spans="1:17" x14ac:dyDescent="0.25">
      <c r="A55">
        <v>10998</v>
      </c>
      <c r="B55">
        <v>-58.393069634179113</v>
      </c>
      <c r="C55">
        <v>-34.5937705592642</v>
      </c>
      <c r="D55" t="s">
        <v>16</v>
      </c>
      <c r="E55" t="s">
        <v>38</v>
      </c>
      <c r="F55" t="s">
        <v>775</v>
      </c>
      <c r="G55" t="s">
        <v>40</v>
      </c>
      <c r="H55">
        <v>7</v>
      </c>
      <c r="I55" t="b">
        <v>0</v>
      </c>
      <c r="J55" t="b">
        <v>0</v>
      </c>
      <c r="K55" t="s">
        <v>63</v>
      </c>
      <c r="L55">
        <v>1306</v>
      </c>
      <c r="N55" t="s">
        <v>524</v>
      </c>
      <c r="O55" t="s">
        <v>565</v>
      </c>
      <c r="P55">
        <v>1023</v>
      </c>
      <c r="Q55" t="s">
        <v>776</v>
      </c>
    </row>
    <row r="56" spans="1:17" x14ac:dyDescent="0.25">
      <c r="A56">
        <v>11045</v>
      </c>
      <c r="B56">
        <v>-58.392126687409899</v>
      </c>
      <c r="C56">
        <v>-34.606790860786603</v>
      </c>
      <c r="D56" t="s">
        <v>19</v>
      </c>
      <c r="E56" t="s">
        <v>38</v>
      </c>
      <c r="F56" t="s">
        <v>777</v>
      </c>
      <c r="G56" t="s">
        <v>40</v>
      </c>
      <c r="H56">
        <v>6</v>
      </c>
      <c r="I56" t="b">
        <v>0</v>
      </c>
      <c r="J56" t="b">
        <v>0</v>
      </c>
      <c r="K56" t="s">
        <v>63</v>
      </c>
      <c r="L56">
        <v>201</v>
      </c>
      <c r="N56" t="s">
        <v>512</v>
      </c>
      <c r="O56" t="s">
        <v>559</v>
      </c>
      <c r="P56">
        <v>1022</v>
      </c>
      <c r="Q56" t="s">
        <v>778</v>
      </c>
    </row>
    <row r="57" spans="1:17" x14ac:dyDescent="0.25">
      <c r="A57">
        <v>11184</v>
      </c>
      <c r="B57">
        <v>-58.3921836835124</v>
      </c>
      <c r="C57">
        <v>-34.605908840390001</v>
      </c>
      <c r="D57" t="s">
        <v>16</v>
      </c>
      <c r="E57" t="s">
        <v>38</v>
      </c>
      <c r="F57" t="s">
        <v>779</v>
      </c>
      <c r="G57" t="s">
        <v>40</v>
      </c>
      <c r="H57">
        <v>2</v>
      </c>
      <c r="I57" t="b">
        <v>0</v>
      </c>
      <c r="J57" t="b">
        <v>0</v>
      </c>
      <c r="K57" t="s">
        <v>63</v>
      </c>
      <c r="L57">
        <v>270</v>
      </c>
      <c r="N57" t="s">
        <v>527</v>
      </c>
      <c r="O57" t="s">
        <v>567</v>
      </c>
      <c r="P57">
        <v>1022</v>
      </c>
      <c r="Q57" t="s">
        <v>780</v>
      </c>
    </row>
    <row r="58" spans="1:17" x14ac:dyDescent="0.25">
      <c r="A58">
        <v>11404</v>
      </c>
      <c r="B58">
        <v>-58.392097677557402</v>
      </c>
      <c r="C58">
        <v>-34.6055828333742</v>
      </c>
      <c r="D58" t="s">
        <v>13</v>
      </c>
      <c r="E58" t="s">
        <v>38</v>
      </c>
      <c r="F58" t="s">
        <v>781</v>
      </c>
      <c r="G58" t="s">
        <v>40</v>
      </c>
      <c r="H58">
        <v>2</v>
      </c>
      <c r="I58" t="b">
        <v>0</v>
      </c>
      <c r="J58" t="b">
        <v>0</v>
      </c>
      <c r="K58" t="s">
        <v>63</v>
      </c>
      <c r="L58">
        <v>302</v>
      </c>
      <c r="N58" t="s">
        <v>527</v>
      </c>
      <c r="O58" t="s">
        <v>567</v>
      </c>
      <c r="P58">
        <v>1022</v>
      </c>
      <c r="Q58" t="s">
        <v>782</v>
      </c>
    </row>
    <row r="59" spans="1:17" x14ac:dyDescent="0.25">
      <c r="A59">
        <v>11166</v>
      </c>
      <c r="B59">
        <v>-58.392291677422399</v>
      </c>
      <c r="C59">
        <v>-34.604418805877401</v>
      </c>
      <c r="D59" t="s">
        <v>16</v>
      </c>
      <c r="E59" t="s">
        <v>38</v>
      </c>
      <c r="F59" t="s">
        <v>783</v>
      </c>
      <c r="G59" t="s">
        <v>40</v>
      </c>
      <c r="H59">
        <v>1</v>
      </c>
      <c r="I59" t="b">
        <v>0</v>
      </c>
      <c r="J59" t="b">
        <v>0</v>
      </c>
      <c r="L59">
        <v>0</v>
      </c>
    </row>
    <row r="60" spans="1:17" x14ac:dyDescent="0.25">
      <c r="A60">
        <v>11684</v>
      </c>
      <c r="B60">
        <v>-58.391369852363987</v>
      </c>
      <c r="C60">
        <v>-34.634332493015002</v>
      </c>
      <c r="D60" t="s">
        <v>16</v>
      </c>
      <c r="E60" t="s">
        <v>38</v>
      </c>
      <c r="F60" t="s">
        <v>784</v>
      </c>
      <c r="G60" t="s">
        <v>40</v>
      </c>
      <c r="H60">
        <v>1</v>
      </c>
      <c r="I60" t="b">
        <v>0</v>
      </c>
      <c r="J60" t="b">
        <v>0</v>
      </c>
      <c r="K60" t="s">
        <v>64</v>
      </c>
      <c r="L60">
        <v>2061</v>
      </c>
      <c r="N60" t="s">
        <v>519</v>
      </c>
      <c r="O60" t="s">
        <v>560</v>
      </c>
      <c r="P60">
        <v>1264</v>
      </c>
      <c r="Q60" t="s">
        <v>785</v>
      </c>
    </row>
    <row r="61" spans="1:17" x14ac:dyDescent="0.25">
      <c r="A61">
        <v>11687</v>
      </c>
      <c r="B61">
        <v>-58.401040274236713</v>
      </c>
      <c r="C61">
        <v>-34.636283490283503</v>
      </c>
      <c r="D61" t="s">
        <v>16</v>
      </c>
      <c r="E61" t="s">
        <v>38</v>
      </c>
      <c r="F61" t="s">
        <v>786</v>
      </c>
      <c r="G61" t="s">
        <v>40</v>
      </c>
      <c r="H61">
        <v>3</v>
      </c>
      <c r="I61" t="b">
        <v>0</v>
      </c>
      <c r="J61" t="b">
        <v>0</v>
      </c>
      <c r="K61" t="s">
        <v>64</v>
      </c>
      <c r="L61">
        <v>2736</v>
      </c>
      <c r="N61" t="s">
        <v>519</v>
      </c>
      <c r="O61" t="s">
        <v>560</v>
      </c>
      <c r="P61">
        <v>1264</v>
      </c>
      <c r="Q61" t="s">
        <v>787</v>
      </c>
    </row>
    <row r="62" spans="1:17" x14ac:dyDescent="0.25">
      <c r="A62">
        <v>11686</v>
      </c>
      <c r="B62">
        <v>-58.403598385570298</v>
      </c>
      <c r="C62">
        <v>-34.636762488706701</v>
      </c>
      <c r="D62" t="s">
        <v>16</v>
      </c>
      <c r="E62" t="s">
        <v>38</v>
      </c>
      <c r="F62" t="s">
        <v>788</v>
      </c>
      <c r="G62" t="s">
        <v>40</v>
      </c>
      <c r="H62">
        <v>2</v>
      </c>
      <c r="I62" t="b">
        <v>0</v>
      </c>
      <c r="J62" t="b">
        <v>0</v>
      </c>
      <c r="K62" t="s">
        <v>64</v>
      </c>
      <c r="L62">
        <v>2890</v>
      </c>
      <c r="N62" t="s">
        <v>519</v>
      </c>
      <c r="O62" t="s">
        <v>560</v>
      </c>
      <c r="P62">
        <v>1264</v>
      </c>
      <c r="Q62" t="s">
        <v>789</v>
      </c>
    </row>
    <row r="63" spans="1:17" x14ac:dyDescent="0.25">
      <c r="A63">
        <v>11682</v>
      </c>
      <c r="B63">
        <v>-58.403787393678797</v>
      </c>
      <c r="C63">
        <v>-34.636781488215803</v>
      </c>
      <c r="D63" t="s">
        <v>13</v>
      </c>
      <c r="E63" t="s">
        <v>38</v>
      </c>
      <c r="F63" t="s">
        <v>790</v>
      </c>
      <c r="G63" t="s">
        <v>40</v>
      </c>
      <c r="H63">
        <v>2</v>
      </c>
      <c r="I63" t="b">
        <v>0</v>
      </c>
      <c r="J63" t="b">
        <v>0</v>
      </c>
      <c r="K63" t="s">
        <v>64</v>
      </c>
      <c r="L63">
        <v>2902</v>
      </c>
      <c r="N63" t="s">
        <v>519</v>
      </c>
      <c r="O63" t="s">
        <v>560</v>
      </c>
      <c r="P63">
        <v>1264</v>
      </c>
      <c r="Q63" t="s">
        <v>791</v>
      </c>
    </row>
    <row r="64" spans="1:17" x14ac:dyDescent="0.25">
      <c r="A64">
        <v>11689</v>
      </c>
      <c r="B64">
        <v>-58.404498424630397</v>
      </c>
      <c r="C64">
        <v>-34.6369154877966</v>
      </c>
      <c r="D64" t="s">
        <v>19</v>
      </c>
      <c r="E64" t="s">
        <v>38</v>
      </c>
      <c r="F64" t="s">
        <v>792</v>
      </c>
      <c r="G64" t="s">
        <v>40</v>
      </c>
      <c r="H64">
        <v>3</v>
      </c>
      <c r="I64" t="b">
        <v>0</v>
      </c>
      <c r="J64" t="b">
        <v>0</v>
      </c>
      <c r="K64" t="s">
        <v>64</v>
      </c>
      <c r="L64">
        <v>2935</v>
      </c>
      <c r="N64" t="s">
        <v>519</v>
      </c>
      <c r="O64" t="s">
        <v>560</v>
      </c>
      <c r="P64">
        <v>1264</v>
      </c>
      <c r="Q64" t="s">
        <v>793</v>
      </c>
    </row>
    <row r="65" spans="1:17" x14ac:dyDescent="0.25">
      <c r="A65">
        <v>11688</v>
      </c>
      <c r="B65">
        <v>-58.405346461432707</v>
      </c>
      <c r="C65">
        <v>-34.637059486935101</v>
      </c>
      <c r="D65" t="s">
        <v>16</v>
      </c>
      <c r="E65" t="s">
        <v>38</v>
      </c>
      <c r="F65" t="s">
        <v>794</v>
      </c>
      <c r="G65" t="s">
        <v>40</v>
      </c>
      <c r="H65">
        <v>1</v>
      </c>
      <c r="I65" t="b">
        <v>0</v>
      </c>
      <c r="J65" t="b">
        <v>0</v>
      </c>
      <c r="K65" t="s">
        <v>64</v>
      </c>
      <c r="L65">
        <v>2980</v>
      </c>
      <c r="N65" t="s">
        <v>519</v>
      </c>
      <c r="O65" t="s">
        <v>560</v>
      </c>
      <c r="P65">
        <v>1264</v>
      </c>
      <c r="Q65" t="s">
        <v>791</v>
      </c>
    </row>
    <row r="66" spans="1:17" x14ac:dyDescent="0.25">
      <c r="A66">
        <v>11685</v>
      </c>
      <c r="B66">
        <v>-58.41086970124821</v>
      </c>
      <c r="C66">
        <v>-34.638014481707501</v>
      </c>
      <c r="D66" t="s">
        <v>18</v>
      </c>
      <c r="E66" t="s">
        <v>38</v>
      </c>
      <c r="F66" t="s">
        <v>795</v>
      </c>
      <c r="G66" t="s">
        <v>40</v>
      </c>
      <c r="H66">
        <v>2</v>
      </c>
      <c r="I66" t="b">
        <v>0</v>
      </c>
      <c r="J66" t="b">
        <v>0</v>
      </c>
      <c r="K66" t="s">
        <v>64</v>
      </c>
      <c r="L66">
        <v>3267</v>
      </c>
      <c r="N66" t="s">
        <v>519</v>
      </c>
      <c r="O66" t="s">
        <v>560</v>
      </c>
      <c r="P66">
        <v>1263</v>
      </c>
      <c r="Q66" t="s">
        <v>796</v>
      </c>
    </row>
    <row r="67" spans="1:17" x14ac:dyDescent="0.25">
      <c r="A67">
        <v>11727</v>
      </c>
      <c r="B67">
        <v>-58.456173953168197</v>
      </c>
      <c r="C67">
        <v>-34.685370341411897</v>
      </c>
      <c r="D67" t="s">
        <v>16</v>
      </c>
      <c r="E67" t="s">
        <v>38</v>
      </c>
      <c r="F67" t="s">
        <v>797</v>
      </c>
      <c r="G67" t="s">
        <v>40</v>
      </c>
      <c r="H67">
        <v>1</v>
      </c>
      <c r="I67" t="b">
        <v>0</v>
      </c>
      <c r="J67" t="b">
        <v>0</v>
      </c>
      <c r="K67" t="s">
        <v>65</v>
      </c>
      <c r="L67">
        <v>5252</v>
      </c>
      <c r="N67" t="s">
        <v>534</v>
      </c>
      <c r="O67" t="s">
        <v>572</v>
      </c>
      <c r="P67">
        <v>1439</v>
      </c>
      <c r="Q67" t="s">
        <v>798</v>
      </c>
    </row>
    <row r="68" spans="1:17" x14ac:dyDescent="0.25">
      <c r="A68">
        <v>11732</v>
      </c>
      <c r="B68">
        <v>-58.468400547013204</v>
      </c>
      <c r="C68">
        <v>-34.696151527770702</v>
      </c>
      <c r="D68" t="s">
        <v>22</v>
      </c>
      <c r="E68" t="s">
        <v>38</v>
      </c>
      <c r="F68" t="s">
        <v>799</v>
      </c>
      <c r="G68" t="s">
        <v>40</v>
      </c>
      <c r="H68">
        <v>1</v>
      </c>
      <c r="I68" t="b">
        <v>0</v>
      </c>
      <c r="J68" t="b">
        <v>0</v>
      </c>
      <c r="K68" t="s">
        <v>65</v>
      </c>
      <c r="L68">
        <v>6787</v>
      </c>
      <c r="N68" t="s">
        <v>534</v>
      </c>
      <c r="O68" t="s">
        <v>572</v>
      </c>
      <c r="P68">
        <v>1439</v>
      </c>
      <c r="Q68" t="s">
        <v>800</v>
      </c>
    </row>
    <row r="69" spans="1:17" x14ac:dyDescent="0.25">
      <c r="A69">
        <v>11711</v>
      </c>
      <c r="B69">
        <v>-58.370493657039098</v>
      </c>
      <c r="C69">
        <v>-34.590205588097497</v>
      </c>
      <c r="D69" t="s">
        <v>16</v>
      </c>
      <c r="E69" t="s">
        <v>38</v>
      </c>
      <c r="F69" t="s">
        <v>801</v>
      </c>
      <c r="G69" t="s">
        <v>40</v>
      </c>
      <c r="H69">
        <v>3</v>
      </c>
      <c r="I69" t="b">
        <v>0</v>
      </c>
      <c r="J69" t="b">
        <v>0</v>
      </c>
      <c r="K69" t="s">
        <v>66</v>
      </c>
      <c r="L69">
        <v>2002</v>
      </c>
      <c r="N69" t="s">
        <v>517</v>
      </c>
      <c r="O69" t="s">
        <v>559</v>
      </c>
      <c r="P69">
        <v>1104</v>
      </c>
      <c r="Q69" t="s">
        <v>802</v>
      </c>
    </row>
    <row r="70" spans="1:17" x14ac:dyDescent="0.25">
      <c r="A70">
        <v>11722</v>
      </c>
      <c r="B70">
        <v>-58.370544660037012</v>
      </c>
      <c r="C70">
        <v>-34.590324590562098</v>
      </c>
      <c r="D70" t="s">
        <v>13</v>
      </c>
      <c r="E70" t="s">
        <v>38</v>
      </c>
      <c r="F70" t="s">
        <v>803</v>
      </c>
      <c r="G70" t="s">
        <v>40</v>
      </c>
      <c r="H70">
        <v>2</v>
      </c>
      <c r="I70" t="b">
        <v>0</v>
      </c>
      <c r="J70" t="b">
        <v>0</v>
      </c>
      <c r="K70" t="s">
        <v>66</v>
      </c>
      <c r="L70">
        <v>2055</v>
      </c>
      <c r="N70" t="s">
        <v>517</v>
      </c>
      <c r="O70" t="s">
        <v>559</v>
      </c>
      <c r="P70">
        <v>1104</v>
      </c>
      <c r="Q70" t="s">
        <v>804</v>
      </c>
    </row>
    <row r="71" spans="1:17" x14ac:dyDescent="0.25">
      <c r="A71">
        <v>11231</v>
      </c>
      <c r="B71">
        <v>-58.500157017162287</v>
      </c>
      <c r="C71">
        <v>-34.575690622074198</v>
      </c>
      <c r="D71" t="s">
        <v>13</v>
      </c>
      <c r="E71" t="s">
        <v>38</v>
      </c>
      <c r="F71" t="s">
        <v>805</v>
      </c>
      <c r="G71" t="s">
        <v>40</v>
      </c>
      <c r="H71">
        <v>2</v>
      </c>
      <c r="I71" t="b">
        <v>0</v>
      </c>
      <c r="J71" t="b">
        <v>0</v>
      </c>
      <c r="K71" t="s">
        <v>67</v>
      </c>
      <c r="L71">
        <v>5451</v>
      </c>
      <c r="N71" t="s">
        <v>535</v>
      </c>
      <c r="O71" t="s">
        <v>571</v>
      </c>
      <c r="P71">
        <v>1431</v>
      </c>
      <c r="Q71" t="s">
        <v>806</v>
      </c>
    </row>
    <row r="72" spans="1:17" x14ac:dyDescent="0.25">
      <c r="A72">
        <v>10989</v>
      </c>
      <c r="B72">
        <v>-58.388535483224999</v>
      </c>
      <c r="C72">
        <v>-34.5994007097744</v>
      </c>
      <c r="D72" t="s">
        <v>18</v>
      </c>
      <c r="E72" t="s">
        <v>38</v>
      </c>
      <c r="F72" t="s">
        <v>807</v>
      </c>
      <c r="G72" t="s">
        <v>40</v>
      </c>
      <c r="H72">
        <v>2</v>
      </c>
      <c r="I72" t="b">
        <v>0</v>
      </c>
      <c r="J72" t="b">
        <v>0</v>
      </c>
      <c r="K72" t="s">
        <v>68</v>
      </c>
      <c r="L72">
        <v>1527</v>
      </c>
      <c r="N72" t="s">
        <v>524</v>
      </c>
      <c r="O72" t="s">
        <v>565</v>
      </c>
      <c r="P72">
        <v>1055</v>
      </c>
      <c r="Q72" t="s">
        <v>808</v>
      </c>
    </row>
    <row r="73" spans="1:17" x14ac:dyDescent="0.25">
      <c r="A73">
        <v>11002</v>
      </c>
      <c r="B73">
        <v>-58.388557483331603</v>
      </c>
      <c r="C73">
        <v>-34.599285707044501</v>
      </c>
      <c r="D73" t="s">
        <v>18</v>
      </c>
      <c r="E73" t="s">
        <v>38</v>
      </c>
      <c r="F73" t="s">
        <v>809</v>
      </c>
      <c r="G73" t="s">
        <v>40</v>
      </c>
      <c r="H73">
        <v>1</v>
      </c>
      <c r="I73" t="b">
        <v>0</v>
      </c>
      <c r="J73" t="b">
        <v>0</v>
      </c>
      <c r="K73" t="s">
        <v>810</v>
      </c>
      <c r="L73">
        <v>1527</v>
      </c>
      <c r="N73" t="s">
        <v>524</v>
      </c>
      <c r="O73" t="s">
        <v>565</v>
      </c>
      <c r="P73">
        <v>1055</v>
      </c>
      <c r="Q73" t="s">
        <v>808</v>
      </c>
    </row>
    <row r="74" spans="1:17" x14ac:dyDescent="0.25">
      <c r="A74">
        <v>10990</v>
      </c>
      <c r="B74">
        <v>-58.403005089407799</v>
      </c>
      <c r="C74">
        <v>-34.5988646268761</v>
      </c>
      <c r="D74" t="s">
        <v>16</v>
      </c>
      <c r="E74" t="s">
        <v>38</v>
      </c>
      <c r="F74" t="s">
        <v>811</v>
      </c>
      <c r="G74" t="s">
        <v>40</v>
      </c>
      <c r="H74">
        <v>4</v>
      </c>
      <c r="I74" t="b">
        <v>0</v>
      </c>
      <c r="J74" t="b">
        <v>0</v>
      </c>
      <c r="K74" t="s">
        <v>68</v>
      </c>
      <c r="L74">
        <v>2543</v>
      </c>
      <c r="N74" t="s">
        <v>524</v>
      </c>
      <c r="O74" t="s">
        <v>565</v>
      </c>
      <c r="P74">
        <v>1120</v>
      </c>
      <c r="Q74" t="s">
        <v>812</v>
      </c>
    </row>
    <row r="75" spans="1:17" x14ac:dyDescent="0.25">
      <c r="A75">
        <v>11209</v>
      </c>
      <c r="B75">
        <v>-58.428102123531893</v>
      </c>
      <c r="C75">
        <v>-34.595538428249</v>
      </c>
      <c r="D75" t="s">
        <v>13</v>
      </c>
      <c r="E75" t="s">
        <v>38</v>
      </c>
      <c r="F75" t="s">
        <v>813</v>
      </c>
      <c r="G75" t="s">
        <v>40</v>
      </c>
      <c r="H75">
        <v>2</v>
      </c>
      <c r="I75" t="b">
        <v>0</v>
      </c>
      <c r="J75" t="b">
        <v>0</v>
      </c>
      <c r="K75" t="s">
        <v>810</v>
      </c>
      <c r="L75">
        <v>4402</v>
      </c>
      <c r="N75" t="s">
        <v>516</v>
      </c>
      <c r="O75" t="s">
        <v>561</v>
      </c>
      <c r="P75">
        <v>1414</v>
      </c>
      <c r="Q75" t="s">
        <v>814</v>
      </c>
    </row>
    <row r="76" spans="1:17" x14ac:dyDescent="0.25">
      <c r="A76">
        <v>11792</v>
      </c>
      <c r="B76">
        <v>-58.444608741156209</v>
      </c>
      <c r="C76">
        <v>-34.584647099132503</v>
      </c>
      <c r="D76" t="s">
        <v>16</v>
      </c>
      <c r="E76" t="s">
        <v>38</v>
      </c>
      <c r="F76" t="s">
        <v>815</v>
      </c>
      <c r="G76" t="s">
        <v>40</v>
      </c>
      <c r="H76">
        <v>2</v>
      </c>
      <c r="I76" t="b">
        <v>0</v>
      </c>
      <c r="J76" t="b">
        <v>0</v>
      </c>
      <c r="K76" t="s">
        <v>810</v>
      </c>
      <c r="L76">
        <v>5991</v>
      </c>
      <c r="N76" t="s">
        <v>530</v>
      </c>
      <c r="O76" t="s">
        <v>569</v>
      </c>
      <c r="P76">
        <v>1414</v>
      </c>
      <c r="Q76" t="s">
        <v>816</v>
      </c>
    </row>
    <row r="77" spans="1:17" x14ac:dyDescent="0.25">
      <c r="A77">
        <v>11765</v>
      </c>
      <c r="B77">
        <v>-58.446472813419291</v>
      </c>
      <c r="C77">
        <v>-34.583770070008001</v>
      </c>
      <c r="D77" t="s">
        <v>16</v>
      </c>
      <c r="E77" t="s">
        <v>38</v>
      </c>
      <c r="F77" t="s">
        <v>817</v>
      </c>
      <c r="G77" t="s">
        <v>40</v>
      </c>
      <c r="H77">
        <v>1</v>
      </c>
      <c r="I77" t="b">
        <v>0</v>
      </c>
      <c r="J77" t="b">
        <v>0</v>
      </c>
      <c r="K77" t="s">
        <v>68</v>
      </c>
      <c r="L77">
        <v>6103</v>
      </c>
      <c r="N77" t="s">
        <v>536</v>
      </c>
      <c r="O77" t="s">
        <v>561</v>
      </c>
      <c r="P77">
        <v>1427</v>
      </c>
      <c r="Q77" t="s">
        <v>818</v>
      </c>
    </row>
    <row r="78" spans="1:17" x14ac:dyDescent="0.25">
      <c r="A78">
        <v>11705</v>
      </c>
      <c r="B78">
        <v>-58.376452969546101</v>
      </c>
      <c r="C78">
        <v>-34.598801755059988</v>
      </c>
      <c r="D78" t="s">
        <v>16</v>
      </c>
      <c r="E78" t="s">
        <v>38</v>
      </c>
      <c r="F78" t="s">
        <v>819</v>
      </c>
      <c r="G78" t="s">
        <v>40</v>
      </c>
      <c r="H78">
        <v>2</v>
      </c>
      <c r="I78" t="b">
        <v>0</v>
      </c>
      <c r="J78" t="b">
        <v>0</v>
      </c>
      <c r="K78" t="s">
        <v>810</v>
      </c>
      <c r="L78">
        <v>675</v>
      </c>
      <c r="N78" t="s">
        <v>517</v>
      </c>
      <c r="O78" t="s">
        <v>559</v>
      </c>
      <c r="P78">
        <v>1054</v>
      </c>
      <c r="Q78" t="s">
        <v>820</v>
      </c>
    </row>
    <row r="79" spans="1:17" x14ac:dyDescent="0.25">
      <c r="A79">
        <v>11037</v>
      </c>
      <c r="B79">
        <v>-58.3800481222844</v>
      </c>
      <c r="C79">
        <v>-34.598964741244799</v>
      </c>
      <c r="D79" t="s">
        <v>19</v>
      </c>
      <c r="E79" t="s">
        <v>38</v>
      </c>
      <c r="F79" t="s">
        <v>821</v>
      </c>
      <c r="G79" t="s">
        <v>40</v>
      </c>
      <c r="H79">
        <v>1</v>
      </c>
      <c r="I79" t="b">
        <v>0</v>
      </c>
      <c r="J79" t="b">
        <v>0</v>
      </c>
      <c r="K79" t="s">
        <v>810</v>
      </c>
      <c r="L79">
        <v>924</v>
      </c>
      <c r="N79" t="s">
        <v>512</v>
      </c>
      <c r="O79" t="s">
        <v>559</v>
      </c>
      <c r="P79">
        <v>1054</v>
      </c>
      <c r="Q79" t="s">
        <v>822</v>
      </c>
    </row>
    <row r="80" spans="1:17" x14ac:dyDescent="0.25">
      <c r="A80">
        <v>11170</v>
      </c>
      <c r="B80">
        <v>-58.397996884735299</v>
      </c>
      <c r="C80">
        <v>-34.5997686719627</v>
      </c>
      <c r="D80" t="s">
        <v>16</v>
      </c>
      <c r="E80" t="s">
        <v>38</v>
      </c>
      <c r="F80" t="s">
        <v>823</v>
      </c>
      <c r="G80" t="s">
        <v>40</v>
      </c>
      <c r="H80">
        <v>1</v>
      </c>
      <c r="I80" t="b">
        <v>0</v>
      </c>
      <c r="J80" t="b">
        <v>0</v>
      </c>
      <c r="L80">
        <v>0</v>
      </c>
    </row>
    <row r="81" spans="1:17" x14ac:dyDescent="0.25">
      <c r="A81">
        <v>11022</v>
      </c>
      <c r="B81">
        <v>-58.386751441218301</v>
      </c>
      <c r="C81">
        <v>-34.604052824578801</v>
      </c>
      <c r="D81" t="s">
        <v>16</v>
      </c>
      <c r="E81" t="s">
        <v>38</v>
      </c>
      <c r="F81" t="s">
        <v>824</v>
      </c>
      <c r="G81" t="s">
        <v>40</v>
      </c>
      <c r="H81">
        <v>4</v>
      </c>
      <c r="I81" t="b">
        <v>0</v>
      </c>
      <c r="J81" t="b">
        <v>0</v>
      </c>
      <c r="K81" t="s">
        <v>69</v>
      </c>
      <c r="L81">
        <v>1418</v>
      </c>
      <c r="N81" t="s">
        <v>512</v>
      </c>
      <c r="O81" t="s">
        <v>559</v>
      </c>
      <c r="P81">
        <v>1042</v>
      </c>
      <c r="Q81" t="s">
        <v>825</v>
      </c>
    </row>
    <row r="82" spans="1:17" x14ac:dyDescent="0.25">
      <c r="A82">
        <v>11039</v>
      </c>
      <c r="B82">
        <v>-58.388967535726003</v>
      </c>
      <c r="C82">
        <v>-34.604202817181999</v>
      </c>
      <c r="D82" t="s">
        <v>18</v>
      </c>
      <c r="E82" t="s">
        <v>38</v>
      </c>
      <c r="F82" t="s">
        <v>826</v>
      </c>
      <c r="G82" t="s">
        <v>40</v>
      </c>
      <c r="H82">
        <v>2</v>
      </c>
      <c r="I82" t="b">
        <v>0</v>
      </c>
      <c r="J82" t="b">
        <v>0</v>
      </c>
      <c r="K82" t="s">
        <v>69</v>
      </c>
      <c r="L82">
        <v>1574</v>
      </c>
      <c r="N82" t="s">
        <v>512</v>
      </c>
      <c r="O82" t="s">
        <v>559</v>
      </c>
      <c r="P82">
        <v>1042</v>
      </c>
      <c r="Q82" t="s">
        <v>827</v>
      </c>
    </row>
    <row r="83" spans="1:17" x14ac:dyDescent="0.25">
      <c r="A83">
        <v>11191</v>
      </c>
      <c r="B83">
        <v>-58.392849699013901</v>
      </c>
      <c r="C83">
        <v>-34.604147796971297</v>
      </c>
      <c r="D83" t="s">
        <v>18</v>
      </c>
      <c r="E83" t="s">
        <v>38</v>
      </c>
      <c r="F83" t="s">
        <v>828</v>
      </c>
      <c r="G83" t="s">
        <v>40</v>
      </c>
      <c r="H83">
        <v>1</v>
      </c>
      <c r="I83" t="b">
        <v>0</v>
      </c>
      <c r="J83" t="b">
        <v>0</v>
      </c>
      <c r="K83" t="s">
        <v>70</v>
      </c>
      <c r="L83">
        <v>1813</v>
      </c>
      <c r="N83" t="s">
        <v>527</v>
      </c>
      <c r="O83" t="s">
        <v>567</v>
      </c>
      <c r="P83">
        <v>1045</v>
      </c>
      <c r="Q83" t="s">
        <v>829</v>
      </c>
    </row>
    <row r="84" spans="1:17" x14ac:dyDescent="0.25">
      <c r="A84">
        <v>11162</v>
      </c>
      <c r="B84">
        <v>-58.397569900797208</v>
      </c>
      <c r="C84">
        <v>-34.6045357827633</v>
      </c>
      <c r="D84" t="s">
        <v>13</v>
      </c>
      <c r="E84" t="s">
        <v>38</v>
      </c>
      <c r="F84" t="s">
        <v>830</v>
      </c>
      <c r="G84" t="s">
        <v>40</v>
      </c>
      <c r="H84">
        <v>4</v>
      </c>
      <c r="I84" t="b">
        <v>0</v>
      </c>
      <c r="J84" t="b">
        <v>0</v>
      </c>
      <c r="K84" t="s">
        <v>69</v>
      </c>
      <c r="L84">
        <v>2156</v>
      </c>
      <c r="N84" t="s">
        <v>527</v>
      </c>
      <c r="O84" t="s">
        <v>567</v>
      </c>
      <c r="P84">
        <v>1045</v>
      </c>
      <c r="Q84" t="s">
        <v>831</v>
      </c>
    </row>
    <row r="85" spans="1:17" x14ac:dyDescent="0.25">
      <c r="A85">
        <v>11163</v>
      </c>
      <c r="B85">
        <v>-58.397901914852497</v>
      </c>
      <c r="C85">
        <v>-34.604543781323599</v>
      </c>
      <c r="D85" t="s">
        <v>18</v>
      </c>
      <c r="E85" t="s">
        <v>38</v>
      </c>
      <c r="F85" t="s">
        <v>832</v>
      </c>
      <c r="G85" t="s">
        <v>40</v>
      </c>
      <c r="H85">
        <v>2</v>
      </c>
      <c r="I85" t="b">
        <v>0</v>
      </c>
      <c r="J85" t="b">
        <v>0</v>
      </c>
      <c r="K85" t="s">
        <v>69</v>
      </c>
      <c r="L85">
        <v>2187</v>
      </c>
      <c r="N85" t="s">
        <v>527</v>
      </c>
      <c r="O85" t="s">
        <v>567</v>
      </c>
      <c r="P85">
        <v>1045</v>
      </c>
      <c r="Q85" t="s">
        <v>833</v>
      </c>
    </row>
    <row r="86" spans="1:17" x14ac:dyDescent="0.25">
      <c r="A86">
        <v>11178</v>
      </c>
      <c r="B86">
        <v>-58.402541111710207</v>
      </c>
      <c r="C86">
        <v>-34.604720762688501</v>
      </c>
      <c r="D86" t="s">
        <v>16</v>
      </c>
      <c r="E86" t="s">
        <v>38</v>
      </c>
      <c r="F86" t="s">
        <v>834</v>
      </c>
      <c r="G86" t="s">
        <v>40</v>
      </c>
      <c r="H86">
        <v>2</v>
      </c>
      <c r="I86" t="b">
        <v>0</v>
      </c>
      <c r="J86" t="b">
        <v>0</v>
      </c>
      <c r="K86" t="s">
        <v>69</v>
      </c>
      <c r="L86">
        <v>2528</v>
      </c>
      <c r="N86" t="s">
        <v>527</v>
      </c>
      <c r="O86" t="s">
        <v>567</v>
      </c>
      <c r="P86">
        <v>1046</v>
      </c>
      <c r="Q86" t="s">
        <v>835</v>
      </c>
    </row>
    <row r="87" spans="1:17" x14ac:dyDescent="0.25">
      <c r="A87">
        <v>11190</v>
      </c>
      <c r="B87">
        <v>-58.403387145691902</v>
      </c>
      <c r="C87">
        <v>-34.604484753170397</v>
      </c>
      <c r="D87" t="s">
        <v>23</v>
      </c>
      <c r="E87" t="s">
        <v>38</v>
      </c>
      <c r="F87" t="s">
        <v>836</v>
      </c>
      <c r="G87" t="s">
        <v>40</v>
      </c>
      <c r="H87">
        <v>1</v>
      </c>
      <c r="I87" t="b">
        <v>0</v>
      </c>
      <c r="J87" t="b">
        <v>0</v>
      </c>
      <c r="K87" t="s">
        <v>70</v>
      </c>
      <c r="L87">
        <v>2587</v>
      </c>
      <c r="N87" t="s">
        <v>527</v>
      </c>
      <c r="O87" t="s">
        <v>567</v>
      </c>
      <c r="P87">
        <v>1046</v>
      </c>
      <c r="Q87" t="s">
        <v>837</v>
      </c>
    </row>
    <row r="88" spans="1:17" x14ac:dyDescent="0.25">
      <c r="A88">
        <v>11179</v>
      </c>
      <c r="B88">
        <v>-58.409669407280212</v>
      </c>
      <c r="C88">
        <v>-34.604027712029101</v>
      </c>
      <c r="D88" t="s">
        <v>16</v>
      </c>
      <c r="E88" t="s">
        <v>38</v>
      </c>
      <c r="F88" t="s">
        <v>838</v>
      </c>
      <c r="G88" t="s">
        <v>40</v>
      </c>
      <c r="H88">
        <v>3</v>
      </c>
      <c r="I88" t="b">
        <v>0</v>
      </c>
      <c r="J88" t="b">
        <v>0</v>
      </c>
      <c r="K88" t="s">
        <v>69</v>
      </c>
      <c r="L88">
        <v>3153</v>
      </c>
      <c r="N88" t="s">
        <v>527</v>
      </c>
      <c r="O88" t="s">
        <v>567</v>
      </c>
      <c r="P88">
        <v>1193</v>
      </c>
      <c r="Q88" t="s">
        <v>839</v>
      </c>
    </row>
    <row r="89" spans="1:17" x14ac:dyDescent="0.25">
      <c r="A89">
        <v>11186</v>
      </c>
      <c r="B89">
        <v>-58.4109814624086</v>
      </c>
      <c r="C89">
        <v>-34.604001705018298</v>
      </c>
      <c r="D89" t="s">
        <v>21</v>
      </c>
      <c r="E89" t="s">
        <v>38</v>
      </c>
      <c r="F89" t="s">
        <v>840</v>
      </c>
      <c r="G89" t="s">
        <v>40</v>
      </c>
      <c r="H89">
        <v>2</v>
      </c>
      <c r="I89" t="b">
        <v>0</v>
      </c>
      <c r="J89" t="b">
        <v>0</v>
      </c>
      <c r="K89" t="s">
        <v>69</v>
      </c>
      <c r="L89">
        <v>3247</v>
      </c>
      <c r="N89" t="s">
        <v>527</v>
      </c>
      <c r="O89" t="s">
        <v>567</v>
      </c>
      <c r="P89">
        <v>1193</v>
      </c>
      <c r="Q89" t="s">
        <v>841</v>
      </c>
    </row>
    <row r="90" spans="1:17" x14ac:dyDescent="0.25">
      <c r="A90">
        <v>11173</v>
      </c>
      <c r="B90">
        <v>-58.411753495507298</v>
      </c>
      <c r="C90">
        <v>-34.604078702997697</v>
      </c>
      <c r="D90" t="s">
        <v>18</v>
      </c>
      <c r="E90" t="s">
        <v>38</v>
      </c>
      <c r="F90" t="s">
        <v>842</v>
      </c>
      <c r="G90" t="s">
        <v>40</v>
      </c>
      <c r="H90">
        <v>2</v>
      </c>
      <c r="I90" t="b">
        <v>0</v>
      </c>
      <c r="J90" t="b">
        <v>0</v>
      </c>
      <c r="K90" t="s">
        <v>69</v>
      </c>
      <c r="L90">
        <v>3300</v>
      </c>
      <c r="N90" t="s">
        <v>527</v>
      </c>
      <c r="O90" t="s">
        <v>567</v>
      </c>
      <c r="P90">
        <v>1193</v>
      </c>
      <c r="Q90" t="s">
        <v>843</v>
      </c>
    </row>
    <row r="91" spans="1:17" x14ac:dyDescent="0.25">
      <c r="A91">
        <v>11164</v>
      </c>
      <c r="B91">
        <v>-58.411753495507298</v>
      </c>
      <c r="C91">
        <v>-34.604078702997697</v>
      </c>
      <c r="D91" t="s">
        <v>13</v>
      </c>
      <c r="E91" t="s">
        <v>38</v>
      </c>
      <c r="F91" t="s">
        <v>844</v>
      </c>
      <c r="G91" t="s">
        <v>40</v>
      </c>
      <c r="H91">
        <v>1</v>
      </c>
      <c r="I91" t="b">
        <v>0</v>
      </c>
      <c r="J91" t="b">
        <v>0</v>
      </c>
      <c r="K91" t="s">
        <v>69</v>
      </c>
      <c r="L91">
        <v>3302</v>
      </c>
      <c r="N91" t="s">
        <v>527</v>
      </c>
      <c r="O91" t="s">
        <v>567</v>
      </c>
      <c r="P91">
        <v>1193</v>
      </c>
      <c r="Q91" t="s">
        <v>845</v>
      </c>
    </row>
    <row r="92" spans="1:17" x14ac:dyDescent="0.25">
      <c r="A92">
        <v>11029</v>
      </c>
      <c r="B92">
        <v>-58.371673798279403</v>
      </c>
      <c r="C92">
        <v>-34.603042875085997</v>
      </c>
      <c r="D92" t="s">
        <v>13</v>
      </c>
      <c r="E92" t="s">
        <v>38</v>
      </c>
      <c r="F92" t="s">
        <v>846</v>
      </c>
      <c r="G92" t="s">
        <v>40</v>
      </c>
      <c r="H92">
        <v>2</v>
      </c>
      <c r="I92" t="b">
        <v>0</v>
      </c>
      <c r="J92" t="b">
        <v>0</v>
      </c>
      <c r="K92" t="s">
        <v>69</v>
      </c>
      <c r="L92">
        <v>345</v>
      </c>
      <c r="N92" t="s">
        <v>512</v>
      </c>
      <c r="O92" t="s">
        <v>559</v>
      </c>
      <c r="P92">
        <v>1043</v>
      </c>
      <c r="Q92" t="s">
        <v>847</v>
      </c>
    </row>
    <row r="93" spans="1:17" x14ac:dyDescent="0.25">
      <c r="A93">
        <v>11420</v>
      </c>
      <c r="B93">
        <v>-58.418277765916898</v>
      </c>
      <c r="C93">
        <v>-34.603430656294101</v>
      </c>
      <c r="D93" t="s">
        <v>21</v>
      </c>
      <c r="E93" t="s">
        <v>38</v>
      </c>
      <c r="F93" t="s">
        <v>848</v>
      </c>
      <c r="G93" t="s">
        <v>40</v>
      </c>
      <c r="H93">
        <v>2</v>
      </c>
      <c r="I93" t="b">
        <v>0</v>
      </c>
      <c r="J93" t="b">
        <v>0</v>
      </c>
      <c r="K93" t="s">
        <v>69</v>
      </c>
      <c r="L93">
        <v>3820</v>
      </c>
      <c r="N93" t="s">
        <v>537</v>
      </c>
      <c r="O93" t="s">
        <v>568</v>
      </c>
      <c r="P93">
        <v>1194</v>
      </c>
      <c r="Q93" t="s">
        <v>849</v>
      </c>
    </row>
    <row r="94" spans="1:17" x14ac:dyDescent="0.25">
      <c r="A94">
        <v>11415</v>
      </c>
      <c r="B94">
        <v>-58.421624904363597</v>
      </c>
      <c r="C94">
        <v>-34.603059631447799</v>
      </c>
      <c r="D94" t="s">
        <v>19</v>
      </c>
      <c r="E94" t="s">
        <v>38</v>
      </c>
      <c r="F94" t="s">
        <v>850</v>
      </c>
      <c r="G94" t="s">
        <v>40</v>
      </c>
      <c r="H94">
        <v>3</v>
      </c>
      <c r="I94" t="b">
        <v>0</v>
      </c>
      <c r="J94" t="b">
        <v>0</v>
      </c>
      <c r="K94" t="s">
        <v>69</v>
      </c>
      <c r="L94">
        <v>4043</v>
      </c>
      <c r="N94" t="s">
        <v>537</v>
      </c>
      <c r="O94" t="s">
        <v>568</v>
      </c>
      <c r="P94">
        <v>1194</v>
      </c>
      <c r="Q94" t="s">
        <v>851</v>
      </c>
    </row>
    <row r="95" spans="1:17" x14ac:dyDescent="0.25">
      <c r="A95">
        <v>11417</v>
      </c>
      <c r="B95">
        <v>-58.421845913873902</v>
      </c>
      <c r="C95">
        <v>-34.603086630981387</v>
      </c>
      <c r="D95" t="s">
        <v>16</v>
      </c>
      <c r="E95" t="s">
        <v>38</v>
      </c>
      <c r="F95" t="s">
        <v>852</v>
      </c>
      <c r="G95" t="s">
        <v>40</v>
      </c>
      <c r="H95">
        <v>1</v>
      </c>
      <c r="I95" t="b">
        <v>0</v>
      </c>
      <c r="J95" t="b">
        <v>0</v>
      </c>
      <c r="K95" t="s">
        <v>69</v>
      </c>
      <c r="L95">
        <v>4055</v>
      </c>
      <c r="N95" t="s">
        <v>537</v>
      </c>
      <c r="O95" t="s">
        <v>568</v>
      </c>
      <c r="P95">
        <v>1194</v>
      </c>
      <c r="Q95" t="s">
        <v>851</v>
      </c>
    </row>
    <row r="96" spans="1:17" x14ac:dyDescent="0.25">
      <c r="A96">
        <v>11416</v>
      </c>
      <c r="B96">
        <v>-58.422912958032292</v>
      </c>
      <c r="C96">
        <v>-34.602971623134103</v>
      </c>
      <c r="D96" t="s">
        <v>18</v>
      </c>
      <c r="E96" t="s">
        <v>38</v>
      </c>
      <c r="F96" t="s">
        <v>853</v>
      </c>
      <c r="G96" t="s">
        <v>40</v>
      </c>
      <c r="H96">
        <v>4</v>
      </c>
      <c r="I96" t="b">
        <v>0</v>
      </c>
      <c r="J96" t="b">
        <v>0</v>
      </c>
      <c r="K96" t="s">
        <v>69</v>
      </c>
      <c r="L96">
        <v>4124</v>
      </c>
      <c r="N96" t="s">
        <v>537</v>
      </c>
      <c r="O96" t="s">
        <v>568</v>
      </c>
      <c r="P96">
        <v>1195</v>
      </c>
      <c r="Q96" t="s">
        <v>854</v>
      </c>
    </row>
    <row r="97" spans="1:17" x14ac:dyDescent="0.25">
      <c r="A97">
        <v>11418</v>
      </c>
      <c r="B97">
        <v>-58.425316057437698</v>
      </c>
      <c r="C97">
        <v>-34.602706605322602</v>
      </c>
      <c r="D97" t="s">
        <v>13</v>
      </c>
      <c r="E97" t="s">
        <v>38</v>
      </c>
      <c r="F97" t="s">
        <v>855</v>
      </c>
      <c r="G97" t="s">
        <v>40</v>
      </c>
      <c r="H97">
        <v>3</v>
      </c>
      <c r="I97" t="b">
        <v>0</v>
      </c>
      <c r="J97" t="b">
        <v>0</v>
      </c>
      <c r="K97" t="s">
        <v>69</v>
      </c>
      <c r="L97">
        <v>4279</v>
      </c>
      <c r="N97" t="s">
        <v>537</v>
      </c>
      <c r="O97" t="s">
        <v>568</v>
      </c>
      <c r="P97">
        <v>1195</v>
      </c>
      <c r="Q97" t="s">
        <v>856</v>
      </c>
    </row>
    <row r="98" spans="1:17" x14ac:dyDescent="0.25">
      <c r="A98">
        <v>11213</v>
      </c>
      <c r="B98">
        <v>-58.437117538503287</v>
      </c>
      <c r="C98">
        <v>-34.600417495300697</v>
      </c>
      <c r="D98" t="s">
        <v>16</v>
      </c>
      <c r="E98" t="s">
        <v>38</v>
      </c>
      <c r="F98" t="s">
        <v>857</v>
      </c>
      <c r="G98" t="s">
        <v>40</v>
      </c>
      <c r="H98">
        <v>1</v>
      </c>
      <c r="I98" t="b">
        <v>0</v>
      </c>
      <c r="J98" t="b">
        <v>0</v>
      </c>
      <c r="K98" t="s">
        <v>69</v>
      </c>
      <c r="L98">
        <v>5066</v>
      </c>
      <c r="N98" t="s">
        <v>516</v>
      </c>
      <c r="O98" t="s">
        <v>561</v>
      </c>
      <c r="P98">
        <v>1414</v>
      </c>
      <c r="Q98" t="s">
        <v>858</v>
      </c>
    </row>
    <row r="99" spans="1:17" x14ac:dyDescent="0.25">
      <c r="A99">
        <v>11212</v>
      </c>
      <c r="B99">
        <v>-58.439490629861503</v>
      </c>
      <c r="C99">
        <v>-34.599208456101401</v>
      </c>
      <c r="D99" t="s">
        <v>16</v>
      </c>
      <c r="E99" t="s">
        <v>38</v>
      </c>
      <c r="F99" t="s">
        <v>859</v>
      </c>
      <c r="G99" t="s">
        <v>40</v>
      </c>
      <c r="H99">
        <v>2</v>
      </c>
      <c r="I99" t="b">
        <v>0</v>
      </c>
      <c r="J99" t="b">
        <v>0</v>
      </c>
      <c r="K99" t="s">
        <v>69</v>
      </c>
      <c r="L99">
        <v>5273</v>
      </c>
      <c r="N99" t="s">
        <v>516</v>
      </c>
      <c r="O99" t="s">
        <v>561</v>
      </c>
      <c r="P99">
        <v>1414</v>
      </c>
      <c r="Q99" t="s">
        <v>860</v>
      </c>
    </row>
    <row r="100" spans="1:17" x14ac:dyDescent="0.25">
      <c r="A100">
        <v>11205</v>
      </c>
      <c r="B100">
        <v>-58.4406736720601</v>
      </c>
      <c r="C100">
        <v>-34.598139425929404</v>
      </c>
      <c r="D100" t="s">
        <v>19</v>
      </c>
      <c r="E100" t="s">
        <v>38</v>
      </c>
      <c r="F100" t="s">
        <v>861</v>
      </c>
      <c r="G100" t="s">
        <v>40</v>
      </c>
      <c r="H100">
        <v>4</v>
      </c>
      <c r="I100" t="b">
        <v>0</v>
      </c>
      <c r="J100" t="b">
        <v>0</v>
      </c>
      <c r="K100" t="s">
        <v>69</v>
      </c>
      <c r="L100">
        <v>5399</v>
      </c>
      <c r="N100" t="s">
        <v>516</v>
      </c>
      <c r="O100" t="s">
        <v>561</v>
      </c>
      <c r="P100">
        <v>1414</v>
      </c>
      <c r="Q100" t="s">
        <v>862</v>
      </c>
    </row>
    <row r="101" spans="1:17" x14ac:dyDescent="0.25">
      <c r="A101">
        <v>11208</v>
      </c>
      <c r="B101">
        <v>-58.440750675277101</v>
      </c>
      <c r="C101">
        <v>-34.598135425460498</v>
      </c>
      <c r="D101" t="s">
        <v>13</v>
      </c>
      <c r="E101" t="s">
        <v>38</v>
      </c>
      <c r="F101" t="s">
        <v>863</v>
      </c>
      <c r="G101" t="s">
        <v>40</v>
      </c>
      <c r="H101">
        <v>3</v>
      </c>
      <c r="I101" t="b">
        <v>0</v>
      </c>
      <c r="J101" t="b">
        <v>0</v>
      </c>
      <c r="K101" t="s">
        <v>69</v>
      </c>
      <c r="L101">
        <v>5401</v>
      </c>
      <c r="N101" t="s">
        <v>516</v>
      </c>
      <c r="O101" t="s">
        <v>561</v>
      </c>
      <c r="P101">
        <v>1414</v>
      </c>
      <c r="Q101" t="s">
        <v>864</v>
      </c>
    </row>
    <row r="102" spans="1:17" x14ac:dyDescent="0.25">
      <c r="A102">
        <v>11169</v>
      </c>
      <c r="B102">
        <v>-58.411965504566901</v>
      </c>
      <c r="C102">
        <v>-34.604095702348197</v>
      </c>
      <c r="D102" t="s">
        <v>16</v>
      </c>
      <c r="E102" t="s">
        <v>38</v>
      </c>
      <c r="F102" t="s">
        <v>865</v>
      </c>
      <c r="G102" t="s">
        <v>40</v>
      </c>
      <c r="H102">
        <v>1</v>
      </c>
      <c r="I102" t="b">
        <v>0</v>
      </c>
      <c r="J102" t="b">
        <v>0</v>
      </c>
      <c r="L102">
        <v>0</v>
      </c>
    </row>
    <row r="103" spans="1:17" x14ac:dyDescent="0.25">
      <c r="A103">
        <v>11768</v>
      </c>
      <c r="B103">
        <v>-58.447577917094499</v>
      </c>
      <c r="C103">
        <v>-34.591732246022303</v>
      </c>
      <c r="D103" t="s">
        <v>16</v>
      </c>
      <c r="E103" t="s">
        <v>38</v>
      </c>
      <c r="F103" t="s">
        <v>866</v>
      </c>
      <c r="G103" t="s">
        <v>40</v>
      </c>
      <c r="H103">
        <v>1</v>
      </c>
      <c r="I103" t="b">
        <v>0</v>
      </c>
      <c r="J103" t="b">
        <v>0</v>
      </c>
      <c r="L103">
        <v>0</v>
      </c>
    </row>
    <row r="104" spans="1:17" x14ac:dyDescent="0.25">
      <c r="A104">
        <v>11767</v>
      </c>
      <c r="B104">
        <v>-58.454990193504401</v>
      </c>
      <c r="C104">
        <v>-34.586721095453903</v>
      </c>
      <c r="D104" t="s">
        <v>16</v>
      </c>
      <c r="E104" t="s">
        <v>38</v>
      </c>
      <c r="F104" t="s">
        <v>867</v>
      </c>
      <c r="G104" t="s">
        <v>40</v>
      </c>
      <c r="H104">
        <v>1</v>
      </c>
      <c r="I104" t="b">
        <v>0</v>
      </c>
      <c r="J104" t="b">
        <v>0</v>
      </c>
      <c r="L104">
        <v>0</v>
      </c>
    </row>
    <row r="105" spans="1:17" x14ac:dyDescent="0.25">
      <c r="A105">
        <v>11168</v>
      </c>
      <c r="B105">
        <v>-58.399475981731499</v>
      </c>
      <c r="C105">
        <v>-34.604615775274297</v>
      </c>
      <c r="D105" t="s">
        <v>16</v>
      </c>
      <c r="E105" t="s">
        <v>38</v>
      </c>
      <c r="F105" t="s">
        <v>868</v>
      </c>
      <c r="G105" t="s">
        <v>40</v>
      </c>
      <c r="H105">
        <v>1</v>
      </c>
      <c r="I105" t="b">
        <v>0</v>
      </c>
      <c r="J105" t="b">
        <v>0</v>
      </c>
      <c r="L105">
        <v>0</v>
      </c>
    </row>
    <row r="106" spans="1:17" x14ac:dyDescent="0.25">
      <c r="A106">
        <v>11165</v>
      </c>
      <c r="B106">
        <v>-58.405501235165197</v>
      </c>
      <c r="C106">
        <v>-34.604532743929603</v>
      </c>
      <c r="D106" t="s">
        <v>16</v>
      </c>
      <c r="E106" t="s">
        <v>38</v>
      </c>
      <c r="F106" t="s">
        <v>869</v>
      </c>
      <c r="G106" t="s">
        <v>40</v>
      </c>
      <c r="H106">
        <v>1</v>
      </c>
      <c r="I106" t="b">
        <v>0</v>
      </c>
      <c r="J106" t="b">
        <v>0</v>
      </c>
      <c r="L106">
        <v>0</v>
      </c>
    </row>
    <row r="107" spans="1:17" x14ac:dyDescent="0.25">
      <c r="A107">
        <v>11167</v>
      </c>
      <c r="B107">
        <v>-58.3864774294724</v>
      </c>
      <c r="C107">
        <v>-34.604025825300397</v>
      </c>
      <c r="D107" t="s">
        <v>16</v>
      </c>
      <c r="E107" t="s">
        <v>38</v>
      </c>
      <c r="F107" t="s">
        <v>870</v>
      </c>
      <c r="G107" t="s">
        <v>40</v>
      </c>
      <c r="H107">
        <v>1</v>
      </c>
      <c r="I107" t="b">
        <v>0</v>
      </c>
      <c r="J107" t="b">
        <v>0</v>
      </c>
      <c r="L107">
        <v>0</v>
      </c>
    </row>
    <row r="108" spans="1:17" x14ac:dyDescent="0.25">
      <c r="A108">
        <v>10887</v>
      </c>
      <c r="B108">
        <v>-58.424310360202497</v>
      </c>
      <c r="C108">
        <v>-34.6508377087087</v>
      </c>
      <c r="D108" t="s">
        <v>16</v>
      </c>
      <c r="E108" t="s">
        <v>38</v>
      </c>
      <c r="F108" t="s">
        <v>871</v>
      </c>
      <c r="G108" t="s">
        <v>40</v>
      </c>
      <c r="H108">
        <v>3</v>
      </c>
      <c r="I108" t="b">
        <v>0</v>
      </c>
      <c r="J108" t="b">
        <v>0</v>
      </c>
      <c r="K108" t="s">
        <v>71</v>
      </c>
      <c r="L108">
        <v>2906</v>
      </c>
      <c r="N108" t="s">
        <v>513</v>
      </c>
      <c r="O108" t="s">
        <v>560</v>
      </c>
      <c r="P108">
        <v>1437</v>
      </c>
      <c r="Q108" t="s">
        <v>872</v>
      </c>
    </row>
    <row r="109" spans="1:17" x14ac:dyDescent="0.25">
      <c r="A109">
        <v>11195</v>
      </c>
      <c r="B109">
        <v>-58.450416762980502</v>
      </c>
      <c r="C109">
        <v>-34.5535453624165</v>
      </c>
      <c r="D109" t="s">
        <v>18</v>
      </c>
      <c r="E109" t="s">
        <v>38</v>
      </c>
      <c r="F109" t="s">
        <v>873</v>
      </c>
      <c r="G109" t="s">
        <v>40</v>
      </c>
      <c r="H109">
        <v>2</v>
      </c>
      <c r="I109" t="b">
        <v>0</v>
      </c>
      <c r="J109" t="b">
        <v>0</v>
      </c>
      <c r="K109" t="s">
        <v>72</v>
      </c>
      <c r="L109">
        <v>6335</v>
      </c>
      <c r="N109" t="s">
        <v>532</v>
      </c>
      <c r="O109" t="s">
        <v>570</v>
      </c>
      <c r="P109">
        <v>1428</v>
      </c>
      <c r="Q109" t="s">
        <v>874</v>
      </c>
    </row>
    <row r="110" spans="1:17" x14ac:dyDescent="0.25">
      <c r="A110">
        <v>11532</v>
      </c>
      <c r="B110">
        <v>-58.464604259589002</v>
      </c>
      <c r="C110">
        <v>-34.539464972475798</v>
      </c>
      <c r="D110" t="s">
        <v>13</v>
      </c>
      <c r="E110" t="s">
        <v>38</v>
      </c>
      <c r="F110" t="s">
        <v>875</v>
      </c>
      <c r="G110" t="s">
        <v>40</v>
      </c>
      <c r="H110">
        <v>1</v>
      </c>
      <c r="I110" t="b">
        <v>0</v>
      </c>
      <c r="J110" t="b">
        <v>0</v>
      </c>
      <c r="K110" t="s">
        <v>72</v>
      </c>
      <c r="L110">
        <v>8250</v>
      </c>
      <c r="N110" t="s">
        <v>533</v>
      </c>
      <c r="O110" t="s">
        <v>570</v>
      </c>
      <c r="P110">
        <v>1429</v>
      </c>
      <c r="Q110" t="s">
        <v>876</v>
      </c>
    </row>
    <row r="111" spans="1:17" x14ac:dyDescent="0.25">
      <c r="A111">
        <v>11710</v>
      </c>
      <c r="B111">
        <v>-58.370745636012707</v>
      </c>
      <c r="C111">
        <v>-34.585762485581597</v>
      </c>
      <c r="D111" t="s">
        <v>16</v>
      </c>
      <c r="E111" t="s">
        <v>38</v>
      </c>
      <c r="F111" t="s">
        <v>877</v>
      </c>
      <c r="G111" t="s">
        <v>40</v>
      </c>
      <c r="H111">
        <v>2</v>
      </c>
      <c r="I111" t="b">
        <v>0</v>
      </c>
      <c r="J111" t="b">
        <v>0</v>
      </c>
      <c r="K111" t="s">
        <v>73</v>
      </c>
      <c r="L111">
        <v>1901</v>
      </c>
      <c r="N111" t="s">
        <v>517</v>
      </c>
      <c r="O111" t="s">
        <v>559</v>
      </c>
      <c r="P111">
        <v>1104</v>
      </c>
      <c r="Q111" t="s">
        <v>878</v>
      </c>
    </row>
    <row r="112" spans="1:17" x14ac:dyDescent="0.25">
      <c r="A112">
        <v>11702</v>
      </c>
      <c r="B112">
        <v>-58.370484624646799</v>
      </c>
      <c r="C112">
        <v>-34.585711485690602</v>
      </c>
      <c r="D112" t="s">
        <v>16</v>
      </c>
      <c r="E112" t="s">
        <v>38</v>
      </c>
      <c r="F112" t="s">
        <v>879</v>
      </c>
      <c r="G112" t="s">
        <v>40</v>
      </c>
      <c r="H112">
        <v>1</v>
      </c>
      <c r="I112" t="b">
        <v>0</v>
      </c>
      <c r="J112" t="b">
        <v>0</v>
      </c>
      <c r="K112" t="s">
        <v>73</v>
      </c>
      <c r="L112">
        <v>1901</v>
      </c>
      <c r="N112" t="s">
        <v>517</v>
      </c>
      <c r="O112" t="s">
        <v>559</v>
      </c>
      <c r="P112">
        <v>1104</v>
      </c>
      <c r="Q112" t="s">
        <v>878</v>
      </c>
    </row>
    <row r="113" spans="1:17" x14ac:dyDescent="0.25">
      <c r="A113">
        <v>11723</v>
      </c>
      <c r="B113">
        <v>-58.371447673676997</v>
      </c>
      <c r="C113">
        <v>-34.586895507988899</v>
      </c>
      <c r="D113" t="s">
        <v>13</v>
      </c>
      <c r="E113" t="s">
        <v>38</v>
      </c>
      <c r="F113" t="s">
        <v>880</v>
      </c>
      <c r="G113" t="s">
        <v>40</v>
      </c>
      <c r="H113">
        <v>1</v>
      </c>
      <c r="I113" t="b">
        <v>0</v>
      </c>
      <c r="J113" t="b">
        <v>0</v>
      </c>
      <c r="K113" t="s">
        <v>73</v>
      </c>
      <c r="L113">
        <v>2048</v>
      </c>
      <c r="N113" t="s">
        <v>517</v>
      </c>
      <c r="O113" t="s">
        <v>559</v>
      </c>
      <c r="P113">
        <v>1104</v>
      </c>
      <c r="Q113" t="s">
        <v>881</v>
      </c>
    </row>
    <row r="114" spans="1:17" x14ac:dyDescent="0.25">
      <c r="A114">
        <v>11394</v>
      </c>
      <c r="B114">
        <v>-58.386896485670214</v>
      </c>
      <c r="C114">
        <v>-34.609421946341897</v>
      </c>
      <c r="D114" t="s">
        <v>13</v>
      </c>
      <c r="E114" t="s">
        <v>38</v>
      </c>
      <c r="F114" t="s">
        <v>882</v>
      </c>
      <c r="G114" t="s">
        <v>40</v>
      </c>
      <c r="H114">
        <v>3</v>
      </c>
      <c r="I114" t="b">
        <v>0</v>
      </c>
      <c r="J114" t="b">
        <v>0</v>
      </c>
      <c r="K114" t="s">
        <v>74</v>
      </c>
      <c r="L114">
        <v>1464</v>
      </c>
      <c r="N114" t="s">
        <v>515</v>
      </c>
      <c r="O114" t="s">
        <v>559</v>
      </c>
      <c r="P114">
        <v>1085</v>
      </c>
      <c r="Q114" t="s">
        <v>883</v>
      </c>
    </row>
    <row r="115" spans="1:17" x14ac:dyDescent="0.25">
      <c r="A115">
        <v>11388</v>
      </c>
      <c r="B115">
        <v>-58.373821928007402</v>
      </c>
      <c r="C115">
        <v>-34.608532989849998</v>
      </c>
      <c r="D115" t="s">
        <v>16</v>
      </c>
      <c r="E115" t="s">
        <v>38</v>
      </c>
      <c r="F115" t="s">
        <v>884</v>
      </c>
      <c r="G115" t="s">
        <v>40</v>
      </c>
      <c r="H115">
        <v>1</v>
      </c>
      <c r="I115" t="b">
        <v>0</v>
      </c>
      <c r="J115" t="b">
        <v>0</v>
      </c>
      <c r="K115" t="s">
        <v>74</v>
      </c>
      <c r="L115">
        <v>525</v>
      </c>
      <c r="N115" t="s">
        <v>515</v>
      </c>
      <c r="O115" t="s">
        <v>559</v>
      </c>
      <c r="P115">
        <v>1084</v>
      </c>
      <c r="Q115" t="s">
        <v>885</v>
      </c>
    </row>
    <row r="116" spans="1:17" x14ac:dyDescent="0.25">
      <c r="A116">
        <v>11383</v>
      </c>
      <c r="B116">
        <v>-58.380628218302</v>
      </c>
      <c r="C116">
        <v>-34.608993967169603</v>
      </c>
      <c r="D116" t="s">
        <v>16</v>
      </c>
      <c r="E116" t="s">
        <v>38</v>
      </c>
      <c r="F116" t="s">
        <v>886</v>
      </c>
      <c r="G116" t="s">
        <v>40</v>
      </c>
      <c r="H116">
        <v>1</v>
      </c>
      <c r="I116" t="b">
        <v>0</v>
      </c>
      <c r="J116" t="b">
        <v>0</v>
      </c>
      <c r="L116">
        <v>0</v>
      </c>
    </row>
    <row r="117" spans="1:17" x14ac:dyDescent="0.25">
      <c r="A117">
        <v>11663</v>
      </c>
      <c r="B117">
        <v>-58.437913632113201</v>
      </c>
      <c r="C117">
        <v>-34.608790682324901</v>
      </c>
      <c r="D117" t="s">
        <v>16</v>
      </c>
      <c r="E117" t="s">
        <v>38</v>
      </c>
      <c r="F117" t="s">
        <v>887</v>
      </c>
      <c r="G117" t="s">
        <v>40</v>
      </c>
      <c r="H117">
        <v>1</v>
      </c>
      <c r="I117" t="b">
        <v>0</v>
      </c>
      <c r="J117" t="b">
        <v>0</v>
      </c>
      <c r="K117" t="s">
        <v>75</v>
      </c>
      <c r="L117">
        <v>5044</v>
      </c>
      <c r="N117" t="s">
        <v>518</v>
      </c>
      <c r="O117" t="s">
        <v>562</v>
      </c>
      <c r="P117">
        <v>1405</v>
      </c>
      <c r="Q117" t="s">
        <v>888</v>
      </c>
    </row>
    <row r="118" spans="1:17" x14ac:dyDescent="0.25">
      <c r="A118">
        <v>11666</v>
      </c>
      <c r="B118">
        <v>-58.445290092773497</v>
      </c>
      <c r="C118">
        <v>-34.629634121649097</v>
      </c>
      <c r="D118" t="s">
        <v>16</v>
      </c>
      <c r="E118" t="s">
        <v>38</v>
      </c>
      <c r="F118" t="s">
        <v>889</v>
      </c>
      <c r="G118" t="s">
        <v>40</v>
      </c>
      <c r="H118">
        <v>1</v>
      </c>
      <c r="I118" t="b">
        <v>0</v>
      </c>
      <c r="J118" t="b">
        <v>0</v>
      </c>
      <c r="K118" t="s">
        <v>76</v>
      </c>
      <c r="L118">
        <v>1251</v>
      </c>
      <c r="N118" t="s">
        <v>518</v>
      </c>
      <c r="O118" t="s">
        <v>562</v>
      </c>
      <c r="P118">
        <v>1406</v>
      </c>
      <c r="Q118" t="s">
        <v>890</v>
      </c>
    </row>
    <row r="119" spans="1:17" x14ac:dyDescent="0.25">
      <c r="A119">
        <v>10982</v>
      </c>
      <c r="B119">
        <v>-58.465084732787801</v>
      </c>
      <c r="C119">
        <v>-34.6025734071643</v>
      </c>
      <c r="D119" t="s">
        <v>18</v>
      </c>
      <c r="E119" t="s">
        <v>38</v>
      </c>
      <c r="F119" t="s">
        <v>891</v>
      </c>
      <c r="G119" t="s">
        <v>40</v>
      </c>
      <c r="H119">
        <v>2</v>
      </c>
      <c r="I119" t="b">
        <v>0</v>
      </c>
      <c r="J119" t="b">
        <v>0</v>
      </c>
      <c r="K119" t="s">
        <v>77</v>
      </c>
      <c r="L119">
        <v>2137</v>
      </c>
      <c r="N119" t="s">
        <v>538</v>
      </c>
      <c r="O119" t="s">
        <v>561</v>
      </c>
      <c r="P119">
        <v>1416</v>
      </c>
      <c r="Q119" t="s">
        <v>892</v>
      </c>
    </row>
    <row r="120" spans="1:17" x14ac:dyDescent="0.25">
      <c r="A120">
        <v>11215</v>
      </c>
      <c r="B120">
        <v>-58.452021164753702</v>
      </c>
      <c r="C120">
        <v>-34.600147416028598</v>
      </c>
      <c r="D120" t="s">
        <v>18</v>
      </c>
      <c r="E120" t="s">
        <v>38</v>
      </c>
      <c r="F120" t="s">
        <v>893</v>
      </c>
      <c r="G120" t="s">
        <v>40</v>
      </c>
      <c r="H120">
        <v>2</v>
      </c>
      <c r="I120" t="b">
        <v>0</v>
      </c>
      <c r="J120" t="b">
        <v>0</v>
      </c>
      <c r="K120" t="s">
        <v>78</v>
      </c>
      <c r="L120">
        <v>1891</v>
      </c>
      <c r="N120" t="s">
        <v>516</v>
      </c>
      <c r="O120" t="s">
        <v>561</v>
      </c>
      <c r="P120">
        <v>1414</v>
      </c>
      <c r="Q120" t="s">
        <v>894</v>
      </c>
    </row>
    <row r="121" spans="1:17" x14ac:dyDescent="0.25">
      <c r="A121">
        <v>11774</v>
      </c>
      <c r="B121">
        <v>-58.459318276553198</v>
      </c>
      <c r="C121">
        <v>-34.572880758934602</v>
      </c>
      <c r="D121" t="s">
        <v>16</v>
      </c>
      <c r="E121" t="s">
        <v>38</v>
      </c>
      <c r="F121" t="s">
        <v>895</v>
      </c>
      <c r="G121" t="s">
        <v>40</v>
      </c>
      <c r="H121">
        <v>1</v>
      </c>
      <c r="I121" t="b">
        <v>0</v>
      </c>
      <c r="J121" t="b">
        <v>0</v>
      </c>
      <c r="K121" t="s">
        <v>79</v>
      </c>
      <c r="L121">
        <v>3174</v>
      </c>
      <c r="N121" t="s">
        <v>531</v>
      </c>
      <c r="O121" t="s">
        <v>570</v>
      </c>
      <c r="P121">
        <v>1426</v>
      </c>
      <c r="Q121" t="s">
        <v>896</v>
      </c>
    </row>
    <row r="122" spans="1:17" x14ac:dyDescent="0.25">
      <c r="A122">
        <v>11203</v>
      </c>
      <c r="B122">
        <v>-58.391618767872998</v>
      </c>
      <c r="C122">
        <v>-34.621048188557197</v>
      </c>
      <c r="D122" t="s">
        <v>18</v>
      </c>
      <c r="E122" t="s">
        <v>38</v>
      </c>
      <c r="F122" t="s">
        <v>897</v>
      </c>
      <c r="G122" t="s">
        <v>40</v>
      </c>
      <c r="H122">
        <v>3</v>
      </c>
      <c r="I122" t="b">
        <v>0</v>
      </c>
      <c r="J122" t="b">
        <v>0</v>
      </c>
      <c r="K122" t="s">
        <v>898</v>
      </c>
      <c r="L122">
        <v>1062</v>
      </c>
      <c r="N122" t="s">
        <v>539</v>
      </c>
      <c r="O122" t="s">
        <v>559</v>
      </c>
      <c r="P122">
        <v>1080</v>
      </c>
      <c r="Q122" t="s">
        <v>899</v>
      </c>
    </row>
    <row r="123" spans="1:17" x14ac:dyDescent="0.25">
      <c r="A123">
        <v>11200</v>
      </c>
      <c r="B123">
        <v>-58.391493774597102</v>
      </c>
      <c r="C123">
        <v>-34.622726227464398</v>
      </c>
      <c r="D123" t="s">
        <v>13</v>
      </c>
      <c r="E123" t="s">
        <v>38</v>
      </c>
      <c r="F123" t="s">
        <v>900</v>
      </c>
      <c r="G123" t="s">
        <v>40</v>
      </c>
      <c r="H123">
        <v>4</v>
      </c>
      <c r="I123" t="b">
        <v>0</v>
      </c>
      <c r="J123" t="b">
        <v>0</v>
      </c>
      <c r="K123" t="s">
        <v>898</v>
      </c>
      <c r="L123">
        <v>1201</v>
      </c>
      <c r="N123" t="s">
        <v>540</v>
      </c>
      <c r="O123" t="s">
        <v>567</v>
      </c>
      <c r="P123">
        <v>1133</v>
      </c>
      <c r="Q123" t="s">
        <v>901</v>
      </c>
    </row>
    <row r="124" spans="1:17" x14ac:dyDescent="0.25">
      <c r="A124">
        <v>11199</v>
      </c>
      <c r="B124">
        <v>-58.391439776115803</v>
      </c>
      <c r="C124">
        <v>-34.623257239847597</v>
      </c>
      <c r="D124" t="s">
        <v>20</v>
      </c>
      <c r="E124" t="s">
        <v>38</v>
      </c>
      <c r="F124" t="s">
        <v>902</v>
      </c>
      <c r="G124" t="s">
        <v>40</v>
      </c>
      <c r="H124">
        <v>1</v>
      </c>
      <c r="I124" t="b">
        <v>0</v>
      </c>
      <c r="J124" t="b">
        <v>0</v>
      </c>
      <c r="K124" t="s">
        <v>80</v>
      </c>
      <c r="L124">
        <v>1238</v>
      </c>
      <c r="N124" t="s">
        <v>539</v>
      </c>
      <c r="O124" t="s">
        <v>559</v>
      </c>
      <c r="P124">
        <v>1133</v>
      </c>
      <c r="Q124" t="s">
        <v>903</v>
      </c>
    </row>
    <row r="125" spans="1:17" x14ac:dyDescent="0.25">
      <c r="A125">
        <v>11675</v>
      </c>
      <c r="B125">
        <v>-58.391241788999793</v>
      </c>
      <c r="C125">
        <v>-34.6262273086056</v>
      </c>
      <c r="D125" t="s">
        <v>16</v>
      </c>
      <c r="E125" t="s">
        <v>38</v>
      </c>
      <c r="F125" t="s">
        <v>904</v>
      </c>
      <c r="G125" t="s">
        <v>40</v>
      </c>
      <c r="H125">
        <v>1</v>
      </c>
      <c r="I125" t="b">
        <v>0</v>
      </c>
      <c r="J125" t="b">
        <v>0</v>
      </c>
      <c r="K125" t="s">
        <v>898</v>
      </c>
      <c r="L125">
        <v>1492</v>
      </c>
      <c r="N125" t="s">
        <v>539</v>
      </c>
      <c r="O125" t="s">
        <v>559</v>
      </c>
      <c r="P125">
        <v>1133</v>
      </c>
      <c r="Q125" t="s">
        <v>905</v>
      </c>
    </row>
    <row r="126" spans="1:17" x14ac:dyDescent="0.25">
      <c r="A126">
        <v>11681</v>
      </c>
      <c r="B126">
        <v>-58.351762111503398</v>
      </c>
      <c r="C126">
        <v>-34.624508461906998</v>
      </c>
      <c r="D126" t="s">
        <v>13</v>
      </c>
      <c r="E126" t="s">
        <v>38</v>
      </c>
      <c r="F126" t="s">
        <v>906</v>
      </c>
      <c r="G126" t="s">
        <v>40</v>
      </c>
      <c r="H126">
        <v>1</v>
      </c>
      <c r="I126" t="b">
        <v>0</v>
      </c>
      <c r="J126" t="b">
        <v>0</v>
      </c>
      <c r="K126" t="s">
        <v>81</v>
      </c>
      <c r="L126">
        <v>2591</v>
      </c>
      <c r="N126" t="s">
        <v>520</v>
      </c>
      <c r="O126" t="s">
        <v>560</v>
      </c>
      <c r="P126">
        <v>1107</v>
      </c>
      <c r="Q126" t="s">
        <v>907</v>
      </c>
    </row>
    <row r="127" spans="1:17" x14ac:dyDescent="0.25">
      <c r="A127">
        <v>11680</v>
      </c>
      <c r="B127">
        <v>-58.343284749075103</v>
      </c>
      <c r="C127">
        <v>-34.623830487682</v>
      </c>
      <c r="D127" t="s">
        <v>18</v>
      </c>
      <c r="E127" t="s">
        <v>38</v>
      </c>
      <c r="F127" t="s">
        <v>908</v>
      </c>
      <c r="G127" t="s">
        <v>40</v>
      </c>
      <c r="H127">
        <v>1</v>
      </c>
      <c r="I127" t="b">
        <v>0</v>
      </c>
      <c r="J127" t="b">
        <v>0</v>
      </c>
      <c r="K127" t="s">
        <v>81</v>
      </c>
      <c r="L127">
        <v>3091</v>
      </c>
      <c r="N127" t="s">
        <v>520</v>
      </c>
      <c r="O127" t="s">
        <v>560</v>
      </c>
      <c r="P127">
        <v>1107</v>
      </c>
      <c r="Q127" t="s">
        <v>909</v>
      </c>
    </row>
    <row r="128" spans="1:17" x14ac:dyDescent="0.25">
      <c r="A128">
        <v>11523</v>
      </c>
      <c r="B128">
        <v>-58.456953667446612</v>
      </c>
      <c r="C128">
        <v>-34.641148327169702</v>
      </c>
      <c r="D128" t="s">
        <v>13</v>
      </c>
      <c r="E128" t="s">
        <v>38</v>
      </c>
      <c r="F128" t="s">
        <v>910</v>
      </c>
      <c r="G128" t="s">
        <v>40</v>
      </c>
      <c r="H128">
        <v>2</v>
      </c>
      <c r="I128" t="b">
        <v>0</v>
      </c>
      <c r="J128" t="b">
        <v>0</v>
      </c>
      <c r="K128" t="s">
        <v>82</v>
      </c>
      <c r="L128">
        <v>2616</v>
      </c>
      <c r="N128" t="s">
        <v>529</v>
      </c>
      <c r="O128" t="s">
        <v>566</v>
      </c>
      <c r="P128">
        <v>1406</v>
      </c>
      <c r="Q128" t="s">
        <v>911</v>
      </c>
    </row>
    <row r="129" spans="1:17" x14ac:dyDescent="0.25">
      <c r="A129">
        <v>10981</v>
      </c>
      <c r="B129">
        <v>-58.476879615822902</v>
      </c>
      <c r="C129">
        <v>-34.656129571200502</v>
      </c>
      <c r="D129" t="s">
        <v>18</v>
      </c>
      <c r="E129" t="s">
        <v>38</v>
      </c>
      <c r="F129" t="s">
        <v>912</v>
      </c>
      <c r="G129" t="s">
        <v>40</v>
      </c>
      <c r="H129">
        <v>3</v>
      </c>
      <c r="I129" t="b">
        <v>0</v>
      </c>
      <c r="J129" t="b">
        <v>0</v>
      </c>
      <c r="K129" t="s">
        <v>82</v>
      </c>
      <c r="L129">
        <v>4735</v>
      </c>
      <c r="N129" t="s">
        <v>541</v>
      </c>
      <c r="O129" t="s">
        <v>564</v>
      </c>
      <c r="P129">
        <v>1407</v>
      </c>
      <c r="Q129" t="s">
        <v>913</v>
      </c>
    </row>
    <row r="130" spans="1:17" x14ac:dyDescent="0.25">
      <c r="A130">
        <v>10980</v>
      </c>
      <c r="B130">
        <v>-58.477821661764303</v>
      </c>
      <c r="C130">
        <v>-34.656989586201902</v>
      </c>
      <c r="D130" t="s">
        <v>19</v>
      </c>
      <c r="E130" t="s">
        <v>38</v>
      </c>
      <c r="F130" t="s">
        <v>914</v>
      </c>
      <c r="G130" t="s">
        <v>40</v>
      </c>
      <c r="H130">
        <v>3</v>
      </c>
      <c r="I130" t="b">
        <v>0</v>
      </c>
      <c r="J130" t="b">
        <v>0</v>
      </c>
      <c r="K130" t="s">
        <v>82</v>
      </c>
      <c r="L130">
        <v>4834</v>
      </c>
      <c r="N130" t="s">
        <v>541</v>
      </c>
      <c r="O130" t="s">
        <v>564</v>
      </c>
      <c r="P130">
        <v>1407</v>
      </c>
      <c r="Q130" t="s">
        <v>915</v>
      </c>
    </row>
    <row r="131" spans="1:17" x14ac:dyDescent="0.25">
      <c r="A131">
        <v>11216</v>
      </c>
      <c r="B131">
        <v>-58.524373310247412</v>
      </c>
      <c r="C131">
        <v>-34.613488363783503</v>
      </c>
      <c r="D131" t="s">
        <v>13</v>
      </c>
      <c r="E131" t="s">
        <v>38</v>
      </c>
      <c r="F131" t="s">
        <v>916</v>
      </c>
      <c r="G131" t="s">
        <v>40</v>
      </c>
      <c r="H131">
        <v>2</v>
      </c>
      <c r="I131" t="b">
        <v>0</v>
      </c>
      <c r="J131" t="b">
        <v>0</v>
      </c>
      <c r="K131" t="s">
        <v>83</v>
      </c>
      <c r="L131">
        <v>5252</v>
      </c>
      <c r="N131" t="s">
        <v>542</v>
      </c>
      <c r="O131" t="s">
        <v>573</v>
      </c>
      <c r="P131">
        <v>1419</v>
      </c>
      <c r="Q131" t="s">
        <v>917</v>
      </c>
    </row>
    <row r="132" spans="1:17" x14ac:dyDescent="0.25">
      <c r="A132">
        <v>11434</v>
      </c>
      <c r="B132">
        <v>-58.5257773764205</v>
      </c>
      <c r="C132">
        <v>-34.614456378913403</v>
      </c>
      <c r="D132" t="s">
        <v>16</v>
      </c>
      <c r="E132" t="s">
        <v>38</v>
      </c>
      <c r="F132" t="s">
        <v>918</v>
      </c>
      <c r="G132" t="s">
        <v>40</v>
      </c>
      <c r="H132">
        <v>3</v>
      </c>
      <c r="I132" t="b">
        <v>0</v>
      </c>
      <c r="J132" t="b">
        <v>0</v>
      </c>
      <c r="K132" t="s">
        <v>83</v>
      </c>
      <c r="L132">
        <v>5327</v>
      </c>
      <c r="N132" t="s">
        <v>543</v>
      </c>
      <c r="O132" t="s">
        <v>563</v>
      </c>
      <c r="P132">
        <v>1419</v>
      </c>
      <c r="Q132" t="s">
        <v>919</v>
      </c>
    </row>
    <row r="133" spans="1:17" x14ac:dyDescent="0.25">
      <c r="A133">
        <v>11091</v>
      </c>
      <c r="B133">
        <v>-58.445656339427998</v>
      </c>
      <c r="C133">
        <v>-34.661783854000099</v>
      </c>
      <c r="D133" t="s">
        <v>18</v>
      </c>
      <c r="E133" t="s">
        <v>38</v>
      </c>
      <c r="F133" t="s">
        <v>920</v>
      </c>
      <c r="G133" t="s">
        <v>40</v>
      </c>
      <c r="H133">
        <v>3</v>
      </c>
      <c r="I133" t="b">
        <v>0</v>
      </c>
      <c r="J133" t="b">
        <v>0</v>
      </c>
      <c r="K133" t="s">
        <v>84</v>
      </c>
      <c r="L133">
        <v>3314</v>
      </c>
      <c r="N133" t="s">
        <v>544</v>
      </c>
      <c r="O133" t="s">
        <v>572</v>
      </c>
      <c r="P133">
        <v>1437</v>
      </c>
      <c r="Q133" t="s">
        <v>921</v>
      </c>
    </row>
    <row r="134" spans="1:17" x14ac:dyDescent="0.25">
      <c r="A134">
        <v>11772</v>
      </c>
      <c r="B134">
        <v>-58.446499735206388</v>
      </c>
      <c r="C134">
        <v>-34.572700817725803</v>
      </c>
      <c r="D134" t="s">
        <v>13</v>
      </c>
      <c r="E134" t="s">
        <v>38</v>
      </c>
      <c r="F134" t="s">
        <v>922</v>
      </c>
      <c r="G134" t="s">
        <v>40</v>
      </c>
      <c r="H134">
        <v>2</v>
      </c>
      <c r="I134" t="b">
        <v>0</v>
      </c>
      <c r="J134" t="b">
        <v>0</v>
      </c>
      <c r="K134" t="s">
        <v>85</v>
      </c>
      <c r="L134">
        <v>2668</v>
      </c>
      <c r="N134" t="s">
        <v>531</v>
      </c>
      <c r="O134" t="s">
        <v>570</v>
      </c>
      <c r="P134">
        <v>1426</v>
      </c>
      <c r="Q134" t="s">
        <v>923</v>
      </c>
    </row>
    <row r="135" spans="1:17" x14ac:dyDescent="0.25">
      <c r="A135">
        <v>11770</v>
      </c>
      <c r="B135">
        <v>-58.452546063827199</v>
      </c>
      <c r="C135">
        <v>-34.583002022714503</v>
      </c>
      <c r="D135" t="s">
        <v>18</v>
      </c>
      <c r="E135" t="s">
        <v>38</v>
      </c>
      <c r="F135" t="s">
        <v>924</v>
      </c>
      <c r="G135" t="s">
        <v>40</v>
      </c>
      <c r="H135">
        <v>2</v>
      </c>
      <c r="I135" t="b">
        <v>0</v>
      </c>
      <c r="J135" t="b">
        <v>0</v>
      </c>
      <c r="K135" t="s">
        <v>85</v>
      </c>
      <c r="L135">
        <v>3763</v>
      </c>
      <c r="N135" t="s">
        <v>536</v>
      </c>
      <c r="O135" t="s">
        <v>561</v>
      </c>
      <c r="P135">
        <v>1427</v>
      </c>
      <c r="Q135" t="s">
        <v>925</v>
      </c>
    </row>
    <row r="136" spans="1:17" x14ac:dyDescent="0.25">
      <c r="A136">
        <v>11769</v>
      </c>
      <c r="B136">
        <v>-58.453708125966799</v>
      </c>
      <c r="C136">
        <v>-34.584838058842386</v>
      </c>
      <c r="D136" t="s">
        <v>19</v>
      </c>
      <c r="E136" t="s">
        <v>38</v>
      </c>
      <c r="F136" t="s">
        <v>926</v>
      </c>
      <c r="G136" t="s">
        <v>40</v>
      </c>
      <c r="H136">
        <v>2</v>
      </c>
      <c r="I136" t="b">
        <v>0</v>
      </c>
      <c r="J136" t="b">
        <v>0</v>
      </c>
      <c r="K136" t="s">
        <v>85</v>
      </c>
      <c r="L136">
        <v>3960</v>
      </c>
      <c r="N136" t="s">
        <v>536</v>
      </c>
      <c r="O136" t="s">
        <v>561</v>
      </c>
      <c r="P136">
        <v>1427</v>
      </c>
      <c r="Q136" t="s">
        <v>927</v>
      </c>
    </row>
    <row r="137" spans="1:17" x14ac:dyDescent="0.25">
      <c r="A137">
        <v>10956</v>
      </c>
      <c r="B137">
        <v>-58.449522676316597</v>
      </c>
      <c r="C137">
        <v>-34.546701211056401</v>
      </c>
      <c r="D137" t="s">
        <v>18</v>
      </c>
      <c r="E137" t="s">
        <v>38</v>
      </c>
      <c r="F137" t="s">
        <v>928</v>
      </c>
      <c r="G137" t="s">
        <v>40</v>
      </c>
      <c r="H137">
        <v>1</v>
      </c>
      <c r="I137" t="b">
        <v>0</v>
      </c>
      <c r="J137" t="b">
        <v>0</v>
      </c>
      <c r="K137" t="s">
        <v>86</v>
      </c>
      <c r="L137">
        <v>7597</v>
      </c>
      <c r="N137" t="s">
        <v>532</v>
      </c>
      <c r="O137" t="s">
        <v>570</v>
      </c>
      <c r="P137">
        <v>1428</v>
      </c>
      <c r="Q137" t="s">
        <v>929</v>
      </c>
    </row>
    <row r="138" spans="1:17" x14ac:dyDescent="0.25">
      <c r="A138">
        <v>11766</v>
      </c>
      <c r="B138">
        <v>-58.452954103808203</v>
      </c>
      <c r="C138">
        <v>-34.586178093075112</v>
      </c>
      <c r="D138" t="s">
        <v>13</v>
      </c>
      <c r="E138" t="s">
        <v>38</v>
      </c>
      <c r="F138" t="s">
        <v>930</v>
      </c>
      <c r="G138" t="s">
        <v>40</v>
      </c>
      <c r="H138">
        <v>2</v>
      </c>
      <c r="I138" t="b">
        <v>0</v>
      </c>
      <c r="J138" t="b">
        <v>0</v>
      </c>
      <c r="K138" t="s">
        <v>87</v>
      </c>
      <c r="L138">
        <v>488</v>
      </c>
      <c r="N138" t="s">
        <v>536</v>
      </c>
      <c r="O138" t="s">
        <v>561</v>
      </c>
      <c r="P138">
        <v>1427</v>
      </c>
      <c r="Q138" t="s">
        <v>931</v>
      </c>
    </row>
    <row r="139" spans="1:17" x14ac:dyDescent="0.25">
      <c r="A139">
        <v>11655</v>
      </c>
      <c r="B139">
        <v>-58.445971962415399</v>
      </c>
      <c r="C139">
        <v>-34.607480612917797</v>
      </c>
      <c r="D139" t="s">
        <v>19</v>
      </c>
      <c r="E139" t="s">
        <v>38</v>
      </c>
      <c r="F139" t="s">
        <v>932</v>
      </c>
      <c r="G139" t="s">
        <v>40</v>
      </c>
      <c r="H139">
        <v>3</v>
      </c>
      <c r="I139" t="b">
        <v>0</v>
      </c>
      <c r="J139" t="b">
        <v>0</v>
      </c>
      <c r="K139" t="s">
        <v>88</v>
      </c>
      <c r="L139">
        <v>1142</v>
      </c>
      <c r="N139" t="s">
        <v>518</v>
      </c>
      <c r="O139" t="s">
        <v>562</v>
      </c>
      <c r="P139">
        <v>1405</v>
      </c>
      <c r="Q139" t="s">
        <v>933</v>
      </c>
    </row>
    <row r="140" spans="1:17" x14ac:dyDescent="0.25">
      <c r="A140">
        <v>11660</v>
      </c>
      <c r="B140">
        <v>-58.453427304343499</v>
      </c>
      <c r="C140">
        <v>-34.611330664117403</v>
      </c>
      <c r="D140" t="s">
        <v>13</v>
      </c>
      <c r="E140" t="s">
        <v>38</v>
      </c>
      <c r="F140" t="s">
        <v>934</v>
      </c>
      <c r="G140" t="s">
        <v>40</v>
      </c>
      <c r="H140">
        <v>3</v>
      </c>
      <c r="I140" t="b">
        <v>0</v>
      </c>
      <c r="J140" t="b">
        <v>0</v>
      </c>
      <c r="K140" t="s">
        <v>88</v>
      </c>
      <c r="L140">
        <v>1800</v>
      </c>
      <c r="N140" t="s">
        <v>518</v>
      </c>
      <c r="O140" t="s">
        <v>562</v>
      </c>
      <c r="P140">
        <v>1416</v>
      </c>
      <c r="Q140" t="s">
        <v>935</v>
      </c>
    </row>
    <row r="141" spans="1:17" x14ac:dyDescent="0.25">
      <c r="A141">
        <v>11662</v>
      </c>
      <c r="B141">
        <v>-58.457330481072098</v>
      </c>
      <c r="C141">
        <v>-34.613026683624803</v>
      </c>
      <c r="D141" t="s">
        <v>13</v>
      </c>
      <c r="E141" t="s">
        <v>38</v>
      </c>
      <c r="F141" t="s">
        <v>936</v>
      </c>
      <c r="G141" t="s">
        <v>40</v>
      </c>
      <c r="H141">
        <v>1</v>
      </c>
      <c r="I141" t="b">
        <v>0</v>
      </c>
      <c r="J141" t="b">
        <v>0</v>
      </c>
      <c r="K141" t="s">
        <v>88</v>
      </c>
      <c r="L141">
        <v>2197</v>
      </c>
      <c r="N141" t="s">
        <v>518</v>
      </c>
      <c r="O141" t="s">
        <v>562</v>
      </c>
      <c r="P141">
        <v>1416</v>
      </c>
      <c r="Q141" t="s">
        <v>937</v>
      </c>
    </row>
    <row r="142" spans="1:17" x14ac:dyDescent="0.25">
      <c r="A142">
        <v>11525</v>
      </c>
      <c r="B142">
        <v>-58.4773963922974</v>
      </c>
      <c r="C142">
        <v>-34.622102791961197</v>
      </c>
      <c r="D142" t="s">
        <v>24</v>
      </c>
      <c r="E142" t="s">
        <v>38</v>
      </c>
      <c r="F142" t="s">
        <v>938</v>
      </c>
      <c r="G142" t="s">
        <v>40</v>
      </c>
      <c r="H142">
        <v>1</v>
      </c>
      <c r="I142" t="b">
        <v>0</v>
      </c>
      <c r="J142" t="b">
        <v>0</v>
      </c>
      <c r="K142" t="s">
        <v>88</v>
      </c>
      <c r="L142">
        <v>3755</v>
      </c>
      <c r="N142" t="s">
        <v>545</v>
      </c>
      <c r="O142" t="s">
        <v>573</v>
      </c>
      <c r="P142">
        <v>1416</v>
      </c>
      <c r="Q142" t="s">
        <v>939</v>
      </c>
    </row>
    <row r="143" spans="1:17" x14ac:dyDescent="0.25">
      <c r="A143">
        <v>11717</v>
      </c>
      <c r="B143">
        <v>-58.377786905340201</v>
      </c>
      <c r="C143">
        <v>-34.581905363354601</v>
      </c>
      <c r="D143" t="s">
        <v>13</v>
      </c>
      <c r="E143" t="s">
        <v>38</v>
      </c>
      <c r="F143" t="s">
        <v>940</v>
      </c>
      <c r="G143" t="s">
        <v>40</v>
      </c>
      <c r="H143">
        <v>1</v>
      </c>
      <c r="I143" t="b">
        <v>0</v>
      </c>
      <c r="J143" t="b">
        <v>0</v>
      </c>
      <c r="K143" t="s">
        <v>89</v>
      </c>
      <c r="L143">
        <v>717</v>
      </c>
      <c r="N143" t="s">
        <v>517</v>
      </c>
      <c r="O143" t="s">
        <v>559</v>
      </c>
    </row>
    <row r="144" spans="1:17" x14ac:dyDescent="0.25">
      <c r="A144">
        <v>11007</v>
      </c>
      <c r="B144">
        <v>-58.390104504593197</v>
      </c>
      <c r="C144">
        <v>-34.593127559079797</v>
      </c>
      <c r="D144" t="s">
        <v>16</v>
      </c>
      <c r="E144" t="s">
        <v>38</v>
      </c>
      <c r="F144" t="s">
        <v>941</v>
      </c>
      <c r="G144" t="s">
        <v>40</v>
      </c>
      <c r="H144">
        <v>2</v>
      </c>
      <c r="I144" t="b">
        <v>0</v>
      </c>
      <c r="J144" t="b">
        <v>0</v>
      </c>
      <c r="K144" t="s">
        <v>90</v>
      </c>
      <c r="L144">
        <v>1601</v>
      </c>
      <c r="N144" t="s">
        <v>524</v>
      </c>
      <c r="O144" t="s">
        <v>565</v>
      </c>
      <c r="P144">
        <v>1018</v>
      </c>
      <c r="Q144" t="s">
        <v>942</v>
      </c>
    </row>
    <row r="145" spans="1:17" x14ac:dyDescent="0.25">
      <c r="A145">
        <v>11005</v>
      </c>
      <c r="B145">
        <v>-58.395045682792798</v>
      </c>
      <c r="C145">
        <v>-34.588912438867098</v>
      </c>
      <c r="D145" t="s">
        <v>13</v>
      </c>
      <c r="E145" t="s">
        <v>38</v>
      </c>
      <c r="F145" t="s">
        <v>943</v>
      </c>
      <c r="G145" t="s">
        <v>40</v>
      </c>
      <c r="H145">
        <v>3</v>
      </c>
      <c r="I145" t="b">
        <v>0</v>
      </c>
      <c r="J145" t="b">
        <v>0</v>
      </c>
      <c r="K145" t="s">
        <v>944</v>
      </c>
      <c r="L145">
        <v>2111</v>
      </c>
      <c r="N145" t="s">
        <v>524</v>
      </c>
      <c r="O145" t="s">
        <v>565</v>
      </c>
      <c r="P145">
        <v>1127</v>
      </c>
      <c r="Q145" t="s">
        <v>945</v>
      </c>
    </row>
    <row r="146" spans="1:17" x14ac:dyDescent="0.25">
      <c r="A146">
        <v>11003</v>
      </c>
      <c r="B146">
        <v>-58.394963681221107</v>
      </c>
      <c r="C146">
        <v>-34.589176445285403</v>
      </c>
      <c r="D146" t="s">
        <v>13</v>
      </c>
      <c r="E146" t="s">
        <v>38</v>
      </c>
      <c r="F146" t="s">
        <v>946</v>
      </c>
      <c r="G146" t="s">
        <v>40</v>
      </c>
      <c r="H146">
        <v>3</v>
      </c>
      <c r="I146" t="b">
        <v>0</v>
      </c>
      <c r="J146" t="b">
        <v>0</v>
      </c>
      <c r="K146" t="s">
        <v>90</v>
      </c>
      <c r="L146">
        <v>2111</v>
      </c>
      <c r="N146" t="s">
        <v>524</v>
      </c>
      <c r="O146" t="s">
        <v>565</v>
      </c>
      <c r="P146">
        <v>1127</v>
      </c>
      <c r="Q146" t="s">
        <v>945</v>
      </c>
    </row>
    <row r="147" spans="1:17" x14ac:dyDescent="0.25">
      <c r="A147">
        <v>10996</v>
      </c>
      <c r="B147">
        <v>-58.398068794590209</v>
      </c>
      <c r="C147">
        <v>-34.586723374208198</v>
      </c>
      <c r="D147" t="s">
        <v>24</v>
      </c>
      <c r="E147" t="s">
        <v>38</v>
      </c>
      <c r="F147" t="s">
        <v>947</v>
      </c>
      <c r="G147" t="s">
        <v>40</v>
      </c>
      <c r="H147">
        <v>2</v>
      </c>
      <c r="I147" t="b">
        <v>0</v>
      </c>
      <c r="J147" t="b">
        <v>0</v>
      </c>
      <c r="K147" t="s">
        <v>90</v>
      </c>
      <c r="L147">
        <v>2382</v>
      </c>
      <c r="N147" t="s">
        <v>524</v>
      </c>
      <c r="O147" t="s">
        <v>565</v>
      </c>
      <c r="P147">
        <v>1425</v>
      </c>
      <c r="Q147" t="s">
        <v>948</v>
      </c>
    </row>
    <row r="148" spans="1:17" x14ac:dyDescent="0.25">
      <c r="A148">
        <v>10993</v>
      </c>
      <c r="B148">
        <v>-58.400353875922391</v>
      </c>
      <c r="C148">
        <v>-34.5846253152299</v>
      </c>
      <c r="D148" t="s">
        <v>16</v>
      </c>
      <c r="E148" t="s">
        <v>38</v>
      </c>
      <c r="F148" t="s">
        <v>949</v>
      </c>
      <c r="G148" t="s">
        <v>40</v>
      </c>
      <c r="H148">
        <v>1</v>
      </c>
      <c r="I148" t="b">
        <v>0</v>
      </c>
      <c r="J148" t="b">
        <v>0</v>
      </c>
      <c r="K148" t="s">
        <v>90</v>
      </c>
      <c r="L148">
        <v>2670</v>
      </c>
      <c r="N148" t="s">
        <v>524</v>
      </c>
      <c r="O148" t="s">
        <v>565</v>
      </c>
      <c r="P148">
        <v>1425</v>
      </c>
      <c r="Q148" t="s">
        <v>950</v>
      </c>
    </row>
    <row r="149" spans="1:17" x14ac:dyDescent="0.25">
      <c r="A149">
        <v>11788</v>
      </c>
      <c r="B149">
        <v>-58.4144714500692</v>
      </c>
      <c r="C149">
        <v>-34.581707179731801</v>
      </c>
      <c r="D149" t="s">
        <v>16</v>
      </c>
      <c r="E149" t="s">
        <v>38</v>
      </c>
      <c r="F149" t="s">
        <v>951</v>
      </c>
      <c r="G149" t="s">
        <v>40</v>
      </c>
      <c r="H149">
        <v>1</v>
      </c>
      <c r="I149" t="b">
        <v>0</v>
      </c>
      <c r="J149" t="b">
        <v>0</v>
      </c>
      <c r="K149" t="s">
        <v>90</v>
      </c>
      <c r="L149">
        <v>3925</v>
      </c>
      <c r="N149" t="s">
        <v>530</v>
      </c>
      <c r="O149" t="s">
        <v>569</v>
      </c>
      <c r="P149">
        <v>1425</v>
      </c>
      <c r="Q149" t="s">
        <v>952</v>
      </c>
    </row>
    <row r="150" spans="1:17" x14ac:dyDescent="0.25">
      <c r="A150">
        <v>11232</v>
      </c>
      <c r="B150">
        <v>-58.5010101238651</v>
      </c>
      <c r="C150">
        <v>-34.5855138415901</v>
      </c>
      <c r="D150" t="s">
        <v>18</v>
      </c>
      <c r="E150" t="s">
        <v>38</v>
      </c>
      <c r="F150" t="s">
        <v>953</v>
      </c>
      <c r="G150" t="s">
        <v>40</v>
      </c>
      <c r="H150">
        <v>2</v>
      </c>
      <c r="I150" t="b">
        <v>0</v>
      </c>
      <c r="J150" t="b">
        <v>0</v>
      </c>
      <c r="K150" t="s">
        <v>91</v>
      </c>
      <c r="L150">
        <v>2793</v>
      </c>
      <c r="N150" t="s">
        <v>546</v>
      </c>
      <c r="O150" t="s">
        <v>571</v>
      </c>
      <c r="P150">
        <v>1419</v>
      </c>
      <c r="Q150" t="s">
        <v>954</v>
      </c>
    </row>
    <row r="151" spans="1:17" x14ac:dyDescent="0.25">
      <c r="A151">
        <v>11217</v>
      </c>
      <c r="B151">
        <v>-58.511302602983207</v>
      </c>
      <c r="C151">
        <v>-34.591821934536</v>
      </c>
      <c r="D151" t="s">
        <v>13</v>
      </c>
      <c r="E151" t="s">
        <v>38</v>
      </c>
      <c r="F151" t="s">
        <v>955</v>
      </c>
      <c r="G151" t="s">
        <v>40</v>
      </c>
      <c r="H151">
        <v>2</v>
      </c>
      <c r="I151" t="b">
        <v>0</v>
      </c>
      <c r="J151" t="b">
        <v>0</v>
      </c>
      <c r="K151" t="s">
        <v>91</v>
      </c>
      <c r="L151">
        <v>3581</v>
      </c>
      <c r="N151" t="s">
        <v>542</v>
      </c>
      <c r="O151" t="s">
        <v>573</v>
      </c>
      <c r="P151">
        <v>1419</v>
      </c>
      <c r="Q151" t="s">
        <v>956</v>
      </c>
    </row>
    <row r="152" spans="1:17" x14ac:dyDescent="0.25">
      <c r="A152">
        <v>11224</v>
      </c>
      <c r="B152">
        <v>-58.504909304255897</v>
      </c>
      <c r="C152">
        <v>-34.587749873303402</v>
      </c>
      <c r="D152" t="s">
        <v>13</v>
      </c>
      <c r="E152" t="s">
        <v>38</v>
      </c>
      <c r="F152" t="s">
        <v>957</v>
      </c>
      <c r="G152" t="s">
        <v>40</v>
      </c>
      <c r="H152">
        <v>1</v>
      </c>
      <c r="I152" t="b">
        <v>0</v>
      </c>
      <c r="J152" t="b">
        <v>0</v>
      </c>
      <c r="K152" t="s">
        <v>91</v>
      </c>
      <c r="L152">
        <v>61</v>
      </c>
    </row>
    <row r="153" spans="1:17" x14ac:dyDescent="0.25">
      <c r="A153">
        <v>10977</v>
      </c>
      <c r="B153">
        <v>-58.514216250797013</v>
      </c>
      <c r="C153">
        <v>-34.664449576960699</v>
      </c>
      <c r="D153" t="s">
        <v>13</v>
      </c>
      <c r="E153" t="s">
        <v>38</v>
      </c>
      <c r="F153" t="s">
        <v>958</v>
      </c>
      <c r="G153" t="s">
        <v>40</v>
      </c>
      <c r="H153">
        <v>1</v>
      </c>
      <c r="I153" t="b">
        <v>0</v>
      </c>
      <c r="J153" t="b">
        <v>0</v>
      </c>
      <c r="K153" t="s">
        <v>92</v>
      </c>
      <c r="L153">
        <v>12950</v>
      </c>
      <c r="N153" t="s">
        <v>547</v>
      </c>
      <c r="O153" t="s">
        <v>564</v>
      </c>
      <c r="P153">
        <v>1440</v>
      </c>
      <c r="Q153" t="s">
        <v>959</v>
      </c>
    </row>
    <row r="154" spans="1:17" x14ac:dyDescent="0.25">
      <c r="A154">
        <v>11225</v>
      </c>
      <c r="B154">
        <v>-58.5277394189186</v>
      </c>
      <c r="C154">
        <v>-34.608899242527897</v>
      </c>
      <c r="D154" t="s">
        <v>13</v>
      </c>
      <c r="E154" t="s">
        <v>38</v>
      </c>
      <c r="F154" t="s">
        <v>960</v>
      </c>
      <c r="G154" t="s">
        <v>40</v>
      </c>
      <c r="H154">
        <v>1</v>
      </c>
      <c r="I154" t="b">
        <v>0</v>
      </c>
      <c r="J154" t="b">
        <v>0</v>
      </c>
      <c r="K154" t="s">
        <v>92</v>
      </c>
      <c r="L154">
        <v>1499</v>
      </c>
      <c r="N154" t="s">
        <v>203</v>
      </c>
      <c r="O154" t="s">
        <v>571</v>
      </c>
    </row>
    <row r="155" spans="1:17" x14ac:dyDescent="0.25">
      <c r="A155">
        <v>10963</v>
      </c>
      <c r="B155">
        <v>-58.416474814643713</v>
      </c>
      <c r="C155">
        <v>-34.620849062451498</v>
      </c>
      <c r="D155" t="s">
        <v>13</v>
      </c>
      <c r="E155" t="s">
        <v>38</v>
      </c>
      <c r="F155" t="s">
        <v>961</v>
      </c>
      <c r="G155" t="s">
        <v>40</v>
      </c>
      <c r="H155">
        <v>4</v>
      </c>
      <c r="I155" t="b">
        <v>0</v>
      </c>
      <c r="J155" t="b">
        <v>0</v>
      </c>
      <c r="K155" t="s">
        <v>93</v>
      </c>
      <c r="L155">
        <v>3599</v>
      </c>
      <c r="N155" t="s">
        <v>537</v>
      </c>
      <c r="O155" t="s">
        <v>568</v>
      </c>
      <c r="P155">
        <v>1226</v>
      </c>
      <c r="Q155" t="s">
        <v>962</v>
      </c>
    </row>
    <row r="156" spans="1:17" x14ac:dyDescent="0.25">
      <c r="A156">
        <v>11382</v>
      </c>
      <c r="B156">
        <v>-58.381691324663713</v>
      </c>
      <c r="C156">
        <v>-34.617613158640999</v>
      </c>
      <c r="D156" t="s">
        <v>16</v>
      </c>
      <c r="E156" t="s">
        <v>38</v>
      </c>
      <c r="F156" t="s">
        <v>963</v>
      </c>
      <c r="G156" t="s">
        <v>40</v>
      </c>
      <c r="H156">
        <v>1</v>
      </c>
      <c r="I156" t="b">
        <v>0</v>
      </c>
      <c r="J156" t="b">
        <v>0</v>
      </c>
      <c r="L156">
        <v>0</v>
      </c>
    </row>
    <row r="157" spans="1:17" x14ac:dyDescent="0.25">
      <c r="A157">
        <v>11089</v>
      </c>
      <c r="B157">
        <v>-58.439039087447497</v>
      </c>
      <c r="C157">
        <v>-34.665564972909401</v>
      </c>
      <c r="D157" t="s">
        <v>16</v>
      </c>
      <c r="E157" t="s">
        <v>38</v>
      </c>
      <c r="F157" t="s">
        <v>964</v>
      </c>
      <c r="G157" t="s">
        <v>40</v>
      </c>
      <c r="H157">
        <v>1</v>
      </c>
      <c r="I157" t="b">
        <v>0</v>
      </c>
      <c r="J157" t="b">
        <v>0</v>
      </c>
      <c r="K157" t="s">
        <v>94</v>
      </c>
      <c r="L157">
        <v>3220</v>
      </c>
      <c r="N157" t="s">
        <v>544</v>
      </c>
      <c r="O157" t="s">
        <v>572</v>
      </c>
      <c r="P157">
        <v>1437</v>
      </c>
      <c r="Q157" t="s">
        <v>965</v>
      </c>
    </row>
    <row r="158" spans="1:17" x14ac:dyDescent="0.25">
      <c r="A158">
        <v>11656</v>
      </c>
      <c r="B158">
        <v>-58.434813598685601</v>
      </c>
      <c r="C158">
        <v>-34.622348006790801</v>
      </c>
      <c r="D158" t="s">
        <v>16</v>
      </c>
      <c r="E158" t="s">
        <v>38</v>
      </c>
      <c r="F158" t="s">
        <v>966</v>
      </c>
      <c r="G158" t="s">
        <v>40</v>
      </c>
      <c r="H158">
        <v>1</v>
      </c>
      <c r="I158" t="b">
        <v>0</v>
      </c>
      <c r="J158" t="b">
        <v>0</v>
      </c>
      <c r="K158" t="s">
        <v>95</v>
      </c>
      <c r="L158">
        <v>362</v>
      </c>
      <c r="N158" t="s">
        <v>518</v>
      </c>
      <c r="O158" t="s">
        <v>562</v>
      </c>
      <c r="P158">
        <v>1424</v>
      </c>
      <c r="Q158" t="s">
        <v>967</v>
      </c>
    </row>
    <row r="159" spans="1:17" x14ac:dyDescent="0.25">
      <c r="A159">
        <v>10978</v>
      </c>
      <c r="B159">
        <v>-58.501768627845792</v>
      </c>
      <c r="C159">
        <v>-34.650910329258203</v>
      </c>
      <c r="D159" t="s">
        <v>16</v>
      </c>
      <c r="E159" t="s">
        <v>38</v>
      </c>
      <c r="F159" t="s">
        <v>968</v>
      </c>
      <c r="G159" t="s">
        <v>40</v>
      </c>
      <c r="H159">
        <v>3</v>
      </c>
      <c r="I159" t="b">
        <v>0</v>
      </c>
      <c r="J159" t="b">
        <v>0</v>
      </c>
      <c r="K159" t="s">
        <v>96</v>
      </c>
      <c r="L159">
        <v>5759</v>
      </c>
      <c r="N159" t="s">
        <v>547</v>
      </c>
      <c r="O159" t="s">
        <v>564</v>
      </c>
      <c r="P159">
        <v>1440</v>
      </c>
      <c r="Q159" t="s">
        <v>969</v>
      </c>
    </row>
    <row r="160" spans="1:17" x14ac:dyDescent="0.25">
      <c r="A160">
        <v>10976</v>
      </c>
      <c r="B160">
        <v>-58.503879731692102</v>
      </c>
      <c r="C160">
        <v>-34.652959365620603</v>
      </c>
      <c r="D160" t="s">
        <v>18</v>
      </c>
      <c r="E160" t="s">
        <v>38</v>
      </c>
      <c r="F160" t="s">
        <v>970</v>
      </c>
      <c r="G160" t="s">
        <v>40</v>
      </c>
      <c r="H160">
        <v>3</v>
      </c>
      <c r="I160" t="b">
        <v>0</v>
      </c>
      <c r="J160" t="b">
        <v>0</v>
      </c>
      <c r="K160" t="s">
        <v>96</v>
      </c>
      <c r="L160">
        <v>5984</v>
      </c>
      <c r="N160" t="s">
        <v>547</v>
      </c>
      <c r="O160" t="s">
        <v>564</v>
      </c>
      <c r="P160">
        <v>1440</v>
      </c>
      <c r="Q160" t="s">
        <v>971</v>
      </c>
    </row>
    <row r="161" spans="1:17" x14ac:dyDescent="0.25">
      <c r="A161">
        <v>10979</v>
      </c>
      <c r="B161">
        <v>-58.506514857644603</v>
      </c>
      <c r="C161">
        <v>-34.655008399394902</v>
      </c>
      <c r="D161" t="s">
        <v>19</v>
      </c>
      <c r="E161" t="s">
        <v>38</v>
      </c>
      <c r="F161" t="s">
        <v>972</v>
      </c>
      <c r="G161" t="s">
        <v>40</v>
      </c>
      <c r="H161">
        <v>3</v>
      </c>
      <c r="I161" t="b">
        <v>0</v>
      </c>
      <c r="J161" t="b">
        <v>0</v>
      </c>
      <c r="K161" t="s">
        <v>96</v>
      </c>
      <c r="L161">
        <v>6299</v>
      </c>
      <c r="N161" t="s">
        <v>547</v>
      </c>
      <c r="O161" t="s">
        <v>564</v>
      </c>
      <c r="P161">
        <v>1440</v>
      </c>
      <c r="Q161" t="s">
        <v>973</v>
      </c>
    </row>
    <row r="162" spans="1:17" x14ac:dyDescent="0.25">
      <c r="A162">
        <v>10973</v>
      </c>
      <c r="B162">
        <v>-58.507947927727201</v>
      </c>
      <c r="C162">
        <v>-34.6563414227561</v>
      </c>
      <c r="D162" t="s">
        <v>13</v>
      </c>
      <c r="E162" t="s">
        <v>38</v>
      </c>
      <c r="F162" t="s">
        <v>974</v>
      </c>
      <c r="G162" t="s">
        <v>40</v>
      </c>
      <c r="H162">
        <v>5</v>
      </c>
      <c r="I162" t="b">
        <v>0</v>
      </c>
      <c r="J162" t="b">
        <v>0</v>
      </c>
      <c r="K162" t="s">
        <v>96</v>
      </c>
      <c r="L162">
        <v>6502</v>
      </c>
      <c r="N162" t="s">
        <v>547</v>
      </c>
      <c r="O162" t="s">
        <v>564</v>
      </c>
      <c r="P162">
        <v>1440</v>
      </c>
      <c r="Q162" t="s">
        <v>975</v>
      </c>
    </row>
    <row r="163" spans="1:17" x14ac:dyDescent="0.25">
      <c r="A163">
        <v>10975</v>
      </c>
      <c r="B163">
        <v>-58.508743963861001</v>
      </c>
      <c r="C163">
        <v>-34.656695426907397</v>
      </c>
      <c r="D163" t="s">
        <v>16</v>
      </c>
      <c r="E163" t="s">
        <v>38</v>
      </c>
      <c r="F163" t="s">
        <v>976</v>
      </c>
      <c r="G163" t="s">
        <v>40</v>
      </c>
      <c r="H163">
        <v>4</v>
      </c>
      <c r="I163" t="b">
        <v>0</v>
      </c>
      <c r="J163" t="b">
        <v>0</v>
      </c>
      <c r="K163" t="s">
        <v>96</v>
      </c>
      <c r="L163">
        <v>6601</v>
      </c>
      <c r="N163" t="s">
        <v>547</v>
      </c>
      <c r="O163" t="s">
        <v>564</v>
      </c>
      <c r="P163">
        <v>1440</v>
      </c>
      <c r="Q163" t="s">
        <v>977</v>
      </c>
    </row>
    <row r="164" spans="1:17" x14ac:dyDescent="0.25">
      <c r="A164">
        <v>11422</v>
      </c>
      <c r="B164">
        <v>-58.518911221783291</v>
      </c>
      <c r="C164">
        <v>-34.633089837837403</v>
      </c>
      <c r="D164" t="s">
        <v>18</v>
      </c>
      <c r="E164" t="s">
        <v>38</v>
      </c>
      <c r="F164" t="s">
        <v>978</v>
      </c>
      <c r="G164" t="s">
        <v>40</v>
      </c>
      <c r="H164">
        <v>1</v>
      </c>
      <c r="I164" t="b">
        <v>0</v>
      </c>
      <c r="J164" t="b">
        <v>0</v>
      </c>
      <c r="K164" t="s">
        <v>97</v>
      </c>
      <c r="L164">
        <v>9200</v>
      </c>
      <c r="N164" t="s">
        <v>522</v>
      </c>
      <c r="O164" t="s">
        <v>564</v>
      </c>
      <c r="P164">
        <v>1408</v>
      </c>
      <c r="Q164" t="s">
        <v>979</v>
      </c>
    </row>
    <row r="165" spans="1:17" x14ac:dyDescent="0.25">
      <c r="A165">
        <v>11677</v>
      </c>
      <c r="B165">
        <v>-58.381336377732097</v>
      </c>
      <c r="C165">
        <v>-34.627139377798898</v>
      </c>
      <c r="D165" t="s">
        <v>16</v>
      </c>
      <c r="E165" t="s">
        <v>38</v>
      </c>
      <c r="F165" t="s">
        <v>980</v>
      </c>
      <c r="G165" t="s">
        <v>40</v>
      </c>
      <c r="H165">
        <v>3</v>
      </c>
      <c r="I165" t="b">
        <v>0</v>
      </c>
      <c r="J165" t="b">
        <v>0</v>
      </c>
      <c r="K165" t="s">
        <v>981</v>
      </c>
      <c r="L165">
        <v>1</v>
      </c>
    </row>
    <row r="166" spans="1:17" x14ac:dyDescent="0.25">
      <c r="A166">
        <v>11405</v>
      </c>
      <c r="B166">
        <v>-58.375057994354499</v>
      </c>
      <c r="C166">
        <v>-34.610527029314902</v>
      </c>
      <c r="D166" t="s">
        <v>13</v>
      </c>
      <c r="E166" t="s">
        <v>38</v>
      </c>
      <c r="F166" t="s">
        <v>982</v>
      </c>
      <c r="G166" t="s">
        <v>40</v>
      </c>
      <c r="H166">
        <v>1</v>
      </c>
      <c r="I166" t="b">
        <v>0</v>
      </c>
      <c r="J166" t="b">
        <v>0</v>
      </c>
      <c r="K166" t="s">
        <v>98</v>
      </c>
      <c r="L166">
        <v>609</v>
      </c>
      <c r="N166" t="s">
        <v>515</v>
      </c>
      <c r="O166" t="s">
        <v>559</v>
      </c>
      <c r="P166">
        <v>1067</v>
      </c>
      <c r="Q166" t="s">
        <v>983</v>
      </c>
    </row>
    <row r="167" spans="1:17" x14ac:dyDescent="0.25">
      <c r="A167">
        <v>11397</v>
      </c>
      <c r="B167">
        <v>-58.375554018610288</v>
      </c>
      <c r="C167">
        <v>-34.610995037573502</v>
      </c>
      <c r="D167" t="s">
        <v>13</v>
      </c>
      <c r="E167" t="s">
        <v>38</v>
      </c>
      <c r="F167" t="s">
        <v>984</v>
      </c>
      <c r="G167" t="s">
        <v>40</v>
      </c>
      <c r="H167">
        <v>2</v>
      </c>
      <c r="I167" t="b">
        <v>0</v>
      </c>
      <c r="J167" t="b">
        <v>0</v>
      </c>
      <c r="K167" t="s">
        <v>98</v>
      </c>
      <c r="L167">
        <v>651</v>
      </c>
      <c r="N167" t="s">
        <v>515</v>
      </c>
      <c r="O167" t="s">
        <v>559</v>
      </c>
      <c r="P167">
        <v>1067</v>
      </c>
      <c r="Q167" t="s">
        <v>983</v>
      </c>
    </row>
    <row r="168" spans="1:17" x14ac:dyDescent="0.25">
      <c r="A168">
        <v>11385</v>
      </c>
      <c r="B168">
        <v>-58.376800079161903</v>
      </c>
      <c r="C168">
        <v>-34.612117057095702</v>
      </c>
      <c r="D168" t="s">
        <v>13</v>
      </c>
      <c r="E168" t="s">
        <v>38</v>
      </c>
      <c r="F168" t="s">
        <v>985</v>
      </c>
      <c r="G168" t="s">
        <v>40</v>
      </c>
      <c r="H168">
        <v>1</v>
      </c>
      <c r="I168" t="b">
        <v>0</v>
      </c>
      <c r="J168" t="b">
        <v>0</v>
      </c>
      <c r="K168" t="s">
        <v>98</v>
      </c>
      <c r="L168">
        <v>738</v>
      </c>
      <c r="N168" t="s">
        <v>515</v>
      </c>
      <c r="O168" t="s">
        <v>559</v>
      </c>
      <c r="P168">
        <v>1067</v>
      </c>
      <c r="Q168" t="s">
        <v>986</v>
      </c>
    </row>
    <row r="169" spans="1:17" x14ac:dyDescent="0.25">
      <c r="A169">
        <v>11402</v>
      </c>
      <c r="B169">
        <v>-58.377300103851702</v>
      </c>
      <c r="C169">
        <v>-34.612622066179107</v>
      </c>
      <c r="D169" t="s">
        <v>13</v>
      </c>
      <c r="E169" t="s">
        <v>38</v>
      </c>
      <c r="F169" t="s">
        <v>987</v>
      </c>
      <c r="G169" t="s">
        <v>40</v>
      </c>
      <c r="H169">
        <v>1</v>
      </c>
      <c r="I169" t="b">
        <v>0</v>
      </c>
      <c r="J169" t="b">
        <v>0</v>
      </c>
      <c r="K169" t="s">
        <v>988</v>
      </c>
      <c r="L169">
        <v>1</v>
      </c>
    </row>
    <row r="170" spans="1:17" x14ac:dyDescent="0.25">
      <c r="A170">
        <v>11090</v>
      </c>
      <c r="B170">
        <v>-58.442140178714503</v>
      </c>
      <c r="C170">
        <v>-34.660064831998703</v>
      </c>
      <c r="D170" t="s">
        <v>19</v>
      </c>
      <c r="E170" t="s">
        <v>38</v>
      </c>
      <c r="F170" t="s">
        <v>989</v>
      </c>
      <c r="G170" t="s">
        <v>40</v>
      </c>
      <c r="H170">
        <v>2</v>
      </c>
      <c r="I170" t="b">
        <v>0</v>
      </c>
      <c r="J170" t="b">
        <v>0</v>
      </c>
      <c r="K170" t="s">
        <v>99</v>
      </c>
      <c r="L170">
        <v>2862</v>
      </c>
      <c r="N170" t="s">
        <v>544</v>
      </c>
      <c r="O170" t="s">
        <v>572</v>
      </c>
      <c r="P170">
        <v>1437</v>
      </c>
      <c r="Q170" t="s">
        <v>990</v>
      </c>
    </row>
    <row r="171" spans="1:17" x14ac:dyDescent="0.25">
      <c r="A171">
        <v>11430</v>
      </c>
      <c r="B171">
        <v>-58.425664280660499</v>
      </c>
      <c r="C171">
        <v>-34.6317972672976</v>
      </c>
      <c r="D171" t="s">
        <v>18</v>
      </c>
      <c r="E171" t="s">
        <v>38</v>
      </c>
      <c r="F171" t="s">
        <v>991</v>
      </c>
      <c r="G171" t="s">
        <v>40</v>
      </c>
      <c r="H171">
        <v>2</v>
      </c>
      <c r="I171" t="b">
        <v>0</v>
      </c>
      <c r="J171" t="b">
        <v>0</v>
      </c>
      <c r="K171" t="s">
        <v>100</v>
      </c>
      <c r="L171">
        <v>1437</v>
      </c>
      <c r="N171" t="s">
        <v>526</v>
      </c>
      <c r="O171" t="s">
        <v>566</v>
      </c>
      <c r="P171">
        <v>1250</v>
      </c>
      <c r="Q171" t="s">
        <v>992</v>
      </c>
    </row>
    <row r="172" spans="1:17" x14ac:dyDescent="0.25">
      <c r="A172">
        <v>10967</v>
      </c>
      <c r="B172">
        <v>-58.425639280890287</v>
      </c>
      <c r="C172">
        <v>-34.631976271506197</v>
      </c>
      <c r="D172" t="s">
        <v>13</v>
      </c>
      <c r="E172" t="s">
        <v>38</v>
      </c>
      <c r="F172" t="s">
        <v>993</v>
      </c>
      <c r="G172" t="s">
        <v>40</v>
      </c>
      <c r="H172">
        <v>1</v>
      </c>
      <c r="I172" t="b">
        <v>0</v>
      </c>
      <c r="J172" t="b">
        <v>0</v>
      </c>
      <c r="K172" t="s">
        <v>100</v>
      </c>
      <c r="L172">
        <v>1455</v>
      </c>
      <c r="N172" t="s">
        <v>526</v>
      </c>
      <c r="O172" t="s">
        <v>566</v>
      </c>
      <c r="P172">
        <v>1250</v>
      </c>
      <c r="Q172" t="s">
        <v>992</v>
      </c>
    </row>
    <row r="173" spans="1:17" x14ac:dyDescent="0.25">
      <c r="A173">
        <v>10966</v>
      </c>
      <c r="B173">
        <v>-58.425623280258598</v>
      </c>
      <c r="C173">
        <v>-34.631982271721597</v>
      </c>
      <c r="D173" t="s">
        <v>13</v>
      </c>
      <c r="E173" t="s">
        <v>38</v>
      </c>
      <c r="F173" t="s">
        <v>994</v>
      </c>
      <c r="G173" t="s">
        <v>40</v>
      </c>
      <c r="H173">
        <v>1</v>
      </c>
      <c r="I173" t="b">
        <v>0</v>
      </c>
      <c r="J173" t="b">
        <v>0</v>
      </c>
      <c r="K173" t="s">
        <v>100</v>
      </c>
      <c r="L173">
        <v>1455</v>
      </c>
      <c r="N173" t="s">
        <v>526</v>
      </c>
      <c r="O173" t="s">
        <v>566</v>
      </c>
      <c r="P173">
        <v>1250</v>
      </c>
      <c r="Q173" t="s">
        <v>992</v>
      </c>
    </row>
    <row r="174" spans="1:17" x14ac:dyDescent="0.25">
      <c r="A174">
        <v>10884</v>
      </c>
      <c r="B174">
        <v>-58.422606232628787</v>
      </c>
      <c r="C174">
        <v>-34.643079539873398</v>
      </c>
      <c r="D174" t="s">
        <v>18</v>
      </c>
      <c r="E174" t="s">
        <v>38</v>
      </c>
      <c r="F174" t="s">
        <v>995</v>
      </c>
      <c r="G174" t="s">
        <v>40</v>
      </c>
      <c r="H174">
        <v>3</v>
      </c>
      <c r="I174" t="b">
        <v>0</v>
      </c>
      <c r="J174" t="b">
        <v>0</v>
      </c>
      <c r="K174" t="s">
        <v>100</v>
      </c>
      <c r="L174">
        <v>2428</v>
      </c>
      <c r="N174" t="s">
        <v>513</v>
      </c>
      <c r="O174" t="s">
        <v>560</v>
      </c>
      <c r="P174">
        <v>1437</v>
      </c>
      <c r="Q174" t="s">
        <v>996</v>
      </c>
    </row>
    <row r="175" spans="1:17" x14ac:dyDescent="0.25">
      <c r="A175">
        <v>11659</v>
      </c>
      <c r="B175">
        <v>-58.427400299331801</v>
      </c>
      <c r="C175">
        <v>-34.624194085261401</v>
      </c>
      <c r="D175" t="s">
        <v>13</v>
      </c>
      <c r="E175" t="s">
        <v>38</v>
      </c>
      <c r="F175" t="s">
        <v>997</v>
      </c>
      <c r="G175" t="s">
        <v>40</v>
      </c>
      <c r="H175">
        <v>4</v>
      </c>
      <c r="I175" t="b">
        <v>0</v>
      </c>
      <c r="J175" t="b">
        <v>0</v>
      </c>
      <c r="K175" t="s">
        <v>100</v>
      </c>
      <c r="L175">
        <v>739</v>
      </c>
      <c r="N175" t="s">
        <v>518</v>
      </c>
      <c r="O175" t="s">
        <v>562</v>
      </c>
      <c r="P175">
        <v>1235</v>
      </c>
      <c r="Q175" t="s">
        <v>998</v>
      </c>
    </row>
    <row r="176" spans="1:17" x14ac:dyDescent="0.25">
      <c r="A176">
        <v>11714</v>
      </c>
      <c r="B176">
        <v>-58.372516777459303</v>
      </c>
      <c r="C176">
        <v>-34.595135690648</v>
      </c>
      <c r="D176" t="s">
        <v>16</v>
      </c>
      <c r="E176" t="s">
        <v>38</v>
      </c>
      <c r="F176" t="s">
        <v>999</v>
      </c>
      <c r="G176" t="s">
        <v>40</v>
      </c>
      <c r="H176">
        <v>2</v>
      </c>
      <c r="I176" t="b">
        <v>0</v>
      </c>
      <c r="J176" t="b">
        <v>0</v>
      </c>
      <c r="K176" t="s">
        <v>101</v>
      </c>
      <c r="L176">
        <v>1051</v>
      </c>
      <c r="N176" t="s">
        <v>517</v>
      </c>
      <c r="O176" t="s">
        <v>559</v>
      </c>
      <c r="P176">
        <v>1001</v>
      </c>
      <c r="Q176" t="s">
        <v>1000</v>
      </c>
    </row>
    <row r="177" spans="1:17" x14ac:dyDescent="0.25">
      <c r="A177">
        <v>11703</v>
      </c>
      <c r="B177">
        <v>-58.370249737677597</v>
      </c>
      <c r="C177">
        <v>-34.602964880247697</v>
      </c>
      <c r="D177" t="s">
        <v>16</v>
      </c>
      <c r="E177" t="s">
        <v>38</v>
      </c>
      <c r="F177" t="s">
        <v>1001</v>
      </c>
      <c r="G177" t="s">
        <v>40</v>
      </c>
      <c r="H177">
        <v>1</v>
      </c>
      <c r="I177" t="b">
        <v>0</v>
      </c>
      <c r="J177" t="b">
        <v>0</v>
      </c>
      <c r="L177">
        <v>0</v>
      </c>
    </row>
    <row r="178" spans="1:17" x14ac:dyDescent="0.25">
      <c r="A178">
        <v>10974</v>
      </c>
      <c r="B178">
        <v>-58.500186645318202</v>
      </c>
      <c r="C178">
        <v>-34.662553602973901</v>
      </c>
      <c r="D178" t="s">
        <v>19</v>
      </c>
      <c r="E178" t="s">
        <v>38</v>
      </c>
      <c r="F178" t="s">
        <v>1002</v>
      </c>
      <c r="G178" t="s">
        <v>40</v>
      </c>
      <c r="H178">
        <v>1</v>
      </c>
      <c r="I178" t="b">
        <v>0</v>
      </c>
      <c r="J178" t="b">
        <v>0</v>
      </c>
      <c r="K178" t="s">
        <v>102</v>
      </c>
      <c r="L178">
        <v>2406</v>
      </c>
      <c r="N178" t="s">
        <v>547</v>
      </c>
      <c r="O178" t="s">
        <v>564</v>
      </c>
      <c r="P178">
        <v>1440</v>
      </c>
      <c r="Q178" t="s">
        <v>1003</v>
      </c>
    </row>
    <row r="179" spans="1:17" x14ac:dyDescent="0.25">
      <c r="A179">
        <v>11800</v>
      </c>
      <c r="B179">
        <v>-58.435918270005502</v>
      </c>
      <c r="C179">
        <v>-34.569994807956</v>
      </c>
      <c r="D179" t="s">
        <v>13</v>
      </c>
      <c r="E179" t="s">
        <v>38</v>
      </c>
      <c r="F179" t="s">
        <v>1004</v>
      </c>
      <c r="G179" t="s">
        <v>40</v>
      </c>
      <c r="H179">
        <v>1</v>
      </c>
      <c r="I179" t="b">
        <v>0</v>
      </c>
      <c r="J179" t="b">
        <v>0</v>
      </c>
      <c r="K179" t="s">
        <v>103</v>
      </c>
      <c r="L179">
        <v>726</v>
      </c>
      <c r="N179" t="s">
        <v>530</v>
      </c>
      <c r="O179" t="s">
        <v>569</v>
      </c>
      <c r="P179">
        <v>1426</v>
      </c>
      <c r="Q179" t="s">
        <v>1005</v>
      </c>
    </row>
    <row r="180" spans="1:17" x14ac:dyDescent="0.25">
      <c r="A180">
        <v>11781</v>
      </c>
      <c r="B180">
        <v>-58.436667295836202</v>
      </c>
      <c r="C180">
        <v>-34.569194786067698</v>
      </c>
      <c r="D180" t="s">
        <v>13</v>
      </c>
      <c r="E180" t="s">
        <v>38</v>
      </c>
      <c r="F180" t="s">
        <v>1006</v>
      </c>
      <c r="G180" t="s">
        <v>40</v>
      </c>
      <c r="H180">
        <v>2</v>
      </c>
      <c r="I180" t="b">
        <v>0</v>
      </c>
      <c r="J180" t="b">
        <v>0</v>
      </c>
      <c r="K180" t="s">
        <v>103</v>
      </c>
      <c r="L180">
        <v>813</v>
      </c>
      <c r="N180" t="s">
        <v>530</v>
      </c>
      <c r="O180" t="s">
        <v>569</v>
      </c>
      <c r="P180">
        <v>1426</v>
      </c>
      <c r="Q180" t="s">
        <v>1007</v>
      </c>
    </row>
    <row r="181" spans="1:17" x14ac:dyDescent="0.25">
      <c r="A181">
        <v>11699</v>
      </c>
      <c r="B181">
        <v>-58.365858567036497</v>
      </c>
      <c r="C181">
        <v>-34.605001948111003</v>
      </c>
      <c r="D181" t="s">
        <v>16</v>
      </c>
      <c r="E181" t="s">
        <v>38</v>
      </c>
      <c r="F181" t="s">
        <v>1008</v>
      </c>
      <c r="G181" t="s">
        <v>40</v>
      </c>
      <c r="H181">
        <v>1</v>
      </c>
      <c r="I181" t="b">
        <v>0</v>
      </c>
      <c r="J181" t="b">
        <v>0</v>
      </c>
      <c r="L181">
        <v>0</v>
      </c>
    </row>
    <row r="182" spans="1:17" x14ac:dyDescent="0.25">
      <c r="A182">
        <v>11510</v>
      </c>
      <c r="B182">
        <v>-58.370113916804399</v>
      </c>
      <c r="C182">
        <v>-34.6288814723248</v>
      </c>
      <c r="D182" t="s">
        <v>16</v>
      </c>
      <c r="E182" t="s">
        <v>38</v>
      </c>
      <c r="F182" t="s">
        <v>1009</v>
      </c>
      <c r="G182" t="s">
        <v>40</v>
      </c>
      <c r="H182">
        <v>2</v>
      </c>
      <c r="I182" t="b">
        <v>0</v>
      </c>
      <c r="J182" t="b">
        <v>0</v>
      </c>
      <c r="K182" t="s">
        <v>104</v>
      </c>
      <c r="L182">
        <v>350</v>
      </c>
      <c r="N182" t="s">
        <v>520</v>
      </c>
      <c r="O182" t="s">
        <v>560</v>
      </c>
      <c r="P182">
        <v>1165</v>
      </c>
      <c r="Q182" t="s">
        <v>1010</v>
      </c>
    </row>
    <row r="183" spans="1:17" x14ac:dyDescent="0.25">
      <c r="A183">
        <v>11501</v>
      </c>
      <c r="B183">
        <v>-58.372449032687697</v>
      </c>
      <c r="C183">
        <v>-34.631316516531399</v>
      </c>
      <c r="D183" t="s">
        <v>16</v>
      </c>
      <c r="E183" t="s">
        <v>38</v>
      </c>
      <c r="F183" t="s">
        <v>1011</v>
      </c>
      <c r="G183" t="s">
        <v>40</v>
      </c>
      <c r="H183">
        <v>2</v>
      </c>
      <c r="I183" t="b">
        <v>0</v>
      </c>
      <c r="J183" t="b">
        <v>0</v>
      </c>
      <c r="K183" t="s">
        <v>104</v>
      </c>
      <c r="L183">
        <v>574</v>
      </c>
      <c r="N183" t="s">
        <v>525</v>
      </c>
      <c r="O183" t="s">
        <v>560</v>
      </c>
      <c r="P183">
        <v>1268</v>
      </c>
      <c r="Q183" t="s">
        <v>1012</v>
      </c>
    </row>
    <row r="184" spans="1:17" x14ac:dyDescent="0.25">
      <c r="A184">
        <v>11502</v>
      </c>
      <c r="B184">
        <v>-58.375164167867098</v>
      </c>
      <c r="C184">
        <v>-34.634207569297402</v>
      </c>
      <c r="D184" t="s">
        <v>13</v>
      </c>
      <c r="E184" t="s">
        <v>38</v>
      </c>
      <c r="F184" t="s">
        <v>1013</v>
      </c>
      <c r="G184" t="s">
        <v>40</v>
      </c>
      <c r="H184">
        <v>2</v>
      </c>
      <c r="I184" t="b">
        <v>0</v>
      </c>
      <c r="J184" t="b">
        <v>0</v>
      </c>
      <c r="K184" t="s">
        <v>104</v>
      </c>
      <c r="L184">
        <v>878</v>
      </c>
      <c r="N184" t="s">
        <v>525</v>
      </c>
      <c r="O184" t="s">
        <v>560</v>
      </c>
      <c r="P184">
        <v>1268</v>
      </c>
      <c r="Q184" t="s">
        <v>1014</v>
      </c>
    </row>
    <row r="185" spans="1:17" x14ac:dyDescent="0.25">
      <c r="A185">
        <v>10961</v>
      </c>
      <c r="B185">
        <v>-58.470957711658002</v>
      </c>
      <c r="C185">
        <v>-34.565186526580298</v>
      </c>
      <c r="D185" t="s">
        <v>16</v>
      </c>
      <c r="E185" t="s">
        <v>38</v>
      </c>
      <c r="F185" t="s">
        <v>1015</v>
      </c>
      <c r="G185" t="s">
        <v>40</v>
      </c>
      <c r="H185">
        <v>1</v>
      </c>
      <c r="I185" t="b">
        <v>0</v>
      </c>
      <c r="J185" t="b">
        <v>0</v>
      </c>
      <c r="K185" t="s">
        <v>105</v>
      </c>
      <c r="L185">
        <v>3555</v>
      </c>
      <c r="N185" t="s">
        <v>548</v>
      </c>
      <c r="O185" t="s">
        <v>571</v>
      </c>
      <c r="P185">
        <v>1430</v>
      </c>
      <c r="Q185" t="s">
        <v>1016</v>
      </c>
    </row>
    <row r="186" spans="1:17" x14ac:dyDescent="0.25">
      <c r="A186">
        <v>10957</v>
      </c>
      <c r="B186">
        <v>-58.471782750051098</v>
      </c>
      <c r="C186">
        <v>-34.565693534068998</v>
      </c>
      <c r="D186" t="s">
        <v>13</v>
      </c>
      <c r="E186" t="s">
        <v>38</v>
      </c>
      <c r="F186" t="s">
        <v>1017</v>
      </c>
      <c r="G186" t="s">
        <v>40</v>
      </c>
      <c r="H186">
        <v>2</v>
      </c>
      <c r="I186" t="b">
        <v>0</v>
      </c>
      <c r="J186" t="b">
        <v>0</v>
      </c>
      <c r="K186" t="s">
        <v>105</v>
      </c>
      <c r="L186">
        <v>3640</v>
      </c>
      <c r="N186" t="s">
        <v>532</v>
      </c>
      <c r="O186" t="s">
        <v>570</v>
      </c>
      <c r="P186">
        <v>1430</v>
      </c>
      <c r="Q186" t="s">
        <v>1018</v>
      </c>
    </row>
    <row r="187" spans="1:17" x14ac:dyDescent="0.25">
      <c r="A187">
        <v>11498</v>
      </c>
      <c r="B187">
        <v>-58.373106169815003</v>
      </c>
      <c r="C187">
        <v>-34.646633863153497</v>
      </c>
      <c r="D187" t="s">
        <v>13</v>
      </c>
      <c r="E187" t="s">
        <v>38</v>
      </c>
      <c r="F187" t="s">
        <v>1019</v>
      </c>
      <c r="G187" t="s">
        <v>40</v>
      </c>
      <c r="H187">
        <v>4</v>
      </c>
      <c r="I187" t="b">
        <v>0</v>
      </c>
      <c r="J187" t="b">
        <v>0</v>
      </c>
      <c r="K187" t="s">
        <v>106</v>
      </c>
      <c r="L187">
        <v>1699</v>
      </c>
      <c r="N187" t="s">
        <v>525</v>
      </c>
      <c r="O187" t="s">
        <v>560</v>
      </c>
      <c r="P187">
        <v>1270</v>
      </c>
      <c r="Q187" t="s">
        <v>1020</v>
      </c>
    </row>
    <row r="188" spans="1:17" x14ac:dyDescent="0.25">
      <c r="A188">
        <v>11503</v>
      </c>
      <c r="B188">
        <v>-58.377680236753598</v>
      </c>
      <c r="C188">
        <v>-34.628992437946799</v>
      </c>
      <c r="D188" t="s">
        <v>16</v>
      </c>
      <c r="E188" t="s">
        <v>38</v>
      </c>
      <c r="F188" t="s">
        <v>1021</v>
      </c>
      <c r="G188" t="s">
        <v>40</v>
      </c>
      <c r="H188">
        <v>1</v>
      </c>
      <c r="I188" t="b">
        <v>0</v>
      </c>
      <c r="J188" t="b">
        <v>0</v>
      </c>
      <c r="K188" t="s">
        <v>106</v>
      </c>
      <c r="L188">
        <v>40</v>
      </c>
      <c r="N188" t="s">
        <v>525</v>
      </c>
      <c r="O188" t="s">
        <v>560</v>
      </c>
      <c r="P188">
        <v>1270</v>
      </c>
      <c r="Q188" t="s">
        <v>1022</v>
      </c>
    </row>
    <row r="189" spans="1:17" x14ac:dyDescent="0.25">
      <c r="A189">
        <v>11500</v>
      </c>
      <c r="B189">
        <v>-58.374631173904497</v>
      </c>
      <c r="C189">
        <v>-34.638200663085101</v>
      </c>
      <c r="D189" t="s">
        <v>19</v>
      </c>
      <c r="E189" t="s">
        <v>38</v>
      </c>
      <c r="F189" t="s">
        <v>1023</v>
      </c>
      <c r="G189" t="s">
        <v>40</v>
      </c>
      <c r="H189">
        <v>3</v>
      </c>
      <c r="I189" t="b">
        <v>0</v>
      </c>
      <c r="J189" t="b">
        <v>0</v>
      </c>
      <c r="K189" t="s">
        <v>106</v>
      </c>
      <c r="L189">
        <v>873</v>
      </c>
      <c r="N189" t="s">
        <v>525</v>
      </c>
      <c r="O189" t="s">
        <v>560</v>
      </c>
      <c r="P189">
        <v>1270</v>
      </c>
      <c r="Q189" t="s">
        <v>1024</v>
      </c>
    </row>
    <row r="190" spans="1:17" x14ac:dyDescent="0.25">
      <c r="A190">
        <v>11233</v>
      </c>
      <c r="B190">
        <v>-58.480764463635701</v>
      </c>
      <c r="C190">
        <v>-34.612295551700598</v>
      </c>
      <c r="D190" t="s">
        <v>13</v>
      </c>
      <c r="E190" t="s">
        <v>38</v>
      </c>
      <c r="F190" t="s">
        <v>1025</v>
      </c>
      <c r="G190" t="s">
        <v>40</v>
      </c>
      <c r="H190">
        <v>3</v>
      </c>
      <c r="I190" t="b">
        <v>0</v>
      </c>
      <c r="J190" t="b">
        <v>0</v>
      </c>
      <c r="K190" t="s">
        <v>107</v>
      </c>
      <c r="L190">
        <v>1914</v>
      </c>
      <c r="N190" t="s">
        <v>545</v>
      </c>
      <c r="O190" t="s">
        <v>573</v>
      </c>
      <c r="P190">
        <v>1416</v>
      </c>
      <c r="Q190" t="s">
        <v>1026</v>
      </c>
    </row>
    <row r="191" spans="1:17" x14ac:dyDescent="0.25">
      <c r="A191">
        <v>11234</v>
      </c>
      <c r="B191">
        <v>-58.483033538590902</v>
      </c>
      <c r="C191">
        <v>-34.609423475039698</v>
      </c>
      <c r="D191" t="s">
        <v>18</v>
      </c>
      <c r="E191" t="s">
        <v>38</v>
      </c>
      <c r="F191" t="s">
        <v>1027</v>
      </c>
      <c r="G191" t="s">
        <v>40</v>
      </c>
      <c r="H191">
        <v>3</v>
      </c>
      <c r="I191" t="b">
        <v>0</v>
      </c>
      <c r="J191" t="b">
        <v>0</v>
      </c>
      <c r="K191" t="s">
        <v>107</v>
      </c>
      <c r="L191">
        <v>2208</v>
      </c>
      <c r="N191" t="s">
        <v>545</v>
      </c>
      <c r="O191" t="s">
        <v>573</v>
      </c>
      <c r="P191">
        <v>1416</v>
      </c>
      <c r="Q191" t="s">
        <v>1028</v>
      </c>
    </row>
    <row r="192" spans="1:17" x14ac:dyDescent="0.25">
      <c r="A192">
        <v>11515</v>
      </c>
      <c r="B192">
        <v>-58.471085164993887</v>
      </c>
      <c r="C192">
        <v>-34.627486945860888</v>
      </c>
      <c r="D192" t="s">
        <v>18</v>
      </c>
      <c r="E192" t="s">
        <v>38</v>
      </c>
      <c r="F192" t="s">
        <v>1029</v>
      </c>
      <c r="G192" t="s">
        <v>40</v>
      </c>
      <c r="H192">
        <v>2</v>
      </c>
      <c r="I192" t="b">
        <v>0</v>
      </c>
      <c r="J192" t="b">
        <v>0</v>
      </c>
      <c r="K192" t="s">
        <v>107</v>
      </c>
      <c r="L192">
        <v>392</v>
      </c>
      <c r="N192" t="s">
        <v>529</v>
      </c>
      <c r="O192" t="s">
        <v>566</v>
      </c>
      <c r="P192">
        <v>1406</v>
      </c>
      <c r="Q192" t="s">
        <v>1030</v>
      </c>
    </row>
    <row r="193" spans="1:17" x14ac:dyDescent="0.25">
      <c r="A193">
        <v>11086</v>
      </c>
      <c r="B193">
        <v>-58.368772794235497</v>
      </c>
      <c r="C193">
        <v>-34.619631267710197</v>
      </c>
      <c r="D193" t="s">
        <v>16</v>
      </c>
      <c r="E193" t="s">
        <v>38</v>
      </c>
      <c r="F193" t="s">
        <v>1031</v>
      </c>
      <c r="G193" t="s">
        <v>40</v>
      </c>
      <c r="H193">
        <v>1</v>
      </c>
      <c r="I193" t="b">
        <v>0</v>
      </c>
      <c r="J193" t="b">
        <v>0</v>
      </c>
      <c r="K193" t="s">
        <v>108</v>
      </c>
      <c r="L193">
        <v>1033</v>
      </c>
      <c r="N193" t="s">
        <v>549</v>
      </c>
      <c r="O193" t="s">
        <v>559</v>
      </c>
      <c r="P193">
        <v>1063</v>
      </c>
      <c r="Q193" t="s">
        <v>1032</v>
      </c>
    </row>
    <row r="194" spans="1:17" x14ac:dyDescent="0.25">
      <c r="A194">
        <v>11392</v>
      </c>
      <c r="B194">
        <v>-58.369589762826699</v>
      </c>
      <c r="C194">
        <v>-34.610396052986601</v>
      </c>
      <c r="D194" t="s">
        <v>13</v>
      </c>
      <c r="E194" t="s">
        <v>38</v>
      </c>
      <c r="F194" t="s">
        <v>1033</v>
      </c>
      <c r="G194" t="s">
        <v>40</v>
      </c>
      <c r="H194">
        <v>1</v>
      </c>
      <c r="I194" t="b">
        <v>0</v>
      </c>
      <c r="J194" t="b">
        <v>0</v>
      </c>
      <c r="K194" t="s">
        <v>108</v>
      </c>
      <c r="L194">
        <v>239</v>
      </c>
      <c r="N194" t="s">
        <v>515</v>
      </c>
      <c r="O194" t="s">
        <v>559</v>
      </c>
      <c r="P194">
        <v>1063</v>
      </c>
      <c r="Q194" t="s">
        <v>1034</v>
      </c>
    </row>
    <row r="195" spans="1:17" x14ac:dyDescent="0.25">
      <c r="A195">
        <v>11391</v>
      </c>
      <c r="B195">
        <v>-58.369581763901202</v>
      </c>
      <c r="C195">
        <v>-34.610594057543203</v>
      </c>
      <c r="D195" t="s">
        <v>16</v>
      </c>
      <c r="E195" t="s">
        <v>38</v>
      </c>
      <c r="F195" t="s">
        <v>1035</v>
      </c>
      <c r="G195" t="s">
        <v>40</v>
      </c>
      <c r="H195">
        <v>1</v>
      </c>
      <c r="I195" t="b">
        <v>0</v>
      </c>
      <c r="J195" t="b">
        <v>0</v>
      </c>
      <c r="K195" t="s">
        <v>108</v>
      </c>
      <c r="L195">
        <v>255</v>
      </c>
      <c r="N195" t="s">
        <v>515</v>
      </c>
      <c r="O195" t="s">
        <v>559</v>
      </c>
      <c r="P195">
        <v>1063</v>
      </c>
      <c r="Q195" t="s">
        <v>1034</v>
      </c>
    </row>
    <row r="196" spans="1:17" x14ac:dyDescent="0.25">
      <c r="A196">
        <v>11380</v>
      </c>
      <c r="B196">
        <v>-58.369450790846798</v>
      </c>
      <c r="C196">
        <v>-34.615147162071999</v>
      </c>
      <c r="D196" t="s">
        <v>13</v>
      </c>
      <c r="E196" t="s">
        <v>38</v>
      </c>
      <c r="F196" t="s">
        <v>1036</v>
      </c>
      <c r="G196" t="s">
        <v>40</v>
      </c>
      <c r="H196">
        <v>1</v>
      </c>
      <c r="I196" t="b">
        <v>0</v>
      </c>
      <c r="J196" t="b">
        <v>0</v>
      </c>
      <c r="K196" t="s">
        <v>108</v>
      </c>
      <c r="L196">
        <v>635</v>
      </c>
      <c r="N196" t="s">
        <v>515</v>
      </c>
      <c r="O196" t="s">
        <v>559</v>
      </c>
      <c r="P196">
        <v>1063</v>
      </c>
      <c r="Q196" t="s">
        <v>1037</v>
      </c>
    </row>
    <row r="197" spans="1:17" x14ac:dyDescent="0.25">
      <c r="A197">
        <v>11084</v>
      </c>
      <c r="B197">
        <v>-58.368472777929902</v>
      </c>
      <c r="C197">
        <v>-34.619119257487199</v>
      </c>
      <c r="D197" t="s">
        <v>13</v>
      </c>
      <c r="E197" t="s">
        <v>38</v>
      </c>
      <c r="F197" t="s">
        <v>1038</v>
      </c>
      <c r="G197" t="s">
        <v>40</v>
      </c>
      <c r="H197">
        <v>2</v>
      </c>
      <c r="I197" t="b">
        <v>0</v>
      </c>
      <c r="J197" t="b">
        <v>0</v>
      </c>
      <c r="K197" t="s">
        <v>108</v>
      </c>
      <c r="L197">
        <v>982</v>
      </c>
      <c r="N197" t="s">
        <v>549</v>
      </c>
      <c r="O197" t="s">
        <v>559</v>
      </c>
      <c r="P197">
        <v>1063</v>
      </c>
      <c r="Q197" t="s">
        <v>1039</v>
      </c>
    </row>
    <row r="198" spans="1:17" x14ac:dyDescent="0.25">
      <c r="A198">
        <v>11672</v>
      </c>
      <c r="B198">
        <v>-58.433067415829107</v>
      </c>
      <c r="C198">
        <v>-34.607119667977003</v>
      </c>
      <c r="D198" t="s">
        <v>16</v>
      </c>
      <c r="E198" t="s">
        <v>38</v>
      </c>
      <c r="F198" t="s">
        <v>1040</v>
      </c>
      <c r="G198" t="s">
        <v>40</v>
      </c>
      <c r="H198">
        <v>1</v>
      </c>
      <c r="I198" t="b">
        <v>0</v>
      </c>
      <c r="J198" t="b">
        <v>0</v>
      </c>
      <c r="K198" t="s">
        <v>1041</v>
      </c>
      <c r="L198">
        <v>750</v>
      </c>
    </row>
    <row r="199" spans="1:17" x14ac:dyDescent="0.25">
      <c r="A199">
        <v>11671</v>
      </c>
      <c r="B199">
        <v>-58.432393519903499</v>
      </c>
      <c r="C199">
        <v>-34.6255900926393</v>
      </c>
      <c r="D199" t="s">
        <v>16</v>
      </c>
      <c r="E199" t="s">
        <v>38</v>
      </c>
      <c r="F199" t="s">
        <v>1042</v>
      </c>
      <c r="G199" t="s">
        <v>40</v>
      </c>
      <c r="H199">
        <v>1</v>
      </c>
      <c r="I199" t="b">
        <v>0</v>
      </c>
      <c r="J199" t="b">
        <v>0</v>
      </c>
      <c r="K199" t="s">
        <v>109</v>
      </c>
      <c r="L199">
        <v>369</v>
      </c>
      <c r="N199" t="s">
        <v>518</v>
      </c>
      <c r="O199" t="s">
        <v>562</v>
      </c>
      <c r="P199">
        <v>1424</v>
      </c>
      <c r="Q199" t="s">
        <v>1043</v>
      </c>
    </row>
    <row r="200" spans="1:17" x14ac:dyDescent="0.25">
      <c r="A200">
        <v>11401</v>
      </c>
      <c r="B200">
        <v>-58.387456531168787</v>
      </c>
      <c r="C200">
        <v>-34.612486013510598</v>
      </c>
      <c r="D200" t="s">
        <v>13</v>
      </c>
      <c r="E200" t="s">
        <v>38</v>
      </c>
      <c r="F200" t="s">
        <v>1044</v>
      </c>
      <c r="G200" t="s">
        <v>40</v>
      </c>
      <c r="H200">
        <v>1</v>
      </c>
      <c r="I200" t="b">
        <v>0</v>
      </c>
      <c r="J200" t="b">
        <v>0</v>
      </c>
      <c r="K200" t="s">
        <v>110</v>
      </c>
      <c r="L200">
        <v>310</v>
      </c>
    </row>
    <row r="201" spans="1:17" x14ac:dyDescent="0.25">
      <c r="A201">
        <v>11047</v>
      </c>
      <c r="B201">
        <v>-58.374127934420393</v>
      </c>
      <c r="C201">
        <v>-34.607622967597607</v>
      </c>
      <c r="D201" t="s">
        <v>16</v>
      </c>
      <c r="E201" t="s">
        <v>38</v>
      </c>
      <c r="F201" t="s">
        <v>1045</v>
      </c>
      <c r="G201" t="s">
        <v>40</v>
      </c>
      <c r="H201">
        <v>3</v>
      </c>
      <c r="I201" t="b">
        <v>0</v>
      </c>
      <c r="J201" t="b">
        <v>0</v>
      </c>
      <c r="K201" t="s">
        <v>110</v>
      </c>
      <c r="L201">
        <v>541</v>
      </c>
      <c r="N201" t="s">
        <v>512</v>
      </c>
      <c r="O201" t="s">
        <v>559</v>
      </c>
      <c r="P201">
        <v>1035</v>
      </c>
      <c r="Q201" t="s">
        <v>1046</v>
      </c>
    </row>
    <row r="202" spans="1:17" x14ac:dyDescent="0.25">
      <c r="A202">
        <v>11008</v>
      </c>
      <c r="B202">
        <v>-58.3967007405966</v>
      </c>
      <c r="C202">
        <v>-34.587237392604898</v>
      </c>
      <c r="D202" t="s">
        <v>16</v>
      </c>
      <c r="E202" t="s">
        <v>38</v>
      </c>
      <c r="F202" t="s">
        <v>1047</v>
      </c>
      <c r="G202" t="s">
        <v>40</v>
      </c>
      <c r="H202">
        <v>2</v>
      </c>
      <c r="I202" t="b">
        <v>0</v>
      </c>
      <c r="J202" t="b">
        <v>0</v>
      </c>
      <c r="K202" t="s">
        <v>111</v>
      </c>
      <c r="L202">
        <v>2247</v>
      </c>
      <c r="N202" t="s">
        <v>524</v>
      </c>
      <c r="O202" t="s">
        <v>565</v>
      </c>
      <c r="P202">
        <v>1119</v>
      </c>
      <c r="Q202" t="s">
        <v>1048</v>
      </c>
    </row>
    <row r="203" spans="1:17" x14ac:dyDescent="0.25">
      <c r="A203">
        <v>11001</v>
      </c>
      <c r="B203">
        <v>-58.393235582190599</v>
      </c>
      <c r="C203">
        <v>-34.585507370091797</v>
      </c>
      <c r="D203" t="s">
        <v>21</v>
      </c>
      <c r="E203" t="s">
        <v>38</v>
      </c>
      <c r="F203" t="s">
        <v>1049</v>
      </c>
      <c r="G203" t="s">
        <v>40</v>
      </c>
      <c r="H203">
        <v>1</v>
      </c>
      <c r="I203" t="b">
        <v>0</v>
      </c>
      <c r="J203" t="b">
        <v>0</v>
      </c>
      <c r="K203" t="s">
        <v>111</v>
      </c>
      <c r="L203">
        <v>2501</v>
      </c>
      <c r="N203" t="s">
        <v>524</v>
      </c>
      <c r="O203" t="s">
        <v>565</v>
      </c>
      <c r="P203">
        <v>1119</v>
      </c>
      <c r="Q203" t="s">
        <v>1050</v>
      </c>
    </row>
    <row r="204" spans="1:17" x14ac:dyDescent="0.25">
      <c r="A204">
        <v>11799</v>
      </c>
      <c r="B204">
        <v>-58.412774207353714</v>
      </c>
      <c r="C204">
        <v>-34.557743642227003</v>
      </c>
      <c r="D204" t="s">
        <v>19</v>
      </c>
      <c r="E204" t="s">
        <v>38</v>
      </c>
      <c r="F204" t="s">
        <v>1051</v>
      </c>
      <c r="G204" t="s">
        <v>40</v>
      </c>
      <c r="H204">
        <v>2</v>
      </c>
      <c r="I204" t="b">
        <v>0</v>
      </c>
      <c r="J204" t="b">
        <v>0</v>
      </c>
      <c r="L204">
        <v>0</v>
      </c>
    </row>
    <row r="205" spans="1:17" x14ac:dyDescent="0.25">
      <c r="A205">
        <v>11725</v>
      </c>
      <c r="B205">
        <v>-58.380935997865599</v>
      </c>
      <c r="C205">
        <v>-34.576263219428903</v>
      </c>
      <c r="D205" t="s">
        <v>13</v>
      </c>
      <c r="E205" t="s">
        <v>38</v>
      </c>
      <c r="F205" t="s">
        <v>1052</v>
      </c>
      <c r="G205" t="s">
        <v>40</v>
      </c>
      <c r="H205">
        <v>1</v>
      </c>
      <c r="I205" t="b">
        <v>0</v>
      </c>
      <c r="J205" t="b">
        <v>0</v>
      </c>
      <c r="L205">
        <v>0</v>
      </c>
    </row>
    <row r="206" spans="1:17" x14ac:dyDescent="0.25">
      <c r="A206">
        <v>11708</v>
      </c>
      <c r="B206">
        <v>-58.373790799000197</v>
      </c>
      <c r="C206">
        <v>-34.590621581515002</v>
      </c>
      <c r="D206" t="s">
        <v>18</v>
      </c>
      <c r="E206" t="s">
        <v>38</v>
      </c>
      <c r="F206" t="s">
        <v>1053</v>
      </c>
      <c r="G206" t="s">
        <v>40</v>
      </c>
      <c r="H206">
        <v>2</v>
      </c>
      <c r="I206" t="b">
        <v>0</v>
      </c>
      <c r="J206" t="b">
        <v>0</v>
      </c>
      <c r="K206" t="s">
        <v>112</v>
      </c>
      <c r="L206">
        <v>1430</v>
      </c>
      <c r="N206" t="s">
        <v>517</v>
      </c>
      <c r="O206" t="s">
        <v>559</v>
      </c>
      <c r="P206">
        <v>1104</v>
      </c>
      <c r="Q206" t="s">
        <v>1054</v>
      </c>
    </row>
    <row r="207" spans="1:17" x14ac:dyDescent="0.25">
      <c r="A207">
        <v>11716</v>
      </c>
      <c r="B207">
        <v>-58.3717526958389</v>
      </c>
      <c r="C207">
        <v>-34.588201536275299</v>
      </c>
      <c r="D207" t="s">
        <v>16</v>
      </c>
      <c r="E207" t="s">
        <v>38</v>
      </c>
      <c r="F207" t="s">
        <v>1055</v>
      </c>
      <c r="G207" t="s">
        <v>40</v>
      </c>
      <c r="H207">
        <v>1</v>
      </c>
      <c r="I207" t="b">
        <v>0</v>
      </c>
      <c r="J207" t="b">
        <v>0</v>
      </c>
      <c r="K207" t="s">
        <v>112</v>
      </c>
      <c r="L207">
        <v>1650</v>
      </c>
      <c r="N207" t="s">
        <v>517</v>
      </c>
      <c r="O207" t="s">
        <v>559</v>
      </c>
      <c r="P207">
        <v>1104</v>
      </c>
      <c r="Q207" t="s">
        <v>1056</v>
      </c>
    </row>
    <row r="208" spans="1:17" x14ac:dyDescent="0.25">
      <c r="A208">
        <v>11712</v>
      </c>
      <c r="B208">
        <v>-58.3718837025014</v>
      </c>
      <c r="C208">
        <v>-34.588361539284598</v>
      </c>
      <c r="D208" t="s">
        <v>16</v>
      </c>
      <c r="E208" t="s">
        <v>38</v>
      </c>
      <c r="F208" t="s">
        <v>1057</v>
      </c>
      <c r="G208" t="s">
        <v>40</v>
      </c>
      <c r="H208">
        <v>2</v>
      </c>
      <c r="I208" t="b">
        <v>0</v>
      </c>
      <c r="J208" t="b">
        <v>0</v>
      </c>
      <c r="K208" t="s">
        <v>112</v>
      </c>
      <c r="L208">
        <v>1650</v>
      </c>
      <c r="N208" t="s">
        <v>517</v>
      </c>
      <c r="O208" t="s">
        <v>559</v>
      </c>
      <c r="P208">
        <v>1104</v>
      </c>
      <c r="Q208" t="s">
        <v>1056</v>
      </c>
    </row>
    <row r="209" spans="1:17" x14ac:dyDescent="0.25">
      <c r="A209">
        <v>11704</v>
      </c>
      <c r="B209">
        <v>-58.371879702368403</v>
      </c>
      <c r="C209">
        <v>-34.588366539418097</v>
      </c>
      <c r="D209" t="s">
        <v>16</v>
      </c>
      <c r="E209" t="s">
        <v>38</v>
      </c>
      <c r="F209" t="s">
        <v>1058</v>
      </c>
      <c r="G209" t="s">
        <v>40</v>
      </c>
      <c r="H209">
        <v>2</v>
      </c>
      <c r="I209" t="b">
        <v>0</v>
      </c>
      <c r="J209" t="b">
        <v>0</v>
      </c>
      <c r="L209">
        <v>0</v>
      </c>
    </row>
    <row r="210" spans="1:17" x14ac:dyDescent="0.25">
      <c r="A210">
        <v>11724</v>
      </c>
      <c r="B210">
        <v>-58.375207871974787</v>
      </c>
      <c r="C210">
        <v>-34.592478616946998</v>
      </c>
      <c r="D210" t="s">
        <v>13</v>
      </c>
      <c r="E210" t="s">
        <v>38</v>
      </c>
      <c r="F210" t="s">
        <v>1059</v>
      </c>
      <c r="G210" t="s">
        <v>40</v>
      </c>
      <c r="H210">
        <v>1</v>
      </c>
      <c r="I210" t="b">
        <v>0</v>
      </c>
      <c r="J210" t="b">
        <v>0</v>
      </c>
      <c r="L210">
        <v>0</v>
      </c>
    </row>
    <row r="211" spans="1:17" x14ac:dyDescent="0.25">
      <c r="A211">
        <v>11805</v>
      </c>
      <c r="B211">
        <v>-58.427348069547101</v>
      </c>
      <c r="C211">
        <v>-34.592438361277097</v>
      </c>
      <c r="D211" t="s">
        <v>18</v>
      </c>
      <c r="E211" t="s">
        <v>38</v>
      </c>
      <c r="F211" t="s">
        <v>1060</v>
      </c>
      <c r="G211" t="s">
        <v>40</v>
      </c>
      <c r="H211">
        <v>2</v>
      </c>
      <c r="I211" t="b">
        <v>0</v>
      </c>
      <c r="J211" t="b">
        <v>0</v>
      </c>
      <c r="K211" t="s">
        <v>113</v>
      </c>
      <c r="L211">
        <v>1364</v>
      </c>
      <c r="N211" t="s">
        <v>530</v>
      </c>
      <c r="O211" t="s">
        <v>569</v>
      </c>
      <c r="P211">
        <v>1414</v>
      </c>
      <c r="Q211" t="s">
        <v>1061</v>
      </c>
    </row>
    <row r="212" spans="1:17" x14ac:dyDescent="0.25">
      <c r="A212">
        <v>11509</v>
      </c>
      <c r="B212">
        <v>-58.369115957404198</v>
      </c>
      <c r="C212">
        <v>-34.640465741725102</v>
      </c>
      <c r="D212" t="s">
        <v>16</v>
      </c>
      <c r="E212" t="s">
        <v>38</v>
      </c>
      <c r="F212" t="s">
        <v>1062</v>
      </c>
      <c r="G212" t="s">
        <v>40</v>
      </c>
      <c r="H212">
        <v>1</v>
      </c>
      <c r="I212" t="b">
        <v>0</v>
      </c>
      <c r="J212" t="b">
        <v>0</v>
      </c>
      <c r="K212" t="s">
        <v>114</v>
      </c>
      <c r="L212">
        <v>1142</v>
      </c>
      <c r="N212" t="s">
        <v>520</v>
      </c>
      <c r="O212" t="s">
        <v>560</v>
      </c>
      <c r="P212">
        <v>1265</v>
      </c>
      <c r="Q212" t="s">
        <v>1063</v>
      </c>
    </row>
    <row r="213" spans="1:17" x14ac:dyDescent="0.25">
      <c r="A213">
        <v>11506</v>
      </c>
      <c r="B213">
        <v>-58.370048957158787</v>
      </c>
      <c r="C213">
        <v>-34.634918610488697</v>
      </c>
      <c r="D213" t="s">
        <v>18</v>
      </c>
      <c r="E213" t="s">
        <v>38</v>
      </c>
      <c r="F213" t="s">
        <v>1064</v>
      </c>
      <c r="G213" t="s">
        <v>40</v>
      </c>
      <c r="H213">
        <v>3</v>
      </c>
      <c r="I213" t="b">
        <v>0</v>
      </c>
      <c r="J213" t="b">
        <v>0</v>
      </c>
      <c r="K213" t="s">
        <v>114</v>
      </c>
      <c r="L213">
        <v>537</v>
      </c>
      <c r="N213" t="s">
        <v>525</v>
      </c>
      <c r="O213" t="s">
        <v>560</v>
      </c>
      <c r="P213">
        <v>1265</v>
      </c>
      <c r="Q213" t="s">
        <v>1065</v>
      </c>
    </row>
    <row r="214" spans="1:17" x14ac:dyDescent="0.25">
      <c r="A214">
        <v>11508</v>
      </c>
      <c r="B214">
        <v>-58.369459956286398</v>
      </c>
      <c r="C214">
        <v>-34.638276690050397</v>
      </c>
      <c r="D214" t="s">
        <v>16</v>
      </c>
      <c r="E214" t="s">
        <v>38</v>
      </c>
      <c r="F214" t="s">
        <v>1066</v>
      </c>
      <c r="G214" t="s">
        <v>40</v>
      </c>
      <c r="H214">
        <v>1</v>
      </c>
      <c r="I214" t="b">
        <v>0</v>
      </c>
      <c r="J214" t="b">
        <v>0</v>
      </c>
      <c r="K214" t="s">
        <v>114</v>
      </c>
      <c r="L214">
        <v>902</v>
      </c>
      <c r="N214" t="s">
        <v>520</v>
      </c>
      <c r="O214" t="s">
        <v>560</v>
      </c>
      <c r="P214">
        <v>1265</v>
      </c>
      <c r="Q214" t="s">
        <v>1067</v>
      </c>
    </row>
    <row r="215" spans="1:17" x14ac:dyDescent="0.25">
      <c r="A215">
        <v>11507</v>
      </c>
      <c r="B215">
        <v>-58.369495958148001</v>
      </c>
      <c r="C215">
        <v>-34.638324690971103</v>
      </c>
      <c r="D215" t="s">
        <v>16</v>
      </c>
      <c r="E215" t="s">
        <v>38</v>
      </c>
      <c r="F215" t="s">
        <v>1068</v>
      </c>
      <c r="G215" t="s">
        <v>40</v>
      </c>
      <c r="H215">
        <v>2</v>
      </c>
      <c r="I215" t="b">
        <v>0</v>
      </c>
      <c r="J215" t="b">
        <v>0</v>
      </c>
      <c r="K215" t="s">
        <v>114</v>
      </c>
      <c r="L215">
        <v>902</v>
      </c>
      <c r="N215" t="s">
        <v>520</v>
      </c>
      <c r="O215" t="s">
        <v>560</v>
      </c>
      <c r="P215">
        <v>1265</v>
      </c>
      <c r="Q215" t="s">
        <v>1067</v>
      </c>
    </row>
    <row r="216" spans="1:17" x14ac:dyDescent="0.25">
      <c r="A216">
        <v>11101</v>
      </c>
      <c r="B216">
        <v>-58.484751217095088</v>
      </c>
      <c r="C216">
        <v>-34.554671219447613</v>
      </c>
      <c r="D216" t="s">
        <v>16</v>
      </c>
      <c r="E216" t="s">
        <v>38</v>
      </c>
      <c r="F216" t="s">
        <v>1069</v>
      </c>
      <c r="G216" t="s">
        <v>40</v>
      </c>
      <c r="H216">
        <v>2</v>
      </c>
      <c r="I216" t="b">
        <v>0</v>
      </c>
      <c r="J216" t="b">
        <v>0</v>
      </c>
      <c r="K216" t="s">
        <v>115</v>
      </c>
      <c r="L216">
        <v>3875</v>
      </c>
      <c r="N216" t="s">
        <v>203</v>
      </c>
      <c r="O216" t="s">
        <v>571</v>
      </c>
      <c r="P216">
        <v>1430</v>
      </c>
      <c r="Q216" t="s">
        <v>1070</v>
      </c>
    </row>
    <row r="217" spans="1:17" x14ac:dyDescent="0.25">
      <c r="A217">
        <v>11529</v>
      </c>
      <c r="B217">
        <v>-58.489386414611587</v>
      </c>
      <c r="C217">
        <v>-34.554993203974497</v>
      </c>
      <c r="D217" t="s">
        <v>18</v>
      </c>
      <c r="E217" t="s">
        <v>38</v>
      </c>
      <c r="F217" t="s">
        <v>1071</v>
      </c>
      <c r="G217" t="s">
        <v>40</v>
      </c>
      <c r="H217">
        <v>3</v>
      </c>
      <c r="I217" t="b">
        <v>0</v>
      </c>
      <c r="J217" t="b">
        <v>0</v>
      </c>
      <c r="K217" t="s">
        <v>115</v>
      </c>
      <c r="L217">
        <v>4130</v>
      </c>
      <c r="N217" t="s">
        <v>203</v>
      </c>
      <c r="O217" t="s">
        <v>571</v>
      </c>
      <c r="P217">
        <v>1430</v>
      </c>
      <c r="Q217" t="s">
        <v>1072</v>
      </c>
    </row>
    <row r="218" spans="1:17" x14ac:dyDescent="0.25">
      <c r="A218">
        <v>11432</v>
      </c>
      <c r="B218">
        <v>-58.508011803142999</v>
      </c>
      <c r="C218">
        <v>-34.638743020684402</v>
      </c>
      <c r="D218" t="s">
        <v>13</v>
      </c>
      <c r="E218" t="s">
        <v>38</v>
      </c>
      <c r="F218" t="s">
        <v>1073</v>
      </c>
      <c r="G218" t="s">
        <v>40</v>
      </c>
      <c r="H218">
        <v>2</v>
      </c>
      <c r="I218" t="b">
        <v>0</v>
      </c>
      <c r="J218" t="b">
        <v>0</v>
      </c>
      <c r="K218" t="s">
        <v>116</v>
      </c>
      <c r="L218">
        <v>10249</v>
      </c>
      <c r="N218" t="s">
        <v>550</v>
      </c>
      <c r="O218" t="s">
        <v>563</v>
      </c>
      <c r="P218">
        <v>1408</v>
      </c>
      <c r="Q218" t="s">
        <v>1074</v>
      </c>
    </row>
    <row r="219" spans="1:17" x14ac:dyDescent="0.25">
      <c r="A219">
        <v>11424</v>
      </c>
      <c r="B219">
        <v>-58.520616336101099</v>
      </c>
      <c r="C219">
        <v>-34.638953963216998</v>
      </c>
      <c r="D219" t="s">
        <v>16</v>
      </c>
      <c r="E219" t="s">
        <v>38</v>
      </c>
      <c r="F219" t="s">
        <v>1075</v>
      </c>
      <c r="G219" t="s">
        <v>40</v>
      </c>
      <c r="H219">
        <v>2</v>
      </c>
      <c r="I219" t="b">
        <v>0</v>
      </c>
      <c r="J219" t="b">
        <v>0</v>
      </c>
      <c r="K219" t="s">
        <v>116</v>
      </c>
      <c r="L219">
        <v>11059</v>
      </c>
      <c r="N219" t="s">
        <v>522</v>
      </c>
      <c r="O219" t="s">
        <v>564</v>
      </c>
      <c r="P219">
        <v>1408</v>
      </c>
      <c r="Q219" t="s">
        <v>1076</v>
      </c>
    </row>
    <row r="220" spans="1:17" x14ac:dyDescent="0.25">
      <c r="A220">
        <v>11421</v>
      </c>
      <c r="B220">
        <v>-58.520895347784901</v>
      </c>
      <c r="C220">
        <v>-34.638942961586501</v>
      </c>
      <c r="D220" t="s">
        <v>13</v>
      </c>
      <c r="E220" t="s">
        <v>38</v>
      </c>
      <c r="F220" t="s">
        <v>1077</v>
      </c>
      <c r="G220" t="s">
        <v>40</v>
      </c>
      <c r="H220">
        <v>2</v>
      </c>
      <c r="I220" t="b">
        <v>0</v>
      </c>
      <c r="J220" t="b">
        <v>0</v>
      </c>
      <c r="K220" t="s">
        <v>116</v>
      </c>
      <c r="L220">
        <v>11078</v>
      </c>
      <c r="N220" t="s">
        <v>522</v>
      </c>
      <c r="O220" t="s">
        <v>564</v>
      </c>
      <c r="P220">
        <v>1408</v>
      </c>
      <c r="Q220" t="s">
        <v>1078</v>
      </c>
    </row>
    <row r="221" spans="1:17" x14ac:dyDescent="0.25">
      <c r="A221">
        <v>11189</v>
      </c>
      <c r="B221">
        <v>-58.392896737603799</v>
      </c>
      <c r="C221">
        <v>-34.609271913620198</v>
      </c>
      <c r="D221" t="s">
        <v>13</v>
      </c>
      <c r="E221" t="s">
        <v>38</v>
      </c>
      <c r="F221" t="s">
        <v>1079</v>
      </c>
      <c r="G221" t="s">
        <v>40</v>
      </c>
      <c r="H221">
        <v>1</v>
      </c>
      <c r="I221" t="b">
        <v>0</v>
      </c>
      <c r="J221" t="b">
        <v>0</v>
      </c>
      <c r="K221" t="s">
        <v>116</v>
      </c>
      <c r="L221">
        <v>1864</v>
      </c>
      <c r="N221" t="s">
        <v>527</v>
      </c>
      <c r="O221" t="s">
        <v>567</v>
      </c>
      <c r="P221">
        <v>1033</v>
      </c>
      <c r="Q221" t="s">
        <v>1080</v>
      </c>
    </row>
    <row r="222" spans="1:17" x14ac:dyDescent="0.25">
      <c r="A222">
        <v>11171</v>
      </c>
      <c r="B222">
        <v>-58.401600108873502</v>
      </c>
      <c r="C222">
        <v>-34.6098728848023</v>
      </c>
      <c r="D222" t="s">
        <v>16</v>
      </c>
      <c r="E222" t="s">
        <v>38</v>
      </c>
      <c r="F222" t="s">
        <v>1081</v>
      </c>
      <c r="G222" t="s">
        <v>40</v>
      </c>
      <c r="H222">
        <v>5</v>
      </c>
      <c r="I222" t="b">
        <v>0</v>
      </c>
      <c r="J222" t="b">
        <v>0</v>
      </c>
      <c r="K222" t="s">
        <v>116</v>
      </c>
      <c r="L222">
        <v>2479</v>
      </c>
      <c r="N222" t="s">
        <v>527</v>
      </c>
      <c r="O222" t="s">
        <v>567</v>
      </c>
      <c r="P222">
        <v>1034</v>
      </c>
      <c r="Q222" t="s">
        <v>1082</v>
      </c>
    </row>
    <row r="223" spans="1:17" x14ac:dyDescent="0.25">
      <c r="A223">
        <v>11177</v>
      </c>
      <c r="B223">
        <v>-58.403650196299999</v>
      </c>
      <c r="C223">
        <v>-34.610010877927898</v>
      </c>
      <c r="D223" t="s">
        <v>18</v>
      </c>
      <c r="E223" t="s">
        <v>38</v>
      </c>
      <c r="F223" t="s">
        <v>1083</v>
      </c>
      <c r="G223" t="s">
        <v>40</v>
      </c>
      <c r="H223">
        <v>3</v>
      </c>
      <c r="I223" t="b">
        <v>0</v>
      </c>
      <c r="J223" t="b">
        <v>0</v>
      </c>
      <c r="K223" t="s">
        <v>116</v>
      </c>
      <c r="L223">
        <v>2628</v>
      </c>
      <c r="N223" t="s">
        <v>527</v>
      </c>
      <c r="O223" t="s">
        <v>567</v>
      </c>
      <c r="P223">
        <v>1034</v>
      </c>
      <c r="Q223" t="s">
        <v>1084</v>
      </c>
    </row>
    <row r="224" spans="1:17" x14ac:dyDescent="0.25">
      <c r="A224">
        <v>11175</v>
      </c>
      <c r="B224">
        <v>-58.406592321601899</v>
      </c>
      <c r="C224">
        <v>-34.610185867533303</v>
      </c>
      <c r="D224" t="s">
        <v>19</v>
      </c>
      <c r="E224" t="s">
        <v>38</v>
      </c>
      <c r="F224" t="s">
        <v>1085</v>
      </c>
      <c r="G224" t="s">
        <v>40</v>
      </c>
      <c r="H224">
        <v>3</v>
      </c>
      <c r="I224" t="b">
        <v>0</v>
      </c>
      <c r="J224" t="b">
        <v>0</v>
      </c>
      <c r="K224" t="s">
        <v>116</v>
      </c>
      <c r="L224">
        <v>2828</v>
      </c>
      <c r="N224" t="s">
        <v>527</v>
      </c>
      <c r="O224" t="s">
        <v>567</v>
      </c>
      <c r="P224">
        <v>1203</v>
      </c>
      <c r="Q224" t="s">
        <v>1086</v>
      </c>
    </row>
    <row r="225" spans="1:17" x14ac:dyDescent="0.25">
      <c r="A225">
        <v>11161</v>
      </c>
      <c r="B225">
        <v>-58.407010339412899</v>
      </c>
      <c r="C225">
        <v>-34.610211866081997</v>
      </c>
      <c r="D225" t="s">
        <v>13</v>
      </c>
      <c r="E225" t="s">
        <v>38</v>
      </c>
      <c r="F225" t="s">
        <v>1087</v>
      </c>
      <c r="G225" t="s">
        <v>40</v>
      </c>
      <c r="H225">
        <v>3</v>
      </c>
      <c r="I225" t="b">
        <v>0</v>
      </c>
      <c r="J225" t="b">
        <v>0</v>
      </c>
      <c r="K225" t="s">
        <v>116</v>
      </c>
      <c r="L225">
        <v>2856</v>
      </c>
      <c r="N225" t="s">
        <v>527</v>
      </c>
      <c r="O225" t="s">
        <v>567</v>
      </c>
      <c r="P225">
        <v>1203</v>
      </c>
      <c r="Q225" t="s">
        <v>1086</v>
      </c>
    </row>
    <row r="226" spans="1:17" x14ac:dyDescent="0.25">
      <c r="A226">
        <v>11419</v>
      </c>
      <c r="B226">
        <v>-58.418791842248197</v>
      </c>
      <c r="C226">
        <v>-34.611063827865799</v>
      </c>
      <c r="D226" t="s">
        <v>13</v>
      </c>
      <c r="E226" t="s">
        <v>38</v>
      </c>
      <c r="F226" t="s">
        <v>1088</v>
      </c>
      <c r="G226" t="s">
        <v>40</v>
      </c>
      <c r="H226">
        <v>4</v>
      </c>
      <c r="I226" t="b">
        <v>0</v>
      </c>
      <c r="J226" t="b">
        <v>0</v>
      </c>
      <c r="K226" t="s">
        <v>116</v>
      </c>
      <c r="L226">
        <v>3726</v>
      </c>
      <c r="N226" t="s">
        <v>537</v>
      </c>
      <c r="O226" t="s">
        <v>568</v>
      </c>
      <c r="P226">
        <v>1204</v>
      </c>
      <c r="Q226" t="s">
        <v>1089</v>
      </c>
    </row>
    <row r="227" spans="1:17" x14ac:dyDescent="0.25">
      <c r="A227">
        <v>11661</v>
      </c>
      <c r="B227">
        <v>-58.4302513577193</v>
      </c>
      <c r="C227">
        <v>-34.615572874585702</v>
      </c>
      <c r="D227" t="s">
        <v>18</v>
      </c>
      <c r="E227" t="s">
        <v>38</v>
      </c>
      <c r="F227" t="s">
        <v>1090</v>
      </c>
      <c r="G227" t="s">
        <v>40</v>
      </c>
      <c r="H227">
        <v>3</v>
      </c>
      <c r="I227" t="b">
        <v>0</v>
      </c>
      <c r="J227" t="b">
        <v>0</v>
      </c>
      <c r="K227" t="s">
        <v>116</v>
      </c>
      <c r="L227">
        <v>4600</v>
      </c>
      <c r="N227" t="s">
        <v>518</v>
      </c>
      <c r="O227" t="s">
        <v>562</v>
      </c>
      <c r="P227">
        <v>1424</v>
      </c>
      <c r="Q227" t="s">
        <v>1091</v>
      </c>
    </row>
    <row r="228" spans="1:17" x14ac:dyDescent="0.25">
      <c r="A228">
        <v>11657</v>
      </c>
      <c r="B228">
        <v>-58.434359543727503</v>
      </c>
      <c r="C228">
        <v>-34.617356895143899</v>
      </c>
      <c r="D228" t="s">
        <v>16</v>
      </c>
      <c r="E228" t="s">
        <v>38</v>
      </c>
      <c r="F228" t="s">
        <v>1092</v>
      </c>
      <c r="G228" t="s">
        <v>40</v>
      </c>
      <c r="H228">
        <v>1</v>
      </c>
      <c r="I228" t="b">
        <v>0</v>
      </c>
      <c r="J228" t="b">
        <v>0</v>
      </c>
      <c r="K228" t="s">
        <v>116</v>
      </c>
      <c r="L228">
        <v>4906</v>
      </c>
      <c r="N228" t="s">
        <v>518</v>
      </c>
      <c r="O228" t="s">
        <v>562</v>
      </c>
      <c r="P228">
        <v>1424</v>
      </c>
      <c r="Q228" t="s">
        <v>1093</v>
      </c>
    </row>
    <row r="229" spans="1:17" x14ac:dyDescent="0.25">
      <c r="A229">
        <v>11654</v>
      </c>
      <c r="B229">
        <v>-58.436770653057387</v>
      </c>
      <c r="C229">
        <v>-34.618425907707604</v>
      </c>
      <c r="D229" t="s">
        <v>19</v>
      </c>
      <c r="E229" t="s">
        <v>38</v>
      </c>
      <c r="F229" t="s">
        <v>1094</v>
      </c>
      <c r="G229" t="s">
        <v>40</v>
      </c>
      <c r="H229">
        <v>6</v>
      </c>
      <c r="I229" t="b">
        <v>0</v>
      </c>
      <c r="J229" t="b">
        <v>0</v>
      </c>
      <c r="K229" t="s">
        <v>116</v>
      </c>
      <c r="L229">
        <v>5025</v>
      </c>
      <c r="N229" t="s">
        <v>518</v>
      </c>
      <c r="O229" t="s">
        <v>562</v>
      </c>
      <c r="P229">
        <v>1424</v>
      </c>
      <c r="Q229" t="s">
        <v>1095</v>
      </c>
    </row>
    <row r="230" spans="1:17" x14ac:dyDescent="0.25">
      <c r="A230">
        <v>11653</v>
      </c>
      <c r="B230">
        <v>-58.439026755323297</v>
      </c>
      <c r="C230">
        <v>-34.619420919341202</v>
      </c>
      <c r="D230" t="s">
        <v>13</v>
      </c>
      <c r="E230" t="s">
        <v>38</v>
      </c>
      <c r="F230" t="s">
        <v>1096</v>
      </c>
      <c r="G230" t="s">
        <v>40</v>
      </c>
      <c r="H230">
        <v>4</v>
      </c>
      <c r="I230" t="b">
        <v>0</v>
      </c>
      <c r="J230" t="b">
        <v>0</v>
      </c>
      <c r="K230" t="s">
        <v>116</v>
      </c>
      <c r="L230">
        <v>5199</v>
      </c>
      <c r="N230" t="s">
        <v>518</v>
      </c>
      <c r="O230" t="s">
        <v>562</v>
      </c>
      <c r="P230">
        <v>1424</v>
      </c>
      <c r="Q230" t="s">
        <v>1097</v>
      </c>
    </row>
    <row r="231" spans="1:17" x14ac:dyDescent="0.25">
      <c r="A231">
        <v>11668</v>
      </c>
      <c r="B231">
        <v>-58.451619324215791</v>
      </c>
      <c r="C231">
        <v>-34.624702978040297</v>
      </c>
      <c r="D231" t="s">
        <v>16</v>
      </c>
      <c r="E231" t="s">
        <v>38</v>
      </c>
      <c r="F231" t="s">
        <v>1098</v>
      </c>
      <c r="G231" t="s">
        <v>40</v>
      </c>
      <c r="H231">
        <v>1</v>
      </c>
      <c r="I231" t="b">
        <v>0</v>
      </c>
      <c r="J231" t="b">
        <v>0</v>
      </c>
      <c r="K231" t="s">
        <v>116</v>
      </c>
      <c r="L231">
        <v>6082</v>
      </c>
      <c r="N231" t="s">
        <v>518</v>
      </c>
      <c r="O231" t="s">
        <v>562</v>
      </c>
      <c r="P231">
        <v>1406</v>
      </c>
      <c r="Q231" t="s">
        <v>1099</v>
      </c>
    </row>
    <row r="232" spans="1:17" x14ac:dyDescent="0.25">
      <c r="A232">
        <v>11513</v>
      </c>
      <c r="B232">
        <v>-58.459450676945004</v>
      </c>
      <c r="C232">
        <v>-34.6278350110248</v>
      </c>
      <c r="D232" t="s">
        <v>20</v>
      </c>
      <c r="E232" t="s">
        <v>38</v>
      </c>
      <c r="F232" t="s">
        <v>1100</v>
      </c>
      <c r="G232" t="s">
        <v>40</v>
      </c>
      <c r="H232">
        <v>1</v>
      </c>
      <c r="I232" t="b">
        <v>0</v>
      </c>
      <c r="J232" t="b">
        <v>0</v>
      </c>
      <c r="K232" t="s">
        <v>116</v>
      </c>
      <c r="L232">
        <v>6662</v>
      </c>
      <c r="N232" t="s">
        <v>529</v>
      </c>
      <c r="O232" t="s">
        <v>566</v>
      </c>
      <c r="P232">
        <v>1406</v>
      </c>
      <c r="Q232" t="s">
        <v>1101</v>
      </c>
    </row>
    <row r="233" spans="1:17" x14ac:dyDescent="0.25">
      <c r="A233">
        <v>11520</v>
      </c>
      <c r="B233">
        <v>-58.461544769991207</v>
      </c>
      <c r="C233">
        <v>-34.6284950157903</v>
      </c>
      <c r="D233" t="s">
        <v>19</v>
      </c>
      <c r="E233" t="s">
        <v>38</v>
      </c>
      <c r="F233" t="s">
        <v>1102</v>
      </c>
      <c r="G233" t="s">
        <v>40</v>
      </c>
      <c r="H233">
        <v>2</v>
      </c>
      <c r="I233" t="b">
        <v>0</v>
      </c>
      <c r="J233" t="b">
        <v>0</v>
      </c>
      <c r="K233" t="s">
        <v>116</v>
      </c>
      <c r="L233">
        <v>6824</v>
      </c>
      <c r="N233" t="s">
        <v>529</v>
      </c>
      <c r="O233" t="s">
        <v>566</v>
      </c>
      <c r="P233">
        <v>1406</v>
      </c>
      <c r="Q233" t="s">
        <v>1103</v>
      </c>
    </row>
    <row r="234" spans="1:17" x14ac:dyDescent="0.25">
      <c r="A234">
        <v>11519</v>
      </c>
      <c r="B234">
        <v>-58.463049836539497</v>
      </c>
      <c r="C234">
        <v>-34.628924018179198</v>
      </c>
      <c r="D234" t="s">
        <v>16</v>
      </c>
      <c r="E234" t="s">
        <v>38</v>
      </c>
      <c r="F234" t="s">
        <v>1104</v>
      </c>
      <c r="G234" t="s">
        <v>40</v>
      </c>
      <c r="H234">
        <v>2</v>
      </c>
      <c r="I234" t="b">
        <v>0</v>
      </c>
      <c r="J234" t="b">
        <v>0</v>
      </c>
      <c r="K234" t="s">
        <v>116</v>
      </c>
      <c r="L234">
        <v>6920</v>
      </c>
      <c r="N234" t="s">
        <v>529</v>
      </c>
      <c r="O234" t="s">
        <v>566</v>
      </c>
      <c r="P234">
        <v>1406</v>
      </c>
      <c r="Q234" t="s">
        <v>1105</v>
      </c>
    </row>
    <row r="235" spans="1:17" x14ac:dyDescent="0.25">
      <c r="A235">
        <v>11514</v>
      </c>
      <c r="B235">
        <v>-58.464103883149797</v>
      </c>
      <c r="C235">
        <v>-34.6292250198644</v>
      </c>
      <c r="D235" t="s">
        <v>13</v>
      </c>
      <c r="E235" t="s">
        <v>38</v>
      </c>
      <c r="F235" t="s">
        <v>1106</v>
      </c>
      <c r="G235" t="s">
        <v>40</v>
      </c>
      <c r="H235">
        <v>3</v>
      </c>
      <c r="I235" t="b">
        <v>0</v>
      </c>
      <c r="J235" t="b">
        <v>0</v>
      </c>
      <c r="K235" t="s">
        <v>116</v>
      </c>
      <c r="L235">
        <v>7000</v>
      </c>
      <c r="N235" t="s">
        <v>529</v>
      </c>
      <c r="O235" t="s">
        <v>566</v>
      </c>
      <c r="P235">
        <v>1406</v>
      </c>
      <c r="Q235" t="s">
        <v>1105</v>
      </c>
    </row>
    <row r="236" spans="1:17" x14ac:dyDescent="0.25">
      <c r="A236">
        <v>11522</v>
      </c>
      <c r="B236">
        <v>-58.467397028405102</v>
      </c>
      <c r="C236">
        <v>-34.630114023952899</v>
      </c>
      <c r="D236" t="s">
        <v>16</v>
      </c>
      <c r="E236" t="s">
        <v>38</v>
      </c>
      <c r="F236" t="s">
        <v>1107</v>
      </c>
      <c r="G236" t="s">
        <v>40</v>
      </c>
      <c r="H236">
        <v>2</v>
      </c>
      <c r="I236" t="b">
        <v>0</v>
      </c>
      <c r="J236" t="b">
        <v>0</v>
      </c>
      <c r="K236" t="s">
        <v>116</v>
      </c>
      <c r="L236">
        <v>7236</v>
      </c>
      <c r="N236" t="s">
        <v>529</v>
      </c>
      <c r="O236" t="s">
        <v>566</v>
      </c>
      <c r="P236">
        <v>1406</v>
      </c>
      <c r="Q236" t="s">
        <v>1108</v>
      </c>
    </row>
    <row r="237" spans="1:17" x14ac:dyDescent="0.25">
      <c r="A237">
        <v>11527</v>
      </c>
      <c r="B237">
        <v>-58.467718042358207</v>
      </c>
      <c r="C237">
        <v>-34.630172023697099</v>
      </c>
      <c r="D237" t="s">
        <v>21</v>
      </c>
      <c r="E237" t="s">
        <v>38</v>
      </c>
      <c r="F237" t="s">
        <v>1109</v>
      </c>
      <c r="G237" t="s">
        <v>40</v>
      </c>
      <c r="H237">
        <v>2</v>
      </c>
      <c r="I237" t="b">
        <v>0</v>
      </c>
      <c r="J237" t="b">
        <v>0</v>
      </c>
      <c r="K237" t="s">
        <v>116</v>
      </c>
      <c r="L237">
        <v>7270</v>
      </c>
      <c r="N237" t="s">
        <v>529</v>
      </c>
      <c r="O237" t="s">
        <v>566</v>
      </c>
      <c r="P237">
        <v>1406</v>
      </c>
      <c r="Q237" t="s">
        <v>1108</v>
      </c>
    </row>
    <row r="238" spans="1:17" x14ac:dyDescent="0.25">
      <c r="A238">
        <v>10971</v>
      </c>
      <c r="B238">
        <v>-58.482413689329007</v>
      </c>
      <c r="C238">
        <v>-34.633965037906499</v>
      </c>
      <c r="D238" t="s">
        <v>19</v>
      </c>
      <c r="E238" t="s">
        <v>38</v>
      </c>
      <c r="F238" t="s">
        <v>1110</v>
      </c>
      <c r="G238" t="s">
        <v>40</v>
      </c>
      <c r="H238">
        <v>3</v>
      </c>
      <c r="I238" t="b">
        <v>0</v>
      </c>
      <c r="J238" t="b">
        <v>0</v>
      </c>
      <c r="K238" t="s">
        <v>116</v>
      </c>
      <c r="L238">
        <v>8456</v>
      </c>
      <c r="N238" t="s">
        <v>551</v>
      </c>
      <c r="O238" t="s">
        <v>563</v>
      </c>
      <c r="P238">
        <v>1407</v>
      </c>
      <c r="Q238" t="s">
        <v>1111</v>
      </c>
    </row>
    <row r="239" spans="1:17" x14ac:dyDescent="0.25">
      <c r="A239">
        <v>10969</v>
      </c>
      <c r="B239">
        <v>-58.486635874763401</v>
      </c>
      <c r="C239">
        <v>-34.634992040538798</v>
      </c>
      <c r="D239" t="s">
        <v>13</v>
      </c>
      <c r="E239" t="s">
        <v>38</v>
      </c>
      <c r="F239" t="s">
        <v>1112</v>
      </c>
      <c r="G239" t="s">
        <v>40</v>
      </c>
      <c r="H239">
        <v>2</v>
      </c>
      <c r="I239" t="b">
        <v>0</v>
      </c>
      <c r="J239" t="b">
        <v>0</v>
      </c>
      <c r="K239" t="s">
        <v>116</v>
      </c>
      <c r="L239">
        <v>8699</v>
      </c>
      <c r="N239" t="s">
        <v>551</v>
      </c>
      <c r="O239" t="s">
        <v>563</v>
      </c>
      <c r="P239">
        <v>1407</v>
      </c>
      <c r="Q239" t="s">
        <v>1113</v>
      </c>
    </row>
    <row r="240" spans="1:17" x14ac:dyDescent="0.25">
      <c r="A240">
        <v>10968</v>
      </c>
      <c r="B240">
        <v>-58.486984889796886</v>
      </c>
      <c r="C240">
        <v>-34.635036039822801</v>
      </c>
      <c r="D240" t="s">
        <v>20</v>
      </c>
      <c r="E240" t="s">
        <v>38</v>
      </c>
      <c r="F240" t="s">
        <v>1114</v>
      </c>
      <c r="G240" t="s">
        <v>40</v>
      </c>
      <c r="H240">
        <v>1</v>
      </c>
      <c r="I240" t="b">
        <v>0</v>
      </c>
      <c r="J240" t="b">
        <v>0</v>
      </c>
      <c r="K240" t="s">
        <v>116</v>
      </c>
      <c r="L240">
        <v>8731</v>
      </c>
      <c r="N240" t="s">
        <v>551</v>
      </c>
      <c r="O240" t="s">
        <v>563</v>
      </c>
      <c r="P240">
        <v>1407</v>
      </c>
      <c r="Q240" t="s">
        <v>1115</v>
      </c>
    </row>
    <row r="241" spans="1:17" x14ac:dyDescent="0.25">
      <c r="A241">
        <v>11658</v>
      </c>
      <c r="B241">
        <v>-58.4414548653465</v>
      </c>
      <c r="C241">
        <v>-34.620485931725902</v>
      </c>
      <c r="D241" t="s">
        <v>16</v>
      </c>
      <c r="E241" t="s">
        <v>38</v>
      </c>
      <c r="F241" t="s">
        <v>1116</v>
      </c>
      <c r="G241" t="s">
        <v>40</v>
      </c>
      <c r="H241">
        <v>1</v>
      </c>
      <c r="I241" t="b">
        <v>0</v>
      </c>
      <c r="J241" t="b">
        <v>0</v>
      </c>
      <c r="L241">
        <v>0</v>
      </c>
    </row>
    <row r="242" spans="1:17" x14ac:dyDescent="0.25">
      <c r="A242">
        <v>10885</v>
      </c>
      <c r="B242">
        <v>-58.416390036408501</v>
      </c>
      <c r="C242">
        <v>-34.652278780449301</v>
      </c>
      <c r="D242" t="s">
        <v>16</v>
      </c>
      <c r="E242" t="s">
        <v>38</v>
      </c>
      <c r="F242" t="s">
        <v>1117</v>
      </c>
      <c r="G242" t="s">
        <v>40</v>
      </c>
      <c r="H242">
        <v>4</v>
      </c>
      <c r="I242" t="b">
        <v>0</v>
      </c>
      <c r="J242" t="b">
        <v>0</v>
      </c>
      <c r="K242" t="s">
        <v>117</v>
      </c>
      <c r="L242">
        <v>1016</v>
      </c>
      <c r="N242" t="s">
        <v>513</v>
      </c>
      <c r="O242" t="s">
        <v>560</v>
      </c>
      <c r="P242">
        <v>1437</v>
      </c>
      <c r="Q242" t="s">
        <v>1118</v>
      </c>
    </row>
    <row r="243" spans="1:17" x14ac:dyDescent="0.25">
      <c r="A243">
        <v>11202</v>
      </c>
      <c r="B243">
        <v>-58.404900349796293</v>
      </c>
      <c r="C243">
        <v>-34.624096193194497</v>
      </c>
      <c r="D243" t="s">
        <v>16</v>
      </c>
      <c r="E243" t="s">
        <v>38</v>
      </c>
      <c r="F243" t="s">
        <v>1119</v>
      </c>
      <c r="G243" t="s">
        <v>40</v>
      </c>
      <c r="H243">
        <v>1</v>
      </c>
      <c r="I243" t="b">
        <v>0</v>
      </c>
      <c r="J243" t="b">
        <v>0</v>
      </c>
      <c r="K243" t="s">
        <v>118</v>
      </c>
      <c r="L243">
        <v>2850</v>
      </c>
      <c r="N243" t="s">
        <v>540</v>
      </c>
      <c r="O243" t="s">
        <v>567</v>
      </c>
      <c r="P243">
        <v>1232</v>
      </c>
      <c r="Q243" t="s">
        <v>1120</v>
      </c>
    </row>
    <row r="244" spans="1:17" x14ac:dyDescent="0.25">
      <c r="A244">
        <v>11204</v>
      </c>
      <c r="B244">
        <v>-58.405188361920999</v>
      </c>
      <c r="C244">
        <v>-34.624093191717201</v>
      </c>
      <c r="D244" t="s">
        <v>13</v>
      </c>
      <c r="E244" t="s">
        <v>38</v>
      </c>
      <c r="F244" t="s">
        <v>1121</v>
      </c>
      <c r="G244" t="s">
        <v>40</v>
      </c>
      <c r="H244">
        <v>5</v>
      </c>
      <c r="I244" t="b">
        <v>0</v>
      </c>
      <c r="J244" t="b">
        <v>0</v>
      </c>
      <c r="K244" t="s">
        <v>118</v>
      </c>
      <c r="L244">
        <v>2867</v>
      </c>
      <c r="N244" t="s">
        <v>540</v>
      </c>
      <c r="O244" t="s">
        <v>567</v>
      </c>
      <c r="P244">
        <v>1232</v>
      </c>
      <c r="Q244" t="s">
        <v>1122</v>
      </c>
    </row>
    <row r="245" spans="1:17" x14ac:dyDescent="0.25">
      <c r="A245">
        <v>11664</v>
      </c>
      <c r="B245">
        <v>-58.447245015074799</v>
      </c>
      <c r="C245">
        <v>-34.607340603477397</v>
      </c>
      <c r="D245" t="s">
        <v>16</v>
      </c>
      <c r="E245" t="s">
        <v>38</v>
      </c>
      <c r="F245" t="s">
        <v>1123</v>
      </c>
      <c r="G245" t="s">
        <v>40</v>
      </c>
      <c r="H245">
        <v>2</v>
      </c>
      <c r="I245" t="b">
        <v>0</v>
      </c>
      <c r="J245" t="b">
        <v>0</v>
      </c>
      <c r="K245" t="s">
        <v>119</v>
      </c>
      <c r="L245">
        <v>1242</v>
      </c>
      <c r="N245" t="s">
        <v>518</v>
      </c>
      <c r="O245" t="s">
        <v>562</v>
      </c>
      <c r="P245">
        <v>1416</v>
      </c>
      <c r="Q245" t="s">
        <v>1124</v>
      </c>
    </row>
    <row r="246" spans="1:17" x14ac:dyDescent="0.25">
      <c r="A246">
        <v>10983</v>
      </c>
      <c r="B246">
        <v>-58.461669598894098</v>
      </c>
      <c r="C246">
        <v>-34.603971455820499</v>
      </c>
      <c r="D246" t="s">
        <v>13</v>
      </c>
      <c r="E246" t="s">
        <v>38</v>
      </c>
      <c r="F246" t="s">
        <v>1125</v>
      </c>
      <c r="G246" t="s">
        <v>40</v>
      </c>
      <c r="H246">
        <v>2</v>
      </c>
      <c r="I246" t="b">
        <v>0</v>
      </c>
      <c r="J246" t="b">
        <v>0</v>
      </c>
      <c r="K246" t="s">
        <v>120</v>
      </c>
      <c r="L246">
        <v>2402</v>
      </c>
      <c r="N246" t="s">
        <v>552</v>
      </c>
      <c r="O246" t="s">
        <v>573</v>
      </c>
      <c r="P246">
        <v>1416</v>
      </c>
      <c r="Q246" t="s">
        <v>1126</v>
      </c>
    </row>
    <row r="247" spans="1:17" x14ac:dyDescent="0.25">
      <c r="A247">
        <v>11222</v>
      </c>
      <c r="B247">
        <v>-58.510037551328203</v>
      </c>
      <c r="C247">
        <v>-34.5920499459722</v>
      </c>
      <c r="D247" t="s">
        <v>19</v>
      </c>
      <c r="E247" t="s">
        <v>38</v>
      </c>
      <c r="F247" t="s">
        <v>1127</v>
      </c>
      <c r="G247" t="s">
        <v>40</v>
      </c>
      <c r="H247">
        <v>2</v>
      </c>
      <c r="I247" t="b">
        <v>0</v>
      </c>
      <c r="J247" t="b">
        <v>0</v>
      </c>
      <c r="K247" t="s">
        <v>120</v>
      </c>
      <c r="L247">
        <v>6827</v>
      </c>
      <c r="N247" t="s">
        <v>542</v>
      </c>
      <c r="O247" t="s">
        <v>573</v>
      </c>
      <c r="P247">
        <v>1419</v>
      </c>
      <c r="Q247" t="s">
        <v>1128</v>
      </c>
    </row>
    <row r="248" spans="1:17" x14ac:dyDescent="0.25">
      <c r="A248">
        <v>11223</v>
      </c>
      <c r="B248">
        <v>-58.515727780258601</v>
      </c>
      <c r="C248">
        <v>-34.590551883764</v>
      </c>
      <c r="D248" t="s">
        <v>20</v>
      </c>
      <c r="E248" t="s">
        <v>38</v>
      </c>
      <c r="F248" t="s">
        <v>1129</v>
      </c>
      <c r="G248" t="s">
        <v>40</v>
      </c>
      <c r="H248">
        <v>1</v>
      </c>
      <c r="I248" t="b">
        <v>0</v>
      </c>
      <c r="J248" t="b">
        <v>0</v>
      </c>
      <c r="K248" t="s">
        <v>120</v>
      </c>
      <c r="L248">
        <v>7274</v>
      </c>
      <c r="N248" t="s">
        <v>542</v>
      </c>
      <c r="O248" t="s">
        <v>573</v>
      </c>
      <c r="P248">
        <v>1419</v>
      </c>
      <c r="Q248" t="s">
        <v>1130</v>
      </c>
    </row>
    <row r="249" spans="1:17" x14ac:dyDescent="0.25">
      <c r="A249">
        <v>11010</v>
      </c>
      <c r="B249">
        <v>-58.383318234605113</v>
      </c>
      <c r="C249">
        <v>-34.595383643633703</v>
      </c>
      <c r="D249" t="s">
        <v>13</v>
      </c>
      <c r="E249" t="s">
        <v>38</v>
      </c>
      <c r="F249" t="s">
        <v>1131</v>
      </c>
      <c r="G249" t="s">
        <v>40</v>
      </c>
      <c r="H249">
        <v>3</v>
      </c>
      <c r="I249" t="b">
        <v>0</v>
      </c>
      <c r="J249" t="b">
        <v>0</v>
      </c>
      <c r="K249" t="s">
        <v>121</v>
      </c>
      <c r="L249">
        <v>1180</v>
      </c>
      <c r="N249" t="s">
        <v>517</v>
      </c>
      <c r="O249" t="s">
        <v>559</v>
      </c>
      <c r="P249">
        <v>1059</v>
      </c>
      <c r="Q249" t="s">
        <v>1132</v>
      </c>
    </row>
    <row r="250" spans="1:17" x14ac:dyDescent="0.25">
      <c r="A250">
        <v>10999</v>
      </c>
      <c r="B250">
        <v>-58.394442706885698</v>
      </c>
      <c r="C250">
        <v>-34.595846599892504</v>
      </c>
      <c r="D250" t="s">
        <v>21</v>
      </c>
      <c r="E250" t="s">
        <v>38</v>
      </c>
      <c r="F250" t="s">
        <v>1133</v>
      </c>
      <c r="G250" t="s">
        <v>40</v>
      </c>
      <c r="H250">
        <v>2</v>
      </c>
      <c r="I250" t="b">
        <v>0</v>
      </c>
      <c r="J250" t="b">
        <v>0</v>
      </c>
      <c r="K250" t="s">
        <v>1134</v>
      </c>
      <c r="L250">
        <v>1883</v>
      </c>
      <c r="N250" t="s">
        <v>524</v>
      </c>
      <c r="O250" t="s">
        <v>565</v>
      </c>
      <c r="P250">
        <v>1123</v>
      </c>
      <c r="Q250" t="s">
        <v>1135</v>
      </c>
    </row>
    <row r="251" spans="1:17" x14ac:dyDescent="0.25">
      <c r="A251">
        <v>10991</v>
      </c>
      <c r="B251">
        <v>-58.394681716947197</v>
      </c>
      <c r="C251">
        <v>-34.595844598679598</v>
      </c>
      <c r="D251" t="s">
        <v>19</v>
      </c>
      <c r="E251" t="s">
        <v>38</v>
      </c>
      <c r="F251" t="s">
        <v>1136</v>
      </c>
      <c r="G251" t="s">
        <v>40</v>
      </c>
      <c r="H251">
        <v>5</v>
      </c>
      <c r="I251" t="b">
        <v>0</v>
      </c>
      <c r="J251" t="b">
        <v>0</v>
      </c>
      <c r="K251" t="s">
        <v>1134</v>
      </c>
      <c r="L251">
        <v>1902</v>
      </c>
      <c r="N251" t="s">
        <v>524</v>
      </c>
      <c r="O251" t="s">
        <v>565</v>
      </c>
      <c r="P251">
        <v>1123</v>
      </c>
      <c r="Q251" t="s">
        <v>1137</v>
      </c>
    </row>
    <row r="252" spans="1:17" x14ac:dyDescent="0.25">
      <c r="A252">
        <v>10987</v>
      </c>
      <c r="B252">
        <v>-58.399998935754198</v>
      </c>
      <c r="C252">
        <v>-34.595096555652297</v>
      </c>
      <c r="D252" t="s">
        <v>13</v>
      </c>
      <c r="E252" t="s">
        <v>38</v>
      </c>
      <c r="F252" t="s">
        <v>1138</v>
      </c>
      <c r="G252" t="s">
        <v>40</v>
      </c>
      <c r="H252">
        <v>5</v>
      </c>
      <c r="I252" t="b">
        <v>0</v>
      </c>
      <c r="J252" t="b">
        <v>0</v>
      </c>
      <c r="K252" t="s">
        <v>1134</v>
      </c>
      <c r="L252">
        <v>2299</v>
      </c>
      <c r="N252" t="s">
        <v>524</v>
      </c>
      <c r="O252" t="s">
        <v>565</v>
      </c>
      <c r="P252">
        <v>1123</v>
      </c>
      <c r="Q252" t="s">
        <v>1139</v>
      </c>
    </row>
    <row r="253" spans="1:17" x14ac:dyDescent="0.25">
      <c r="A253">
        <v>11803</v>
      </c>
      <c r="B253">
        <v>-58.406733197049697</v>
      </c>
      <c r="C253">
        <v>-34.591937450723201</v>
      </c>
      <c r="D253" t="s">
        <v>13</v>
      </c>
      <c r="E253" t="s">
        <v>38</v>
      </c>
      <c r="F253" t="s">
        <v>1140</v>
      </c>
      <c r="G253" t="s">
        <v>40</v>
      </c>
      <c r="H253">
        <v>4</v>
      </c>
      <c r="I253" t="b">
        <v>0</v>
      </c>
      <c r="J253" t="b">
        <v>0</v>
      </c>
      <c r="K253" t="s">
        <v>1134</v>
      </c>
      <c r="L253">
        <v>2867</v>
      </c>
      <c r="N253" t="s">
        <v>524</v>
      </c>
      <c r="O253" t="s">
        <v>565</v>
      </c>
      <c r="P253">
        <v>1425</v>
      </c>
      <c r="Q253" t="s">
        <v>1141</v>
      </c>
    </row>
    <row r="254" spans="1:17" x14ac:dyDescent="0.25">
      <c r="A254">
        <v>10985</v>
      </c>
      <c r="B254">
        <v>-58.408385256149209</v>
      </c>
      <c r="C254">
        <v>-34.5904634090465</v>
      </c>
      <c r="D254" t="s">
        <v>16</v>
      </c>
      <c r="E254" t="s">
        <v>38</v>
      </c>
      <c r="F254" t="s">
        <v>1142</v>
      </c>
      <c r="G254" t="s">
        <v>40</v>
      </c>
      <c r="H254">
        <v>1</v>
      </c>
      <c r="I254" t="b">
        <v>0</v>
      </c>
      <c r="J254" t="b">
        <v>0</v>
      </c>
      <c r="K254" t="s">
        <v>1134</v>
      </c>
      <c r="L254">
        <v>3047</v>
      </c>
      <c r="N254" t="s">
        <v>524</v>
      </c>
      <c r="O254" t="s">
        <v>565</v>
      </c>
      <c r="P254">
        <v>1425</v>
      </c>
      <c r="Q254" t="s">
        <v>1143</v>
      </c>
    </row>
    <row r="255" spans="1:17" x14ac:dyDescent="0.25">
      <c r="A255">
        <v>11797</v>
      </c>
      <c r="B255">
        <v>-58.410895346849792</v>
      </c>
      <c r="C255">
        <v>-34.588351348633701</v>
      </c>
      <c r="D255" t="s">
        <v>21</v>
      </c>
      <c r="E255" t="s">
        <v>38</v>
      </c>
      <c r="F255" t="s">
        <v>1144</v>
      </c>
      <c r="G255" t="s">
        <v>40</v>
      </c>
      <c r="H255">
        <v>2</v>
      </c>
      <c r="I255" t="b">
        <v>0</v>
      </c>
      <c r="J255" t="b">
        <v>0</v>
      </c>
      <c r="K255" t="s">
        <v>1134</v>
      </c>
      <c r="L255">
        <v>3253</v>
      </c>
      <c r="N255" t="s">
        <v>530</v>
      </c>
      <c r="O255" t="s">
        <v>569</v>
      </c>
      <c r="P255">
        <v>1425</v>
      </c>
      <c r="Q255" t="s">
        <v>1145</v>
      </c>
    </row>
    <row r="256" spans="1:17" x14ac:dyDescent="0.25">
      <c r="A256">
        <v>11804</v>
      </c>
      <c r="B256">
        <v>-58.4130374280968</v>
      </c>
      <c r="C256">
        <v>-34.587087309349613</v>
      </c>
      <c r="D256" t="s">
        <v>16</v>
      </c>
      <c r="E256" t="s">
        <v>38</v>
      </c>
      <c r="F256" t="s">
        <v>1146</v>
      </c>
      <c r="G256" t="s">
        <v>40</v>
      </c>
      <c r="H256">
        <v>6</v>
      </c>
      <c r="I256" t="b">
        <v>0</v>
      </c>
      <c r="J256" t="b">
        <v>0</v>
      </c>
      <c r="K256" t="s">
        <v>121</v>
      </c>
      <c r="L256">
        <v>3400</v>
      </c>
      <c r="N256" t="s">
        <v>530</v>
      </c>
      <c r="O256" t="s">
        <v>569</v>
      </c>
      <c r="P256">
        <v>1425</v>
      </c>
      <c r="Q256" t="s">
        <v>1147</v>
      </c>
    </row>
    <row r="257" spans="1:17" x14ac:dyDescent="0.25">
      <c r="A257">
        <v>11791</v>
      </c>
      <c r="B257">
        <v>-58.419350664070102</v>
      </c>
      <c r="C257">
        <v>-34.582878182547901</v>
      </c>
      <c r="D257" t="s">
        <v>19</v>
      </c>
      <c r="E257" t="s">
        <v>38</v>
      </c>
      <c r="F257" t="s">
        <v>1148</v>
      </c>
      <c r="G257" t="s">
        <v>40</v>
      </c>
      <c r="H257">
        <v>5</v>
      </c>
      <c r="I257" t="b">
        <v>0</v>
      </c>
      <c r="J257" t="b">
        <v>0</v>
      </c>
      <c r="K257" t="s">
        <v>1134</v>
      </c>
      <c r="L257">
        <v>3958</v>
      </c>
      <c r="N257" t="s">
        <v>530</v>
      </c>
      <c r="O257" t="s">
        <v>569</v>
      </c>
      <c r="P257">
        <v>1425</v>
      </c>
      <c r="Q257" t="s">
        <v>1149</v>
      </c>
    </row>
    <row r="258" spans="1:17" x14ac:dyDescent="0.25">
      <c r="A258">
        <v>11778</v>
      </c>
      <c r="B258">
        <v>-58.421374739041212</v>
      </c>
      <c r="C258">
        <v>-34.581434139740402</v>
      </c>
      <c r="D258" t="s">
        <v>13</v>
      </c>
      <c r="E258" t="s">
        <v>38</v>
      </c>
      <c r="F258" t="s">
        <v>1150</v>
      </c>
      <c r="G258" t="s">
        <v>40</v>
      </c>
      <c r="H258">
        <v>6</v>
      </c>
      <c r="I258" t="b">
        <v>0</v>
      </c>
      <c r="J258" t="b">
        <v>0</v>
      </c>
      <c r="K258" t="s">
        <v>1134</v>
      </c>
      <c r="L258">
        <v>4162</v>
      </c>
      <c r="N258" t="s">
        <v>530</v>
      </c>
      <c r="O258" t="s">
        <v>569</v>
      </c>
      <c r="P258">
        <v>1425</v>
      </c>
      <c r="Q258" t="s">
        <v>1151</v>
      </c>
    </row>
    <row r="259" spans="1:17" x14ac:dyDescent="0.25">
      <c r="A259">
        <v>11786</v>
      </c>
      <c r="B259">
        <v>-58.423166805540703</v>
      </c>
      <c r="C259">
        <v>-34.580173102238597</v>
      </c>
      <c r="D259" t="s">
        <v>16</v>
      </c>
      <c r="E259" t="s">
        <v>38</v>
      </c>
      <c r="F259" t="s">
        <v>1152</v>
      </c>
      <c r="G259" t="s">
        <v>40</v>
      </c>
      <c r="H259">
        <v>1</v>
      </c>
      <c r="I259" t="b">
        <v>0</v>
      </c>
      <c r="J259" t="b">
        <v>0</v>
      </c>
      <c r="K259" t="s">
        <v>1134</v>
      </c>
      <c r="L259">
        <v>4358</v>
      </c>
      <c r="N259" t="s">
        <v>530</v>
      </c>
      <c r="O259" t="s">
        <v>569</v>
      </c>
      <c r="P259">
        <v>1425</v>
      </c>
      <c r="Q259" t="s">
        <v>1153</v>
      </c>
    </row>
    <row r="260" spans="1:17" x14ac:dyDescent="0.25">
      <c r="A260">
        <v>11793</v>
      </c>
      <c r="B260">
        <v>-58.427613976580012</v>
      </c>
      <c r="C260">
        <v>-34.577886028365</v>
      </c>
      <c r="D260" t="s">
        <v>16</v>
      </c>
      <c r="E260" t="s">
        <v>38</v>
      </c>
      <c r="F260" t="s">
        <v>1154</v>
      </c>
      <c r="G260" t="s">
        <v>40</v>
      </c>
      <c r="H260">
        <v>3</v>
      </c>
      <c r="I260" t="b">
        <v>0</v>
      </c>
      <c r="J260" t="b">
        <v>0</v>
      </c>
      <c r="K260" t="s">
        <v>1134</v>
      </c>
      <c r="L260">
        <v>4820</v>
      </c>
      <c r="N260" t="s">
        <v>530</v>
      </c>
      <c r="O260" t="s">
        <v>569</v>
      </c>
      <c r="P260">
        <v>1425</v>
      </c>
      <c r="Q260" t="s">
        <v>1155</v>
      </c>
    </row>
    <row r="261" spans="1:17" x14ac:dyDescent="0.25">
      <c r="A261">
        <v>11004</v>
      </c>
      <c r="B261">
        <v>-58.379070054075299</v>
      </c>
      <c r="C261">
        <v>-34.595182659771297</v>
      </c>
      <c r="D261" t="s">
        <v>13</v>
      </c>
      <c r="E261" t="s">
        <v>38</v>
      </c>
      <c r="F261" t="s">
        <v>1156</v>
      </c>
      <c r="G261" t="s">
        <v>40</v>
      </c>
      <c r="H261">
        <v>4</v>
      </c>
      <c r="I261" t="b">
        <v>0</v>
      </c>
      <c r="J261" t="b">
        <v>0</v>
      </c>
      <c r="K261" t="s">
        <v>1134</v>
      </c>
      <c r="L261">
        <v>840</v>
      </c>
      <c r="N261" t="s">
        <v>517</v>
      </c>
      <c r="O261" t="s">
        <v>559</v>
      </c>
      <c r="P261">
        <v>1059</v>
      </c>
      <c r="Q261" t="s">
        <v>1157</v>
      </c>
    </row>
    <row r="262" spans="1:17" x14ac:dyDescent="0.25">
      <c r="A262">
        <v>11783</v>
      </c>
      <c r="B262">
        <v>-58.434542250953101</v>
      </c>
      <c r="C262">
        <v>-34.5754319385331</v>
      </c>
      <c r="D262" t="s">
        <v>16</v>
      </c>
      <c r="E262" t="s">
        <v>38</v>
      </c>
      <c r="F262" t="s">
        <v>1158</v>
      </c>
      <c r="G262" t="s">
        <v>40</v>
      </c>
      <c r="H262">
        <v>1</v>
      </c>
      <c r="I262" t="b">
        <v>0</v>
      </c>
      <c r="J262" t="b">
        <v>0</v>
      </c>
      <c r="L262">
        <v>0</v>
      </c>
    </row>
    <row r="263" spans="1:17" x14ac:dyDescent="0.25">
      <c r="A263">
        <v>11782</v>
      </c>
      <c r="B263">
        <v>-58.426593935564391</v>
      </c>
      <c r="C263">
        <v>-34.578161039623801</v>
      </c>
      <c r="D263" t="s">
        <v>16</v>
      </c>
      <c r="E263" t="s">
        <v>38</v>
      </c>
      <c r="F263" t="s">
        <v>1159</v>
      </c>
      <c r="G263" t="s">
        <v>40</v>
      </c>
      <c r="H263">
        <v>1</v>
      </c>
      <c r="I263" t="b">
        <v>0</v>
      </c>
      <c r="J263" t="b">
        <v>0</v>
      </c>
      <c r="L263">
        <v>0</v>
      </c>
    </row>
    <row r="264" spans="1:17" x14ac:dyDescent="0.25">
      <c r="A264">
        <v>10997</v>
      </c>
      <c r="B264">
        <v>-58.403627081650001</v>
      </c>
      <c r="C264">
        <v>-34.594110515443496</v>
      </c>
      <c r="D264" t="s">
        <v>16</v>
      </c>
      <c r="E264" t="s">
        <v>38</v>
      </c>
      <c r="F264" t="s">
        <v>1160</v>
      </c>
      <c r="G264" t="s">
        <v>40</v>
      </c>
      <c r="H264">
        <v>7</v>
      </c>
      <c r="I264" t="b">
        <v>0</v>
      </c>
      <c r="J264" t="b">
        <v>0</v>
      </c>
      <c r="K264" t="s">
        <v>1161</v>
      </c>
      <c r="L264">
        <v>2600</v>
      </c>
    </row>
    <row r="265" spans="1:17" x14ac:dyDescent="0.25">
      <c r="A265">
        <v>11207</v>
      </c>
      <c r="B265">
        <v>-58.437844560887797</v>
      </c>
      <c r="C265">
        <v>-34.599265465471888</v>
      </c>
      <c r="D265" t="s">
        <v>20</v>
      </c>
      <c r="E265" t="s">
        <v>38</v>
      </c>
      <c r="F265" t="s">
        <v>1162</v>
      </c>
      <c r="G265" t="s">
        <v>40</v>
      </c>
      <c r="H265">
        <v>1</v>
      </c>
      <c r="I265" t="b">
        <v>0</v>
      </c>
      <c r="J265" t="b">
        <v>0</v>
      </c>
      <c r="K265" t="s">
        <v>1163</v>
      </c>
      <c r="L265">
        <v>381</v>
      </c>
      <c r="N265" t="s">
        <v>516</v>
      </c>
      <c r="O265" t="s">
        <v>561</v>
      </c>
      <c r="P265">
        <v>1414</v>
      </c>
      <c r="Q265" t="s">
        <v>1164</v>
      </c>
    </row>
    <row r="266" spans="1:17" x14ac:dyDescent="0.25">
      <c r="A266">
        <v>10970</v>
      </c>
      <c r="B266">
        <v>-58.498206264161603</v>
      </c>
      <c r="C266">
        <v>-34.621354672357</v>
      </c>
      <c r="D266" t="s">
        <v>16</v>
      </c>
      <c r="E266" t="s">
        <v>38</v>
      </c>
      <c r="F266" t="s">
        <v>1165</v>
      </c>
      <c r="G266" t="s">
        <v>40</v>
      </c>
      <c r="H266">
        <v>2</v>
      </c>
      <c r="I266" t="b">
        <v>0</v>
      </c>
      <c r="J266" t="b">
        <v>0</v>
      </c>
      <c r="K266" t="s">
        <v>122</v>
      </c>
      <c r="L266">
        <v>1599</v>
      </c>
      <c r="N266" t="s">
        <v>553</v>
      </c>
      <c r="O266" t="s">
        <v>563</v>
      </c>
      <c r="P266">
        <v>1407</v>
      </c>
      <c r="Q266" t="s">
        <v>1166</v>
      </c>
    </row>
    <row r="267" spans="1:17" x14ac:dyDescent="0.25">
      <c r="A267">
        <v>10972</v>
      </c>
      <c r="B267">
        <v>-58.501426381616</v>
      </c>
      <c r="C267">
        <v>-34.618821598700897</v>
      </c>
      <c r="D267" t="s">
        <v>16</v>
      </c>
      <c r="E267" t="s">
        <v>38</v>
      </c>
      <c r="F267" t="s">
        <v>1167</v>
      </c>
      <c r="G267" t="s">
        <v>40</v>
      </c>
      <c r="H267">
        <v>1</v>
      </c>
      <c r="I267" t="b">
        <v>0</v>
      </c>
      <c r="J267" t="b">
        <v>0</v>
      </c>
      <c r="K267" t="s">
        <v>122</v>
      </c>
      <c r="L267">
        <v>1949</v>
      </c>
      <c r="N267" t="s">
        <v>521</v>
      </c>
      <c r="O267" t="s">
        <v>563</v>
      </c>
      <c r="P267">
        <v>1407</v>
      </c>
      <c r="Q267" t="s">
        <v>1168</v>
      </c>
    </row>
    <row r="268" spans="1:17" x14ac:dyDescent="0.25">
      <c r="A268">
        <v>11511</v>
      </c>
      <c r="B268">
        <v>-58.378708368527199</v>
      </c>
      <c r="C268">
        <v>-34.641365715470897</v>
      </c>
      <c r="D268" t="s">
        <v>16</v>
      </c>
      <c r="E268" t="s">
        <v>38</v>
      </c>
      <c r="F268" t="s">
        <v>1169</v>
      </c>
      <c r="G268" t="s">
        <v>40</v>
      </c>
      <c r="H268">
        <v>1</v>
      </c>
      <c r="I268" t="b">
        <v>0</v>
      </c>
      <c r="J268" t="b">
        <v>0</v>
      </c>
      <c r="K268" t="s">
        <v>123</v>
      </c>
      <c r="L268">
        <v>2032</v>
      </c>
      <c r="N268" t="s">
        <v>525</v>
      </c>
      <c r="O268" t="s">
        <v>560</v>
      </c>
      <c r="P268">
        <v>1288</v>
      </c>
      <c r="Q268" t="s">
        <v>1170</v>
      </c>
    </row>
    <row r="269" spans="1:17" x14ac:dyDescent="0.25">
      <c r="A269">
        <v>11227</v>
      </c>
      <c r="B269">
        <v>-58.4771380748046</v>
      </c>
      <c r="C269">
        <v>-34.579494822016812</v>
      </c>
      <c r="D269" t="s">
        <v>18</v>
      </c>
      <c r="E269" t="s">
        <v>38</v>
      </c>
      <c r="F269" t="s">
        <v>1171</v>
      </c>
      <c r="G269" t="s">
        <v>40</v>
      </c>
      <c r="H269">
        <v>2</v>
      </c>
      <c r="I269" t="b">
        <v>0</v>
      </c>
      <c r="J269" t="b">
        <v>0</v>
      </c>
      <c r="K269" t="s">
        <v>124</v>
      </c>
      <c r="L269">
        <v>3987</v>
      </c>
      <c r="N269" t="s">
        <v>523</v>
      </c>
      <c r="O269" t="s">
        <v>561</v>
      </c>
      <c r="P269">
        <v>1431</v>
      </c>
      <c r="Q269" t="s">
        <v>1172</v>
      </c>
    </row>
    <row r="270" spans="1:17" x14ac:dyDescent="0.25">
      <c r="A270">
        <v>11095</v>
      </c>
      <c r="B270">
        <v>-58.479283160864298</v>
      </c>
      <c r="C270">
        <v>-34.578894797800999</v>
      </c>
      <c r="D270" t="s">
        <v>20</v>
      </c>
      <c r="E270" t="s">
        <v>38</v>
      </c>
      <c r="F270" t="s">
        <v>1173</v>
      </c>
      <c r="G270" t="s">
        <v>40</v>
      </c>
      <c r="H270">
        <v>2</v>
      </c>
      <c r="I270" t="b">
        <v>0</v>
      </c>
      <c r="J270" t="b">
        <v>0</v>
      </c>
      <c r="K270" t="s">
        <v>124</v>
      </c>
      <c r="L270">
        <v>4127</v>
      </c>
      <c r="N270" t="s">
        <v>535</v>
      </c>
      <c r="O270" t="s">
        <v>571</v>
      </c>
      <c r="P270">
        <v>1431</v>
      </c>
      <c r="Q270" t="s">
        <v>1174</v>
      </c>
    </row>
    <row r="271" spans="1:17" x14ac:dyDescent="0.25">
      <c r="A271">
        <v>11102</v>
      </c>
      <c r="B271">
        <v>-58.481065226573108</v>
      </c>
      <c r="C271">
        <v>-34.577591759358597</v>
      </c>
      <c r="D271" t="s">
        <v>21</v>
      </c>
      <c r="E271" t="s">
        <v>38</v>
      </c>
      <c r="F271" t="s">
        <v>1175</v>
      </c>
      <c r="G271" t="s">
        <v>40</v>
      </c>
      <c r="H271">
        <v>2</v>
      </c>
      <c r="I271" t="b">
        <v>0</v>
      </c>
      <c r="J271" t="b">
        <v>0</v>
      </c>
      <c r="K271" t="s">
        <v>124</v>
      </c>
      <c r="L271">
        <v>4279</v>
      </c>
      <c r="N271" t="s">
        <v>535</v>
      </c>
      <c r="O271" t="s">
        <v>571</v>
      </c>
      <c r="P271">
        <v>1431</v>
      </c>
      <c r="Q271" t="s">
        <v>1176</v>
      </c>
    </row>
    <row r="272" spans="1:17" x14ac:dyDescent="0.25">
      <c r="A272">
        <v>11097</v>
      </c>
      <c r="B272">
        <v>-58.485418390889997</v>
      </c>
      <c r="C272">
        <v>-34.574939677545501</v>
      </c>
      <c r="D272" t="s">
        <v>16</v>
      </c>
      <c r="E272" t="s">
        <v>38</v>
      </c>
      <c r="F272" t="s">
        <v>1177</v>
      </c>
      <c r="G272" t="s">
        <v>40</v>
      </c>
      <c r="H272">
        <v>6</v>
      </c>
      <c r="I272" t="b">
        <v>0</v>
      </c>
      <c r="J272" t="b">
        <v>0</v>
      </c>
      <c r="K272" t="s">
        <v>124</v>
      </c>
      <c r="L272">
        <v>4600</v>
      </c>
      <c r="N272" t="s">
        <v>535</v>
      </c>
      <c r="O272" t="s">
        <v>571</v>
      </c>
      <c r="P272">
        <v>1431</v>
      </c>
      <c r="Q272" t="s">
        <v>1178</v>
      </c>
    </row>
    <row r="273" spans="1:17" x14ac:dyDescent="0.25">
      <c r="A273">
        <v>11099</v>
      </c>
      <c r="B273">
        <v>-58.485760403722601</v>
      </c>
      <c r="C273">
        <v>-34.574720670875386</v>
      </c>
      <c r="D273" t="s">
        <v>19</v>
      </c>
      <c r="E273" t="s">
        <v>38</v>
      </c>
      <c r="F273" t="s">
        <v>1179</v>
      </c>
      <c r="G273" t="s">
        <v>40</v>
      </c>
      <c r="H273">
        <v>3</v>
      </c>
      <c r="I273" t="b">
        <v>0</v>
      </c>
      <c r="J273" t="b">
        <v>0</v>
      </c>
      <c r="K273" t="s">
        <v>124</v>
      </c>
      <c r="L273">
        <v>4635</v>
      </c>
      <c r="N273" t="s">
        <v>535</v>
      </c>
      <c r="O273" t="s">
        <v>571</v>
      </c>
      <c r="P273">
        <v>1431</v>
      </c>
      <c r="Q273" t="s">
        <v>1180</v>
      </c>
    </row>
    <row r="274" spans="1:17" x14ac:dyDescent="0.25">
      <c r="A274">
        <v>11096</v>
      </c>
      <c r="B274">
        <v>-58.487217457096499</v>
      </c>
      <c r="C274">
        <v>-34.5736076383604</v>
      </c>
      <c r="D274" t="s">
        <v>13</v>
      </c>
      <c r="E274" t="s">
        <v>38</v>
      </c>
      <c r="F274" t="s">
        <v>1181</v>
      </c>
      <c r="G274" t="s">
        <v>40</v>
      </c>
      <c r="H274">
        <v>3</v>
      </c>
      <c r="I274" t="b">
        <v>0</v>
      </c>
      <c r="J274" t="b">
        <v>0</v>
      </c>
      <c r="K274" t="s">
        <v>124</v>
      </c>
      <c r="L274">
        <v>4802</v>
      </c>
      <c r="N274" t="s">
        <v>535</v>
      </c>
      <c r="O274" t="s">
        <v>571</v>
      </c>
      <c r="P274">
        <v>1431</v>
      </c>
      <c r="Q274" t="s">
        <v>1182</v>
      </c>
    </row>
    <row r="275" spans="1:17" x14ac:dyDescent="0.25">
      <c r="A275">
        <v>10984</v>
      </c>
      <c r="B275">
        <v>-58.475572134816701</v>
      </c>
      <c r="C275">
        <v>-34.597016228925298</v>
      </c>
      <c r="D275" t="s">
        <v>16</v>
      </c>
      <c r="E275" t="s">
        <v>38</v>
      </c>
      <c r="F275" t="s">
        <v>1183</v>
      </c>
      <c r="G275" t="s">
        <v>40</v>
      </c>
      <c r="H275">
        <v>1</v>
      </c>
      <c r="I275" t="b">
        <v>0</v>
      </c>
      <c r="J275" t="b">
        <v>0</v>
      </c>
      <c r="K275" t="s">
        <v>125</v>
      </c>
      <c r="L275">
        <v>2650</v>
      </c>
      <c r="N275" t="s">
        <v>538</v>
      </c>
      <c r="O275" t="s">
        <v>561</v>
      </c>
      <c r="P275">
        <v>1427</v>
      </c>
      <c r="Q275" t="s">
        <v>1184</v>
      </c>
    </row>
    <row r="276" spans="1:17" x14ac:dyDescent="0.25">
      <c r="A276">
        <v>11174</v>
      </c>
      <c r="B276">
        <v>-58.400745044186401</v>
      </c>
      <c r="C276">
        <v>-34.605867797627802</v>
      </c>
      <c r="D276" t="s">
        <v>18</v>
      </c>
      <c r="E276" t="s">
        <v>38</v>
      </c>
      <c r="F276" t="s">
        <v>1185</v>
      </c>
      <c r="G276" t="s">
        <v>40</v>
      </c>
      <c r="H276">
        <v>1</v>
      </c>
      <c r="I276" t="b">
        <v>0</v>
      </c>
      <c r="J276" t="b">
        <v>0</v>
      </c>
      <c r="K276" t="s">
        <v>126</v>
      </c>
      <c r="L276">
        <v>322</v>
      </c>
      <c r="N276" t="s">
        <v>527</v>
      </c>
      <c r="O276" t="s">
        <v>567</v>
      </c>
      <c r="P276">
        <v>1029</v>
      </c>
      <c r="Q276" t="s">
        <v>1186</v>
      </c>
    </row>
    <row r="277" spans="1:17" x14ac:dyDescent="0.25">
      <c r="A277">
        <v>11176</v>
      </c>
      <c r="B277">
        <v>-58.400898029434103</v>
      </c>
      <c r="C277">
        <v>-34.602901729234098</v>
      </c>
      <c r="D277" t="s">
        <v>19</v>
      </c>
      <c r="E277" t="s">
        <v>38</v>
      </c>
      <c r="F277" t="s">
        <v>1187</v>
      </c>
      <c r="G277" t="s">
        <v>40</v>
      </c>
      <c r="H277">
        <v>1</v>
      </c>
      <c r="I277" t="b">
        <v>0</v>
      </c>
      <c r="J277" t="b">
        <v>0</v>
      </c>
      <c r="K277" t="s">
        <v>126</v>
      </c>
      <c r="L277">
        <v>543</v>
      </c>
      <c r="N277" t="s">
        <v>527</v>
      </c>
      <c r="O277" t="s">
        <v>567</v>
      </c>
      <c r="P277">
        <v>1029</v>
      </c>
      <c r="Q277" t="s">
        <v>1188</v>
      </c>
    </row>
    <row r="278" spans="1:17" x14ac:dyDescent="0.25">
      <c r="A278">
        <v>11085</v>
      </c>
      <c r="B278">
        <v>-58.367112723984498</v>
      </c>
      <c r="C278">
        <v>-34.619598275049498</v>
      </c>
      <c r="D278" t="s">
        <v>13</v>
      </c>
      <c r="E278" t="s">
        <v>38</v>
      </c>
      <c r="F278" t="s">
        <v>1189</v>
      </c>
      <c r="G278" t="s">
        <v>40</v>
      </c>
      <c r="H278">
        <v>2</v>
      </c>
      <c r="I278" t="b">
        <v>0</v>
      </c>
      <c r="J278" t="b">
        <v>0</v>
      </c>
      <c r="K278" t="s">
        <v>127</v>
      </c>
      <c r="L278">
        <v>1025</v>
      </c>
      <c r="N278" t="s">
        <v>549</v>
      </c>
      <c r="O278" t="s">
        <v>559</v>
      </c>
      <c r="P278">
        <v>1107</v>
      </c>
      <c r="Q278" t="s">
        <v>1190</v>
      </c>
    </row>
    <row r="279" spans="1:17" x14ac:dyDescent="0.25">
      <c r="A279">
        <v>11398</v>
      </c>
      <c r="B279">
        <v>-58.368150704144703</v>
      </c>
      <c r="C279">
        <v>-34.610677066412002</v>
      </c>
      <c r="D279" t="s">
        <v>13</v>
      </c>
      <c r="E279" t="s">
        <v>38</v>
      </c>
      <c r="F279" t="s">
        <v>1191</v>
      </c>
      <c r="G279" t="s">
        <v>40</v>
      </c>
      <c r="H279">
        <v>1</v>
      </c>
      <c r="I279" t="b">
        <v>0</v>
      </c>
      <c r="J279" t="b">
        <v>0</v>
      </c>
      <c r="K279" t="s">
        <v>127</v>
      </c>
      <c r="L279">
        <v>250</v>
      </c>
    </row>
    <row r="280" spans="1:17" x14ac:dyDescent="0.25">
      <c r="A280">
        <v>11379</v>
      </c>
      <c r="B280">
        <v>-58.368020705621213</v>
      </c>
      <c r="C280">
        <v>-34.6116530893148</v>
      </c>
      <c r="D280" t="s">
        <v>13</v>
      </c>
      <c r="E280" t="s">
        <v>38</v>
      </c>
      <c r="F280" t="s">
        <v>1192</v>
      </c>
      <c r="G280" t="s">
        <v>40</v>
      </c>
      <c r="H280">
        <v>1</v>
      </c>
      <c r="I280" t="b">
        <v>0</v>
      </c>
      <c r="J280" t="b">
        <v>0</v>
      </c>
      <c r="K280" t="s">
        <v>127</v>
      </c>
      <c r="L280">
        <v>350</v>
      </c>
      <c r="N280" t="s">
        <v>515</v>
      </c>
      <c r="O280" t="s">
        <v>559</v>
      </c>
      <c r="P280">
        <v>1107</v>
      </c>
      <c r="Q280" t="s">
        <v>1193</v>
      </c>
    </row>
    <row r="281" spans="1:17" x14ac:dyDescent="0.25">
      <c r="A281">
        <v>11087</v>
      </c>
      <c r="B281">
        <v>-58.367689717959898</v>
      </c>
      <c r="C281">
        <v>-34.615341175083501</v>
      </c>
      <c r="D281" t="s">
        <v>13</v>
      </c>
      <c r="E281" t="s">
        <v>38</v>
      </c>
      <c r="F281" t="s">
        <v>1194</v>
      </c>
      <c r="G281" t="s">
        <v>40</v>
      </c>
      <c r="H281">
        <v>1</v>
      </c>
      <c r="I281" t="b">
        <v>0</v>
      </c>
      <c r="J281" t="b">
        <v>0</v>
      </c>
      <c r="K281" t="s">
        <v>127</v>
      </c>
      <c r="L281">
        <v>670</v>
      </c>
      <c r="N281" t="s">
        <v>515</v>
      </c>
      <c r="O281" t="s">
        <v>559</v>
      </c>
      <c r="P281">
        <v>1107</v>
      </c>
      <c r="Q281" t="s">
        <v>1195</v>
      </c>
    </row>
    <row r="282" spans="1:17" x14ac:dyDescent="0.25">
      <c r="A282">
        <v>11078</v>
      </c>
      <c r="B282">
        <v>-58.370861801386603</v>
      </c>
      <c r="C282">
        <v>-34.6082809985324</v>
      </c>
      <c r="D282" t="s">
        <v>13</v>
      </c>
      <c r="E282" t="s">
        <v>38</v>
      </c>
      <c r="F282" t="s">
        <v>1196</v>
      </c>
      <c r="G282" t="s">
        <v>40</v>
      </c>
      <c r="H282">
        <v>1</v>
      </c>
      <c r="I282" t="b">
        <v>0</v>
      </c>
      <c r="J282" t="b">
        <v>0</v>
      </c>
      <c r="K282" t="s">
        <v>128</v>
      </c>
      <c r="L282">
        <v>50</v>
      </c>
      <c r="N282" t="s">
        <v>515</v>
      </c>
      <c r="O282" t="s">
        <v>559</v>
      </c>
      <c r="P282">
        <v>1064</v>
      </c>
      <c r="Q282" t="s">
        <v>1197</v>
      </c>
    </row>
    <row r="283" spans="1:17" x14ac:dyDescent="0.25">
      <c r="A283">
        <v>11082</v>
      </c>
      <c r="B283">
        <v>-58.377763083908697</v>
      </c>
      <c r="C283">
        <v>-34.607090937733602</v>
      </c>
      <c r="D283" t="s">
        <v>25</v>
      </c>
      <c r="E283" t="s">
        <v>38</v>
      </c>
      <c r="F283" t="s">
        <v>1198</v>
      </c>
      <c r="G283" t="s">
        <v>40</v>
      </c>
      <c r="H283">
        <v>2</v>
      </c>
      <c r="I283" t="b">
        <v>0</v>
      </c>
      <c r="J283" t="b">
        <v>0</v>
      </c>
      <c r="K283" t="s">
        <v>129</v>
      </c>
      <c r="L283">
        <v>800</v>
      </c>
      <c r="N283" t="s">
        <v>512</v>
      </c>
      <c r="O283" t="s">
        <v>559</v>
      </c>
      <c r="P283">
        <v>1036</v>
      </c>
      <c r="Q283" t="s">
        <v>1199</v>
      </c>
    </row>
    <row r="284" spans="1:17" x14ac:dyDescent="0.25">
      <c r="A284">
        <v>11673</v>
      </c>
      <c r="B284">
        <v>-58.380143274444102</v>
      </c>
      <c r="C284">
        <v>-34.6197232143492</v>
      </c>
      <c r="D284" t="s">
        <v>13</v>
      </c>
      <c r="E284" t="s">
        <v>38</v>
      </c>
      <c r="F284" t="s">
        <v>1200</v>
      </c>
      <c r="G284" t="s">
        <v>40</v>
      </c>
      <c r="H284">
        <v>3</v>
      </c>
      <c r="I284" t="b">
        <v>0</v>
      </c>
      <c r="J284" t="b">
        <v>0</v>
      </c>
      <c r="K284" t="s">
        <v>130</v>
      </c>
      <c r="L284">
        <v>1000</v>
      </c>
      <c r="N284" t="s">
        <v>539</v>
      </c>
      <c r="O284" t="s">
        <v>559</v>
      </c>
      <c r="P284">
        <v>1072</v>
      </c>
      <c r="Q284" t="s">
        <v>1201</v>
      </c>
    </row>
    <row r="285" spans="1:17" x14ac:dyDescent="0.25">
      <c r="A285">
        <v>11384</v>
      </c>
      <c r="B285">
        <v>-58.380502233859701</v>
      </c>
      <c r="C285">
        <v>-34.611918034494302</v>
      </c>
      <c r="D285" t="s">
        <v>16</v>
      </c>
      <c r="E285" t="s">
        <v>38</v>
      </c>
      <c r="F285" t="s">
        <v>1202</v>
      </c>
      <c r="G285" t="s">
        <v>40</v>
      </c>
      <c r="H285">
        <v>2</v>
      </c>
      <c r="I285" t="b">
        <v>0</v>
      </c>
      <c r="J285" t="b">
        <v>0</v>
      </c>
      <c r="K285" t="s">
        <v>130</v>
      </c>
      <c r="L285">
        <v>312</v>
      </c>
      <c r="N285" t="s">
        <v>515</v>
      </c>
      <c r="O285" t="s">
        <v>559</v>
      </c>
      <c r="P285">
        <v>1072</v>
      </c>
      <c r="Q285" t="s">
        <v>1203</v>
      </c>
    </row>
    <row r="286" spans="1:17" x14ac:dyDescent="0.25">
      <c r="A286">
        <v>11064</v>
      </c>
      <c r="B286">
        <v>-58.3803822426338</v>
      </c>
      <c r="C286">
        <v>-34.6138560792985</v>
      </c>
      <c r="D286" t="s">
        <v>13</v>
      </c>
      <c r="E286" t="s">
        <v>38</v>
      </c>
      <c r="F286" t="s">
        <v>1204</v>
      </c>
      <c r="G286" t="s">
        <v>40</v>
      </c>
      <c r="H286">
        <v>1</v>
      </c>
      <c r="I286" t="b">
        <v>0</v>
      </c>
      <c r="J286" t="b">
        <v>0</v>
      </c>
      <c r="K286" t="s">
        <v>130</v>
      </c>
      <c r="L286">
        <v>474</v>
      </c>
      <c r="N286" t="s">
        <v>515</v>
      </c>
      <c r="O286" t="s">
        <v>559</v>
      </c>
      <c r="P286">
        <v>1072</v>
      </c>
      <c r="Q286" t="s">
        <v>1205</v>
      </c>
    </row>
    <row r="287" spans="1:17" x14ac:dyDescent="0.25">
      <c r="A287">
        <v>11674</v>
      </c>
      <c r="B287">
        <v>-58.380124271971788</v>
      </c>
      <c r="C287">
        <v>-34.619489209101502</v>
      </c>
      <c r="D287" t="s">
        <v>19</v>
      </c>
      <c r="E287" t="s">
        <v>38</v>
      </c>
      <c r="F287" t="s">
        <v>1206</v>
      </c>
      <c r="G287" t="s">
        <v>40</v>
      </c>
      <c r="H287">
        <v>3</v>
      </c>
      <c r="I287" t="b">
        <v>0</v>
      </c>
      <c r="J287" t="b">
        <v>0</v>
      </c>
      <c r="K287" t="s">
        <v>130</v>
      </c>
      <c r="L287">
        <v>986</v>
      </c>
      <c r="N287" t="s">
        <v>539</v>
      </c>
      <c r="O287" t="s">
        <v>559</v>
      </c>
      <c r="P287">
        <v>1072</v>
      </c>
      <c r="Q287" t="s">
        <v>1201</v>
      </c>
    </row>
    <row r="288" spans="1:17" x14ac:dyDescent="0.25">
      <c r="A288">
        <v>11796</v>
      </c>
      <c r="B288">
        <v>-58.409393275833999</v>
      </c>
      <c r="C288">
        <v>-34.5872733314078</v>
      </c>
      <c r="D288" t="s">
        <v>16</v>
      </c>
      <c r="E288" t="s">
        <v>38</v>
      </c>
      <c r="F288" t="s">
        <v>1207</v>
      </c>
      <c r="G288" t="s">
        <v>40</v>
      </c>
      <c r="H288">
        <v>1</v>
      </c>
      <c r="I288" t="b">
        <v>0</v>
      </c>
      <c r="J288" t="b">
        <v>0</v>
      </c>
      <c r="K288" t="s">
        <v>131</v>
      </c>
      <c r="L288">
        <v>3325</v>
      </c>
      <c r="N288" t="s">
        <v>530</v>
      </c>
      <c r="O288" t="s">
        <v>569</v>
      </c>
      <c r="P288">
        <v>1425</v>
      </c>
      <c r="Q288" t="s">
        <v>1208</v>
      </c>
    </row>
    <row r="289" spans="1:17" x14ac:dyDescent="0.25">
      <c r="A289">
        <v>11042</v>
      </c>
      <c r="B289">
        <v>-58.369855746079388</v>
      </c>
      <c r="C289">
        <v>-34.606473962212497</v>
      </c>
      <c r="D289" t="s">
        <v>19</v>
      </c>
      <c r="E289" t="s">
        <v>38</v>
      </c>
      <c r="F289" t="s">
        <v>1209</v>
      </c>
      <c r="G289" t="s">
        <v>40</v>
      </c>
      <c r="H289">
        <v>2</v>
      </c>
      <c r="I289" t="b">
        <v>0</v>
      </c>
      <c r="J289" t="b">
        <v>0</v>
      </c>
      <c r="K289" t="s">
        <v>132</v>
      </c>
      <c r="L289">
        <v>201</v>
      </c>
      <c r="N289" t="s">
        <v>512</v>
      </c>
      <c r="O289" t="s">
        <v>559</v>
      </c>
      <c r="P289">
        <v>1036</v>
      </c>
      <c r="Q289" t="s">
        <v>1210</v>
      </c>
    </row>
    <row r="290" spans="1:17" x14ac:dyDescent="0.25">
      <c r="A290">
        <v>11012</v>
      </c>
      <c r="B290">
        <v>-58.3711958032778</v>
      </c>
      <c r="C290">
        <v>-34.606570957893503</v>
      </c>
      <c r="D290" t="s">
        <v>13</v>
      </c>
      <c r="E290" t="s">
        <v>38</v>
      </c>
      <c r="F290" t="s">
        <v>1211</v>
      </c>
      <c r="G290" t="s">
        <v>40</v>
      </c>
      <c r="H290">
        <v>12</v>
      </c>
      <c r="I290" t="b">
        <v>0</v>
      </c>
      <c r="J290" t="b">
        <v>0</v>
      </c>
      <c r="K290" t="s">
        <v>132</v>
      </c>
      <c r="L290">
        <v>326</v>
      </c>
      <c r="N290" t="s">
        <v>512</v>
      </c>
      <c r="O290" t="s">
        <v>559</v>
      </c>
      <c r="P290">
        <v>1036</v>
      </c>
      <c r="Q290" t="s">
        <v>1212</v>
      </c>
    </row>
    <row r="291" spans="1:17" x14ac:dyDescent="0.25">
      <c r="A291">
        <v>11043</v>
      </c>
      <c r="B291">
        <v>-58.3711958032778</v>
      </c>
      <c r="C291">
        <v>-34.606570957893503</v>
      </c>
      <c r="D291" t="s">
        <v>26</v>
      </c>
      <c r="E291" t="s">
        <v>38</v>
      </c>
      <c r="F291" t="s">
        <v>1213</v>
      </c>
      <c r="G291" t="s">
        <v>40</v>
      </c>
      <c r="H291">
        <v>1</v>
      </c>
      <c r="I291" t="b">
        <v>0</v>
      </c>
      <c r="J291" t="b">
        <v>0</v>
      </c>
      <c r="K291" t="s">
        <v>133</v>
      </c>
      <c r="L291">
        <v>337</v>
      </c>
      <c r="N291" t="s">
        <v>512</v>
      </c>
      <c r="O291" t="s">
        <v>559</v>
      </c>
      <c r="P291">
        <v>1036</v>
      </c>
      <c r="Q291" t="s">
        <v>1214</v>
      </c>
    </row>
    <row r="292" spans="1:17" x14ac:dyDescent="0.25">
      <c r="A292">
        <v>11053</v>
      </c>
      <c r="B292">
        <v>-58.371460814623788</v>
      </c>
      <c r="C292">
        <v>-34.606594957149198</v>
      </c>
      <c r="D292" t="s">
        <v>13</v>
      </c>
      <c r="E292" t="s">
        <v>38</v>
      </c>
      <c r="F292" t="s">
        <v>1215</v>
      </c>
      <c r="G292" t="s">
        <v>40</v>
      </c>
      <c r="H292">
        <v>2</v>
      </c>
      <c r="I292" t="b">
        <v>0</v>
      </c>
      <c r="J292" t="b">
        <v>0</v>
      </c>
      <c r="K292" t="s">
        <v>132</v>
      </c>
      <c r="L292">
        <v>343</v>
      </c>
      <c r="N292" t="s">
        <v>512</v>
      </c>
      <c r="O292" t="s">
        <v>559</v>
      </c>
      <c r="P292">
        <v>1036</v>
      </c>
      <c r="Q292" t="s">
        <v>1214</v>
      </c>
    </row>
    <row r="293" spans="1:17" x14ac:dyDescent="0.25">
      <c r="A293">
        <v>11050</v>
      </c>
      <c r="B293">
        <v>-58.372915876735597</v>
      </c>
      <c r="C293">
        <v>-34.606700952473901</v>
      </c>
      <c r="D293" t="s">
        <v>19</v>
      </c>
      <c r="E293" t="s">
        <v>38</v>
      </c>
      <c r="F293" t="s">
        <v>1216</v>
      </c>
      <c r="G293" t="s">
        <v>40</v>
      </c>
      <c r="H293">
        <v>11</v>
      </c>
      <c r="I293" t="b">
        <v>0</v>
      </c>
      <c r="J293" t="b">
        <v>0</v>
      </c>
      <c r="K293" t="s">
        <v>132</v>
      </c>
      <c r="L293">
        <v>457</v>
      </c>
      <c r="N293" t="s">
        <v>512</v>
      </c>
      <c r="O293" t="s">
        <v>559</v>
      </c>
      <c r="P293">
        <v>1036</v>
      </c>
      <c r="Q293" t="s">
        <v>1217</v>
      </c>
    </row>
    <row r="294" spans="1:17" x14ac:dyDescent="0.25">
      <c r="A294">
        <v>11400</v>
      </c>
      <c r="B294">
        <v>-58.373395920364203</v>
      </c>
      <c r="C294">
        <v>-34.609980024939802</v>
      </c>
      <c r="D294" t="s">
        <v>16</v>
      </c>
      <c r="E294" t="s">
        <v>38</v>
      </c>
      <c r="F294" t="s">
        <v>1218</v>
      </c>
      <c r="G294" t="s">
        <v>40</v>
      </c>
      <c r="H294">
        <v>1</v>
      </c>
      <c r="I294" t="b">
        <v>0</v>
      </c>
      <c r="J294" t="b">
        <v>0</v>
      </c>
      <c r="K294" t="s">
        <v>134</v>
      </c>
      <c r="L294">
        <v>177</v>
      </c>
      <c r="N294" t="s">
        <v>515</v>
      </c>
      <c r="O294" t="s">
        <v>559</v>
      </c>
      <c r="P294">
        <v>1066</v>
      </c>
      <c r="Q294" t="s">
        <v>1219</v>
      </c>
    </row>
    <row r="295" spans="1:17" x14ac:dyDescent="0.25">
      <c r="A295">
        <v>11721</v>
      </c>
      <c r="B295">
        <v>-58.3692256810629</v>
      </c>
      <c r="C295">
        <v>-34.601079842243401</v>
      </c>
      <c r="D295" t="s">
        <v>13</v>
      </c>
      <c r="E295" t="s">
        <v>38</v>
      </c>
      <c r="F295" t="s">
        <v>1220</v>
      </c>
      <c r="G295" t="s">
        <v>40</v>
      </c>
      <c r="H295">
        <v>1</v>
      </c>
      <c r="I295" t="b">
        <v>0</v>
      </c>
      <c r="J295" t="b">
        <v>0</v>
      </c>
      <c r="K295" t="s">
        <v>1221</v>
      </c>
      <c r="L295">
        <v>5</v>
      </c>
    </row>
    <row r="296" spans="1:17" x14ac:dyDescent="0.25">
      <c r="A296">
        <v>11504</v>
      </c>
      <c r="B296">
        <v>-58.385292631148999</v>
      </c>
      <c r="C296">
        <v>-34.639246634920703</v>
      </c>
      <c r="D296" t="s">
        <v>16</v>
      </c>
      <c r="E296" t="s">
        <v>38</v>
      </c>
      <c r="F296" t="s">
        <v>1222</v>
      </c>
      <c r="G296" t="s">
        <v>40</v>
      </c>
      <c r="H296">
        <v>1</v>
      </c>
      <c r="I296" t="b">
        <v>0</v>
      </c>
      <c r="J296" t="b">
        <v>0</v>
      </c>
      <c r="K296" t="s">
        <v>135</v>
      </c>
      <c r="L296">
        <v>2570</v>
      </c>
      <c r="N296" t="s">
        <v>525</v>
      </c>
      <c r="O296" t="s">
        <v>560</v>
      </c>
      <c r="P296">
        <v>1287</v>
      </c>
      <c r="Q296" t="s">
        <v>1223</v>
      </c>
    </row>
    <row r="297" spans="1:17" x14ac:dyDescent="0.25">
      <c r="A297">
        <v>11098</v>
      </c>
      <c r="B297">
        <v>-58.490130581822299</v>
      </c>
      <c r="C297">
        <v>-34.573887130386503</v>
      </c>
      <c r="D297" t="s">
        <v>18</v>
      </c>
      <c r="E297" t="s">
        <v>38</v>
      </c>
      <c r="F297" t="s">
        <v>1224</v>
      </c>
      <c r="G297" t="s">
        <v>40</v>
      </c>
      <c r="H297">
        <v>3</v>
      </c>
      <c r="I297" t="b">
        <v>0</v>
      </c>
      <c r="J297" t="b">
        <v>0</v>
      </c>
      <c r="K297" t="s">
        <v>136</v>
      </c>
      <c r="L297">
        <v>2696</v>
      </c>
      <c r="N297" t="s">
        <v>535</v>
      </c>
      <c r="O297" t="s">
        <v>571</v>
      </c>
      <c r="P297">
        <v>1431</v>
      </c>
      <c r="Q297" t="s">
        <v>1225</v>
      </c>
    </row>
    <row r="298" spans="1:17" x14ac:dyDescent="0.25">
      <c r="A298">
        <v>11787</v>
      </c>
      <c r="B298">
        <v>-58.417721713742502</v>
      </c>
      <c r="C298">
        <v>-34.599416567486102</v>
      </c>
      <c r="D298" t="s">
        <v>16</v>
      </c>
      <c r="E298" t="s">
        <v>38</v>
      </c>
      <c r="F298" t="s">
        <v>1226</v>
      </c>
      <c r="G298" t="s">
        <v>40</v>
      </c>
      <c r="H298">
        <v>1</v>
      </c>
      <c r="I298" t="b">
        <v>0</v>
      </c>
      <c r="J298" t="b">
        <v>0</v>
      </c>
      <c r="K298" t="s">
        <v>137</v>
      </c>
      <c r="L298">
        <v>1048</v>
      </c>
      <c r="N298" t="s">
        <v>537</v>
      </c>
      <c r="O298" t="s">
        <v>568</v>
      </c>
      <c r="P298">
        <v>1176</v>
      </c>
      <c r="Q298" t="s">
        <v>1227</v>
      </c>
    </row>
    <row r="299" spans="1:17" x14ac:dyDescent="0.25">
      <c r="A299">
        <v>11789</v>
      </c>
      <c r="B299">
        <v>-58.410931339316207</v>
      </c>
      <c r="C299">
        <v>-34.587085319602899</v>
      </c>
      <c r="D299" t="s">
        <v>16</v>
      </c>
      <c r="E299" t="s">
        <v>38</v>
      </c>
      <c r="F299" t="s">
        <v>1228</v>
      </c>
      <c r="G299" t="s">
        <v>40</v>
      </c>
      <c r="H299">
        <v>1</v>
      </c>
      <c r="I299" t="b">
        <v>0</v>
      </c>
      <c r="J299" t="b">
        <v>0</v>
      </c>
      <c r="K299" t="s">
        <v>137</v>
      </c>
      <c r="L299">
        <v>2117</v>
      </c>
      <c r="N299" t="s">
        <v>530</v>
      </c>
      <c r="O299" t="s">
        <v>569</v>
      </c>
      <c r="P299">
        <v>1425</v>
      </c>
      <c r="Q299" t="s">
        <v>1229</v>
      </c>
    </row>
    <row r="300" spans="1:17" x14ac:dyDescent="0.25">
      <c r="A300">
        <v>11777</v>
      </c>
      <c r="B300">
        <v>-58.50748068244571</v>
      </c>
      <c r="C300">
        <v>-34.625139712930398</v>
      </c>
      <c r="D300" t="s">
        <v>16</v>
      </c>
      <c r="E300" t="s">
        <v>38</v>
      </c>
      <c r="F300" t="s">
        <v>1230</v>
      </c>
      <c r="G300" t="s">
        <v>40</v>
      </c>
      <c r="H300">
        <v>1</v>
      </c>
      <c r="I300" t="b">
        <v>0</v>
      </c>
      <c r="J300" t="b">
        <v>0</v>
      </c>
      <c r="K300" t="s">
        <v>138</v>
      </c>
      <c r="L300">
        <v>1550</v>
      </c>
      <c r="N300" t="s">
        <v>521</v>
      </c>
      <c r="O300" t="s">
        <v>563</v>
      </c>
      <c r="P300">
        <v>1407</v>
      </c>
      <c r="Q300" t="s">
        <v>1231</v>
      </c>
    </row>
    <row r="301" spans="1:17" x14ac:dyDescent="0.25">
      <c r="A301">
        <v>11214</v>
      </c>
      <c r="B301">
        <v>-58.440319672314999</v>
      </c>
      <c r="C301">
        <v>-34.600255475905897</v>
      </c>
      <c r="D301" t="s">
        <v>18</v>
      </c>
      <c r="E301" t="s">
        <v>38</v>
      </c>
      <c r="F301" t="s">
        <v>1232</v>
      </c>
      <c r="G301" t="s">
        <v>40</v>
      </c>
      <c r="H301">
        <v>4</v>
      </c>
      <c r="I301" t="b">
        <v>0</v>
      </c>
      <c r="J301" t="b">
        <v>0</v>
      </c>
      <c r="K301" t="s">
        <v>139</v>
      </c>
      <c r="L301">
        <v>544</v>
      </c>
      <c r="N301" t="s">
        <v>516</v>
      </c>
      <c r="O301" t="s">
        <v>561</v>
      </c>
      <c r="P301">
        <v>1414</v>
      </c>
      <c r="Q301" t="s">
        <v>1233</v>
      </c>
    </row>
    <row r="302" spans="1:17" x14ac:dyDescent="0.25">
      <c r="A302">
        <v>11701</v>
      </c>
      <c r="B302">
        <v>-58.381252164793999</v>
      </c>
      <c r="C302">
        <v>-34.597807708986799</v>
      </c>
      <c r="D302" t="s">
        <v>13</v>
      </c>
      <c r="E302" t="s">
        <v>38</v>
      </c>
      <c r="F302" t="s">
        <v>1234</v>
      </c>
      <c r="G302" t="s">
        <v>40</v>
      </c>
      <c r="H302">
        <v>2</v>
      </c>
      <c r="I302" t="b">
        <v>0</v>
      </c>
      <c r="J302" t="b">
        <v>0</v>
      </c>
      <c r="K302" t="s">
        <v>140</v>
      </c>
      <c r="L302">
        <v>899</v>
      </c>
      <c r="N302" t="s">
        <v>517</v>
      </c>
      <c r="O302" t="s">
        <v>559</v>
      </c>
      <c r="P302">
        <v>1009</v>
      </c>
      <c r="Q302" t="s">
        <v>1235</v>
      </c>
    </row>
    <row r="303" spans="1:17" x14ac:dyDescent="0.25">
      <c r="A303">
        <v>11025</v>
      </c>
      <c r="B303">
        <v>-58.380762211905001</v>
      </c>
      <c r="C303">
        <v>-34.607305928007897</v>
      </c>
      <c r="D303" t="s">
        <v>19</v>
      </c>
      <c r="E303" t="s">
        <v>38</v>
      </c>
      <c r="F303" t="s">
        <v>1236</v>
      </c>
      <c r="G303" t="s">
        <v>40</v>
      </c>
      <c r="H303">
        <v>2</v>
      </c>
      <c r="I303" t="b">
        <v>0</v>
      </c>
      <c r="J303" t="b">
        <v>0</v>
      </c>
      <c r="K303" t="s">
        <v>140</v>
      </c>
      <c r="L303">
        <v>91</v>
      </c>
      <c r="N303" t="s">
        <v>512</v>
      </c>
      <c r="O303" t="s">
        <v>559</v>
      </c>
      <c r="P303">
        <v>1009</v>
      </c>
      <c r="Q303" t="s">
        <v>1237</v>
      </c>
    </row>
    <row r="304" spans="1:17" x14ac:dyDescent="0.25">
      <c r="A304">
        <v>11017</v>
      </c>
      <c r="B304">
        <v>-58.380979192417399</v>
      </c>
      <c r="C304">
        <v>-34.603292835411402</v>
      </c>
      <c r="D304" t="s">
        <v>16</v>
      </c>
      <c r="E304" t="s">
        <v>38</v>
      </c>
      <c r="F304" t="s">
        <v>1238</v>
      </c>
      <c r="G304" t="s">
        <v>40</v>
      </c>
      <c r="H304">
        <v>1</v>
      </c>
      <c r="I304" t="b">
        <v>0</v>
      </c>
      <c r="J304" t="b">
        <v>0</v>
      </c>
      <c r="L304">
        <v>0</v>
      </c>
    </row>
    <row r="305" spans="1:17" x14ac:dyDescent="0.25">
      <c r="A305">
        <v>11802</v>
      </c>
      <c r="B305">
        <v>-58.404520975872792</v>
      </c>
      <c r="C305">
        <v>-34.574028053408703</v>
      </c>
      <c r="D305" t="s">
        <v>13</v>
      </c>
      <c r="E305" t="s">
        <v>38</v>
      </c>
      <c r="F305" t="s">
        <v>1239</v>
      </c>
      <c r="G305" t="s">
        <v>40</v>
      </c>
      <c r="H305">
        <v>1</v>
      </c>
      <c r="I305" t="b">
        <v>0</v>
      </c>
      <c r="J305" t="b">
        <v>0</v>
      </c>
      <c r="K305" t="s">
        <v>141</v>
      </c>
      <c r="L305">
        <v>3302</v>
      </c>
      <c r="N305" t="s">
        <v>530</v>
      </c>
      <c r="O305" t="s">
        <v>569</v>
      </c>
      <c r="P305">
        <v>1425</v>
      </c>
      <c r="Q305" t="s">
        <v>1240</v>
      </c>
    </row>
    <row r="306" spans="1:17" x14ac:dyDescent="0.25">
      <c r="A306">
        <v>11049</v>
      </c>
      <c r="B306">
        <v>-58.382368239909297</v>
      </c>
      <c r="C306">
        <v>-34.6017407932368</v>
      </c>
      <c r="D306" t="s">
        <v>13</v>
      </c>
      <c r="E306" t="s">
        <v>38</v>
      </c>
      <c r="F306" t="s">
        <v>1241</v>
      </c>
      <c r="G306" t="s">
        <v>40</v>
      </c>
      <c r="H306">
        <v>1</v>
      </c>
      <c r="I306" t="b">
        <v>0</v>
      </c>
      <c r="J306" t="b">
        <v>0</v>
      </c>
      <c r="K306" t="s">
        <v>142</v>
      </c>
      <c r="L306">
        <v>572</v>
      </c>
      <c r="N306" t="s">
        <v>512</v>
      </c>
      <c r="O306" t="s">
        <v>559</v>
      </c>
      <c r="P306">
        <v>1010</v>
      </c>
      <c r="Q306" t="s">
        <v>1242</v>
      </c>
    </row>
    <row r="307" spans="1:17" x14ac:dyDescent="0.25">
      <c r="A307">
        <v>11080</v>
      </c>
      <c r="B307">
        <v>-58.382446232815603</v>
      </c>
      <c r="C307">
        <v>-34.600285759672701</v>
      </c>
      <c r="D307" t="s">
        <v>27</v>
      </c>
      <c r="E307" t="s">
        <v>38</v>
      </c>
      <c r="F307" t="s">
        <v>1243</v>
      </c>
      <c r="G307" t="s">
        <v>40</v>
      </c>
      <c r="H307">
        <v>3</v>
      </c>
      <c r="I307" t="b">
        <v>0</v>
      </c>
      <c r="J307" t="b">
        <v>0</v>
      </c>
      <c r="K307" t="s">
        <v>142</v>
      </c>
      <c r="L307">
        <v>702</v>
      </c>
      <c r="N307" t="s">
        <v>512</v>
      </c>
      <c r="O307" t="s">
        <v>559</v>
      </c>
      <c r="P307">
        <v>1010</v>
      </c>
      <c r="Q307" t="s">
        <v>1244</v>
      </c>
    </row>
    <row r="308" spans="1:17" x14ac:dyDescent="0.25">
      <c r="A308">
        <v>11061</v>
      </c>
      <c r="B308">
        <v>-58.382461230094499</v>
      </c>
      <c r="C308">
        <v>-34.5998157488808</v>
      </c>
      <c r="D308" t="s">
        <v>28</v>
      </c>
      <c r="E308" t="s">
        <v>38</v>
      </c>
      <c r="F308" t="s">
        <v>1245</v>
      </c>
      <c r="G308" t="s">
        <v>40</v>
      </c>
      <c r="H308">
        <v>2</v>
      </c>
      <c r="I308" t="b">
        <v>0</v>
      </c>
      <c r="J308" t="b">
        <v>0</v>
      </c>
      <c r="K308" t="s">
        <v>142</v>
      </c>
      <c r="L308">
        <v>742</v>
      </c>
      <c r="N308" t="s">
        <v>512</v>
      </c>
      <c r="O308" t="s">
        <v>559</v>
      </c>
      <c r="P308">
        <v>1010</v>
      </c>
      <c r="Q308" t="s">
        <v>1244</v>
      </c>
    </row>
    <row r="309" spans="1:17" x14ac:dyDescent="0.25">
      <c r="A309">
        <v>11062</v>
      </c>
      <c r="B309">
        <v>-58.382472229923202</v>
      </c>
      <c r="C309">
        <v>-34.599726746797401</v>
      </c>
      <c r="D309" t="s">
        <v>12</v>
      </c>
      <c r="E309" t="s">
        <v>38</v>
      </c>
      <c r="F309" t="s">
        <v>1246</v>
      </c>
      <c r="G309" t="s">
        <v>40</v>
      </c>
      <c r="H309">
        <v>2</v>
      </c>
      <c r="I309" t="b">
        <v>0</v>
      </c>
      <c r="J309" t="b">
        <v>0</v>
      </c>
      <c r="K309" t="s">
        <v>142</v>
      </c>
      <c r="L309">
        <v>746</v>
      </c>
      <c r="N309" t="s">
        <v>512</v>
      </c>
      <c r="O309" t="s">
        <v>559</v>
      </c>
      <c r="P309">
        <v>1010</v>
      </c>
      <c r="Q309" t="s">
        <v>1244</v>
      </c>
    </row>
    <row r="310" spans="1:17" x14ac:dyDescent="0.25">
      <c r="A310">
        <v>11715</v>
      </c>
      <c r="B310">
        <v>-58.3824792291338</v>
      </c>
      <c r="C310">
        <v>-34.599574743296799</v>
      </c>
      <c r="D310" t="s">
        <v>16</v>
      </c>
      <c r="E310" t="s">
        <v>38</v>
      </c>
      <c r="F310" t="s">
        <v>1247</v>
      </c>
      <c r="G310" t="s">
        <v>40</v>
      </c>
      <c r="H310">
        <v>1</v>
      </c>
      <c r="I310" t="b">
        <v>0</v>
      </c>
      <c r="J310" t="b">
        <v>0</v>
      </c>
      <c r="K310" t="s">
        <v>142</v>
      </c>
      <c r="L310">
        <v>760</v>
      </c>
      <c r="N310" t="s">
        <v>512</v>
      </c>
      <c r="O310" t="s">
        <v>559</v>
      </c>
      <c r="P310">
        <v>1010</v>
      </c>
      <c r="Q310" t="s">
        <v>1244</v>
      </c>
    </row>
    <row r="311" spans="1:17" x14ac:dyDescent="0.25">
      <c r="A311">
        <v>11785</v>
      </c>
      <c r="B311">
        <v>-58.406808121917202</v>
      </c>
      <c r="C311">
        <v>-34.580981200652602</v>
      </c>
      <c r="D311" t="s">
        <v>16</v>
      </c>
      <c r="E311" t="s">
        <v>38</v>
      </c>
      <c r="F311" t="s">
        <v>1248</v>
      </c>
      <c r="G311" t="s">
        <v>40</v>
      </c>
      <c r="H311">
        <v>2</v>
      </c>
      <c r="I311" t="b">
        <v>0</v>
      </c>
      <c r="J311" t="b">
        <v>0</v>
      </c>
      <c r="K311" t="s">
        <v>143</v>
      </c>
      <c r="L311">
        <v>3356</v>
      </c>
      <c r="N311" t="s">
        <v>530</v>
      </c>
      <c r="O311" t="s">
        <v>569</v>
      </c>
      <c r="P311">
        <v>1425</v>
      </c>
      <c r="Q311" t="s">
        <v>1249</v>
      </c>
    </row>
    <row r="312" spans="1:17" x14ac:dyDescent="0.25">
      <c r="A312">
        <v>11083</v>
      </c>
      <c r="B312">
        <v>-58.376112059909602</v>
      </c>
      <c r="C312">
        <v>-34.613485091665403</v>
      </c>
      <c r="D312" t="s">
        <v>13</v>
      </c>
      <c r="E312" t="s">
        <v>38</v>
      </c>
      <c r="F312" t="s">
        <v>1250</v>
      </c>
      <c r="G312" t="s">
        <v>40</v>
      </c>
      <c r="H312">
        <v>1</v>
      </c>
      <c r="I312" t="b">
        <v>0</v>
      </c>
      <c r="J312" t="b">
        <v>0</v>
      </c>
      <c r="K312" t="s">
        <v>144</v>
      </c>
      <c r="L312">
        <v>467</v>
      </c>
      <c r="N312" t="s">
        <v>515</v>
      </c>
      <c r="O312" t="s">
        <v>559</v>
      </c>
      <c r="P312">
        <v>1069</v>
      </c>
      <c r="Q312" t="s">
        <v>1251</v>
      </c>
    </row>
    <row r="313" spans="1:17" x14ac:dyDescent="0.25">
      <c r="A313">
        <v>10937</v>
      </c>
      <c r="B313">
        <v>-58.503640029469999</v>
      </c>
      <c r="C313">
        <v>-34.557024180016498</v>
      </c>
      <c r="D313" t="s">
        <v>13</v>
      </c>
      <c r="E313" t="s">
        <v>38</v>
      </c>
      <c r="F313" t="s">
        <v>1252</v>
      </c>
      <c r="G313" t="s">
        <v>40</v>
      </c>
      <c r="H313">
        <v>1</v>
      </c>
      <c r="I313" t="b">
        <v>0</v>
      </c>
      <c r="J313" t="b">
        <v>0</v>
      </c>
      <c r="K313" t="s">
        <v>1253</v>
      </c>
      <c r="L313">
        <v>5445</v>
      </c>
    </row>
    <row r="314" spans="1:17" x14ac:dyDescent="0.25">
      <c r="A314">
        <v>11794</v>
      </c>
      <c r="B314">
        <v>-58.418357572162002</v>
      </c>
      <c r="C314">
        <v>-34.575878027916801</v>
      </c>
      <c r="D314" t="s">
        <v>16</v>
      </c>
      <c r="E314" t="s">
        <v>38</v>
      </c>
      <c r="F314" t="s">
        <v>1254</v>
      </c>
      <c r="G314" t="s">
        <v>40</v>
      </c>
      <c r="H314">
        <v>1</v>
      </c>
      <c r="I314" t="b">
        <v>0</v>
      </c>
      <c r="J314" t="b">
        <v>0</v>
      </c>
      <c r="K314" t="s">
        <v>1255</v>
      </c>
      <c r="L314">
        <v>4300</v>
      </c>
    </row>
    <row r="315" spans="1:17" x14ac:dyDescent="0.25">
      <c r="A315">
        <v>11690</v>
      </c>
      <c r="B315">
        <v>-58.391586833715287</v>
      </c>
      <c r="C315">
        <v>-34.630445403208697</v>
      </c>
      <c r="D315" t="s">
        <v>16</v>
      </c>
      <c r="E315" t="s">
        <v>38</v>
      </c>
      <c r="F315" t="s">
        <v>1256</v>
      </c>
      <c r="G315" t="s">
        <v>40</v>
      </c>
      <c r="H315">
        <v>4</v>
      </c>
      <c r="I315" t="b">
        <v>0</v>
      </c>
      <c r="J315" t="b">
        <v>0</v>
      </c>
      <c r="K315" t="s">
        <v>145</v>
      </c>
      <c r="L315">
        <v>1881</v>
      </c>
      <c r="N315" t="s">
        <v>519</v>
      </c>
      <c r="O315" t="s">
        <v>560</v>
      </c>
      <c r="P315">
        <v>1245</v>
      </c>
      <c r="Q315" t="s">
        <v>1257</v>
      </c>
    </row>
    <row r="316" spans="1:17" x14ac:dyDescent="0.25">
      <c r="A316">
        <v>11229</v>
      </c>
      <c r="B316">
        <v>-58.471812897460786</v>
      </c>
      <c r="C316">
        <v>-34.5860369972279</v>
      </c>
      <c r="D316" t="s">
        <v>16</v>
      </c>
      <c r="E316" t="s">
        <v>38</v>
      </c>
      <c r="F316" t="s">
        <v>1258</v>
      </c>
      <c r="G316" t="s">
        <v>40</v>
      </c>
      <c r="H316">
        <v>1</v>
      </c>
      <c r="I316" t="b">
        <v>0</v>
      </c>
      <c r="J316" t="b">
        <v>0</v>
      </c>
      <c r="K316" t="s">
        <v>146</v>
      </c>
      <c r="L316">
        <v>3062</v>
      </c>
      <c r="N316" t="s">
        <v>554</v>
      </c>
      <c r="O316" t="s">
        <v>561</v>
      </c>
      <c r="P316">
        <v>1431</v>
      </c>
      <c r="Q316" t="s">
        <v>1259</v>
      </c>
    </row>
    <row r="317" spans="1:17" x14ac:dyDescent="0.25">
      <c r="A317">
        <v>11093</v>
      </c>
      <c r="B317">
        <v>-58.467746341639497</v>
      </c>
      <c r="C317">
        <v>-34.671528968020098</v>
      </c>
      <c r="D317" t="s">
        <v>13</v>
      </c>
      <c r="E317" t="s">
        <v>38</v>
      </c>
      <c r="F317" t="s">
        <v>1260</v>
      </c>
      <c r="G317" t="s">
        <v>40</v>
      </c>
      <c r="H317">
        <v>1</v>
      </c>
      <c r="I317" t="b">
        <v>0</v>
      </c>
      <c r="J317" t="b">
        <v>0</v>
      </c>
      <c r="K317" t="s">
        <v>147</v>
      </c>
      <c r="L317">
        <v>3698</v>
      </c>
      <c r="N317" t="s">
        <v>555</v>
      </c>
      <c r="O317" t="s">
        <v>572</v>
      </c>
      <c r="P317">
        <v>1439</v>
      </c>
      <c r="Q317" t="s">
        <v>1261</v>
      </c>
    </row>
    <row r="318" spans="1:17" x14ac:dyDescent="0.25">
      <c r="A318">
        <v>11425</v>
      </c>
      <c r="B318">
        <v>-58.523647469187601</v>
      </c>
      <c r="C318">
        <v>-34.639684964910998</v>
      </c>
      <c r="D318" t="s">
        <v>19</v>
      </c>
      <c r="E318" t="s">
        <v>38</v>
      </c>
      <c r="F318" t="s">
        <v>1262</v>
      </c>
      <c r="G318" t="s">
        <v>40</v>
      </c>
      <c r="H318">
        <v>3</v>
      </c>
      <c r="I318" t="b">
        <v>0</v>
      </c>
      <c r="J318" t="b">
        <v>0</v>
      </c>
      <c r="K318" t="s">
        <v>148</v>
      </c>
      <c r="L318">
        <v>61</v>
      </c>
      <c r="N318" t="s">
        <v>522</v>
      </c>
      <c r="O318" t="s">
        <v>564</v>
      </c>
      <c r="P318">
        <v>1408</v>
      </c>
      <c r="Q318" t="s">
        <v>1263</v>
      </c>
    </row>
    <row r="319" spans="1:17" x14ac:dyDescent="0.25">
      <c r="A319">
        <v>10891</v>
      </c>
      <c r="B319">
        <v>-58.493110925898101</v>
      </c>
      <c r="C319">
        <v>-34.604230307008201</v>
      </c>
      <c r="D319" t="s">
        <v>19</v>
      </c>
      <c r="E319" t="s">
        <v>38</v>
      </c>
      <c r="F319" t="s">
        <v>1264</v>
      </c>
      <c r="G319" t="s">
        <v>40</v>
      </c>
      <c r="H319">
        <v>3</v>
      </c>
      <c r="I319" t="b">
        <v>0</v>
      </c>
      <c r="J319" t="b">
        <v>0</v>
      </c>
      <c r="K319" t="s">
        <v>149</v>
      </c>
      <c r="L319">
        <v>2755</v>
      </c>
      <c r="N319" t="s">
        <v>556</v>
      </c>
      <c r="O319" t="s">
        <v>573</v>
      </c>
      <c r="P319">
        <v>1417</v>
      </c>
      <c r="Q319" t="s">
        <v>1265</v>
      </c>
    </row>
    <row r="320" spans="1:17" x14ac:dyDescent="0.25">
      <c r="A320">
        <v>10890</v>
      </c>
      <c r="B320">
        <v>-58.494543973374803</v>
      </c>
      <c r="C320">
        <v>-34.602438259098001</v>
      </c>
      <c r="D320" t="s">
        <v>13</v>
      </c>
      <c r="E320" t="s">
        <v>38</v>
      </c>
      <c r="F320" t="s">
        <v>1266</v>
      </c>
      <c r="G320" t="s">
        <v>40</v>
      </c>
      <c r="H320">
        <v>2</v>
      </c>
      <c r="I320" t="b">
        <v>0</v>
      </c>
      <c r="J320" t="b">
        <v>0</v>
      </c>
      <c r="K320" t="s">
        <v>149</v>
      </c>
      <c r="L320">
        <v>2971</v>
      </c>
      <c r="N320" t="s">
        <v>556</v>
      </c>
      <c r="O320" t="s">
        <v>573</v>
      </c>
      <c r="P320">
        <v>1417</v>
      </c>
      <c r="Q320" t="s">
        <v>1267</v>
      </c>
    </row>
    <row r="321" spans="1:17" x14ac:dyDescent="0.25">
      <c r="A321">
        <v>11210</v>
      </c>
      <c r="B321">
        <v>-58.438349589575402</v>
      </c>
      <c r="C321">
        <v>-34.600297486523999</v>
      </c>
      <c r="D321" t="s">
        <v>18</v>
      </c>
      <c r="E321" t="s">
        <v>38</v>
      </c>
      <c r="F321" t="s">
        <v>1268</v>
      </c>
      <c r="G321" t="s">
        <v>40</v>
      </c>
      <c r="H321">
        <v>1</v>
      </c>
      <c r="I321" t="b">
        <v>0</v>
      </c>
      <c r="J321" t="b">
        <v>0</v>
      </c>
      <c r="K321" t="s">
        <v>150</v>
      </c>
      <c r="L321">
        <v>440</v>
      </c>
      <c r="N321" t="s">
        <v>516</v>
      </c>
      <c r="O321" t="s">
        <v>561</v>
      </c>
      <c r="P321">
        <v>1414</v>
      </c>
      <c r="Q321" t="s">
        <v>1269</v>
      </c>
    </row>
    <row r="322" spans="1:17" x14ac:dyDescent="0.25">
      <c r="A322">
        <v>11517</v>
      </c>
      <c r="B322">
        <v>-58.468700039995099</v>
      </c>
      <c r="C322">
        <v>-34.624092880157498</v>
      </c>
      <c r="D322" t="s">
        <v>16</v>
      </c>
      <c r="E322" t="s">
        <v>38</v>
      </c>
      <c r="F322" t="s">
        <v>1270</v>
      </c>
      <c r="G322" t="s">
        <v>40</v>
      </c>
      <c r="H322">
        <v>1</v>
      </c>
      <c r="I322" t="b">
        <v>0</v>
      </c>
      <c r="J322" t="b">
        <v>0</v>
      </c>
      <c r="K322" t="s">
        <v>151</v>
      </c>
      <c r="L322">
        <v>2649</v>
      </c>
      <c r="N322" t="s">
        <v>529</v>
      </c>
      <c r="O322" t="s">
        <v>566</v>
      </c>
      <c r="P322">
        <v>1406</v>
      </c>
      <c r="Q322" t="s">
        <v>1271</v>
      </c>
    </row>
    <row r="323" spans="1:17" x14ac:dyDescent="0.25">
      <c r="A323">
        <v>11505</v>
      </c>
      <c r="B323">
        <v>-58.381852467436893</v>
      </c>
      <c r="C323">
        <v>-34.636646592345699</v>
      </c>
      <c r="D323" t="s">
        <v>16</v>
      </c>
      <c r="E323" t="s">
        <v>38</v>
      </c>
      <c r="F323" t="s">
        <v>1272</v>
      </c>
      <c r="G323" t="s">
        <v>40</v>
      </c>
      <c r="H323">
        <v>1</v>
      </c>
      <c r="I323" t="b">
        <v>0</v>
      </c>
      <c r="J323" t="b">
        <v>0</v>
      </c>
      <c r="K323" t="s">
        <v>152</v>
      </c>
      <c r="L323">
        <v>375</v>
      </c>
      <c r="N323" t="s">
        <v>525</v>
      </c>
      <c r="O323" t="s">
        <v>560</v>
      </c>
      <c r="P323">
        <v>1275</v>
      </c>
      <c r="Q323" t="s">
        <v>1273</v>
      </c>
    </row>
    <row r="324" spans="1:17" x14ac:dyDescent="0.25">
      <c r="A324">
        <v>11700</v>
      </c>
      <c r="B324">
        <v>-58.3679936553565</v>
      </c>
      <c r="C324">
        <v>-34.604761932232996</v>
      </c>
      <c r="D324" t="s">
        <v>13</v>
      </c>
      <c r="E324" t="s">
        <v>38</v>
      </c>
      <c r="F324" t="s">
        <v>1274</v>
      </c>
      <c r="G324" t="s">
        <v>40</v>
      </c>
      <c r="H324">
        <v>2</v>
      </c>
      <c r="I324" t="b">
        <v>0</v>
      </c>
      <c r="J324" t="b">
        <v>0</v>
      </c>
      <c r="K324" t="s">
        <v>153</v>
      </c>
      <c r="L324">
        <v>235</v>
      </c>
      <c r="N324" t="s">
        <v>514</v>
      </c>
      <c r="O324" t="s">
        <v>559</v>
      </c>
      <c r="P324">
        <v>1106</v>
      </c>
      <c r="Q324" t="s">
        <v>1275</v>
      </c>
    </row>
    <row r="325" spans="1:17" x14ac:dyDescent="0.25">
      <c r="A325">
        <v>11031</v>
      </c>
      <c r="B325">
        <v>-58.378183056090002</v>
      </c>
      <c r="C325">
        <v>-34.600708790114801</v>
      </c>
      <c r="D325" t="s">
        <v>19</v>
      </c>
      <c r="E325" t="s">
        <v>38</v>
      </c>
      <c r="F325" t="s">
        <v>1276</v>
      </c>
      <c r="G325" t="s">
        <v>40</v>
      </c>
      <c r="H325">
        <v>1</v>
      </c>
      <c r="I325" t="b">
        <v>0</v>
      </c>
      <c r="J325" t="b">
        <v>0</v>
      </c>
      <c r="K325" t="s">
        <v>154</v>
      </c>
      <c r="L325">
        <v>645</v>
      </c>
      <c r="N325" t="s">
        <v>512</v>
      </c>
      <c r="O325" t="s">
        <v>559</v>
      </c>
      <c r="P325">
        <v>1007</v>
      </c>
      <c r="Q325" t="s">
        <v>1277</v>
      </c>
    </row>
    <row r="326" spans="1:17" x14ac:dyDescent="0.25">
      <c r="A326">
        <v>11048</v>
      </c>
      <c r="B326">
        <v>-58.3781800548294</v>
      </c>
      <c r="C326">
        <v>-34.600549786503201</v>
      </c>
      <c r="D326" t="s">
        <v>16</v>
      </c>
      <c r="E326" t="s">
        <v>38</v>
      </c>
      <c r="F326" t="s">
        <v>1278</v>
      </c>
      <c r="G326" t="s">
        <v>40</v>
      </c>
      <c r="H326">
        <v>2</v>
      </c>
      <c r="I326" t="b">
        <v>0</v>
      </c>
      <c r="J326" t="b">
        <v>0</v>
      </c>
      <c r="K326" t="s">
        <v>154</v>
      </c>
      <c r="L326">
        <v>660</v>
      </c>
      <c r="N326" t="s">
        <v>512</v>
      </c>
      <c r="O326" t="s">
        <v>559</v>
      </c>
      <c r="P326">
        <v>1007</v>
      </c>
      <c r="Q326" t="s">
        <v>1279</v>
      </c>
    </row>
    <row r="327" spans="1:17" x14ac:dyDescent="0.25">
      <c r="A327">
        <v>10888</v>
      </c>
      <c r="B327">
        <v>-58.417683087938997</v>
      </c>
      <c r="C327">
        <v>-34.651857764495396</v>
      </c>
      <c r="D327" t="s">
        <v>19</v>
      </c>
      <c r="E327" t="s">
        <v>38</v>
      </c>
      <c r="F327" t="s">
        <v>1280</v>
      </c>
      <c r="G327" t="s">
        <v>40</v>
      </c>
      <c r="H327">
        <v>3</v>
      </c>
      <c r="I327" t="b">
        <v>0</v>
      </c>
      <c r="J327" t="b">
        <v>0</v>
      </c>
      <c r="K327" t="s">
        <v>155</v>
      </c>
      <c r="L327">
        <v>991</v>
      </c>
      <c r="N327" t="s">
        <v>513</v>
      </c>
      <c r="O327" t="s">
        <v>560</v>
      </c>
      <c r="P327">
        <v>1437</v>
      </c>
      <c r="Q327" t="s">
        <v>1281</v>
      </c>
    </row>
    <row r="328" spans="1:17" x14ac:dyDescent="0.25">
      <c r="A328">
        <v>11696</v>
      </c>
      <c r="B328">
        <v>-58.402525326308613</v>
      </c>
      <c r="C328">
        <v>-34.634807449317996</v>
      </c>
      <c r="D328" t="s">
        <v>16</v>
      </c>
      <c r="E328" t="s">
        <v>38</v>
      </c>
      <c r="F328" t="s">
        <v>1282</v>
      </c>
      <c r="G328" t="s">
        <v>40</v>
      </c>
      <c r="H328">
        <v>1</v>
      </c>
      <c r="I328" t="b">
        <v>0</v>
      </c>
      <c r="J328" t="b">
        <v>0</v>
      </c>
      <c r="K328" t="s">
        <v>156</v>
      </c>
      <c r="L328">
        <v>2151</v>
      </c>
      <c r="N328" t="s">
        <v>519</v>
      </c>
      <c r="O328" t="s">
        <v>560</v>
      </c>
      <c r="P328">
        <v>1246</v>
      </c>
      <c r="Q328" t="s">
        <v>1283</v>
      </c>
    </row>
    <row r="329" spans="1:17" x14ac:dyDescent="0.25">
      <c r="A329">
        <v>11088</v>
      </c>
      <c r="B329">
        <v>-58.371347963669301</v>
      </c>
      <c r="C329">
        <v>-34.628154449708298</v>
      </c>
      <c r="D329" t="s">
        <v>16</v>
      </c>
      <c r="E329" t="s">
        <v>38</v>
      </c>
      <c r="F329" t="s">
        <v>1284</v>
      </c>
      <c r="G329" t="s">
        <v>40</v>
      </c>
      <c r="H329">
        <v>1</v>
      </c>
      <c r="I329" t="b">
        <v>0</v>
      </c>
      <c r="J329" t="b">
        <v>0</v>
      </c>
      <c r="K329" t="s">
        <v>157</v>
      </c>
      <c r="L329">
        <v>435</v>
      </c>
      <c r="N329" t="s">
        <v>525</v>
      </c>
      <c r="O329" t="s">
        <v>560</v>
      </c>
      <c r="P329">
        <v>1143</v>
      </c>
      <c r="Q329" t="s">
        <v>1285</v>
      </c>
    </row>
    <row r="330" spans="1:17" x14ac:dyDescent="0.25">
      <c r="A330">
        <v>11060</v>
      </c>
      <c r="B330">
        <v>-58.375029967221288</v>
      </c>
      <c r="C330">
        <v>-34.606888946454703</v>
      </c>
      <c r="D330" t="s">
        <v>13</v>
      </c>
      <c r="E330" t="s">
        <v>38</v>
      </c>
      <c r="F330" t="s">
        <v>1286</v>
      </c>
      <c r="G330" t="s">
        <v>40</v>
      </c>
      <c r="H330">
        <v>4</v>
      </c>
      <c r="I330" t="b">
        <v>0</v>
      </c>
      <c r="J330" t="b">
        <v>0</v>
      </c>
      <c r="K330" t="s">
        <v>158</v>
      </c>
      <c r="L330">
        <v>101</v>
      </c>
      <c r="N330" t="s">
        <v>512</v>
      </c>
      <c r="O330" t="s">
        <v>559</v>
      </c>
      <c r="P330">
        <v>1005</v>
      </c>
      <c r="Q330" t="s">
        <v>1287</v>
      </c>
    </row>
    <row r="331" spans="1:17" x14ac:dyDescent="0.25">
      <c r="A331">
        <v>11070</v>
      </c>
      <c r="B331">
        <v>-58.375102958651702</v>
      </c>
      <c r="C331">
        <v>-34.605255908847198</v>
      </c>
      <c r="D331" t="s">
        <v>13</v>
      </c>
      <c r="E331" t="s">
        <v>38</v>
      </c>
      <c r="F331" t="s">
        <v>1288</v>
      </c>
      <c r="G331" t="s">
        <v>40</v>
      </c>
      <c r="H331">
        <v>4</v>
      </c>
      <c r="I331" t="b">
        <v>0</v>
      </c>
      <c r="J331" t="b">
        <v>0</v>
      </c>
      <c r="K331" t="s">
        <v>158</v>
      </c>
      <c r="L331">
        <v>238</v>
      </c>
      <c r="N331" t="s">
        <v>512</v>
      </c>
      <c r="O331" t="s">
        <v>559</v>
      </c>
      <c r="P331">
        <v>1005</v>
      </c>
      <c r="Q331" t="s">
        <v>1289</v>
      </c>
    </row>
    <row r="332" spans="1:17" x14ac:dyDescent="0.25">
      <c r="A332">
        <v>11406</v>
      </c>
      <c r="B332">
        <v>-58.375198957464512</v>
      </c>
      <c r="C332">
        <v>-34.604521891636097</v>
      </c>
      <c r="D332" t="s">
        <v>16</v>
      </c>
      <c r="E332" t="s">
        <v>38</v>
      </c>
      <c r="F332" t="s">
        <v>1290</v>
      </c>
      <c r="G332" t="s">
        <v>40</v>
      </c>
      <c r="H332">
        <v>12</v>
      </c>
      <c r="I332" t="b">
        <v>0</v>
      </c>
      <c r="J332" t="b">
        <v>0</v>
      </c>
      <c r="K332" t="s">
        <v>158</v>
      </c>
      <c r="L332">
        <v>302</v>
      </c>
      <c r="N332" t="s">
        <v>512</v>
      </c>
      <c r="O332" t="s">
        <v>559</v>
      </c>
      <c r="P332">
        <v>1005</v>
      </c>
      <c r="Q332" t="s">
        <v>1291</v>
      </c>
    </row>
    <row r="333" spans="1:17" x14ac:dyDescent="0.25">
      <c r="A333">
        <v>11726</v>
      </c>
      <c r="B333">
        <v>-58.375394909137199</v>
      </c>
      <c r="C333">
        <v>-34.596585709683502</v>
      </c>
      <c r="D333" t="s">
        <v>13</v>
      </c>
      <c r="E333" t="s">
        <v>38</v>
      </c>
      <c r="F333" t="s">
        <v>1292</v>
      </c>
      <c r="G333" t="s">
        <v>40</v>
      </c>
      <c r="H333">
        <v>3</v>
      </c>
      <c r="I333" t="b">
        <v>0</v>
      </c>
      <c r="J333" t="b">
        <v>0</v>
      </c>
      <c r="K333" t="s">
        <v>158</v>
      </c>
      <c r="L333">
        <v>963</v>
      </c>
      <c r="N333" t="s">
        <v>517</v>
      </c>
      <c r="O333" t="s">
        <v>559</v>
      </c>
      <c r="P333">
        <v>1005</v>
      </c>
      <c r="Q333" t="s">
        <v>1293</v>
      </c>
    </row>
    <row r="334" spans="1:17" x14ac:dyDescent="0.25">
      <c r="A334">
        <v>11801</v>
      </c>
      <c r="B334">
        <v>-58.428722057172102</v>
      </c>
      <c r="C334">
        <v>-34.582622130843497</v>
      </c>
      <c r="D334" t="s">
        <v>13</v>
      </c>
      <c r="E334" t="s">
        <v>38</v>
      </c>
      <c r="F334" t="s">
        <v>1294</v>
      </c>
      <c r="G334" t="s">
        <v>40</v>
      </c>
      <c r="H334">
        <v>1</v>
      </c>
      <c r="I334" t="b">
        <v>0</v>
      </c>
      <c r="J334" t="b">
        <v>0</v>
      </c>
      <c r="K334" t="s">
        <v>159</v>
      </c>
      <c r="L334">
        <v>2320</v>
      </c>
      <c r="N334" t="s">
        <v>530</v>
      </c>
      <c r="O334" t="s">
        <v>569</v>
      </c>
      <c r="P334">
        <v>1425</v>
      </c>
      <c r="Q334" t="s">
        <v>1295</v>
      </c>
    </row>
    <row r="335" spans="1:17" x14ac:dyDescent="0.25">
      <c r="A335">
        <v>11201</v>
      </c>
      <c r="B335">
        <v>-58.409383492486107</v>
      </c>
      <c r="C335">
        <v>-34.617619023457401</v>
      </c>
      <c r="D335" t="s">
        <v>16</v>
      </c>
      <c r="E335" t="s">
        <v>38</v>
      </c>
      <c r="F335" t="s">
        <v>1296</v>
      </c>
      <c r="G335" t="s">
        <v>40</v>
      </c>
      <c r="H335">
        <v>1</v>
      </c>
      <c r="I335" t="b">
        <v>0</v>
      </c>
      <c r="J335" t="b">
        <v>0</v>
      </c>
      <c r="K335" t="s">
        <v>160</v>
      </c>
      <c r="L335">
        <v>609</v>
      </c>
      <c r="N335" t="s">
        <v>527</v>
      </c>
      <c r="O335" t="s">
        <v>567</v>
      </c>
      <c r="P335">
        <v>1221</v>
      </c>
      <c r="Q335" t="s">
        <v>1297</v>
      </c>
    </row>
    <row r="336" spans="1:17" x14ac:dyDescent="0.25">
      <c r="A336">
        <v>11499</v>
      </c>
      <c r="B336">
        <v>-58.380294402875002</v>
      </c>
      <c r="C336">
        <v>-34.636809603675403</v>
      </c>
      <c r="D336" t="s">
        <v>19</v>
      </c>
      <c r="E336" t="s">
        <v>38</v>
      </c>
      <c r="F336" t="s">
        <v>1298</v>
      </c>
      <c r="G336" t="s">
        <v>40</v>
      </c>
      <c r="H336">
        <v>2</v>
      </c>
      <c r="I336" t="b">
        <v>0</v>
      </c>
      <c r="J336" t="b">
        <v>0</v>
      </c>
      <c r="K336" t="s">
        <v>161</v>
      </c>
      <c r="L336">
        <v>580</v>
      </c>
      <c r="N336" t="s">
        <v>525</v>
      </c>
      <c r="O336" t="s">
        <v>560</v>
      </c>
      <c r="P336">
        <v>1274</v>
      </c>
      <c r="Q336" t="s">
        <v>1299</v>
      </c>
    </row>
    <row r="337" spans="1:17" x14ac:dyDescent="0.25">
      <c r="A337">
        <v>11387</v>
      </c>
      <c r="B337">
        <v>-58.391215673779698</v>
      </c>
      <c r="C337">
        <v>-34.610259944369602</v>
      </c>
      <c r="D337" t="s">
        <v>13</v>
      </c>
      <c r="E337" t="s">
        <v>38</v>
      </c>
      <c r="F337" t="s">
        <v>1300</v>
      </c>
      <c r="G337" t="s">
        <v>40</v>
      </c>
      <c r="H337">
        <v>1</v>
      </c>
      <c r="I337" t="b">
        <v>0</v>
      </c>
      <c r="J337" t="b">
        <v>0</v>
      </c>
      <c r="K337" t="s">
        <v>162</v>
      </c>
      <c r="L337">
        <v>1760</v>
      </c>
      <c r="N337" t="s">
        <v>515</v>
      </c>
      <c r="O337" t="s">
        <v>559</v>
      </c>
      <c r="P337">
        <v>1089</v>
      </c>
      <c r="Q337" t="s">
        <v>1301</v>
      </c>
    </row>
    <row r="338" spans="1:17" x14ac:dyDescent="0.25">
      <c r="A338">
        <v>11185</v>
      </c>
      <c r="B338">
        <v>-58.392376722943709</v>
      </c>
      <c r="C338">
        <v>-34.610288939360501</v>
      </c>
      <c r="D338" t="s">
        <v>13</v>
      </c>
      <c r="E338" t="s">
        <v>38</v>
      </c>
      <c r="F338" t="s">
        <v>1302</v>
      </c>
      <c r="G338" t="s">
        <v>40</v>
      </c>
      <c r="H338">
        <v>1</v>
      </c>
      <c r="I338" t="b">
        <v>0</v>
      </c>
      <c r="J338" t="b">
        <v>0</v>
      </c>
      <c r="K338" t="s">
        <v>162</v>
      </c>
      <c r="L338">
        <v>1835</v>
      </c>
      <c r="N338" t="s">
        <v>527</v>
      </c>
      <c r="O338" t="s">
        <v>567</v>
      </c>
      <c r="P338">
        <v>1089</v>
      </c>
      <c r="Q338" t="s">
        <v>1303</v>
      </c>
    </row>
    <row r="339" spans="1:17" x14ac:dyDescent="0.25">
      <c r="A339">
        <v>11399</v>
      </c>
      <c r="B339">
        <v>-58.370179776647987</v>
      </c>
      <c r="C339">
        <v>-34.608845014724203</v>
      </c>
      <c r="D339" t="s">
        <v>13</v>
      </c>
      <c r="E339" t="s">
        <v>38</v>
      </c>
      <c r="F339" t="s">
        <v>1304</v>
      </c>
      <c r="G339" t="s">
        <v>40</v>
      </c>
      <c r="H339">
        <v>3</v>
      </c>
      <c r="I339" t="b">
        <v>0</v>
      </c>
      <c r="J339" t="b">
        <v>0</v>
      </c>
      <c r="K339" t="s">
        <v>163</v>
      </c>
      <c r="L339">
        <v>250</v>
      </c>
      <c r="N339" t="s">
        <v>515</v>
      </c>
      <c r="O339" t="s">
        <v>559</v>
      </c>
      <c r="P339">
        <v>1086</v>
      </c>
      <c r="Q339" t="s">
        <v>1305</v>
      </c>
    </row>
    <row r="340" spans="1:17" x14ac:dyDescent="0.25">
      <c r="A340">
        <v>11077</v>
      </c>
      <c r="B340">
        <v>-58.371722842145203</v>
      </c>
      <c r="C340">
        <v>-34.608905008571</v>
      </c>
      <c r="D340" t="s">
        <v>13</v>
      </c>
      <c r="E340" t="s">
        <v>38</v>
      </c>
      <c r="F340" t="s">
        <v>1306</v>
      </c>
      <c r="G340" t="s">
        <v>40</v>
      </c>
      <c r="H340">
        <v>2</v>
      </c>
      <c r="I340" t="b">
        <v>0</v>
      </c>
      <c r="J340" t="b">
        <v>0</v>
      </c>
      <c r="K340" t="s">
        <v>162</v>
      </c>
      <c r="L340">
        <v>370</v>
      </c>
      <c r="N340" t="s">
        <v>515</v>
      </c>
      <c r="O340" t="s">
        <v>559</v>
      </c>
      <c r="P340">
        <v>1086</v>
      </c>
      <c r="Q340" t="s">
        <v>1307</v>
      </c>
    </row>
    <row r="341" spans="1:17" x14ac:dyDescent="0.25">
      <c r="A341">
        <v>11409</v>
      </c>
      <c r="B341">
        <v>-58.373919938281603</v>
      </c>
      <c r="C341">
        <v>-34.609394009015197</v>
      </c>
      <c r="D341" t="s">
        <v>16</v>
      </c>
      <c r="E341" t="s">
        <v>38</v>
      </c>
      <c r="F341" t="s">
        <v>1308</v>
      </c>
      <c r="G341" t="s">
        <v>40</v>
      </c>
      <c r="H341">
        <v>5</v>
      </c>
      <c r="I341" t="b">
        <v>0</v>
      </c>
      <c r="J341" t="b">
        <v>0</v>
      </c>
      <c r="K341" t="s">
        <v>164</v>
      </c>
      <c r="L341">
        <v>538</v>
      </c>
      <c r="N341" t="s">
        <v>515</v>
      </c>
      <c r="O341" t="s">
        <v>559</v>
      </c>
      <c r="P341">
        <v>1067</v>
      </c>
      <c r="Q341" t="s">
        <v>1309</v>
      </c>
    </row>
    <row r="342" spans="1:17" x14ac:dyDescent="0.25">
      <c r="A342">
        <v>11183</v>
      </c>
      <c r="B342">
        <v>-58.4087713682325</v>
      </c>
      <c r="C342">
        <v>-34.603861712635499</v>
      </c>
      <c r="D342" t="s">
        <v>16</v>
      </c>
      <c r="E342" t="s">
        <v>38</v>
      </c>
      <c r="F342" t="s">
        <v>1310</v>
      </c>
      <c r="G342" t="s">
        <v>40</v>
      </c>
      <c r="H342">
        <v>1</v>
      </c>
      <c r="I342" t="b">
        <v>0</v>
      </c>
      <c r="J342" t="b">
        <v>0</v>
      </c>
      <c r="K342" t="s">
        <v>165</v>
      </c>
      <c r="L342">
        <v>521</v>
      </c>
      <c r="N342" t="s">
        <v>527</v>
      </c>
      <c r="O342" t="s">
        <v>567</v>
      </c>
      <c r="P342">
        <v>1215</v>
      </c>
      <c r="Q342" t="s">
        <v>1311</v>
      </c>
    </row>
    <row r="343" spans="1:17" x14ac:dyDescent="0.25">
      <c r="A343">
        <v>11698</v>
      </c>
      <c r="B343">
        <v>-58.362746475893601</v>
      </c>
      <c r="C343">
        <v>-34.610628091626403</v>
      </c>
      <c r="D343" t="s">
        <v>18</v>
      </c>
      <c r="E343" t="s">
        <v>38</v>
      </c>
      <c r="F343" t="s">
        <v>1312</v>
      </c>
      <c r="G343" t="s">
        <v>40</v>
      </c>
      <c r="H343">
        <v>2</v>
      </c>
      <c r="I343" t="b">
        <v>0</v>
      </c>
      <c r="J343" t="b">
        <v>0</v>
      </c>
      <c r="K343" t="s">
        <v>166</v>
      </c>
      <c r="L343">
        <v>1159</v>
      </c>
      <c r="N343" t="s">
        <v>514</v>
      </c>
      <c r="O343" t="s">
        <v>559</v>
      </c>
      <c r="P343">
        <v>1107</v>
      </c>
      <c r="Q343" t="s">
        <v>1313</v>
      </c>
    </row>
    <row r="344" spans="1:17" x14ac:dyDescent="0.25">
      <c r="A344">
        <v>11670</v>
      </c>
      <c r="B344">
        <v>-58.438569666441502</v>
      </c>
      <c r="C344">
        <v>-34.609720700317602</v>
      </c>
      <c r="D344" t="s">
        <v>16</v>
      </c>
      <c r="E344" t="s">
        <v>38</v>
      </c>
      <c r="F344" t="s">
        <v>1314</v>
      </c>
      <c r="G344" t="s">
        <v>40</v>
      </c>
      <c r="H344">
        <v>1</v>
      </c>
      <c r="I344" t="b">
        <v>0</v>
      </c>
      <c r="J344" t="b">
        <v>0</v>
      </c>
      <c r="K344" t="s">
        <v>167</v>
      </c>
      <c r="L344">
        <v>743</v>
      </c>
      <c r="N344" t="s">
        <v>518</v>
      </c>
      <c r="O344" t="s">
        <v>562</v>
      </c>
      <c r="P344">
        <v>1405</v>
      </c>
      <c r="Q344" t="s">
        <v>1315</v>
      </c>
    </row>
    <row r="345" spans="1:17" x14ac:dyDescent="0.25">
      <c r="A345">
        <v>10994</v>
      </c>
      <c r="B345">
        <v>-58.39178353212629</v>
      </c>
      <c r="C345">
        <v>-34.587068412759997</v>
      </c>
      <c r="D345" t="s">
        <v>16</v>
      </c>
      <c r="E345" t="s">
        <v>38</v>
      </c>
      <c r="F345" t="s">
        <v>1316</v>
      </c>
      <c r="G345" t="s">
        <v>40</v>
      </c>
      <c r="H345">
        <v>1</v>
      </c>
      <c r="I345" t="b">
        <v>0</v>
      </c>
      <c r="J345" t="b">
        <v>0</v>
      </c>
      <c r="K345" t="s">
        <v>168</v>
      </c>
      <c r="L345">
        <v>1930</v>
      </c>
      <c r="N345" t="s">
        <v>524</v>
      </c>
      <c r="O345" t="s">
        <v>565</v>
      </c>
      <c r="P345">
        <v>1113</v>
      </c>
      <c r="Q345" t="s">
        <v>1317</v>
      </c>
    </row>
    <row r="346" spans="1:17" x14ac:dyDescent="0.25">
      <c r="A346">
        <v>10962</v>
      </c>
      <c r="B346">
        <v>-58.457968146732497</v>
      </c>
      <c r="C346">
        <v>-34.562710533993297</v>
      </c>
      <c r="D346" t="s">
        <v>16</v>
      </c>
      <c r="E346" t="s">
        <v>38</v>
      </c>
      <c r="F346" t="s">
        <v>1318</v>
      </c>
      <c r="G346" t="s">
        <v>40</v>
      </c>
      <c r="H346">
        <v>2</v>
      </c>
      <c r="I346" t="b">
        <v>0</v>
      </c>
      <c r="J346" t="b">
        <v>0</v>
      </c>
      <c r="K346" t="s">
        <v>169</v>
      </c>
      <c r="L346">
        <v>2527</v>
      </c>
      <c r="N346" t="s">
        <v>532</v>
      </c>
      <c r="O346" t="s">
        <v>570</v>
      </c>
      <c r="P346">
        <v>1428</v>
      </c>
      <c r="Q346" t="s">
        <v>1319</v>
      </c>
    </row>
    <row r="347" spans="1:17" x14ac:dyDescent="0.25">
      <c r="A347">
        <v>11092</v>
      </c>
      <c r="B347">
        <v>-58.482591904635399</v>
      </c>
      <c r="C347">
        <v>-34.662759694495499</v>
      </c>
      <c r="D347" t="s">
        <v>16</v>
      </c>
      <c r="E347" t="s">
        <v>38</v>
      </c>
      <c r="F347" t="s">
        <v>1320</v>
      </c>
      <c r="G347" t="s">
        <v>40</v>
      </c>
      <c r="H347">
        <v>2</v>
      </c>
      <c r="I347" t="b">
        <v>0</v>
      </c>
      <c r="J347" t="b">
        <v>0</v>
      </c>
      <c r="K347" t="s">
        <v>170</v>
      </c>
      <c r="L347">
        <v>3040</v>
      </c>
      <c r="N347" t="s">
        <v>544</v>
      </c>
      <c r="O347" t="s">
        <v>572</v>
      </c>
      <c r="P347">
        <v>1437</v>
      </c>
      <c r="Q347" t="s">
        <v>1321</v>
      </c>
    </row>
    <row r="348" spans="1:17" x14ac:dyDescent="0.25">
      <c r="A348">
        <v>10960</v>
      </c>
      <c r="B348">
        <v>-58.454988039716298</v>
      </c>
      <c r="C348">
        <v>-34.565293607422497</v>
      </c>
      <c r="D348" t="s">
        <v>16</v>
      </c>
      <c r="E348" t="s">
        <v>38</v>
      </c>
      <c r="F348" t="s">
        <v>1322</v>
      </c>
      <c r="G348" t="s">
        <v>40</v>
      </c>
      <c r="H348">
        <v>5</v>
      </c>
      <c r="I348" t="b">
        <v>0</v>
      </c>
      <c r="J348" t="b">
        <v>0</v>
      </c>
      <c r="K348" t="s">
        <v>171</v>
      </c>
      <c r="L348">
        <v>2475</v>
      </c>
      <c r="N348" t="s">
        <v>532</v>
      </c>
      <c r="O348" t="s">
        <v>570</v>
      </c>
      <c r="P348">
        <v>1428</v>
      </c>
      <c r="Q348" t="s">
        <v>1323</v>
      </c>
    </row>
    <row r="349" spans="1:17" x14ac:dyDescent="0.25">
      <c r="A349">
        <v>11172</v>
      </c>
      <c r="B349">
        <v>-58.401860119064303</v>
      </c>
      <c r="C349">
        <v>-34.609764881067598</v>
      </c>
      <c r="D349" t="s">
        <v>16</v>
      </c>
      <c r="E349" t="s">
        <v>38</v>
      </c>
      <c r="F349" t="s">
        <v>1324</v>
      </c>
      <c r="G349" t="s">
        <v>40</v>
      </c>
      <c r="H349">
        <v>4</v>
      </c>
      <c r="I349" t="b">
        <v>0</v>
      </c>
      <c r="J349" t="b">
        <v>0</v>
      </c>
      <c r="K349" t="s">
        <v>172</v>
      </c>
      <c r="L349">
        <v>11</v>
      </c>
      <c r="N349" t="s">
        <v>527</v>
      </c>
      <c r="O349" t="s">
        <v>567</v>
      </c>
      <c r="P349">
        <v>1030</v>
      </c>
      <c r="Q349" t="s">
        <v>1325</v>
      </c>
    </row>
    <row r="350" spans="1:17" x14ac:dyDescent="0.25">
      <c r="A350">
        <v>11015</v>
      </c>
      <c r="B350">
        <v>-58.386623426818602</v>
      </c>
      <c r="C350">
        <v>-34.602791796442602</v>
      </c>
      <c r="D350" t="s">
        <v>13</v>
      </c>
      <c r="E350" t="s">
        <v>38</v>
      </c>
      <c r="F350" t="s">
        <v>1326</v>
      </c>
      <c r="G350" t="s">
        <v>40</v>
      </c>
      <c r="H350">
        <v>3</v>
      </c>
      <c r="I350" t="b">
        <v>0</v>
      </c>
      <c r="J350" t="b">
        <v>0</v>
      </c>
      <c r="K350" t="s">
        <v>173</v>
      </c>
      <c r="L350">
        <v>1402</v>
      </c>
      <c r="N350" t="s">
        <v>512</v>
      </c>
      <c r="O350" t="s">
        <v>559</v>
      </c>
      <c r="P350">
        <v>1048</v>
      </c>
      <c r="Q350" t="s">
        <v>1327</v>
      </c>
    </row>
    <row r="351" spans="1:17" x14ac:dyDescent="0.25">
      <c r="A351">
        <v>11026</v>
      </c>
      <c r="B351">
        <v>-58.386998443037001</v>
      </c>
      <c r="C351">
        <v>-34.602848795912202</v>
      </c>
      <c r="D351" t="s">
        <v>16</v>
      </c>
      <c r="E351" t="s">
        <v>38</v>
      </c>
      <c r="F351" t="s">
        <v>1328</v>
      </c>
      <c r="G351" t="s">
        <v>40</v>
      </c>
      <c r="H351">
        <v>3</v>
      </c>
      <c r="I351" t="b">
        <v>0</v>
      </c>
      <c r="J351" t="b">
        <v>0</v>
      </c>
      <c r="K351" t="s">
        <v>173</v>
      </c>
      <c r="L351">
        <v>1428</v>
      </c>
      <c r="N351" t="s">
        <v>512</v>
      </c>
      <c r="O351" t="s">
        <v>559</v>
      </c>
      <c r="P351">
        <v>1048</v>
      </c>
      <c r="Q351" t="s">
        <v>1327</v>
      </c>
    </row>
    <row r="352" spans="1:17" x14ac:dyDescent="0.25">
      <c r="A352">
        <v>11023</v>
      </c>
      <c r="B352">
        <v>-58.375252942952898</v>
      </c>
      <c r="C352">
        <v>-34.602167837679502</v>
      </c>
      <c r="D352" t="s">
        <v>13</v>
      </c>
      <c r="E352" t="s">
        <v>38</v>
      </c>
      <c r="F352" t="s">
        <v>1329</v>
      </c>
      <c r="G352" t="s">
        <v>40</v>
      </c>
      <c r="H352">
        <v>2</v>
      </c>
      <c r="I352" t="b">
        <v>0</v>
      </c>
      <c r="J352" t="b">
        <v>0</v>
      </c>
      <c r="K352" t="s">
        <v>173</v>
      </c>
      <c r="L352">
        <v>593</v>
      </c>
      <c r="N352" t="s">
        <v>512</v>
      </c>
      <c r="O352" t="s">
        <v>559</v>
      </c>
      <c r="P352">
        <v>1047</v>
      </c>
      <c r="Q352" t="s">
        <v>1330</v>
      </c>
    </row>
    <row r="353" spans="1:17" x14ac:dyDescent="0.25">
      <c r="A353">
        <v>11220</v>
      </c>
      <c r="B353">
        <v>-58.506147396460292</v>
      </c>
      <c r="C353">
        <v>-34.593302993710303</v>
      </c>
      <c r="D353" t="s">
        <v>16</v>
      </c>
      <c r="E353" t="s">
        <v>38</v>
      </c>
      <c r="F353" t="s">
        <v>1331</v>
      </c>
      <c r="G353" t="s">
        <v>40</v>
      </c>
      <c r="H353">
        <v>2</v>
      </c>
      <c r="I353" t="b">
        <v>0</v>
      </c>
      <c r="J353" t="b">
        <v>0</v>
      </c>
      <c r="K353" t="s">
        <v>174</v>
      </c>
      <c r="L353">
        <v>4307</v>
      </c>
      <c r="N353" t="s">
        <v>542</v>
      </c>
      <c r="O353" t="s">
        <v>573</v>
      </c>
      <c r="P353">
        <v>1419</v>
      </c>
      <c r="Q353" t="s">
        <v>1332</v>
      </c>
    </row>
    <row r="354" spans="1:17" x14ac:dyDescent="0.25">
      <c r="A354">
        <v>11433</v>
      </c>
      <c r="B354">
        <v>-58.509385769277898</v>
      </c>
      <c r="C354">
        <v>-34.6260427241236</v>
      </c>
      <c r="D354" t="s">
        <v>22</v>
      </c>
      <c r="E354" t="s">
        <v>38</v>
      </c>
      <c r="F354" t="s">
        <v>1333</v>
      </c>
      <c r="G354" t="s">
        <v>40</v>
      </c>
      <c r="H354">
        <v>1</v>
      </c>
      <c r="I354" t="b">
        <v>0</v>
      </c>
      <c r="J354" t="b">
        <v>0</v>
      </c>
      <c r="K354" t="s">
        <v>175</v>
      </c>
      <c r="L354">
        <v>1502</v>
      </c>
      <c r="N354" t="s">
        <v>550</v>
      </c>
      <c r="O354" t="s">
        <v>563</v>
      </c>
      <c r="P354">
        <v>1407</v>
      </c>
      <c r="Q354" t="s">
        <v>1334</v>
      </c>
    </row>
    <row r="355" spans="1:17" x14ac:dyDescent="0.25">
      <c r="A355">
        <v>11731</v>
      </c>
      <c r="B355">
        <v>-58.473034736471398</v>
      </c>
      <c r="C355">
        <v>-34.695302485507597</v>
      </c>
      <c r="D355" t="s">
        <v>13</v>
      </c>
      <c r="E355" t="s">
        <v>38</v>
      </c>
      <c r="F355" t="s">
        <v>1335</v>
      </c>
      <c r="G355" t="s">
        <v>40</v>
      </c>
      <c r="H355">
        <v>1</v>
      </c>
      <c r="I355" t="b">
        <v>0</v>
      </c>
      <c r="J355" t="b">
        <v>0</v>
      </c>
      <c r="K355" t="s">
        <v>176</v>
      </c>
      <c r="L355">
        <v>6976</v>
      </c>
      <c r="N355" t="s">
        <v>534</v>
      </c>
      <c r="O355" t="s">
        <v>572</v>
      </c>
      <c r="P355">
        <v>1439</v>
      </c>
      <c r="Q355" t="s">
        <v>1336</v>
      </c>
    </row>
    <row r="356" spans="1:17" x14ac:dyDescent="0.25">
      <c r="A356">
        <v>11028</v>
      </c>
      <c r="B356">
        <v>-58.376427030732202</v>
      </c>
      <c r="C356">
        <v>-34.607533954355802</v>
      </c>
      <c r="D356" t="s">
        <v>29</v>
      </c>
      <c r="E356" t="s">
        <v>38</v>
      </c>
      <c r="F356" t="s">
        <v>1337</v>
      </c>
      <c r="G356" t="s">
        <v>40</v>
      </c>
      <c r="H356">
        <v>1</v>
      </c>
      <c r="I356" t="b">
        <v>0</v>
      </c>
      <c r="J356" t="b">
        <v>0</v>
      </c>
      <c r="K356" t="s">
        <v>177</v>
      </c>
      <c r="L356">
        <v>50</v>
      </c>
      <c r="N356" t="s">
        <v>512</v>
      </c>
      <c r="O356" t="s">
        <v>559</v>
      </c>
      <c r="P356">
        <v>1084</v>
      </c>
      <c r="Q356" t="s">
        <v>1338</v>
      </c>
    </row>
    <row r="357" spans="1:17" x14ac:dyDescent="0.25">
      <c r="A357">
        <v>11041</v>
      </c>
      <c r="B357">
        <v>-58.376447029620799</v>
      </c>
      <c r="C357">
        <v>-34.607259948007602</v>
      </c>
      <c r="D357" t="s">
        <v>18</v>
      </c>
      <c r="E357" t="s">
        <v>38</v>
      </c>
      <c r="F357" t="s">
        <v>1339</v>
      </c>
      <c r="G357" t="s">
        <v>40</v>
      </c>
      <c r="H357">
        <v>2</v>
      </c>
      <c r="I357" t="b">
        <v>0</v>
      </c>
      <c r="J357" t="b">
        <v>0</v>
      </c>
      <c r="K357" t="s">
        <v>177</v>
      </c>
      <c r="L357">
        <v>72</v>
      </c>
      <c r="N357" t="s">
        <v>512</v>
      </c>
      <c r="O357" t="s">
        <v>559</v>
      </c>
      <c r="P357">
        <v>1084</v>
      </c>
      <c r="Q357" t="s">
        <v>1338</v>
      </c>
    </row>
    <row r="358" spans="1:17" x14ac:dyDescent="0.25">
      <c r="A358">
        <v>11408</v>
      </c>
      <c r="B358">
        <v>-58.376503027994303</v>
      </c>
      <c r="C358">
        <v>-34.606700934982399</v>
      </c>
      <c r="D358" t="s">
        <v>15</v>
      </c>
      <c r="E358" t="s">
        <v>38</v>
      </c>
      <c r="F358" t="s">
        <v>1340</v>
      </c>
      <c r="G358" t="s">
        <v>40</v>
      </c>
      <c r="H358">
        <v>1</v>
      </c>
      <c r="I358" t="b">
        <v>0</v>
      </c>
      <c r="J358" t="b">
        <v>0</v>
      </c>
      <c r="K358" t="s">
        <v>178</v>
      </c>
      <c r="L358">
        <v>99</v>
      </c>
      <c r="N358" t="s">
        <v>512</v>
      </c>
      <c r="O358" t="s">
        <v>559</v>
      </c>
      <c r="P358">
        <v>1084</v>
      </c>
      <c r="Q358" t="s">
        <v>1341</v>
      </c>
    </row>
    <row r="359" spans="1:17" x14ac:dyDescent="0.25">
      <c r="A359">
        <v>11779</v>
      </c>
      <c r="B359">
        <v>-58.414861532283709</v>
      </c>
      <c r="C359">
        <v>-34.590905387450498</v>
      </c>
      <c r="D359" t="s">
        <v>16</v>
      </c>
      <c r="E359" t="s">
        <v>38</v>
      </c>
      <c r="F359" t="s">
        <v>1342</v>
      </c>
      <c r="G359" t="s">
        <v>40</v>
      </c>
      <c r="H359">
        <v>1</v>
      </c>
      <c r="I359" t="b">
        <v>0</v>
      </c>
      <c r="J359" t="b">
        <v>0</v>
      </c>
      <c r="K359" t="s">
        <v>179</v>
      </c>
      <c r="L359">
        <v>3640</v>
      </c>
      <c r="N359" t="s">
        <v>530</v>
      </c>
      <c r="O359" t="s">
        <v>569</v>
      </c>
      <c r="P359">
        <v>1425</v>
      </c>
      <c r="Q359" t="s">
        <v>1343</v>
      </c>
    </row>
    <row r="360" spans="1:17" x14ac:dyDescent="0.25">
      <c r="A360">
        <v>10995</v>
      </c>
      <c r="B360">
        <v>-58.393820690854213</v>
      </c>
      <c r="C360">
        <v>-34.597273635467701</v>
      </c>
      <c r="D360" t="s">
        <v>16</v>
      </c>
      <c r="E360" t="s">
        <v>38</v>
      </c>
      <c r="F360" t="s">
        <v>1344</v>
      </c>
      <c r="G360" t="s">
        <v>40</v>
      </c>
      <c r="H360">
        <v>1</v>
      </c>
      <c r="I360" t="b">
        <v>0</v>
      </c>
      <c r="J360" t="b">
        <v>0</v>
      </c>
      <c r="K360" t="s">
        <v>180</v>
      </c>
      <c r="L360">
        <v>1840</v>
      </c>
      <c r="N360" t="s">
        <v>524</v>
      </c>
      <c r="O360" t="s">
        <v>565</v>
      </c>
      <c r="P360">
        <v>1122</v>
      </c>
      <c r="Q360" t="s">
        <v>1345</v>
      </c>
    </row>
    <row r="361" spans="1:17" x14ac:dyDescent="0.25">
      <c r="A361">
        <v>10889</v>
      </c>
      <c r="B361">
        <v>-58.491868883895798</v>
      </c>
      <c r="C361">
        <v>-34.605665345841103</v>
      </c>
      <c r="D361" t="s">
        <v>13</v>
      </c>
      <c r="E361" t="s">
        <v>38</v>
      </c>
      <c r="F361" t="s">
        <v>1346</v>
      </c>
      <c r="G361" t="s">
        <v>40</v>
      </c>
      <c r="H361">
        <v>3</v>
      </c>
      <c r="I361" t="b">
        <v>0</v>
      </c>
      <c r="J361" t="b">
        <v>0</v>
      </c>
      <c r="K361" t="s">
        <v>181</v>
      </c>
      <c r="L361">
        <v>3202</v>
      </c>
      <c r="N361" t="s">
        <v>556</v>
      </c>
      <c r="O361" t="s">
        <v>573</v>
      </c>
      <c r="P361">
        <v>1417</v>
      </c>
      <c r="Q361" t="s">
        <v>1347</v>
      </c>
    </row>
    <row r="362" spans="1:17" x14ac:dyDescent="0.25">
      <c r="A362">
        <v>11512</v>
      </c>
      <c r="B362">
        <v>-58.373859101058798</v>
      </c>
      <c r="C362">
        <v>-34.632561538079798</v>
      </c>
      <c r="D362" t="s">
        <v>18</v>
      </c>
      <c r="E362" t="s">
        <v>38</v>
      </c>
      <c r="F362" t="s">
        <v>1348</v>
      </c>
      <c r="G362" t="s">
        <v>40</v>
      </c>
      <c r="H362">
        <v>1</v>
      </c>
      <c r="I362" t="b">
        <v>0</v>
      </c>
      <c r="J362" t="b">
        <v>0</v>
      </c>
      <c r="K362" t="s">
        <v>182</v>
      </c>
      <c r="L362">
        <v>743</v>
      </c>
      <c r="N362" t="s">
        <v>525</v>
      </c>
      <c r="O362" t="s">
        <v>560</v>
      </c>
      <c r="P362">
        <v>1268</v>
      </c>
      <c r="Q362" t="s">
        <v>1349</v>
      </c>
    </row>
    <row r="363" spans="1:17" x14ac:dyDescent="0.25">
      <c r="A363">
        <v>11079</v>
      </c>
      <c r="B363">
        <v>-58.366948680782301</v>
      </c>
      <c r="C363">
        <v>-34.6145101597318</v>
      </c>
      <c r="D363" t="s">
        <v>13</v>
      </c>
      <c r="E363" t="s">
        <v>38</v>
      </c>
      <c r="F363" t="s">
        <v>1350</v>
      </c>
      <c r="G363" t="s">
        <v>40</v>
      </c>
      <c r="H363">
        <v>1</v>
      </c>
      <c r="I363" t="b">
        <v>0</v>
      </c>
      <c r="J363" t="b">
        <v>0</v>
      </c>
      <c r="K363" t="s">
        <v>183</v>
      </c>
      <c r="L363">
        <v>12</v>
      </c>
      <c r="N363" t="s">
        <v>515</v>
      </c>
      <c r="O363" t="s">
        <v>559</v>
      </c>
      <c r="P363">
        <v>1097</v>
      </c>
      <c r="Q363" t="s">
        <v>1351</v>
      </c>
    </row>
    <row r="364" spans="1:17" x14ac:dyDescent="0.25">
      <c r="A364">
        <v>11030</v>
      </c>
      <c r="B364">
        <v>-58.389408551821013</v>
      </c>
      <c r="C364">
        <v>-34.603852807046003</v>
      </c>
      <c r="D364" t="s">
        <v>18</v>
      </c>
      <c r="E364" t="s">
        <v>38</v>
      </c>
      <c r="F364" t="s">
        <v>1352</v>
      </c>
      <c r="G364" t="s">
        <v>40</v>
      </c>
      <c r="H364">
        <v>1</v>
      </c>
      <c r="I364" t="b">
        <v>0</v>
      </c>
      <c r="J364" t="b">
        <v>0</v>
      </c>
      <c r="K364" t="s">
        <v>184</v>
      </c>
      <c r="L364">
        <v>431</v>
      </c>
      <c r="N364" t="s">
        <v>512</v>
      </c>
      <c r="O364" t="s">
        <v>559</v>
      </c>
      <c r="P364">
        <v>1019</v>
      </c>
      <c r="Q364" t="s">
        <v>1353</v>
      </c>
    </row>
    <row r="365" spans="1:17" x14ac:dyDescent="0.25">
      <c r="A365">
        <v>11730</v>
      </c>
      <c r="B365">
        <v>-58.477837793924103</v>
      </c>
      <c r="C365">
        <v>-34.675201002220987</v>
      </c>
      <c r="D365" t="s">
        <v>13</v>
      </c>
      <c r="E365" t="s">
        <v>38</v>
      </c>
      <c r="F365" t="s">
        <v>1354</v>
      </c>
      <c r="G365" t="s">
        <v>40</v>
      </c>
      <c r="H365">
        <v>3</v>
      </c>
      <c r="I365" t="b">
        <v>0</v>
      </c>
      <c r="J365" t="b">
        <v>0</v>
      </c>
      <c r="K365" t="s">
        <v>185</v>
      </c>
      <c r="L365">
        <v>4130</v>
      </c>
      <c r="N365" t="s">
        <v>555</v>
      </c>
      <c r="O365" t="s">
        <v>572</v>
      </c>
      <c r="P365">
        <v>1439</v>
      </c>
      <c r="Q365" t="s">
        <v>1355</v>
      </c>
    </row>
    <row r="366" spans="1:17" x14ac:dyDescent="0.25">
      <c r="A366">
        <v>11729</v>
      </c>
      <c r="B366">
        <v>-58.474055656125707</v>
      </c>
      <c r="C366">
        <v>-34.6782170898028</v>
      </c>
      <c r="D366" t="s">
        <v>19</v>
      </c>
      <c r="E366" t="s">
        <v>38</v>
      </c>
      <c r="F366" t="s">
        <v>1356</v>
      </c>
      <c r="G366" t="s">
        <v>40</v>
      </c>
      <c r="H366">
        <v>2</v>
      </c>
      <c r="I366" t="b">
        <v>0</v>
      </c>
      <c r="J366" t="b">
        <v>0</v>
      </c>
      <c r="K366" t="s">
        <v>185</v>
      </c>
      <c r="L366">
        <v>4349</v>
      </c>
      <c r="N366" t="s">
        <v>555</v>
      </c>
      <c r="O366" t="s">
        <v>572</v>
      </c>
      <c r="P366">
        <v>1439</v>
      </c>
      <c r="Q366" t="s">
        <v>1357</v>
      </c>
    </row>
    <row r="367" spans="1:17" x14ac:dyDescent="0.25">
      <c r="A367">
        <v>10892</v>
      </c>
      <c r="B367">
        <v>-58.493136922726897</v>
      </c>
      <c r="C367">
        <v>-34.603638293385202</v>
      </c>
      <c r="D367" t="s">
        <v>16</v>
      </c>
      <c r="E367" t="s">
        <v>38</v>
      </c>
      <c r="F367" t="s">
        <v>1358</v>
      </c>
      <c r="G367" t="s">
        <v>40</v>
      </c>
      <c r="H367">
        <v>2</v>
      </c>
      <c r="I367" t="b">
        <v>0</v>
      </c>
      <c r="J367" t="b">
        <v>0</v>
      </c>
      <c r="K367" t="s">
        <v>186</v>
      </c>
      <c r="L367">
        <v>3174</v>
      </c>
      <c r="N367" t="s">
        <v>556</v>
      </c>
      <c r="O367" t="s">
        <v>573</v>
      </c>
      <c r="P367">
        <v>1417</v>
      </c>
      <c r="Q367" t="s">
        <v>1359</v>
      </c>
    </row>
    <row r="368" spans="1:17" x14ac:dyDescent="0.25">
      <c r="A368">
        <v>11219</v>
      </c>
      <c r="B368">
        <v>-58.511196656262797</v>
      </c>
      <c r="C368">
        <v>-34.599824117395599</v>
      </c>
      <c r="D368" t="s">
        <v>16</v>
      </c>
      <c r="E368" t="s">
        <v>38</v>
      </c>
      <c r="F368" t="s">
        <v>1360</v>
      </c>
      <c r="G368" t="s">
        <v>40</v>
      </c>
      <c r="H368">
        <v>1</v>
      </c>
      <c r="I368" t="b">
        <v>0</v>
      </c>
      <c r="J368" t="b">
        <v>0</v>
      </c>
      <c r="K368" t="s">
        <v>187</v>
      </c>
      <c r="L368">
        <v>3952</v>
      </c>
      <c r="N368" t="s">
        <v>542</v>
      </c>
      <c r="O368" t="s">
        <v>573</v>
      </c>
      <c r="P368">
        <v>1419</v>
      </c>
      <c r="Q368" t="s">
        <v>1361</v>
      </c>
    </row>
    <row r="369" spans="1:17" x14ac:dyDescent="0.25">
      <c r="A369">
        <v>11218</v>
      </c>
      <c r="B369">
        <v>-58.511776683331</v>
      </c>
      <c r="C369">
        <v>-34.600188122828612</v>
      </c>
      <c r="D369" t="s">
        <v>19</v>
      </c>
      <c r="E369" t="s">
        <v>38</v>
      </c>
      <c r="F369" t="s">
        <v>1362</v>
      </c>
      <c r="G369" t="s">
        <v>40</v>
      </c>
      <c r="H369">
        <v>2</v>
      </c>
      <c r="I369" t="b">
        <v>0</v>
      </c>
      <c r="J369" t="b">
        <v>0</v>
      </c>
      <c r="K369" t="s">
        <v>187</v>
      </c>
      <c r="L369">
        <v>4020</v>
      </c>
      <c r="N369" t="s">
        <v>542</v>
      </c>
      <c r="O369" t="s">
        <v>573</v>
      </c>
      <c r="P369">
        <v>1419</v>
      </c>
      <c r="Q369" t="s">
        <v>1363</v>
      </c>
    </row>
    <row r="370" spans="1:17" x14ac:dyDescent="0.25">
      <c r="A370">
        <v>10992</v>
      </c>
      <c r="B370">
        <v>-58.388719484065</v>
      </c>
      <c r="C370">
        <v>-34.598431686779101</v>
      </c>
      <c r="D370" t="s">
        <v>16</v>
      </c>
      <c r="E370" t="s">
        <v>38</v>
      </c>
      <c r="F370" t="s">
        <v>1364</v>
      </c>
      <c r="G370" t="s">
        <v>40</v>
      </c>
      <c r="H370">
        <v>1</v>
      </c>
      <c r="I370" t="b">
        <v>0</v>
      </c>
      <c r="J370" t="b">
        <v>0</v>
      </c>
      <c r="K370" t="s">
        <v>188</v>
      </c>
      <c r="L370">
        <v>1536</v>
      </c>
      <c r="N370" t="s">
        <v>524</v>
      </c>
      <c r="O370" t="s">
        <v>565</v>
      </c>
      <c r="P370">
        <v>1061</v>
      </c>
      <c r="Q370" t="s">
        <v>1365</v>
      </c>
    </row>
    <row r="371" spans="1:17" x14ac:dyDescent="0.25">
      <c r="A371">
        <v>11790</v>
      </c>
      <c r="B371">
        <v>-58.422294811457213</v>
      </c>
      <c r="C371">
        <v>-34.586136242384399</v>
      </c>
      <c r="D371" t="s">
        <v>16</v>
      </c>
      <c r="E371" t="s">
        <v>38</v>
      </c>
      <c r="F371" t="s">
        <v>1366</v>
      </c>
      <c r="G371" t="s">
        <v>40</v>
      </c>
      <c r="H371">
        <v>1</v>
      </c>
      <c r="I371" t="b">
        <v>0</v>
      </c>
      <c r="J371" t="b">
        <v>0</v>
      </c>
      <c r="K371" t="s">
        <v>188</v>
      </c>
      <c r="L371">
        <v>4302</v>
      </c>
      <c r="N371" t="s">
        <v>530</v>
      </c>
      <c r="O371" t="s">
        <v>569</v>
      </c>
      <c r="P371">
        <v>1425</v>
      </c>
      <c r="Q371" t="s">
        <v>1367</v>
      </c>
    </row>
    <row r="372" spans="1:17" x14ac:dyDescent="0.25">
      <c r="A372">
        <v>11027</v>
      </c>
      <c r="B372">
        <v>-58.388109470375703</v>
      </c>
      <c r="C372">
        <v>-34.600116728182201</v>
      </c>
      <c r="D372" t="s">
        <v>16</v>
      </c>
      <c r="E372" t="s">
        <v>38</v>
      </c>
      <c r="F372" t="s">
        <v>1368</v>
      </c>
      <c r="G372" t="s">
        <v>40</v>
      </c>
      <c r="H372">
        <v>1</v>
      </c>
      <c r="I372" t="b">
        <v>0</v>
      </c>
      <c r="J372" t="b">
        <v>0</v>
      </c>
      <c r="K372" t="s">
        <v>189</v>
      </c>
      <c r="L372">
        <v>744</v>
      </c>
      <c r="N372" t="s">
        <v>512</v>
      </c>
      <c r="O372" t="s">
        <v>559</v>
      </c>
      <c r="P372">
        <v>1017</v>
      </c>
      <c r="Q372" t="s">
        <v>1369</v>
      </c>
    </row>
    <row r="373" spans="1:17" x14ac:dyDescent="0.25">
      <c r="A373">
        <v>11528</v>
      </c>
      <c r="B373">
        <v>-58.470343555496292</v>
      </c>
      <c r="C373">
        <v>-34.547029116369998</v>
      </c>
      <c r="D373" t="s">
        <v>13</v>
      </c>
      <c r="E373" t="s">
        <v>38</v>
      </c>
      <c r="F373" t="s">
        <v>1370</v>
      </c>
      <c r="G373" t="s">
        <v>40</v>
      </c>
      <c r="H373">
        <v>3</v>
      </c>
      <c r="I373" t="b">
        <v>0</v>
      </c>
      <c r="J373" t="b">
        <v>0</v>
      </c>
      <c r="K373" t="s">
        <v>190</v>
      </c>
      <c r="L373">
        <v>2443</v>
      </c>
      <c r="N373" t="s">
        <v>203</v>
      </c>
      <c r="O373" t="s">
        <v>571</v>
      </c>
      <c r="P373">
        <v>1429</v>
      </c>
      <c r="Q373" t="s">
        <v>1371</v>
      </c>
    </row>
    <row r="374" spans="1:17" x14ac:dyDescent="0.25">
      <c r="A374">
        <v>11695</v>
      </c>
      <c r="B374">
        <v>-58.400381283716612</v>
      </c>
      <c r="C374">
        <v>-34.641489612389698</v>
      </c>
      <c r="D374" t="s">
        <v>13</v>
      </c>
      <c r="E374" t="s">
        <v>38</v>
      </c>
      <c r="F374" t="s">
        <v>1372</v>
      </c>
      <c r="G374" t="s">
        <v>40</v>
      </c>
      <c r="H374">
        <v>1</v>
      </c>
      <c r="I374" t="b">
        <v>0</v>
      </c>
      <c r="J374" t="b">
        <v>0</v>
      </c>
      <c r="K374" t="s">
        <v>191</v>
      </c>
      <c r="L374">
        <v>2780</v>
      </c>
      <c r="N374" t="s">
        <v>519</v>
      </c>
      <c r="O374" t="s">
        <v>560</v>
      </c>
      <c r="P374">
        <v>1437</v>
      </c>
      <c r="Q374" t="s">
        <v>1373</v>
      </c>
    </row>
    <row r="375" spans="1:17" x14ac:dyDescent="0.25">
      <c r="A375">
        <v>10986</v>
      </c>
      <c r="B375">
        <v>-58.405234090935203</v>
      </c>
      <c r="C375">
        <v>-34.585930321128501</v>
      </c>
      <c r="D375" t="s">
        <v>16</v>
      </c>
      <c r="E375" t="s">
        <v>38</v>
      </c>
      <c r="F375" t="s">
        <v>1374</v>
      </c>
      <c r="G375" t="s">
        <v>40</v>
      </c>
      <c r="H375">
        <v>1</v>
      </c>
      <c r="I375" t="b">
        <v>0</v>
      </c>
      <c r="J375" t="b">
        <v>0</v>
      </c>
      <c r="K375" t="s">
        <v>192</v>
      </c>
      <c r="L375">
        <v>3050</v>
      </c>
      <c r="N375" t="s">
        <v>524</v>
      </c>
      <c r="O375" t="s">
        <v>565</v>
      </c>
      <c r="P375">
        <v>1425</v>
      </c>
      <c r="Q375" t="s">
        <v>1375</v>
      </c>
    </row>
    <row r="376" spans="1:17" x14ac:dyDescent="0.25">
      <c r="A376">
        <v>11066</v>
      </c>
      <c r="B376">
        <v>-58.374802981524802</v>
      </c>
      <c r="C376">
        <v>-34.610236023919299</v>
      </c>
      <c r="D376" t="s">
        <v>13</v>
      </c>
      <c r="E376" t="s">
        <v>38</v>
      </c>
      <c r="F376" t="s">
        <v>1376</v>
      </c>
      <c r="G376" t="s">
        <v>40</v>
      </c>
      <c r="H376">
        <v>1</v>
      </c>
      <c r="I376" t="b">
        <v>0</v>
      </c>
      <c r="J376" t="b">
        <v>0</v>
      </c>
      <c r="K376" t="s">
        <v>193</v>
      </c>
      <c r="L376">
        <v>103</v>
      </c>
      <c r="N376" t="s">
        <v>515</v>
      </c>
      <c r="O376" t="s">
        <v>559</v>
      </c>
      <c r="P376">
        <v>1067</v>
      </c>
      <c r="Q376" t="s">
        <v>1377</v>
      </c>
    </row>
    <row r="377" spans="1:17" x14ac:dyDescent="0.25">
      <c r="A377">
        <v>11389</v>
      </c>
      <c r="B377">
        <v>-58.374834978201513</v>
      </c>
      <c r="C377">
        <v>-34.609581008819497</v>
      </c>
      <c r="D377" t="s">
        <v>16</v>
      </c>
      <c r="E377" t="s">
        <v>38</v>
      </c>
      <c r="F377" t="s">
        <v>1378</v>
      </c>
      <c r="G377" t="s">
        <v>40</v>
      </c>
      <c r="H377">
        <v>1</v>
      </c>
      <c r="I377" t="b">
        <v>0</v>
      </c>
      <c r="J377" t="b">
        <v>0</v>
      </c>
      <c r="K377" t="s">
        <v>193</v>
      </c>
      <c r="L377">
        <v>146</v>
      </c>
      <c r="N377" t="s">
        <v>515</v>
      </c>
      <c r="O377" t="s">
        <v>559</v>
      </c>
      <c r="P377">
        <v>1067</v>
      </c>
      <c r="Q377" t="s">
        <v>1379</v>
      </c>
    </row>
    <row r="378" spans="1:17" x14ac:dyDescent="0.25">
      <c r="A378">
        <v>11395</v>
      </c>
      <c r="B378">
        <v>-58.374820979287612</v>
      </c>
      <c r="C378">
        <v>-34.609816014249198</v>
      </c>
      <c r="D378" t="s">
        <v>13</v>
      </c>
      <c r="E378" t="s">
        <v>38</v>
      </c>
      <c r="F378" t="s">
        <v>1380</v>
      </c>
      <c r="G378" t="s">
        <v>40</v>
      </c>
      <c r="H378">
        <v>1</v>
      </c>
      <c r="I378" t="b">
        <v>0</v>
      </c>
      <c r="J378" t="b">
        <v>0</v>
      </c>
      <c r="K378" t="s">
        <v>1381</v>
      </c>
      <c r="L378">
        <v>169</v>
      </c>
      <c r="N378" t="s">
        <v>515</v>
      </c>
      <c r="O378" t="s">
        <v>559</v>
      </c>
      <c r="P378">
        <v>1067</v>
      </c>
      <c r="Q378" t="s">
        <v>1377</v>
      </c>
    </row>
    <row r="379" spans="1:17" x14ac:dyDescent="0.25">
      <c r="A379">
        <v>11426</v>
      </c>
      <c r="B379">
        <v>-58.515801208107803</v>
      </c>
      <c r="C379">
        <v>-34.649321223653999</v>
      </c>
      <c r="D379" t="s">
        <v>16</v>
      </c>
      <c r="E379" t="s">
        <v>38</v>
      </c>
      <c r="F379" t="s">
        <v>1382</v>
      </c>
      <c r="G379" t="s">
        <v>40</v>
      </c>
      <c r="H379">
        <v>1</v>
      </c>
      <c r="I379" t="b">
        <v>0</v>
      </c>
      <c r="J379" t="b">
        <v>0</v>
      </c>
      <c r="K379" t="s">
        <v>194</v>
      </c>
      <c r="L379">
        <v>950</v>
      </c>
      <c r="N379" t="s">
        <v>522</v>
      </c>
      <c r="O379" t="s">
        <v>564</v>
      </c>
      <c r="P379">
        <v>1408</v>
      </c>
      <c r="Q379" t="s">
        <v>1383</v>
      </c>
    </row>
    <row r="380" spans="1:17" x14ac:dyDescent="0.25">
      <c r="A380">
        <v>11009</v>
      </c>
      <c r="B380">
        <v>-58.391043580425197</v>
      </c>
      <c r="C380">
        <v>-34.598204670256997</v>
      </c>
      <c r="D380" t="s">
        <v>13</v>
      </c>
      <c r="E380" t="s">
        <v>38</v>
      </c>
      <c r="F380" t="s">
        <v>1384</v>
      </c>
      <c r="G380" t="s">
        <v>40</v>
      </c>
      <c r="H380">
        <v>1</v>
      </c>
      <c r="I380" t="b">
        <v>0</v>
      </c>
      <c r="J380" t="b">
        <v>0</v>
      </c>
      <c r="K380" t="s">
        <v>195</v>
      </c>
      <c r="L380">
        <v>935</v>
      </c>
      <c r="N380" t="s">
        <v>524</v>
      </c>
      <c r="O380" t="s">
        <v>565</v>
      </c>
      <c r="P380">
        <v>1020</v>
      </c>
      <c r="Q380" t="s">
        <v>1385</v>
      </c>
    </row>
    <row r="381" spans="1:17" x14ac:dyDescent="0.25">
      <c r="A381">
        <v>11403</v>
      </c>
      <c r="B381">
        <v>-58.387483574092997</v>
      </c>
      <c r="C381">
        <v>-34.618335146840501</v>
      </c>
      <c r="D381" t="s">
        <v>13</v>
      </c>
      <c r="E381" t="s">
        <v>38</v>
      </c>
      <c r="F381" t="s">
        <v>1386</v>
      </c>
      <c r="G381" t="s">
        <v>40</v>
      </c>
      <c r="H381">
        <v>1</v>
      </c>
      <c r="I381" t="b">
        <v>0</v>
      </c>
      <c r="J381" t="b">
        <v>0</v>
      </c>
      <c r="K381" t="s">
        <v>1387</v>
      </c>
      <c r="L381">
        <v>850</v>
      </c>
    </row>
    <row r="382" spans="1:17" x14ac:dyDescent="0.25">
      <c r="A382">
        <v>11024</v>
      </c>
      <c r="B382">
        <v>-58.373427890502498</v>
      </c>
      <c r="C382">
        <v>-34.605603924952803</v>
      </c>
      <c r="D382" t="s">
        <v>18</v>
      </c>
      <c r="E382" t="s">
        <v>38</v>
      </c>
      <c r="F382" t="s">
        <v>1388</v>
      </c>
      <c r="G382" t="s">
        <v>40</v>
      </c>
      <c r="H382">
        <v>1</v>
      </c>
      <c r="I382" t="b">
        <v>0</v>
      </c>
      <c r="J382" t="b">
        <v>0</v>
      </c>
      <c r="K382" t="s">
        <v>196</v>
      </c>
      <c r="L382">
        <v>479</v>
      </c>
      <c r="N382" t="s">
        <v>512</v>
      </c>
      <c r="O382" t="s">
        <v>559</v>
      </c>
      <c r="P382">
        <v>1038</v>
      </c>
      <c r="Q382" t="s">
        <v>1389</v>
      </c>
    </row>
    <row r="383" spans="1:17" x14ac:dyDescent="0.25">
      <c r="A383">
        <v>11054</v>
      </c>
      <c r="B383">
        <v>-58.374035916404488</v>
      </c>
      <c r="C383">
        <v>-34.6056409228324</v>
      </c>
      <c r="D383" t="s">
        <v>21</v>
      </c>
      <c r="E383" t="s">
        <v>38</v>
      </c>
      <c r="F383" t="s">
        <v>1390</v>
      </c>
      <c r="G383" t="s">
        <v>40</v>
      </c>
      <c r="H383">
        <v>2</v>
      </c>
      <c r="I383" t="b">
        <v>0</v>
      </c>
      <c r="J383" t="b">
        <v>0</v>
      </c>
      <c r="K383" t="s">
        <v>196</v>
      </c>
      <c r="L383">
        <v>525</v>
      </c>
      <c r="N383" t="s">
        <v>512</v>
      </c>
      <c r="O383" t="s">
        <v>559</v>
      </c>
      <c r="P383">
        <v>1038</v>
      </c>
      <c r="Q383" t="s">
        <v>1391</v>
      </c>
    </row>
    <row r="384" spans="1:17" x14ac:dyDescent="0.25">
      <c r="A384">
        <v>11076</v>
      </c>
      <c r="B384">
        <v>-58.374605941124997</v>
      </c>
      <c r="C384">
        <v>-34.605736922242897</v>
      </c>
      <c r="D384" t="s">
        <v>16</v>
      </c>
      <c r="E384" t="s">
        <v>38</v>
      </c>
      <c r="F384" t="s">
        <v>1392</v>
      </c>
      <c r="G384" t="s">
        <v>40</v>
      </c>
      <c r="H384">
        <v>3</v>
      </c>
      <c r="I384" t="b">
        <v>0</v>
      </c>
      <c r="J384" t="b">
        <v>0</v>
      </c>
      <c r="K384" t="s">
        <v>196</v>
      </c>
      <c r="L384">
        <v>566</v>
      </c>
      <c r="N384" t="s">
        <v>512</v>
      </c>
      <c r="O384" t="s">
        <v>559</v>
      </c>
      <c r="P384">
        <v>1038</v>
      </c>
      <c r="Q384" t="s">
        <v>1393</v>
      </c>
    </row>
    <row r="385" spans="1:17" x14ac:dyDescent="0.25">
      <c r="A385">
        <v>11032</v>
      </c>
      <c r="B385">
        <v>-58.377186051159107</v>
      </c>
      <c r="C385">
        <v>-34.605910913630098</v>
      </c>
      <c r="D385" t="s">
        <v>19</v>
      </c>
      <c r="E385" t="s">
        <v>38</v>
      </c>
      <c r="F385" t="s">
        <v>1394</v>
      </c>
      <c r="G385" t="s">
        <v>40</v>
      </c>
      <c r="H385">
        <v>2</v>
      </c>
      <c r="I385" t="b">
        <v>0</v>
      </c>
      <c r="J385" t="b">
        <v>0</v>
      </c>
      <c r="K385" t="s">
        <v>196</v>
      </c>
      <c r="L385">
        <v>739</v>
      </c>
      <c r="N385" t="s">
        <v>512</v>
      </c>
      <c r="O385" t="s">
        <v>559</v>
      </c>
      <c r="P385">
        <v>1038</v>
      </c>
      <c r="Q385" t="s">
        <v>1395</v>
      </c>
    </row>
    <row r="386" spans="1:17" x14ac:dyDescent="0.25">
      <c r="A386">
        <v>11771</v>
      </c>
      <c r="B386">
        <v>-58.469244818414708</v>
      </c>
      <c r="C386">
        <v>-34.590095102313697</v>
      </c>
      <c r="D386" t="s">
        <v>13</v>
      </c>
      <c r="E386" t="s">
        <v>38</v>
      </c>
      <c r="F386" t="s">
        <v>1396</v>
      </c>
      <c r="G386" t="s">
        <v>40</v>
      </c>
      <c r="H386">
        <v>1</v>
      </c>
      <c r="I386" t="b">
        <v>0</v>
      </c>
      <c r="J386" t="b">
        <v>0</v>
      </c>
      <c r="K386" t="s">
        <v>197</v>
      </c>
      <c r="L386">
        <v>1201</v>
      </c>
      <c r="N386" t="s">
        <v>538</v>
      </c>
      <c r="O386" t="s">
        <v>561</v>
      </c>
      <c r="P386">
        <v>1427</v>
      </c>
      <c r="Q386" t="s">
        <v>1397</v>
      </c>
    </row>
    <row r="387" spans="1:17" x14ac:dyDescent="0.25">
      <c r="A387">
        <v>11526</v>
      </c>
      <c r="B387">
        <v>-58.462749833526793</v>
      </c>
      <c r="C387">
        <v>-34.630263050210999</v>
      </c>
      <c r="D387" t="s">
        <v>21</v>
      </c>
      <c r="E387" t="s">
        <v>38</v>
      </c>
      <c r="F387" t="s">
        <v>1398</v>
      </c>
      <c r="G387" t="s">
        <v>40</v>
      </c>
      <c r="H387">
        <v>1</v>
      </c>
      <c r="I387" t="b">
        <v>0</v>
      </c>
      <c r="J387" t="b">
        <v>0</v>
      </c>
      <c r="K387" t="s">
        <v>198</v>
      </c>
      <c r="L387">
        <v>2452</v>
      </c>
      <c r="N387" t="s">
        <v>529</v>
      </c>
      <c r="O387" t="s">
        <v>566</v>
      </c>
      <c r="P387">
        <v>1406</v>
      </c>
      <c r="Q387" t="s">
        <v>1399</v>
      </c>
    </row>
    <row r="388" spans="1:17" x14ac:dyDescent="0.25">
      <c r="A388">
        <v>11423</v>
      </c>
      <c r="B388">
        <v>-58.522822438081207</v>
      </c>
      <c r="C388">
        <v>-34.640192980584303</v>
      </c>
      <c r="D388" t="s">
        <v>18</v>
      </c>
      <c r="E388" t="s">
        <v>38</v>
      </c>
      <c r="F388" t="s">
        <v>1400</v>
      </c>
      <c r="G388" t="s">
        <v>40</v>
      </c>
      <c r="H388">
        <v>2</v>
      </c>
      <c r="I388" t="b">
        <v>0</v>
      </c>
      <c r="J388" t="b">
        <v>0</v>
      </c>
      <c r="K388" t="s">
        <v>199</v>
      </c>
      <c r="L388">
        <v>6837</v>
      </c>
      <c r="N388" t="s">
        <v>522</v>
      </c>
      <c r="O388" t="s">
        <v>564</v>
      </c>
      <c r="P388">
        <v>1408</v>
      </c>
      <c r="Q388" t="s">
        <v>1401</v>
      </c>
    </row>
    <row r="389" spans="1:17" x14ac:dyDescent="0.25">
      <c r="A389">
        <v>11068</v>
      </c>
      <c r="B389">
        <v>-58.372223847412002</v>
      </c>
      <c r="C389">
        <v>-34.606680955391397</v>
      </c>
      <c r="D389" t="s">
        <v>21</v>
      </c>
      <c r="E389" t="s">
        <v>38</v>
      </c>
      <c r="F389" t="s">
        <v>1402</v>
      </c>
      <c r="G389" t="s">
        <v>40</v>
      </c>
      <c r="H389">
        <v>3</v>
      </c>
      <c r="I389" t="b">
        <v>0</v>
      </c>
      <c r="J389" t="b">
        <v>0</v>
      </c>
      <c r="K389" t="s">
        <v>200</v>
      </c>
      <c r="L389">
        <v>101</v>
      </c>
      <c r="N389" t="s">
        <v>512</v>
      </c>
      <c r="O389" t="s">
        <v>559</v>
      </c>
      <c r="P389">
        <v>1003</v>
      </c>
      <c r="Q389" t="s">
        <v>1403</v>
      </c>
    </row>
    <row r="390" spans="1:17" x14ac:dyDescent="0.25">
      <c r="A390">
        <v>11055</v>
      </c>
      <c r="B390">
        <v>-58.372278845459803</v>
      </c>
      <c r="C390">
        <v>-34.606081941458697</v>
      </c>
      <c r="D390" t="s">
        <v>21</v>
      </c>
      <c r="E390" t="s">
        <v>38</v>
      </c>
      <c r="F390" t="s">
        <v>1404</v>
      </c>
      <c r="G390" t="s">
        <v>40</v>
      </c>
      <c r="H390">
        <v>1</v>
      </c>
      <c r="I390" t="b">
        <v>0</v>
      </c>
      <c r="J390" t="b">
        <v>0</v>
      </c>
      <c r="K390" t="s">
        <v>200</v>
      </c>
      <c r="L390">
        <v>151</v>
      </c>
      <c r="N390" t="s">
        <v>512</v>
      </c>
      <c r="O390" t="s">
        <v>559</v>
      </c>
      <c r="P390">
        <v>1003</v>
      </c>
      <c r="Q390" t="s">
        <v>1403</v>
      </c>
    </row>
    <row r="391" spans="1:17" x14ac:dyDescent="0.25">
      <c r="A391">
        <v>11056</v>
      </c>
      <c r="B391">
        <v>-58.372348838827698</v>
      </c>
      <c r="C391">
        <v>-34.604737910458802</v>
      </c>
      <c r="D391" t="s">
        <v>13</v>
      </c>
      <c r="E391" t="s">
        <v>38</v>
      </c>
      <c r="F391" t="s">
        <v>1405</v>
      </c>
      <c r="G391" t="s">
        <v>40</v>
      </c>
      <c r="H391">
        <v>4</v>
      </c>
      <c r="I391" t="b">
        <v>0</v>
      </c>
      <c r="J391" t="b">
        <v>0</v>
      </c>
      <c r="K391" t="s">
        <v>200</v>
      </c>
      <c r="L391">
        <v>266</v>
      </c>
      <c r="N391" t="s">
        <v>512</v>
      </c>
      <c r="O391" t="s">
        <v>559</v>
      </c>
      <c r="P391">
        <v>1003</v>
      </c>
      <c r="Q391" t="s">
        <v>1406</v>
      </c>
    </row>
    <row r="392" spans="1:17" x14ac:dyDescent="0.25">
      <c r="A392">
        <v>11038</v>
      </c>
      <c r="B392">
        <v>-58.372392835905707</v>
      </c>
      <c r="C392">
        <v>-34.604067894961197</v>
      </c>
      <c r="D392" t="s">
        <v>30</v>
      </c>
      <c r="E392" t="s">
        <v>38</v>
      </c>
      <c r="F392" t="s">
        <v>1407</v>
      </c>
      <c r="G392" t="s">
        <v>40</v>
      </c>
      <c r="H392">
        <v>1</v>
      </c>
      <c r="I392" t="b">
        <v>0</v>
      </c>
      <c r="J392" t="b">
        <v>0</v>
      </c>
      <c r="K392" t="s">
        <v>200</v>
      </c>
      <c r="L392">
        <v>319</v>
      </c>
      <c r="N392" t="s">
        <v>512</v>
      </c>
      <c r="O392" t="s">
        <v>559</v>
      </c>
      <c r="P392">
        <v>1003</v>
      </c>
      <c r="Q392" t="s">
        <v>1408</v>
      </c>
    </row>
    <row r="393" spans="1:17" x14ac:dyDescent="0.25">
      <c r="A393">
        <v>11065</v>
      </c>
      <c r="B393">
        <v>-58.372450835770209</v>
      </c>
      <c r="C393">
        <v>-34.603705886421203</v>
      </c>
      <c r="D393" t="s">
        <v>31</v>
      </c>
      <c r="E393" t="s">
        <v>38</v>
      </c>
      <c r="F393" t="s">
        <v>1409</v>
      </c>
      <c r="G393" t="s">
        <v>40</v>
      </c>
      <c r="H393">
        <v>1</v>
      </c>
      <c r="I393" t="b">
        <v>0</v>
      </c>
      <c r="J393" t="b">
        <v>0</v>
      </c>
      <c r="K393" t="s">
        <v>200</v>
      </c>
      <c r="L393">
        <v>353</v>
      </c>
      <c r="N393" t="s">
        <v>512</v>
      </c>
      <c r="O393" t="s">
        <v>559</v>
      </c>
      <c r="P393">
        <v>1003</v>
      </c>
      <c r="Q393" t="s">
        <v>1408</v>
      </c>
    </row>
    <row r="394" spans="1:17" x14ac:dyDescent="0.25">
      <c r="A394">
        <v>11034</v>
      </c>
      <c r="B394">
        <v>-58.372501827781797</v>
      </c>
      <c r="C394">
        <v>-34.602283853737497</v>
      </c>
      <c r="D394" t="s">
        <v>18</v>
      </c>
      <c r="E394" t="s">
        <v>38</v>
      </c>
      <c r="F394" t="s">
        <v>1410</v>
      </c>
      <c r="G394" t="s">
        <v>40</v>
      </c>
      <c r="H394">
        <v>6</v>
      </c>
      <c r="I394" t="b">
        <v>0</v>
      </c>
      <c r="J394" t="b">
        <v>0</v>
      </c>
      <c r="K394" t="s">
        <v>200</v>
      </c>
      <c r="L394">
        <v>480</v>
      </c>
      <c r="N394" t="s">
        <v>512</v>
      </c>
      <c r="O394" t="s">
        <v>559</v>
      </c>
      <c r="P394">
        <v>1003</v>
      </c>
      <c r="Q394" t="s">
        <v>1411</v>
      </c>
    </row>
    <row r="395" spans="1:17" x14ac:dyDescent="0.25">
      <c r="A395">
        <v>11035</v>
      </c>
      <c r="B395">
        <v>-58.372485829167601</v>
      </c>
      <c r="C395">
        <v>-34.6025728604073</v>
      </c>
      <c r="D395" t="s">
        <v>18</v>
      </c>
      <c r="E395" t="s">
        <v>38</v>
      </c>
      <c r="F395" t="s">
        <v>1412</v>
      </c>
      <c r="G395" t="s">
        <v>40</v>
      </c>
      <c r="H395">
        <v>2</v>
      </c>
      <c r="I395" t="b">
        <v>0</v>
      </c>
      <c r="J395" t="b">
        <v>0</v>
      </c>
      <c r="K395" t="s">
        <v>200</v>
      </c>
      <c r="L395">
        <v>480</v>
      </c>
      <c r="N395" t="s">
        <v>512</v>
      </c>
      <c r="O395" t="s">
        <v>559</v>
      </c>
      <c r="P395">
        <v>1003</v>
      </c>
      <c r="Q395" t="s">
        <v>1411</v>
      </c>
    </row>
    <row r="396" spans="1:17" x14ac:dyDescent="0.25">
      <c r="A396">
        <v>11181</v>
      </c>
      <c r="B396">
        <v>-58.393396756743613</v>
      </c>
      <c r="C396">
        <v>-34.608999904972897</v>
      </c>
      <c r="D396" t="s">
        <v>13</v>
      </c>
      <c r="E396" t="s">
        <v>38</v>
      </c>
      <c r="F396" t="s">
        <v>1413</v>
      </c>
      <c r="G396" t="s">
        <v>40</v>
      </c>
      <c r="H396">
        <v>2</v>
      </c>
      <c r="I396" t="b">
        <v>0</v>
      </c>
      <c r="J396" t="b">
        <v>0</v>
      </c>
      <c r="K396" t="s">
        <v>201</v>
      </c>
      <c r="L396">
        <v>25</v>
      </c>
      <c r="N396" t="s">
        <v>527</v>
      </c>
      <c r="O396" t="s">
        <v>567</v>
      </c>
      <c r="P396">
        <v>1025</v>
      </c>
      <c r="Q396" t="s">
        <v>1414</v>
      </c>
    </row>
    <row r="397" spans="1:17" x14ac:dyDescent="0.25">
      <c r="A397">
        <v>11521</v>
      </c>
      <c r="B397">
        <v>-58.462189809322702</v>
      </c>
      <c r="C397">
        <v>-34.630181051093601</v>
      </c>
      <c r="D397" t="s">
        <v>18</v>
      </c>
      <c r="E397" t="s">
        <v>38</v>
      </c>
      <c r="F397" t="s">
        <v>1415</v>
      </c>
      <c r="G397" t="s">
        <v>40</v>
      </c>
      <c r="H397">
        <v>2</v>
      </c>
      <c r="I397" t="b">
        <v>0</v>
      </c>
      <c r="J397" t="b">
        <v>0</v>
      </c>
      <c r="K397" t="s">
        <v>202</v>
      </c>
      <c r="L397">
        <v>112</v>
      </c>
      <c r="N397" t="s">
        <v>529</v>
      </c>
      <c r="O397" t="s">
        <v>566</v>
      </c>
      <c r="P397">
        <v>1406</v>
      </c>
      <c r="Q397" t="s">
        <v>1416</v>
      </c>
    </row>
    <row r="398" spans="1:17" x14ac:dyDescent="0.25">
      <c r="A398">
        <v>11187</v>
      </c>
      <c r="B398">
        <v>-58.403309188487498</v>
      </c>
      <c r="C398">
        <v>-34.6109289005364</v>
      </c>
      <c r="D398" t="s">
        <v>13</v>
      </c>
      <c r="E398" t="s">
        <v>38</v>
      </c>
      <c r="F398" t="s">
        <v>1417</v>
      </c>
      <c r="G398" t="s">
        <v>40</v>
      </c>
      <c r="H398">
        <v>1</v>
      </c>
      <c r="I398" t="b">
        <v>0</v>
      </c>
      <c r="J398" t="b">
        <v>0</v>
      </c>
      <c r="K398" t="s">
        <v>203</v>
      </c>
      <c r="L398">
        <v>87</v>
      </c>
      <c r="N398" t="s">
        <v>527</v>
      </c>
      <c r="O398" t="s">
        <v>567</v>
      </c>
      <c r="P398">
        <v>1083</v>
      </c>
      <c r="Q398" t="s">
        <v>1418</v>
      </c>
    </row>
    <row r="399" spans="1:17" x14ac:dyDescent="0.25">
      <c r="A399">
        <v>11780</v>
      </c>
      <c r="B399">
        <v>-58.408255176908</v>
      </c>
      <c r="C399">
        <v>-34.580142174462502</v>
      </c>
      <c r="D399" t="s">
        <v>16</v>
      </c>
      <c r="E399" t="s">
        <v>38</v>
      </c>
      <c r="F399" t="s">
        <v>1419</v>
      </c>
      <c r="G399" t="s">
        <v>40</v>
      </c>
      <c r="H399">
        <v>1</v>
      </c>
      <c r="I399" t="b">
        <v>0</v>
      </c>
      <c r="J399" t="b">
        <v>0</v>
      </c>
      <c r="K399" t="s">
        <v>204</v>
      </c>
      <c r="L399">
        <v>2727</v>
      </c>
      <c r="N399" t="s">
        <v>530</v>
      </c>
      <c r="O399" t="s">
        <v>569</v>
      </c>
      <c r="P399">
        <v>1425</v>
      </c>
      <c r="Q399" t="s">
        <v>1420</v>
      </c>
    </row>
    <row r="400" spans="1:17" x14ac:dyDescent="0.25">
      <c r="A400">
        <v>11795</v>
      </c>
      <c r="B400">
        <v>-58.404096969943197</v>
      </c>
      <c r="C400">
        <v>-34.575700093572003</v>
      </c>
      <c r="D400" t="s">
        <v>21</v>
      </c>
      <c r="E400" t="s">
        <v>38</v>
      </c>
      <c r="F400" t="s">
        <v>1421</v>
      </c>
      <c r="G400" t="s">
        <v>40</v>
      </c>
      <c r="H400">
        <v>1</v>
      </c>
      <c r="I400" t="b">
        <v>0</v>
      </c>
      <c r="J400" t="b">
        <v>0</v>
      </c>
      <c r="K400" t="s">
        <v>204</v>
      </c>
      <c r="L400">
        <v>3172</v>
      </c>
      <c r="N400" t="s">
        <v>530</v>
      </c>
      <c r="O400" t="s">
        <v>569</v>
      </c>
      <c r="P400">
        <v>1425</v>
      </c>
      <c r="Q400" t="s">
        <v>1422</v>
      </c>
    </row>
    <row r="401" spans="1:17" x14ac:dyDescent="0.25">
      <c r="A401">
        <v>11221</v>
      </c>
      <c r="B401">
        <v>-58.507905586688388</v>
      </c>
      <c r="C401">
        <v>-34.609399351888598</v>
      </c>
      <c r="D401" t="s">
        <v>18</v>
      </c>
      <c r="E401" t="s">
        <v>38</v>
      </c>
      <c r="F401" t="s">
        <v>1423</v>
      </c>
      <c r="G401" t="s">
        <v>40</v>
      </c>
      <c r="H401">
        <v>3</v>
      </c>
      <c r="I401" t="b">
        <v>0</v>
      </c>
      <c r="J401" t="b">
        <v>0</v>
      </c>
      <c r="K401" t="s">
        <v>205</v>
      </c>
      <c r="L401">
        <v>2963</v>
      </c>
      <c r="N401" t="s">
        <v>542</v>
      </c>
      <c r="O401" t="s">
        <v>573</v>
      </c>
      <c r="P401">
        <v>1417</v>
      </c>
      <c r="Q401" t="s">
        <v>1424</v>
      </c>
    </row>
    <row r="402" spans="1:17" x14ac:dyDescent="0.25">
      <c r="A402">
        <v>11000</v>
      </c>
      <c r="B402">
        <v>-58.412614464747897</v>
      </c>
      <c r="C402">
        <v>-34.594705485066697</v>
      </c>
      <c r="D402" t="s">
        <v>16</v>
      </c>
      <c r="E402" t="s">
        <v>38</v>
      </c>
      <c r="F402" t="s">
        <v>1425</v>
      </c>
      <c r="G402" t="s">
        <v>40</v>
      </c>
      <c r="H402">
        <v>1</v>
      </c>
      <c r="I402" t="b">
        <v>0</v>
      </c>
      <c r="J402" t="b">
        <v>0</v>
      </c>
      <c r="K402" t="s">
        <v>206</v>
      </c>
      <c r="L402">
        <v>1399</v>
      </c>
      <c r="N402" t="s">
        <v>524</v>
      </c>
      <c r="O402" t="s">
        <v>565</v>
      </c>
      <c r="P402">
        <v>1425</v>
      </c>
      <c r="Q402" t="s">
        <v>1426</v>
      </c>
    </row>
    <row r="403" spans="1:17" x14ac:dyDescent="0.25">
      <c r="A403">
        <v>11720</v>
      </c>
      <c r="B403">
        <v>-58.374243844262892</v>
      </c>
      <c r="C403">
        <v>-34.5942926630076</v>
      </c>
      <c r="D403" t="s">
        <v>13</v>
      </c>
      <c r="E403" t="s">
        <v>38</v>
      </c>
      <c r="F403" t="s">
        <v>1427</v>
      </c>
      <c r="G403" t="s">
        <v>40</v>
      </c>
      <c r="H403">
        <v>2</v>
      </c>
      <c r="I403" t="b">
        <v>0</v>
      </c>
      <c r="J403" t="b">
        <v>0</v>
      </c>
      <c r="K403" t="s">
        <v>207</v>
      </c>
      <c r="L403">
        <v>1145</v>
      </c>
      <c r="N403" t="s">
        <v>517</v>
      </c>
      <c r="O403" t="s">
        <v>559</v>
      </c>
      <c r="P403">
        <v>1004</v>
      </c>
      <c r="Q403" t="s">
        <v>1428</v>
      </c>
    </row>
    <row r="404" spans="1:17" x14ac:dyDescent="0.25">
      <c r="A404">
        <v>11706</v>
      </c>
      <c r="B404">
        <v>-58.374423853983203</v>
      </c>
      <c r="C404">
        <v>-34.594591668947999</v>
      </c>
      <c r="D404" t="s">
        <v>13</v>
      </c>
      <c r="E404" t="s">
        <v>38</v>
      </c>
      <c r="F404" t="s">
        <v>1429</v>
      </c>
      <c r="G404" t="s">
        <v>40</v>
      </c>
      <c r="H404">
        <v>1</v>
      </c>
      <c r="I404" t="b">
        <v>0</v>
      </c>
      <c r="J404" t="b">
        <v>0</v>
      </c>
      <c r="K404" t="s">
        <v>207</v>
      </c>
      <c r="L404">
        <v>1155</v>
      </c>
      <c r="N404" t="s">
        <v>517</v>
      </c>
      <c r="O404" t="s">
        <v>559</v>
      </c>
      <c r="P404">
        <v>1004</v>
      </c>
      <c r="Q404" t="s">
        <v>1428</v>
      </c>
    </row>
    <row r="405" spans="1:17" x14ac:dyDescent="0.25">
      <c r="A405">
        <v>11057</v>
      </c>
      <c r="B405">
        <v>-58.373220887065287</v>
      </c>
      <c r="C405">
        <v>-34.606345942888403</v>
      </c>
      <c r="D405" t="s">
        <v>19</v>
      </c>
      <c r="E405" t="s">
        <v>38</v>
      </c>
      <c r="F405" t="s">
        <v>1430</v>
      </c>
      <c r="G405" t="s">
        <v>40</v>
      </c>
      <c r="H405">
        <v>9</v>
      </c>
      <c r="I405" t="b">
        <v>0</v>
      </c>
      <c r="J405" t="b">
        <v>0</v>
      </c>
      <c r="K405" t="s">
        <v>208</v>
      </c>
      <c r="L405">
        <v>137</v>
      </c>
      <c r="N405" t="s">
        <v>512</v>
      </c>
      <c r="O405" t="s">
        <v>559</v>
      </c>
      <c r="P405">
        <v>1004</v>
      </c>
      <c r="Q405" t="s">
        <v>1431</v>
      </c>
    </row>
    <row r="406" spans="1:17" x14ac:dyDescent="0.25">
      <c r="A406">
        <v>11016</v>
      </c>
      <c r="B406">
        <v>-58.373707909270287</v>
      </c>
      <c r="C406">
        <v>-34.606579945851998</v>
      </c>
      <c r="D406" t="s">
        <v>19</v>
      </c>
      <c r="E406" t="s">
        <v>38</v>
      </c>
      <c r="F406" t="s">
        <v>1432</v>
      </c>
      <c r="G406" t="s">
        <v>40</v>
      </c>
      <c r="H406">
        <v>11</v>
      </c>
      <c r="I406" t="b">
        <v>0</v>
      </c>
      <c r="J406" t="b">
        <v>0</v>
      </c>
      <c r="K406" t="s">
        <v>207</v>
      </c>
      <c r="L406">
        <v>137</v>
      </c>
      <c r="N406" t="s">
        <v>512</v>
      </c>
      <c r="O406" t="s">
        <v>559</v>
      </c>
      <c r="P406">
        <v>1004</v>
      </c>
      <c r="Q406" t="s">
        <v>1431</v>
      </c>
    </row>
    <row r="407" spans="1:17" x14ac:dyDescent="0.25">
      <c r="A407">
        <v>11075</v>
      </c>
      <c r="B407">
        <v>-58.373760900643397</v>
      </c>
      <c r="C407">
        <v>-34.605056910851488</v>
      </c>
      <c r="D407" t="s">
        <v>18</v>
      </c>
      <c r="E407" t="s">
        <v>38</v>
      </c>
      <c r="F407" t="s">
        <v>1433</v>
      </c>
      <c r="G407" t="s">
        <v>40</v>
      </c>
      <c r="H407">
        <v>2</v>
      </c>
      <c r="I407" t="b">
        <v>0</v>
      </c>
      <c r="J407" t="b">
        <v>0</v>
      </c>
      <c r="K407" t="s">
        <v>208</v>
      </c>
      <c r="L407">
        <v>215</v>
      </c>
      <c r="N407" t="s">
        <v>512</v>
      </c>
      <c r="O407" t="s">
        <v>559</v>
      </c>
      <c r="P407">
        <v>1004</v>
      </c>
      <c r="Q407" t="s">
        <v>1434</v>
      </c>
    </row>
    <row r="408" spans="1:17" x14ac:dyDescent="0.25">
      <c r="A408">
        <v>11040</v>
      </c>
      <c r="B408">
        <v>-58.373745895332597</v>
      </c>
      <c r="C408">
        <v>-34.604400895960801</v>
      </c>
      <c r="D408" t="s">
        <v>24</v>
      </c>
      <c r="E408" t="s">
        <v>38</v>
      </c>
      <c r="F408" t="s">
        <v>1435</v>
      </c>
      <c r="G408" t="s">
        <v>40</v>
      </c>
      <c r="H408">
        <v>2</v>
      </c>
      <c r="I408" t="b">
        <v>0</v>
      </c>
      <c r="J408" t="b">
        <v>0</v>
      </c>
      <c r="K408" t="s">
        <v>207</v>
      </c>
      <c r="L408">
        <v>298</v>
      </c>
      <c r="N408" t="s">
        <v>512</v>
      </c>
      <c r="O408" t="s">
        <v>559</v>
      </c>
      <c r="P408">
        <v>1004</v>
      </c>
      <c r="Q408" t="s">
        <v>1436</v>
      </c>
    </row>
    <row r="409" spans="1:17" x14ac:dyDescent="0.25">
      <c r="A409">
        <v>11081</v>
      </c>
      <c r="B409">
        <v>-58.373786893003803</v>
      </c>
      <c r="C409">
        <v>-34.603831882781897</v>
      </c>
      <c r="D409" t="s">
        <v>32</v>
      </c>
      <c r="E409" t="s">
        <v>38</v>
      </c>
      <c r="F409" t="s">
        <v>1437</v>
      </c>
      <c r="G409" t="s">
        <v>40</v>
      </c>
      <c r="H409">
        <v>2</v>
      </c>
      <c r="I409" t="b">
        <v>0</v>
      </c>
      <c r="J409" t="b">
        <v>0</v>
      </c>
      <c r="K409" t="s">
        <v>207</v>
      </c>
      <c r="L409">
        <v>333</v>
      </c>
      <c r="N409" t="s">
        <v>512</v>
      </c>
      <c r="O409" t="s">
        <v>559</v>
      </c>
      <c r="P409">
        <v>1004</v>
      </c>
      <c r="Q409" t="s">
        <v>1438</v>
      </c>
    </row>
    <row r="410" spans="1:17" x14ac:dyDescent="0.25">
      <c r="A410">
        <v>11063</v>
      </c>
      <c r="B410">
        <v>-58.373793893627003</v>
      </c>
      <c r="C410">
        <v>-34.603877883796997</v>
      </c>
      <c r="D410" t="s">
        <v>20</v>
      </c>
      <c r="E410" t="s">
        <v>38</v>
      </c>
      <c r="F410" t="s">
        <v>1439</v>
      </c>
      <c r="G410" t="s">
        <v>40</v>
      </c>
      <c r="H410">
        <v>1</v>
      </c>
      <c r="I410" t="b">
        <v>0</v>
      </c>
      <c r="J410" t="b">
        <v>0</v>
      </c>
      <c r="K410" t="s">
        <v>208</v>
      </c>
      <c r="L410">
        <v>347</v>
      </c>
      <c r="N410" t="s">
        <v>512</v>
      </c>
      <c r="O410" t="s">
        <v>559</v>
      </c>
      <c r="P410">
        <v>1004</v>
      </c>
      <c r="Q410" t="s">
        <v>1438</v>
      </c>
    </row>
    <row r="411" spans="1:17" x14ac:dyDescent="0.25">
      <c r="A411">
        <v>11707</v>
      </c>
      <c r="B411">
        <v>-58.374220864721899</v>
      </c>
      <c r="C411">
        <v>-34.597298731666299</v>
      </c>
      <c r="D411" t="s">
        <v>13</v>
      </c>
      <c r="E411" t="s">
        <v>38</v>
      </c>
      <c r="F411" t="s">
        <v>1440</v>
      </c>
      <c r="G411" t="s">
        <v>40</v>
      </c>
      <c r="H411">
        <v>1</v>
      </c>
      <c r="I411" t="b">
        <v>0</v>
      </c>
      <c r="J411" t="b">
        <v>0</v>
      </c>
      <c r="K411" t="s">
        <v>207</v>
      </c>
      <c r="L411">
        <v>913</v>
      </c>
      <c r="N411" t="s">
        <v>517</v>
      </c>
      <c r="O411" t="s">
        <v>559</v>
      </c>
      <c r="P411">
        <v>1004</v>
      </c>
      <c r="Q411" t="s">
        <v>1441</v>
      </c>
    </row>
    <row r="412" spans="1:17" x14ac:dyDescent="0.25">
      <c r="A412">
        <v>11094</v>
      </c>
      <c r="B412">
        <v>-58.46512911164821</v>
      </c>
      <c r="C412">
        <v>-34.654946602043502</v>
      </c>
      <c r="D412" t="s">
        <v>16</v>
      </c>
      <c r="E412" t="s">
        <v>38</v>
      </c>
      <c r="F412" t="s">
        <v>1442</v>
      </c>
      <c r="G412" t="s">
        <v>40</v>
      </c>
      <c r="H412">
        <v>1</v>
      </c>
      <c r="I412" t="b">
        <v>0</v>
      </c>
      <c r="J412" t="b">
        <v>0</v>
      </c>
      <c r="K412" t="s">
        <v>209</v>
      </c>
      <c r="L412">
        <v>3801</v>
      </c>
      <c r="N412" t="s">
        <v>541</v>
      </c>
      <c r="O412" t="s">
        <v>564</v>
      </c>
      <c r="P412">
        <v>1407</v>
      </c>
      <c r="Q412" t="s">
        <v>1443</v>
      </c>
    </row>
    <row r="413" spans="1:17" x14ac:dyDescent="0.25">
      <c r="A413">
        <v>11058</v>
      </c>
      <c r="B413">
        <v>-58.388321516635401</v>
      </c>
      <c r="C413">
        <v>-34.605343846360903</v>
      </c>
      <c r="D413" t="s">
        <v>16</v>
      </c>
      <c r="E413" t="s">
        <v>38</v>
      </c>
      <c r="F413" t="s">
        <v>1444</v>
      </c>
      <c r="G413" t="s">
        <v>40</v>
      </c>
      <c r="H413">
        <v>1</v>
      </c>
      <c r="I413" t="b">
        <v>0</v>
      </c>
      <c r="J413" t="b">
        <v>0</v>
      </c>
      <c r="K413" t="s">
        <v>210</v>
      </c>
      <c r="L413">
        <v>1531</v>
      </c>
      <c r="N413" t="s">
        <v>512</v>
      </c>
      <c r="O413" t="s">
        <v>559</v>
      </c>
      <c r="P413">
        <v>1042</v>
      </c>
      <c r="Q413" t="s">
        <v>1445</v>
      </c>
    </row>
    <row r="414" spans="1:17" x14ac:dyDescent="0.25">
      <c r="A414">
        <v>11071</v>
      </c>
      <c r="B414">
        <v>-58.374214915857898</v>
      </c>
      <c r="C414">
        <v>-34.604505896069199</v>
      </c>
      <c r="D414" t="s">
        <v>24</v>
      </c>
      <c r="E414" t="s">
        <v>38</v>
      </c>
      <c r="F414" t="s">
        <v>1446</v>
      </c>
      <c r="G414" t="s">
        <v>40</v>
      </c>
      <c r="H414">
        <v>2</v>
      </c>
      <c r="I414" t="b">
        <v>0</v>
      </c>
      <c r="J414" t="b">
        <v>0</v>
      </c>
      <c r="K414" t="s">
        <v>210</v>
      </c>
      <c r="L414">
        <v>532</v>
      </c>
      <c r="N414" t="s">
        <v>512</v>
      </c>
      <c r="O414" t="s">
        <v>559</v>
      </c>
      <c r="P414">
        <v>1041</v>
      </c>
      <c r="Q414" t="s">
        <v>1447</v>
      </c>
    </row>
    <row r="415" spans="1:17" x14ac:dyDescent="0.25">
      <c r="A415">
        <v>11051</v>
      </c>
      <c r="B415">
        <v>-58.3755599732146</v>
      </c>
      <c r="C415">
        <v>-34.604595891563697</v>
      </c>
      <c r="D415" t="s">
        <v>16</v>
      </c>
      <c r="E415" t="s">
        <v>38</v>
      </c>
      <c r="F415" t="s">
        <v>1448</v>
      </c>
      <c r="G415" t="s">
        <v>40</v>
      </c>
      <c r="H415">
        <v>6</v>
      </c>
      <c r="I415" t="b">
        <v>0</v>
      </c>
      <c r="J415" t="b">
        <v>0</v>
      </c>
      <c r="K415" t="s">
        <v>210</v>
      </c>
      <c r="L415">
        <v>630</v>
      </c>
      <c r="N415" t="s">
        <v>512</v>
      </c>
      <c r="O415" t="s">
        <v>559</v>
      </c>
      <c r="P415">
        <v>1041</v>
      </c>
      <c r="Q415" t="s">
        <v>1449</v>
      </c>
    </row>
    <row r="416" spans="1:17" x14ac:dyDescent="0.25">
      <c r="A416">
        <v>11074</v>
      </c>
      <c r="B416">
        <v>-58.376569016574287</v>
      </c>
      <c r="C416">
        <v>-34.604709889243487</v>
      </c>
      <c r="D416" t="s">
        <v>33</v>
      </c>
      <c r="E416" t="s">
        <v>38</v>
      </c>
      <c r="F416" t="s">
        <v>1450</v>
      </c>
      <c r="G416" t="s">
        <v>40</v>
      </c>
      <c r="H416">
        <v>1</v>
      </c>
      <c r="I416" t="b">
        <v>0</v>
      </c>
      <c r="J416" t="b">
        <v>0</v>
      </c>
      <c r="K416" t="s">
        <v>210</v>
      </c>
      <c r="L416">
        <v>700</v>
      </c>
      <c r="N416" t="s">
        <v>512</v>
      </c>
      <c r="O416" t="s">
        <v>559</v>
      </c>
      <c r="P416">
        <v>1041</v>
      </c>
      <c r="Q416" t="s">
        <v>1449</v>
      </c>
    </row>
    <row r="417" spans="1:17" x14ac:dyDescent="0.25">
      <c r="A417">
        <v>11011</v>
      </c>
      <c r="B417">
        <v>-58.377168041518402</v>
      </c>
      <c r="C417">
        <v>-34.604665885318497</v>
      </c>
      <c r="D417" t="s">
        <v>34</v>
      </c>
      <c r="E417" t="s">
        <v>38</v>
      </c>
      <c r="F417" t="s">
        <v>1451</v>
      </c>
      <c r="G417" t="s">
        <v>40</v>
      </c>
      <c r="H417">
        <v>1</v>
      </c>
      <c r="I417" t="b">
        <v>0</v>
      </c>
      <c r="J417" t="b">
        <v>0</v>
      </c>
      <c r="K417" t="s">
        <v>210</v>
      </c>
      <c r="L417">
        <v>741</v>
      </c>
      <c r="N417" t="s">
        <v>512</v>
      </c>
      <c r="O417" t="s">
        <v>559</v>
      </c>
      <c r="P417">
        <v>1041</v>
      </c>
      <c r="Q417" t="s">
        <v>1452</v>
      </c>
    </row>
    <row r="418" spans="1:17" x14ac:dyDescent="0.25">
      <c r="A418">
        <v>11019</v>
      </c>
      <c r="B418">
        <v>-58.377703064234602</v>
      </c>
      <c r="C418">
        <v>-34.604687883211</v>
      </c>
      <c r="D418" t="s">
        <v>35</v>
      </c>
      <c r="E418" t="s">
        <v>38</v>
      </c>
      <c r="F418" t="s">
        <v>1453</v>
      </c>
      <c r="G418" t="s">
        <v>40</v>
      </c>
      <c r="H418">
        <v>1</v>
      </c>
      <c r="I418" t="b">
        <v>0</v>
      </c>
      <c r="J418" t="b">
        <v>0</v>
      </c>
      <c r="K418" t="s">
        <v>210</v>
      </c>
      <c r="L418">
        <v>779</v>
      </c>
      <c r="N418" t="s">
        <v>512</v>
      </c>
      <c r="O418" t="s">
        <v>559</v>
      </c>
      <c r="P418">
        <v>1041</v>
      </c>
      <c r="Q418" t="s">
        <v>1452</v>
      </c>
    </row>
    <row r="419" spans="1:17" x14ac:dyDescent="0.25">
      <c r="A419">
        <v>11728</v>
      </c>
      <c r="B419">
        <v>-58.4637872761026</v>
      </c>
      <c r="C419">
        <v>-34.685597309120602</v>
      </c>
      <c r="D419" t="s">
        <v>16</v>
      </c>
      <c r="E419" t="s">
        <v>38</v>
      </c>
      <c r="F419" t="s">
        <v>1454</v>
      </c>
      <c r="G419" t="s">
        <v>40</v>
      </c>
      <c r="H419">
        <v>3</v>
      </c>
      <c r="I419" t="b">
        <v>0</v>
      </c>
      <c r="J419" t="b">
        <v>0</v>
      </c>
      <c r="K419" t="s">
        <v>211</v>
      </c>
      <c r="L419">
        <v>5290</v>
      </c>
      <c r="N419" t="s">
        <v>555</v>
      </c>
      <c r="O419" t="s">
        <v>572</v>
      </c>
      <c r="P419">
        <v>1439</v>
      </c>
      <c r="Q419" t="s">
        <v>1455</v>
      </c>
    </row>
    <row r="420" spans="1:17" x14ac:dyDescent="0.25">
      <c r="A420">
        <v>11072</v>
      </c>
      <c r="B420">
        <v>-58.385128367316703</v>
      </c>
      <c r="C420">
        <v>-34.6032868150292</v>
      </c>
      <c r="D420" t="s">
        <v>16</v>
      </c>
      <c r="E420" t="s">
        <v>38</v>
      </c>
      <c r="F420" t="s">
        <v>1456</v>
      </c>
      <c r="G420" t="s">
        <v>40</v>
      </c>
      <c r="H420">
        <v>2</v>
      </c>
      <c r="I420" t="b">
        <v>0</v>
      </c>
      <c r="J420" t="b">
        <v>0</v>
      </c>
      <c r="K420" t="s">
        <v>212</v>
      </c>
      <c r="L420">
        <v>459</v>
      </c>
      <c r="N420" t="s">
        <v>512</v>
      </c>
      <c r="O420" t="s">
        <v>559</v>
      </c>
      <c r="P420">
        <v>1013</v>
      </c>
      <c r="Q420" t="s">
        <v>1457</v>
      </c>
    </row>
    <row r="421" spans="1:17" x14ac:dyDescent="0.25">
      <c r="A421">
        <v>11021</v>
      </c>
      <c r="B421">
        <v>-58.385210362037199</v>
      </c>
      <c r="C421">
        <v>-34.602062786712501</v>
      </c>
      <c r="D421" t="s">
        <v>16</v>
      </c>
      <c r="E421" t="s">
        <v>38</v>
      </c>
      <c r="F421" t="s">
        <v>1458</v>
      </c>
      <c r="G421" t="s">
        <v>40</v>
      </c>
      <c r="H421">
        <v>4</v>
      </c>
      <c r="I421" t="b">
        <v>0</v>
      </c>
      <c r="J421" t="b">
        <v>0</v>
      </c>
      <c r="L421">
        <v>0</v>
      </c>
    </row>
    <row r="422" spans="1:17" x14ac:dyDescent="0.25">
      <c r="A422">
        <v>11428</v>
      </c>
      <c r="B422">
        <v>-58.522466417612698</v>
      </c>
      <c r="C422">
        <v>-34.639438965137501</v>
      </c>
      <c r="D422" t="s">
        <v>18</v>
      </c>
      <c r="E422" t="s">
        <v>38</v>
      </c>
      <c r="F422" t="s">
        <v>1459</v>
      </c>
      <c r="G422" t="s">
        <v>40</v>
      </c>
      <c r="H422">
        <v>1</v>
      </c>
      <c r="I422" t="b">
        <v>0</v>
      </c>
      <c r="J422" t="b">
        <v>0</v>
      </c>
      <c r="K422" t="s">
        <v>213</v>
      </c>
      <c r="L422">
        <v>57</v>
      </c>
      <c r="N422" t="s">
        <v>522</v>
      </c>
      <c r="O422" t="s">
        <v>564</v>
      </c>
      <c r="P422">
        <v>1408</v>
      </c>
      <c r="Q422" t="s">
        <v>1460</v>
      </c>
    </row>
    <row r="423" spans="1:17" x14ac:dyDescent="0.25">
      <c r="A423">
        <v>11230</v>
      </c>
      <c r="B423">
        <v>-58.466249647414401</v>
      </c>
      <c r="C423">
        <v>-34.583860974994998</v>
      </c>
      <c r="D423" t="s">
        <v>16</v>
      </c>
      <c r="E423" t="s">
        <v>38</v>
      </c>
      <c r="F423" t="s">
        <v>1461</v>
      </c>
      <c r="G423" t="s">
        <v>40</v>
      </c>
      <c r="H423">
        <v>1</v>
      </c>
      <c r="I423" t="b">
        <v>0</v>
      </c>
      <c r="J423" t="b">
        <v>0</v>
      </c>
      <c r="K423" t="s">
        <v>214</v>
      </c>
      <c r="L423">
        <v>801</v>
      </c>
      <c r="N423" t="s">
        <v>523</v>
      </c>
      <c r="O423" t="s">
        <v>561</v>
      </c>
      <c r="P423">
        <v>1427</v>
      </c>
      <c r="Q423" t="s">
        <v>1462</v>
      </c>
    </row>
    <row r="424" spans="1:17" x14ac:dyDescent="0.25">
      <c r="A424">
        <v>11182</v>
      </c>
      <c r="B424">
        <v>-58.4081273701904</v>
      </c>
      <c r="C424">
        <v>-34.607930808588698</v>
      </c>
      <c r="D424" t="s">
        <v>16</v>
      </c>
      <c r="E424" t="s">
        <v>38</v>
      </c>
      <c r="F424" t="s">
        <v>1463</v>
      </c>
      <c r="G424" t="s">
        <v>40</v>
      </c>
      <c r="H424">
        <v>1</v>
      </c>
      <c r="I424" t="b">
        <v>0</v>
      </c>
      <c r="J424" t="b">
        <v>0</v>
      </c>
      <c r="K424" t="s">
        <v>215</v>
      </c>
      <c r="L424">
        <v>2941</v>
      </c>
      <c r="N424" t="s">
        <v>527</v>
      </c>
      <c r="O424" t="s">
        <v>567</v>
      </c>
      <c r="P424">
        <v>1198</v>
      </c>
      <c r="Q424" t="s">
        <v>1464</v>
      </c>
    </row>
    <row r="425" spans="1:17" x14ac:dyDescent="0.25">
      <c r="A425">
        <v>11044</v>
      </c>
      <c r="B425">
        <v>-58.376065969267209</v>
      </c>
      <c r="C425">
        <v>-34.601050808238803</v>
      </c>
      <c r="D425" t="s">
        <v>18</v>
      </c>
      <c r="E425" t="s">
        <v>38</v>
      </c>
      <c r="F425" t="s">
        <v>1465</v>
      </c>
      <c r="G425" t="s">
        <v>40</v>
      </c>
      <c r="H425">
        <v>3</v>
      </c>
      <c r="I425" t="b">
        <v>0</v>
      </c>
      <c r="J425" t="b">
        <v>0</v>
      </c>
      <c r="K425" t="s">
        <v>216</v>
      </c>
      <c r="L425">
        <v>661</v>
      </c>
      <c r="N425" t="s">
        <v>512</v>
      </c>
      <c r="O425" t="s">
        <v>559</v>
      </c>
      <c r="P425">
        <v>1049</v>
      </c>
      <c r="Q425" t="s">
        <v>1466</v>
      </c>
    </row>
    <row r="426" spans="1:17" x14ac:dyDescent="0.25">
      <c r="A426">
        <v>11067</v>
      </c>
      <c r="B426">
        <v>-58.378459071244002</v>
      </c>
      <c r="C426">
        <v>-34.601201800012603</v>
      </c>
      <c r="D426" t="s">
        <v>36</v>
      </c>
      <c r="E426" t="s">
        <v>38</v>
      </c>
      <c r="F426" t="s">
        <v>1467</v>
      </c>
      <c r="G426" t="s">
        <v>40</v>
      </c>
      <c r="H426">
        <v>1</v>
      </c>
      <c r="I426" t="b">
        <v>0</v>
      </c>
      <c r="J426" t="b">
        <v>0</v>
      </c>
      <c r="K426" t="s">
        <v>217</v>
      </c>
      <c r="L426">
        <v>821</v>
      </c>
      <c r="N426" t="s">
        <v>512</v>
      </c>
      <c r="O426" t="s">
        <v>559</v>
      </c>
      <c r="P426">
        <v>1049</v>
      </c>
      <c r="Q426" t="s">
        <v>1468</v>
      </c>
    </row>
    <row r="427" spans="1:17" x14ac:dyDescent="0.25">
      <c r="A427">
        <v>11692</v>
      </c>
      <c r="B427">
        <v>-58.393768974325887</v>
      </c>
      <c r="C427">
        <v>-34.637234547553888</v>
      </c>
      <c r="D427" t="s">
        <v>16</v>
      </c>
      <c r="E427" t="s">
        <v>38</v>
      </c>
      <c r="F427" t="s">
        <v>1469</v>
      </c>
      <c r="G427" t="s">
        <v>40</v>
      </c>
      <c r="H427">
        <v>1</v>
      </c>
      <c r="I427" t="b">
        <v>0</v>
      </c>
      <c r="J427" t="b">
        <v>0</v>
      </c>
      <c r="K427" t="s">
        <v>218</v>
      </c>
      <c r="L427">
        <v>2272</v>
      </c>
      <c r="N427" t="s">
        <v>519</v>
      </c>
      <c r="O427" t="s">
        <v>560</v>
      </c>
      <c r="P427">
        <v>1282</v>
      </c>
      <c r="Q427" t="s">
        <v>1470</v>
      </c>
    </row>
    <row r="428" spans="1:17" x14ac:dyDescent="0.25">
      <c r="A428">
        <v>11694</v>
      </c>
      <c r="B428">
        <v>-58.407212561116602</v>
      </c>
      <c r="C428">
        <v>-34.639986544639903</v>
      </c>
      <c r="D428" t="s">
        <v>16</v>
      </c>
      <c r="E428" t="s">
        <v>38</v>
      </c>
      <c r="F428" t="s">
        <v>1471</v>
      </c>
      <c r="G428" t="s">
        <v>40</v>
      </c>
      <c r="H428">
        <v>2</v>
      </c>
      <c r="I428" t="b">
        <v>0</v>
      </c>
      <c r="J428" t="b">
        <v>0</v>
      </c>
      <c r="K428" t="s">
        <v>218</v>
      </c>
      <c r="L428">
        <v>3150</v>
      </c>
      <c r="N428" t="s">
        <v>519</v>
      </c>
      <c r="O428" t="s">
        <v>560</v>
      </c>
      <c r="P428">
        <v>1437</v>
      </c>
      <c r="Q428" t="s">
        <v>1472</v>
      </c>
    </row>
    <row r="429" spans="1:17" x14ac:dyDescent="0.25">
      <c r="A429">
        <v>11693</v>
      </c>
      <c r="B429">
        <v>-58.410800715804797</v>
      </c>
      <c r="C429">
        <v>-34.6404515376936</v>
      </c>
      <c r="D429" t="s">
        <v>13</v>
      </c>
      <c r="E429" t="s">
        <v>38</v>
      </c>
      <c r="F429" t="s">
        <v>1473</v>
      </c>
      <c r="G429" t="s">
        <v>40</v>
      </c>
      <c r="H429">
        <v>2</v>
      </c>
      <c r="I429" t="b">
        <v>0</v>
      </c>
      <c r="J429" t="b">
        <v>0</v>
      </c>
      <c r="K429" t="s">
        <v>218</v>
      </c>
      <c r="L429">
        <v>3400</v>
      </c>
      <c r="N429" t="s">
        <v>519</v>
      </c>
      <c r="O429" t="s">
        <v>560</v>
      </c>
      <c r="P429">
        <v>1437</v>
      </c>
      <c r="Q429" t="s">
        <v>1474</v>
      </c>
    </row>
    <row r="430" spans="1:17" x14ac:dyDescent="0.25">
      <c r="A430">
        <v>11516</v>
      </c>
      <c r="B430">
        <v>-58.456287642805101</v>
      </c>
      <c r="C430">
        <v>-34.641627341380101</v>
      </c>
      <c r="D430" t="s">
        <v>19</v>
      </c>
      <c r="E430" t="s">
        <v>38</v>
      </c>
      <c r="F430" t="s">
        <v>1475</v>
      </c>
      <c r="G430" t="s">
        <v>40</v>
      </c>
      <c r="H430">
        <v>2</v>
      </c>
      <c r="I430" t="b">
        <v>0</v>
      </c>
      <c r="J430" t="b">
        <v>0</v>
      </c>
      <c r="K430" t="s">
        <v>219</v>
      </c>
      <c r="L430">
        <v>1122</v>
      </c>
      <c r="N430" t="s">
        <v>529</v>
      </c>
      <c r="O430" t="s">
        <v>566</v>
      </c>
      <c r="P430">
        <v>1406</v>
      </c>
      <c r="Q430" t="s">
        <v>1476</v>
      </c>
    </row>
    <row r="431" spans="1:17" x14ac:dyDescent="0.25">
      <c r="A431">
        <v>11524</v>
      </c>
      <c r="B431">
        <v>-58.454356573971097</v>
      </c>
      <c r="C431">
        <v>-34.6433793908746</v>
      </c>
      <c r="D431" t="s">
        <v>16</v>
      </c>
      <c r="E431" t="s">
        <v>38</v>
      </c>
      <c r="F431" t="s">
        <v>1477</v>
      </c>
      <c r="G431" t="s">
        <v>40</v>
      </c>
      <c r="H431">
        <v>1</v>
      </c>
      <c r="I431" t="b">
        <v>0</v>
      </c>
      <c r="J431" t="b">
        <v>0</v>
      </c>
      <c r="K431" t="s">
        <v>219</v>
      </c>
      <c r="L431">
        <v>1307</v>
      </c>
      <c r="N431" t="s">
        <v>529</v>
      </c>
      <c r="O431" t="s">
        <v>566</v>
      </c>
      <c r="P431">
        <v>1406</v>
      </c>
      <c r="Q431" t="s">
        <v>1478</v>
      </c>
    </row>
    <row r="432" spans="1:17" x14ac:dyDescent="0.25">
      <c r="A432">
        <v>11531</v>
      </c>
      <c r="B432">
        <v>-58.487567266248398</v>
      </c>
      <c r="C432">
        <v>-34.545005985705799</v>
      </c>
      <c r="D432" t="s">
        <v>21</v>
      </c>
      <c r="E432" t="s">
        <v>38</v>
      </c>
      <c r="F432" t="s">
        <v>1479</v>
      </c>
      <c r="G432" t="s">
        <v>40</v>
      </c>
      <c r="H432">
        <v>1</v>
      </c>
      <c r="I432" t="b">
        <v>0</v>
      </c>
      <c r="J432" t="b">
        <v>0</v>
      </c>
      <c r="K432" t="s">
        <v>220</v>
      </c>
      <c r="L432">
        <v>3626</v>
      </c>
      <c r="N432" t="s">
        <v>203</v>
      </c>
      <c r="O432" t="s">
        <v>571</v>
      </c>
      <c r="P432">
        <v>1430</v>
      </c>
      <c r="Q432" t="s">
        <v>1480</v>
      </c>
    </row>
    <row r="433" spans="1:17" x14ac:dyDescent="0.25">
      <c r="A433">
        <v>11018</v>
      </c>
      <c r="B433">
        <v>-58.3832392666434</v>
      </c>
      <c r="C433">
        <v>-34.6003407570579</v>
      </c>
      <c r="D433" t="s">
        <v>16</v>
      </c>
      <c r="E433" t="s">
        <v>38</v>
      </c>
      <c r="F433" t="s">
        <v>1481</v>
      </c>
      <c r="G433" t="s">
        <v>40</v>
      </c>
      <c r="H433">
        <v>1</v>
      </c>
      <c r="I433" t="b">
        <v>0</v>
      </c>
      <c r="J433" t="b">
        <v>0</v>
      </c>
      <c r="K433" t="s">
        <v>221</v>
      </c>
      <c r="L433">
        <v>1155</v>
      </c>
      <c r="N433" t="s">
        <v>512</v>
      </c>
      <c r="O433" t="s">
        <v>559</v>
      </c>
      <c r="P433">
        <v>1053</v>
      </c>
      <c r="Q433" t="s">
        <v>1482</v>
      </c>
    </row>
    <row r="434" spans="1:17" x14ac:dyDescent="0.25">
      <c r="A434">
        <v>11036</v>
      </c>
      <c r="B434">
        <v>-58.379622112826198</v>
      </c>
      <c r="C434">
        <v>-34.600156770506999</v>
      </c>
      <c r="D434" t="s">
        <v>16</v>
      </c>
      <c r="E434" t="s">
        <v>38</v>
      </c>
      <c r="F434" t="s">
        <v>1483</v>
      </c>
      <c r="G434" t="s">
        <v>40</v>
      </c>
      <c r="H434">
        <v>1</v>
      </c>
      <c r="I434" t="b">
        <v>0</v>
      </c>
      <c r="J434" t="b">
        <v>0</v>
      </c>
      <c r="K434" t="s">
        <v>221</v>
      </c>
      <c r="L434">
        <v>900</v>
      </c>
      <c r="N434" t="s">
        <v>512</v>
      </c>
      <c r="O434" t="s">
        <v>559</v>
      </c>
      <c r="P434">
        <v>1053</v>
      </c>
      <c r="Q434" t="s">
        <v>1484</v>
      </c>
    </row>
    <row r="435" spans="1:17" x14ac:dyDescent="0.25">
      <c r="A435">
        <v>11013</v>
      </c>
      <c r="B435">
        <v>-58.380093132735098</v>
      </c>
      <c r="C435">
        <v>-34.6001637683692</v>
      </c>
      <c r="D435" t="s">
        <v>18</v>
      </c>
      <c r="E435" t="s">
        <v>38</v>
      </c>
      <c r="F435" t="s">
        <v>1485</v>
      </c>
      <c r="G435" t="s">
        <v>40</v>
      </c>
      <c r="H435">
        <v>1</v>
      </c>
      <c r="I435" t="b">
        <v>0</v>
      </c>
      <c r="J435" t="b">
        <v>0</v>
      </c>
      <c r="K435" t="s">
        <v>221</v>
      </c>
      <c r="L435">
        <v>930</v>
      </c>
      <c r="N435" t="s">
        <v>512</v>
      </c>
      <c r="O435" t="s">
        <v>559</v>
      </c>
      <c r="P435">
        <v>1053</v>
      </c>
      <c r="Q435" t="s">
        <v>1486</v>
      </c>
    </row>
    <row r="436" spans="1:17" x14ac:dyDescent="0.25">
      <c r="A436">
        <v>11211</v>
      </c>
      <c r="B436">
        <v>-58.454883270040291</v>
      </c>
      <c r="C436">
        <v>-34.598010353260896</v>
      </c>
      <c r="D436" t="s">
        <v>13</v>
      </c>
      <c r="E436" t="s">
        <v>38</v>
      </c>
      <c r="F436" t="s">
        <v>1487</v>
      </c>
      <c r="G436" t="s">
        <v>40</v>
      </c>
      <c r="H436">
        <v>2</v>
      </c>
      <c r="I436" t="b">
        <v>0</v>
      </c>
      <c r="J436" t="b">
        <v>0</v>
      </c>
      <c r="K436" t="s">
        <v>222</v>
      </c>
      <c r="L436">
        <v>1354</v>
      </c>
      <c r="N436" t="s">
        <v>516</v>
      </c>
      <c r="O436" t="s">
        <v>561</v>
      </c>
      <c r="P436">
        <v>1416</v>
      </c>
      <c r="Q436" t="s">
        <v>1488</v>
      </c>
    </row>
    <row r="437" spans="1:17" x14ac:dyDescent="0.25">
      <c r="A437">
        <v>41100</v>
      </c>
      <c r="B437">
        <v>-58.410162701917493</v>
      </c>
      <c r="C437">
        <v>-34.558385769606502</v>
      </c>
      <c r="D437" t="s">
        <v>1489</v>
      </c>
      <c r="E437" t="s">
        <v>39</v>
      </c>
      <c r="G437" t="s">
        <v>40</v>
      </c>
      <c r="H437">
        <v>2</v>
      </c>
      <c r="I437" t="b">
        <v>0</v>
      </c>
      <c r="J437" t="b">
        <v>0</v>
      </c>
      <c r="L437">
        <v>0</v>
      </c>
    </row>
    <row r="438" spans="1:17" x14ac:dyDescent="0.25">
      <c r="A438">
        <v>40720</v>
      </c>
      <c r="B438">
        <v>-58.408425040650613</v>
      </c>
      <c r="C438">
        <v>-34.560058716185502</v>
      </c>
      <c r="D438" t="s">
        <v>1490</v>
      </c>
      <c r="E438" t="s">
        <v>39</v>
      </c>
      <c r="G438" t="s">
        <v>40</v>
      </c>
      <c r="H438">
        <v>1</v>
      </c>
      <c r="I438" t="b">
        <v>0</v>
      </c>
      <c r="J438" t="b">
        <v>0</v>
      </c>
      <c r="L438">
        <v>0</v>
      </c>
    </row>
    <row r="439" spans="1:17" x14ac:dyDescent="0.25">
      <c r="A439">
        <v>40860</v>
      </c>
      <c r="B439">
        <v>-58.530032804574901</v>
      </c>
      <c r="C439">
        <v>-34.635015526777103</v>
      </c>
      <c r="D439" t="s">
        <v>1491</v>
      </c>
      <c r="E439" t="s">
        <v>39</v>
      </c>
      <c r="F439" t="s">
        <v>1492</v>
      </c>
      <c r="G439" t="s">
        <v>41</v>
      </c>
      <c r="H439">
        <v>1</v>
      </c>
      <c r="I439" t="b">
        <v>0</v>
      </c>
      <c r="J439" t="b">
        <v>0</v>
      </c>
      <c r="K439" t="s">
        <v>223</v>
      </c>
      <c r="L439">
        <v>0</v>
      </c>
      <c r="M439" t="s">
        <v>1493</v>
      </c>
      <c r="N439" t="s">
        <v>522</v>
      </c>
      <c r="O439" t="s">
        <v>564</v>
      </c>
    </row>
    <row r="440" spans="1:17" x14ac:dyDescent="0.25">
      <c r="A440">
        <v>40430</v>
      </c>
      <c r="B440">
        <v>-58.4700796350579</v>
      </c>
      <c r="C440">
        <v>-34.601426056453199</v>
      </c>
      <c r="D440" t="s">
        <v>1494</v>
      </c>
      <c r="E440" t="s">
        <v>39</v>
      </c>
      <c r="F440" t="s">
        <v>1495</v>
      </c>
      <c r="G440" t="s">
        <v>40</v>
      </c>
      <c r="H440">
        <v>2</v>
      </c>
      <c r="I440" t="b">
        <v>0</v>
      </c>
      <c r="J440" t="b">
        <v>0</v>
      </c>
      <c r="K440" t="s">
        <v>224</v>
      </c>
      <c r="L440">
        <v>0</v>
      </c>
      <c r="M440" t="s">
        <v>311</v>
      </c>
      <c r="N440" t="s">
        <v>538</v>
      </c>
      <c r="O440" t="s">
        <v>561</v>
      </c>
    </row>
    <row r="441" spans="1:17" x14ac:dyDescent="0.25">
      <c r="A441">
        <v>40776</v>
      </c>
      <c r="B441">
        <v>-58.411047852463888</v>
      </c>
      <c r="C441">
        <v>-34.620219925089387</v>
      </c>
      <c r="D441" t="s">
        <v>1491</v>
      </c>
      <c r="E441" t="s">
        <v>39</v>
      </c>
      <c r="F441" t="s">
        <v>1496</v>
      </c>
      <c r="G441" t="s">
        <v>40</v>
      </c>
      <c r="H441">
        <v>1</v>
      </c>
      <c r="I441" t="b">
        <v>0</v>
      </c>
      <c r="J441" t="b">
        <v>0</v>
      </c>
      <c r="K441" t="s">
        <v>225</v>
      </c>
      <c r="L441">
        <v>791</v>
      </c>
      <c r="N441" t="s">
        <v>527</v>
      </c>
      <c r="O441" t="s">
        <v>567</v>
      </c>
      <c r="P441">
        <v>1224</v>
      </c>
      <c r="Q441" t="s">
        <v>1497</v>
      </c>
    </row>
    <row r="442" spans="1:17" x14ac:dyDescent="0.25">
      <c r="A442">
        <v>40117</v>
      </c>
      <c r="B442">
        <v>-58.371108291277501</v>
      </c>
      <c r="C442">
        <v>-34.606113795182502</v>
      </c>
      <c r="D442" t="s">
        <v>1498</v>
      </c>
      <c r="E442" t="s">
        <v>39</v>
      </c>
      <c r="F442" t="s">
        <v>1499</v>
      </c>
      <c r="G442" t="s">
        <v>40</v>
      </c>
      <c r="H442">
        <v>4</v>
      </c>
      <c r="I442" t="b">
        <v>0</v>
      </c>
      <c r="J442" t="b">
        <v>0</v>
      </c>
      <c r="K442" t="s">
        <v>226</v>
      </c>
      <c r="L442">
        <v>140</v>
      </c>
      <c r="N442" t="s">
        <v>512</v>
      </c>
      <c r="O442" t="s">
        <v>559</v>
      </c>
      <c r="P442">
        <v>1002</v>
      </c>
      <c r="Q442" t="s">
        <v>681</v>
      </c>
    </row>
    <row r="443" spans="1:17" x14ac:dyDescent="0.25">
      <c r="A443">
        <v>41184</v>
      </c>
      <c r="B443">
        <v>-58.370791922326902</v>
      </c>
      <c r="C443">
        <v>-34.604272044872197</v>
      </c>
      <c r="D443" t="s">
        <v>1489</v>
      </c>
      <c r="E443" t="s">
        <v>39</v>
      </c>
      <c r="F443" t="s">
        <v>1500</v>
      </c>
      <c r="G443" t="s">
        <v>40</v>
      </c>
      <c r="H443">
        <v>2</v>
      </c>
      <c r="I443" t="b">
        <v>0</v>
      </c>
      <c r="J443" t="b">
        <v>0</v>
      </c>
      <c r="K443" t="s">
        <v>226</v>
      </c>
      <c r="L443">
        <v>299</v>
      </c>
      <c r="N443" t="s">
        <v>512</v>
      </c>
      <c r="O443" t="s">
        <v>559</v>
      </c>
      <c r="P443">
        <v>1002</v>
      </c>
      <c r="Q443" t="s">
        <v>685</v>
      </c>
    </row>
    <row r="444" spans="1:17" x14ac:dyDescent="0.25">
      <c r="A444">
        <v>40692</v>
      </c>
      <c r="B444">
        <v>-58.467824395702898</v>
      </c>
      <c r="C444">
        <v>-34.539537958332097</v>
      </c>
      <c r="D444" t="s">
        <v>1490</v>
      </c>
      <c r="E444" t="s">
        <v>39</v>
      </c>
      <c r="F444" t="s">
        <v>1501</v>
      </c>
      <c r="G444" t="s">
        <v>40</v>
      </c>
      <c r="H444">
        <v>1</v>
      </c>
      <c r="I444" t="b">
        <v>0</v>
      </c>
      <c r="J444" t="b">
        <v>0</v>
      </c>
      <c r="K444" t="s">
        <v>227</v>
      </c>
      <c r="L444">
        <v>0</v>
      </c>
      <c r="M444" t="s">
        <v>1502</v>
      </c>
      <c r="N444" t="s">
        <v>533</v>
      </c>
      <c r="O444" t="s">
        <v>570</v>
      </c>
    </row>
    <row r="445" spans="1:17" x14ac:dyDescent="0.25">
      <c r="A445">
        <v>40686</v>
      </c>
      <c r="B445">
        <v>-58.382428359549891</v>
      </c>
      <c r="C445">
        <v>-34.5901203279751</v>
      </c>
      <c r="D445" t="s">
        <v>1490</v>
      </c>
      <c r="E445" t="s">
        <v>39</v>
      </c>
      <c r="F445" t="s">
        <v>1503</v>
      </c>
      <c r="G445" t="s">
        <v>40</v>
      </c>
      <c r="H445">
        <v>1</v>
      </c>
      <c r="I445" t="b">
        <v>0</v>
      </c>
      <c r="J445" t="b">
        <v>0</v>
      </c>
      <c r="K445" t="s">
        <v>228</v>
      </c>
      <c r="L445">
        <v>0</v>
      </c>
      <c r="M445" t="s">
        <v>1504</v>
      </c>
      <c r="N445" t="s">
        <v>517</v>
      </c>
      <c r="O445" t="s">
        <v>559</v>
      </c>
    </row>
    <row r="446" spans="1:17" x14ac:dyDescent="0.25">
      <c r="A446">
        <v>41169</v>
      </c>
      <c r="B446">
        <v>-58.456887957425103</v>
      </c>
      <c r="C446">
        <v>-34.654031021675401</v>
      </c>
      <c r="D446" t="s">
        <v>1489</v>
      </c>
      <c r="E446" t="s">
        <v>39</v>
      </c>
      <c r="F446" t="s">
        <v>1505</v>
      </c>
      <c r="G446" t="s">
        <v>40</v>
      </c>
      <c r="H446">
        <v>1</v>
      </c>
      <c r="I446" t="b">
        <v>0</v>
      </c>
      <c r="J446" t="b">
        <v>0</v>
      </c>
      <c r="K446" t="s">
        <v>229</v>
      </c>
      <c r="L446">
        <v>0</v>
      </c>
      <c r="M446" t="s">
        <v>1506</v>
      </c>
      <c r="N446" t="s">
        <v>544</v>
      </c>
      <c r="O446" t="s">
        <v>572</v>
      </c>
    </row>
    <row r="447" spans="1:17" x14ac:dyDescent="0.25">
      <c r="A447">
        <v>40618</v>
      </c>
      <c r="B447">
        <v>-58.440135713458993</v>
      </c>
      <c r="C447">
        <v>-34.607072232238103</v>
      </c>
      <c r="D447" t="s">
        <v>1490</v>
      </c>
      <c r="E447" t="s">
        <v>39</v>
      </c>
      <c r="F447" t="s">
        <v>1507</v>
      </c>
      <c r="G447" t="s">
        <v>40</v>
      </c>
      <c r="H447">
        <v>1</v>
      </c>
      <c r="I447" t="b">
        <v>0</v>
      </c>
      <c r="J447" t="b">
        <v>0</v>
      </c>
      <c r="K447" t="s">
        <v>230</v>
      </c>
      <c r="L447">
        <v>0</v>
      </c>
      <c r="M447" t="s">
        <v>1508</v>
      </c>
      <c r="N447" t="s">
        <v>518</v>
      </c>
      <c r="O447" t="s">
        <v>562</v>
      </c>
    </row>
    <row r="448" spans="1:17" x14ac:dyDescent="0.25">
      <c r="A448">
        <v>40549</v>
      </c>
      <c r="B448">
        <v>-58.421688365573701</v>
      </c>
      <c r="C448">
        <v>-34.597268499096103</v>
      </c>
      <c r="D448" t="s">
        <v>1490</v>
      </c>
      <c r="E448" t="s">
        <v>39</v>
      </c>
      <c r="F448" t="s">
        <v>1509</v>
      </c>
      <c r="G448" t="s">
        <v>40</v>
      </c>
      <c r="H448">
        <v>1</v>
      </c>
      <c r="I448" t="b">
        <v>0</v>
      </c>
      <c r="J448" t="b">
        <v>0</v>
      </c>
      <c r="K448" t="s">
        <v>231</v>
      </c>
      <c r="L448">
        <v>0</v>
      </c>
      <c r="M448" t="s">
        <v>266</v>
      </c>
      <c r="N448" t="s">
        <v>530</v>
      </c>
      <c r="O448" t="s">
        <v>569</v>
      </c>
    </row>
    <row r="449" spans="1:17" x14ac:dyDescent="0.25">
      <c r="A449">
        <v>40590</v>
      </c>
      <c r="B449">
        <v>-58.397579757112098</v>
      </c>
      <c r="C449">
        <v>-34.587162416603398</v>
      </c>
      <c r="D449" t="s">
        <v>1490</v>
      </c>
      <c r="E449" t="s">
        <v>39</v>
      </c>
      <c r="F449" t="s">
        <v>1510</v>
      </c>
      <c r="G449" t="s">
        <v>40</v>
      </c>
      <c r="H449">
        <v>3</v>
      </c>
      <c r="I449" t="b">
        <v>0</v>
      </c>
      <c r="J449" t="b">
        <v>0</v>
      </c>
      <c r="K449" t="s">
        <v>232</v>
      </c>
      <c r="L449">
        <v>0</v>
      </c>
      <c r="M449" t="s">
        <v>1511</v>
      </c>
      <c r="N449" t="s">
        <v>524</v>
      </c>
      <c r="O449" t="s">
        <v>565</v>
      </c>
    </row>
    <row r="450" spans="1:17" x14ac:dyDescent="0.25">
      <c r="A450">
        <v>41056</v>
      </c>
      <c r="B450">
        <v>-58.397454770380001</v>
      </c>
      <c r="C450">
        <v>-34.586957382540497</v>
      </c>
      <c r="D450" t="s">
        <v>1512</v>
      </c>
      <c r="E450" t="s">
        <v>39</v>
      </c>
      <c r="F450" t="s">
        <v>1510</v>
      </c>
      <c r="G450" t="s">
        <v>40</v>
      </c>
      <c r="H450">
        <v>2</v>
      </c>
      <c r="I450" t="b">
        <v>0</v>
      </c>
      <c r="J450" t="b">
        <v>0</v>
      </c>
      <c r="K450" t="s">
        <v>232</v>
      </c>
      <c r="L450">
        <v>0</v>
      </c>
      <c r="M450" t="s">
        <v>1511</v>
      </c>
      <c r="N450" t="s">
        <v>524</v>
      </c>
      <c r="O450" t="s">
        <v>565</v>
      </c>
    </row>
    <row r="451" spans="1:17" x14ac:dyDescent="0.25">
      <c r="A451">
        <v>41158</v>
      </c>
      <c r="B451">
        <v>-58.411593297969702</v>
      </c>
      <c r="C451">
        <v>-34.602622149706598</v>
      </c>
      <c r="D451" t="s">
        <v>1489</v>
      </c>
      <c r="E451" t="s">
        <v>39</v>
      </c>
      <c r="F451" t="s">
        <v>1513</v>
      </c>
      <c r="G451" t="s">
        <v>40</v>
      </c>
      <c r="H451">
        <v>1</v>
      </c>
      <c r="I451" t="b">
        <v>0</v>
      </c>
      <c r="J451" t="b">
        <v>0</v>
      </c>
      <c r="K451" t="s">
        <v>233</v>
      </c>
      <c r="L451">
        <v>628</v>
      </c>
      <c r="N451" t="s">
        <v>527</v>
      </c>
      <c r="O451" t="s">
        <v>567</v>
      </c>
      <c r="P451">
        <v>1171</v>
      </c>
      <c r="Q451" t="s">
        <v>1514</v>
      </c>
    </row>
    <row r="452" spans="1:17" x14ac:dyDescent="0.25">
      <c r="A452">
        <v>40594</v>
      </c>
      <c r="B452">
        <v>-58.443644039396403</v>
      </c>
      <c r="C452">
        <v>-34.590071727475497</v>
      </c>
      <c r="D452" t="s">
        <v>1490</v>
      </c>
      <c r="E452" t="s">
        <v>39</v>
      </c>
      <c r="F452" t="s">
        <v>1515</v>
      </c>
      <c r="G452" t="s">
        <v>40</v>
      </c>
      <c r="H452">
        <v>2</v>
      </c>
      <c r="I452" t="b">
        <v>0</v>
      </c>
      <c r="J452" t="b">
        <v>0</v>
      </c>
      <c r="K452" t="s">
        <v>234</v>
      </c>
      <c r="L452">
        <v>0</v>
      </c>
      <c r="M452" t="s">
        <v>1516</v>
      </c>
      <c r="N452" t="s">
        <v>536</v>
      </c>
      <c r="O452" t="s">
        <v>561</v>
      </c>
    </row>
    <row r="453" spans="1:17" x14ac:dyDescent="0.25">
      <c r="A453">
        <v>40246</v>
      </c>
      <c r="B453">
        <v>-58.482885845301112</v>
      </c>
      <c r="C453">
        <v>-34.638965349702801</v>
      </c>
      <c r="D453" t="s">
        <v>1498</v>
      </c>
      <c r="E453" t="s">
        <v>39</v>
      </c>
      <c r="F453" t="s">
        <v>1517</v>
      </c>
      <c r="G453" t="s">
        <v>40</v>
      </c>
      <c r="H453">
        <v>1</v>
      </c>
      <c r="I453" t="b">
        <v>0</v>
      </c>
      <c r="J453" t="b">
        <v>0</v>
      </c>
      <c r="K453" t="s">
        <v>1518</v>
      </c>
      <c r="L453">
        <v>0</v>
      </c>
      <c r="M453" t="s">
        <v>1519</v>
      </c>
      <c r="N453" t="s">
        <v>541</v>
      </c>
      <c r="O453" t="s">
        <v>564</v>
      </c>
    </row>
    <row r="454" spans="1:17" x14ac:dyDescent="0.25">
      <c r="A454">
        <v>39913</v>
      </c>
      <c r="B454">
        <v>-58.502913182432003</v>
      </c>
      <c r="C454">
        <v>-34.6517841435588</v>
      </c>
      <c r="D454" t="s">
        <v>1520</v>
      </c>
      <c r="E454" t="s">
        <v>39</v>
      </c>
      <c r="F454" t="s">
        <v>1521</v>
      </c>
      <c r="G454" t="s">
        <v>40</v>
      </c>
      <c r="H454">
        <v>2</v>
      </c>
      <c r="I454" t="b">
        <v>0</v>
      </c>
      <c r="J454" t="b">
        <v>0</v>
      </c>
      <c r="K454" t="s">
        <v>1518</v>
      </c>
      <c r="L454">
        <v>0</v>
      </c>
      <c r="M454" t="s">
        <v>1522</v>
      </c>
      <c r="N454" t="s">
        <v>547</v>
      </c>
      <c r="O454" t="s">
        <v>564</v>
      </c>
    </row>
    <row r="455" spans="1:17" x14ac:dyDescent="0.25">
      <c r="A455">
        <v>40349</v>
      </c>
      <c r="B455">
        <v>-58.507605908295901</v>
      </c>
      <c r="C455">
        <v>-34.655649408643001</v>
      </c>
      <c r="D455" t="s">
        <v>1498</v>
      </c>
      <c r="E455" t="s">
        <v>39</v>
      </c>
      <c r="F455" t="s">
        <v>1523</v>
      </c>
      <c r="G455" t="s">
        <v>40</v>
      </c>
      <c r="H455">
        <v>1</v>
      </c>
      <c r="I455" t="b">
        <v>0</v>
      </c>
      <c r="J455" t="b">
        <v>0</v>
      </c>
      <c r="K455" t="s">
        <v>1518</v>
      </c>
      <c r="L455">
        <v>0</v>
      </c>
      <c r="M455" t="s">
        <v>475</v>
      </c>
      <c r="N455" t="s">
        <v>547</v>
      </c>
      <c r="O455" t="s">
        <v>564</v>
      </c>
    </row>
    <row r="456" spans="1:17" x14ac:dyDescent="0.25">
      <c r="A456">
        <v>40096</v>
      </c>
      <c r="B456">
        <v>-58.506892975703103</v>
      </c>
      <c r="C456">
        <v>-34.655300304192799</v>
      </c>
      <c r="D456" t="s">
        <v>1498</v>
      </c>
      <c r="E456" t="s">
        <v>39</v>
      </c>
      <c r="F456" t="s">
        <v>1523</v>
      </c>
      <c r="G456" t="s">
        <v>40</v>
      </c>
      <c r="H456">
        <v>3</v>
      </c>
      <c r="I456" t="b">
        <v>0</v>
      </c>
      <c r="J456" t="b">
        <v>0</v>
      </c>
      <c r="K456" t="s">
        <v>1518</v>
      </c>
      <c r="L456">
        <v>0</v>
      </c>
      <c r="M456" t="s">
        <v>475</v>
      </c>
      <c r="N456" t="s">
        <v>547</v>
      </c>
      <c r="O456" t="s">
        <v>564</v>
      </c>
    </row>
    <row r="457" spans="1:17" x14ac:dyDescent="0.25">
      <c r="A457">
        <v>41195</v>
      </c>
      <c r="B457">
        <v>-58.515363572613708</v>
      </c>
      <c r="C457">
        <v>-34.660780187476298</v>
      </c>
      <c r="D457" t="s">
        <v>1489</v>
      </c>
      <c r="E457" t="s">
        <v>39</v>
      </c>
      <c r="F457" t="s">
        <v>1524</v>
      </c>
      <c r="G457" t="s">
        <v>40</v>
      </c>
      <c r="H457">
        <v>2</v>
      </c>
      <c r="I457" t="b">
        <v>0</v>
      </c>
      <c r="J457" t="b">
        <v>0</v>
      </c>
      <c r="K457" t="s">
        <v>1518</v>
      </c>
      <c r="L457">
        <v>0</v>
      </c>
      <c r="M457" t="s">
        <v>419</v>
      </c>
      <c r="N457" t="s">
        <v>547</v>
      </c>
      <c r="O457" t="s">
        <v>564</v>
      </c>
    </row>
    <row r="458" spans="1:17" x14ac:dyDescent="0.25">
      <c r="A458">
        <v>39966</v>
      </c>
      <c r="B458">
        <v>-58.401713117747413</v>
      </c>
      <c r="C458">
        <v>-34.610447497357598</v>
      </c>
      <c r="D458" t="s">
        <v>1520</v>
      </c>
      <c r="E458" t="s">
        <v>39</v>
      </c>
      <c r="F458" t="s">
        <v>1525</v>
      </c>
      <c r="G458" t="s">
        <v>40</v>
      </c>
      <c r="H458">
        <v>1</v>
      </c>
      <c r="I458" t="b">
        <v>0</v>
      </c>
      <c r="J458" t="b">
        <v>0</v>
      </c>
      <c r="K458" t="s">
        <v>235</v>
      </c>
      <c r="L458">
        <v>0</v>
      </c>
      <c r="M458" t="s">
        <v>1526</v>
      </c>
      <c r="N458" t="s">
        <v>527</v>
      </c>
      <c r="O458" t="s">
        <v>567</v>
      </c>
    </row>
    <row r="459" spans="1:17" x14ac:dyDescent="0.25">
      <c r="A459">
        <v>39766</v>
      </c>
      <c r="B459">
        <v>-58.403197845781001</v>
      </c>
      <c r="C459">
        <v>-34.647526736495799</v>
      </c>
      <c r="D459" t="s">
        <v>1527</v>
      </c>
      <c r="E459" t="s">
        <v>39</v>
      </c>
      <c r="F459" t="s">
        <v>1528</v>
      </c>
      <c r="G459" t="s">
        <v>40</v>
      </c>
      <c r="H459">
        <v>1</v>
      </c>
      <c r="I459" t="b">
        <v>0</v>
      </c>
      <c r="J459" t="b">
        <v>0</v>
      </c>
      <c r="K459" t="s">
        <v>236</v>
      </c>
      <c r="L459">
        <v>0</v>
      </c>
      <c r="M459" t="s">
        <v>1529</v>
      </c>
      <c r="N459" t="s">
        <v>513</v>
      </c>
      <c r="O459" t="s">
        <v>560</v>
      </c>
    </row>
    <row r="460" spans="1:17" x14ac:dyDescent="0.25">
      <c r="A460">
        <v>40643</v>
      </c>
      <c r="B460">
        <v>-58.371914259350099</v>
      </c>
      <c r="C460">
        <v>-34.596159016919202</v>
      </c>
      <c r="D460" t="s">
        <v>1490</v>
      </c>
      <c r="E460" t="s">
        <v>39</v>
      </c>
      <c r="F460" t="s">
        <v>1530</v>
      </c>
      <c r="G460" t="s">
        <v>40</v>
      </c>
      <c r="H460">
        <v>3</v>
      </c>
      <c r="I460" t="b">
        <v>0</v>
      </c>
      <c r="J460" t="b">
        <v>0</v>
      </c>
      <c r="K460" t="s">
        <v>1531</v>
      </c>
      <c r="L460">
        <v>0</v>
      </c>
      <c r="M460" t="s">
        <v>1532</v>
      </c>
      <c r="N460" t="s">
        <v>517</v>
      </c>
      <c r="O460" t="s">
        <v>559</v>
      </c>
    </row>
    <row r="461" spans="1:17" x14ac:dyDescent="0.25">
      <c r="A461">
        <v>40732</v>
      </c>
      <c r="B461">
        <v>-58.371993256908603</v>
      </c>
      <c r="C461">
        <v>-34.595349098065597</v>
      </c>
      <c r="D461" t="s">
        <v>1490</v>
      </c>
      <c r="E461" t="s">
        <v>39</v>
      </c>
      <c r="F461" t="s">
        <v>1530</v>
      </c>
      <c r="G461" t="s">
        <v>40</v>
      </c>
      <c r="H461">
        <v>1</v>
      </c>
      <c r="I461" t="b">
        <v>0</v>
      </c>
      <c r="J461" t="b">
        <v>0</v>
      </c>
      <c r="K461" t="s">
        <v>1531</v>
      </c>
      <c r="L461">
        <v>0</v>
      </c>
      <c r="M461" t="s">
        <v>1532</v>
      </c>
      <c r="N461" t="s">
        <v>517</v>
      </c>
      <c r="O461" t="s">
        <v>559</v>
      </c>
    </row>
    <row r="462" spans="1:17" x14ac:dyDescent="0.25">
      <c r="A462">
        <v>40319</v>
      </c>
      <c r="B462">
        <v>-58.370858025499899</v>
      </c>
      <c r="C462">
        <v>-34.597657856246201</v>
      </c>
      <c r="D462" t="s">
        <v>1498</v>
      </c>
      <c r="E462" t="s">
        <v>39</v>
      </c>
      <c r="F462" t="s">
        <v>1533</v>
      </c>
      <c r="G462" t="s">
        <v>40</v>
      </c>
      <c r="H462">
        <v>2</v>
      </c>
      <c r="I462" t="b">
        <v>0</v>
      </c>
      <c r="J462" t="b">
        <v>0</v>
      </c>
      <c r="K462" t="s">
        <v>1531</v>
      </c>
      <c r="L462">
        <v>0</v>
      </c>
      <c r="M462" t="s">
        <v>266</v>
      </c>
      <c r="N462" t="s">
        <v>517</v>
      </c>
      <c r="O462" t="s">
        <v>559</v>
      </c>
    </row>
    <row r="463" spans="1:17" x14ac:dyDescent="0.25">
      <c r="A463">
        <v>40942</v>
      </c>
      <c r="B463">
        <v>-58.372628679564293</v>
      </c>
      <c r="C463">
        <v>-34.594769081743102</v>
      </c>
      <c r="D463" t="s">
        <v>1491</v>
      </c>
      <c r="E463" t="s">
        <v>39</v>
      </c>
      <c r="F463" t="s">
        <v>1534</v>
      </c>
      <c r="G463" t="s">
        <v>40</v>
      </c>
      <c r="H463">
        <v>1</v>
      </c>
      <c r="I463" t="b">
        <v>0</v>
      </c>
      <c r="J463" t="b">
        <v>0</v>
      </c>
      <c r="K463" t="s">
        <v>1531</v>
      </c>
      <c r="L463">
        <v>0</v>
      </c>
      <c r="M463" t="s">
        <v>378</v>
      </c>
      <c r="N463" t="s">
        <v>517</v>
      </c>
      <c r="O463" t="s">
        <v>559</v>
      </c>
    </row>
    <row r="464" spans="1:17" x14ac:dyDescent="0.25">
      <c r="A464">
        <v>41171</v>
      </c>
      <c r="B464">
        <v>-58.372366664866199</v>
      </c>
      <c r="C464">
        <v>-34.594256671336097</v>
      </c>
      <c r="D464" t="s">
        <v>1489</v>
      </c>
      <c r="E464" t="s">
        <v>39</v>
      </c>
      <c r="F464" t="s">
        <v>1534</v>
      </c>
      <c r="G464" t="s">
        <v>40</v>
      </c>
      <c r="H464">
        <v>1</v>
      </c>
      <c r="I464" t="b">
        <v>0</v>
      </c>
      <c r="J464" t="b">
        <v>0</v>
      </c>
      <c r="K464" t="s">
        <v>1531</v>
      </c>
      <c r="L464">
        <v>0</v>
      </c>
      <c r="M464" t="s">
        <v>378</v>
      </c>
      <c r="N464" t="s">
        <v>517</v>
      </c>
      <c r="O464" t="s">
        <v>559</v>
      </c>
    </row>
    <row r="465" spans="1:17" x14ac:dyDescent="0.25">
      <c r="A465">
        <v>41071</v>
      </c>
      <c r="B465">
        <v>-58.373818524190803</v>
      </c>
      <c r="C465">
        <v>-34.593992258231097</v>
      </c>
      <c r="D465" t="s">
        <v>1512</v>
      </c>
      <c r="E465" t="s">
        <v>39</v>
      </c>
      <c r="F465" t="s">
        <v>1535</v>
      </c>
      <c r="G465" t="s">
        <v>40</v>
      </c>
      <c r="H465">
        <v>1</v>
      </c>
      <c r="I465" t="b">
        <v>0</v>
      </c>
      <c r="J465" t="b">
        <v>0</v>
      </c>
      <c r="K465" t="s">
        <v>1531</v>
      </c>
      <c r="L465">
        <v>0</v>
      </c>
      <c r="M465" t="s">
        <v>270</v>
      </c>
      <c r="N465" t="s">
        <v>517</v>
      </c>
      <c r="O465" t="s">
        <v>559</v>
      </c>
    </row>
    <row r="466" spans="1:17" x14ac:dyDescent="0.25">
      <c r="A466">
        <v>40876</v>
      </c>
      <c r="B466">
        <v>-58.373751319341203</v>
      </c>
      <c r="C466">
        <v>-34.5937093521081</v>
      </c>
      <c r="D466" t="s">
        <v>1491</v>
      </c>
      <c r="E466" t="s">
        <v>39</v>
      </c>
      <c r="F466" t="s">
        <v>1535</v>
      </c>
      <c r="G466" t="s">
        <v>40</v>
      </c>
      <c r="H466">
        <v>2</v>
      </c>
      <c r="I466" t="b">
        <v>0</v>
      </c>
      <c r="J466" t="b">
        <v>0</v>
      </c>
      <c r="K466" t="s">
        <v>1531</v>
      </c>
      <c r="L466">
        <v>0</v>
      </c>
      <c r="M466" t="s">
        <v>270</v>
      </c>
      <c r="N466" t="s">
        <v>517</v>
      </c>
      <c r="O466" t="s">
        <v>559</v>
      </c>
    </row>
    <row r="467" spans="1:17" x14ac:dyDescent="0.25">
      <c r="A467">
        <v>41096</v>
      </c>
      <c r="B467">
        <v>-58.370780054374997</v>
      </c>
      <c r="C467">
        <v>-34.602170359541098</v>
      </c>
      <c r="D467" t="s">
        <v>1489</v>
      </c>
      <c r="E467" t="s">
        <v>39</v>
      </c>
      <c r="F467" t="s">
        <v>1536</v>
      </c>
      <c r="G467" t="s">
        <v>40</v>
      </c>
      <c r="H467">
        <v>1</v>
      </c>
      <c r="I467" t="b">
        <v>0</v>
      </c>
      <c r="J467" t="b">
        <v>0</v>
      </c>
      <c r="K467" t="s">
        <v>1531</v>
      </c>
      <c r="L467">
        <v>0</v>
      </c>
      <c r="M467" t="s">
        <v>435</v>
      </c>
      <c r="N467" t="s">
        <v>512</v>
      </c>
      <c r="O467" t="s">
        <v>559</v>
      </c>
    </row>
    <row r="468" spans="1:17" x14ac:dyDescent="0.25">
      <c r="A468">
        <v>40528</v>
      </c>
      <c r="B468">
        <v>-58.370250462960399</v>
      </c>
      <c r="C468">
        <v>-34.606507161045997</v>
      </c>
      <c r="D468" t="s">
        <v>1490</v>
      </c>
      <c r="E468" t="s">
        <v>39</v>
      </c>
      <c r="F468" t="s">
        <v>1537</v>
      </c>
      <c r="G468" t="s">
        <v>40</v>
      </c>
      <c r="H468">
        <v>6</v>
      </c>
      <c r="I468" t="b">
        <v>0</v>
      </c>
      <c r="J468" t="b">
        <v>0</v>
      </c>
      <c r="K468" t="s">
        <v>1531</v>
      </c>
      <c r="L468">
        <v>0</v>
      </c>
      <c r="M468" t="s">
        <v>325</v>
      </c>
      <c r="N468" t="s">
        <v>512</v>
      </c>
      <c r="O468" t="s">
        <v>559</v>
      </c>
    </row>
    <row r="469" spans="1:17" x14ac:dyDescent="0.25">
      <c r="A469">
        <v>41358</v>
      </c>
      <c r="B469">
        <v>-58.371084827572012</v>
      </c>
      <c r="C469">
        <v>-34.596606831173098</v>
      </c>
      <c r="D469" t="s">
        <v>37</v>
      </c>
      <c r="E469" t="s">
        <v>39</v>
      </c>
      <c r="F469" t="s">
        <v>1538</v>
      </c>
      <c r="G469" t="s">
        <v>40</v>
      </c>
      <c r="H469">
        <v>1</v>
      </c>
      <c r="I469" t="b">
        <v>0</v>
      </c>
      <c r="J469" t="b">
        <v>0</v>
      </c>
      <c r="K469" t="s">
        <v>1531</v>
      </c>
      <c r="L469">
        <v>0</v>
      </c>
      <c r="M469" t="s">
        <v>467</v>
      </c>
      <c r="N469" t="s">
        <v>517</v>
      </c>
      <c r="O469" t="s">
        <v>559</v>
      </c>
    </row>
    <row r="470" spans="1:17" x14ac:dyDescent="0.25">
      <c r="A470">
        <v>39916</v>
      </c>
      <c r="B470">
        <v>-58.373652818497703</v>
      </c>
      <c r="C470">
        <v>-34.594173663174999</v>
      </c>
      <c r="D470" t="s">
        <v>1520</v>
      </c>
      <c r="E470" t="s">
        <v>39</v>
      </c>
      <c r="F470" t="s">
        <v>1539</v>
      </c>
      <c r="G470" t="s">
        <v>40</v>
      </c>
      <c r="H470">
        <v>2</v>
      </c>
      <c r="I470" t="b">
        <v>0</v>
      </c>
      <c r="J470" t="b">
        <v>0</v>
      </c>
      <c r="K470" t="s">
        <v>1531</v>
      </c>
      <c r="L470">
        <v>0</v>
      </c>
      <c r="M470" t="s">
        <v>483</v>
      </c>
      <c r="N470" t="s">
        <v>517</v>
      </c>
      <c r="O470" t="s">
        <v>559</v>
      </c>
    </row>
    <row r="471" spans="1:17" x14ac:dyDescent="0.25">
      <c r="A471">
        <v>41176</v>
      </c>
      <c r="B471">
        <v>-58.372631984704</v>
      </c>
      <c r="C471">
        <v>-34.595470697725503</v>
      </c>
      <c r="D471" t="s">
        <v>1489</v>
      </c>
      <c r="E471" t="s">
        <v>39</v>
      </c>
      <c r="F471" t="s">
        <v>1540</v>
      </c>
      <c r="G471" t="s">
        <v>40</v>
      </c>
      <c r="H471">
        <v>3</v>
      </c>
      <c r="I471" t="b">
        <v>0</v>
      </c>
      <c r="J471" t="b">
        <v>0</v>
      </c>
      <c r="K471" t="s">
        <v>1531</v>
      </c>
      <c r="L471">
        <v>0</v>
      </c>
      <c r="M471" t="s">
        <v>1541</v>
      </c>
      <c r="N471" t="s">
        <v>517</v>
      </c>
      <c r="O471" t="s">
        <v>559</v>
      </c>
    </row>
    <row r="472" spans="1:17" x14ac:dyDescent="0.25">
      <c r="A472">
        <v>39815</v>
      </c>
      <c r="B472">
        <v>-58.371695761838701</v>
      </c>
      <c r="C472">
        <v>-34.597800755422398</v>
      </c>
      <c r="D472" t="s">
        <v>1542</v>
      </c>
      <c r="E472" t="s">
        <v>39</v>
      </c>
      <c r="F472" t="s">
        <v>1543</v>
      </c>
      <c r="G472" t="s">
        <v>40</v>
      </c>
      <c r="H472">
        <v>2</v>
      </c>
      <c r="I472" t="b">
        <v>0</v>
      </c>
      <c r="J472" t="b">
        <v>0</v>
      </c>
      <c r="K472" t="s">
        <v>1531</v>
      </c>
      <c r="L472">
        <v>0</v>
      </c>
      <c r="M472" t="s">
        <v>1544</v>
      </c>
      <c r="N472" t="s">
        <v>517</v>
      </c>
      <c r="O472" t="s">
        <v>559</v>
      </c>
    </row>
    <row r="473" spans="1:17" x14ac:dyDescent="0.25">
      <c r="A473">
        <v>40225</v>
      </c>
      <c r="B473">
        <v>-58.3659513574096</v>
      </c>
      <c r="C473">
        <v>-34.614143408887202</v>
      </c>
      <c r="D473" t="s">
        <v>1498</v>
      </c>
      <c r="E473" t="s">
        <v>39</v>
      </c>
      <c r="F473" t="s">
        <v>1545</v>
      </c>
      <c r="G473" t="s">
        <v>40</v>
      </c>
      <c r="H473">
        <v>2</v>
      </c>
      <c r="I473" t="b">
        <v>0</v>
      </c>
      <c r="J473" t="b">
        <v>0</v>
      </c>
      <c r="K473" t="s">
        <v>1546</v>
      </c>
      <c r="L473">
        <v>1370</v>
      </c>
      <c r="N473" t="s">
        <v>514</v>
      </c>
      <c r="O473" t="s">
        <v>559</v>
      </c>
      <c r="P473">
        <v>1107</v>
      </c>
      <c r="Q473" t="s">
        <v>1547</v>
      </c>
    </row>
    <row r="474" spans="1:17" x14ac:dyDescent="0.25">
      <c r="A474">
        <v>40066</v>
      </c>
      <c r="B474">
        <v>-58.411616143242398</v>
      </c>
      <c r="C474">
        <v>-34.639480711532499</v>
      </c>
      <c r="D474" t="s">
        <v>1548</v>
      </c>
      <c r="E474" t="s">
        <v>39</v>
      </c>
      <c r="F474" t="s">
        <v>1549</v>
      </c>
      <c r="G474" t="s">
        <v>40</v>
      </c>
      <c r="H474">
        <v>2</v>
      </c>
      <c r="I474" t="b">
        <v>0</v>
      </c>
      <c r="J474" t="b">
        <v>0</v>
      </c>
      <c r="K474" t="s">
        <v>237</v>
      </c>
      <c r="L474">
        <v>0</v>
      </c>
      <c r="M474" t="s">
        <v>1550</v>
      </c>
      <c r="N474" t="s">
        <v>519</v>
      </c>
      <c r="O474" t="s">
        <v>560</v>
      </c>
    </row>
    <row r="475" spans="1:17" x14ac:dyDescent="0.25">
      <c r="A475">
        <v>40234</v>
      </c>
      <c r="B475">
        <v>-58.385300313604603</v>
      </c>
      <c r="C475">
        <v>-34.611217537290301</v>
      </c>
      <c r="D475" t="s">
        <v>1498</v>
      </c>
      <c r="E475" t="s">
        <v>39</v>
      </c>
      <c r="F475" t="s">
        <v>1551</v>
      </c>
      <c r="G475" t="s">
        <v>40</v>
      </c>
      <c r="H475">
        <v>2</v>
      </c>
      <c r="I475" t="b">
        <v>0</v>
      </c>
      <c r="J475" t="b">
        <v>0</v>
      </c>
      <c r="K475" t="s">
        <v>238</v>
      </c>
      <c r="L475">
        <v>1338</v>
      </c>
      <c r="N475" t="s">
        <v>515</v>
      </c>
      <c r="O475" t="s">
        <v>559</v>
      </c>
      <c r="P475">
        <v>1088</v>
      </c>
      <c r="Q475" t="s">
        <v>1552</v>
      </c>
    </row>
    <row r="476" spans="1:17" x14ac:dyDescent="0.25">
      <c r="A476">
        <v>41273</v>
      </c>
      <c r="B476">
        <v>-58.398977913367702</v>
      </c>
      <c r="C476">
        <v>-34.611978945662607</v>
      </c>
      <c r="D476" t="s">
        <v>37</v>
      </c>
      <c r="E476" t="s">
        <v>39</v>
      </c>
      <c r="F476" t="s">
        <v>1553</v>
      </c>
      <c r="G476" t="s">
        <v>40</v>
      </c>
      <c r="H476">
        <v>2</v>
      </c>
      <c r="I476" t="b">
        <v>0</v>
      </c>
      <c r="J476" t="b">
        <v>0</v>
      </c>
      <c r="K476" t="s">
        <v>238</v>
      </c>
      <c r="L476">
        <v>0</v>
      </c>
      <c r="M476" t="s">
        <v>1554</v>
      </c>
      <c r="N476" t="s">
        <v>527</v>
      </c>
      <c r="O476" t="s">
        <v>567</v>
      </c>
    </row>
    <row r="477" spans="1:17" x14ac:dyDescent="0.25">
      <c r="A477">
        <v>40937</v>
      </c>
      <c r="B477">
        <v>-58.464654918360701</v>
      </c>
      <c r="C477">
        <v>-34.6030865209745</v>
      </c>
      <c r="D477" t="s">
        <v>1491</v>
      </c>
      <c r="E477" t="s">
        <v>39</v>
      </c>
      <c r="F477" t="s">
        <v>1555</v>
      </c>
      <c r="G477" t="s">
        <v>40</v>
      </c>
      <c r="H477">
        <v>3</v>
      </c>
      <c r="I477" t="b">
        <v>0</v>
      </c>
      <c r="J477" t="b">
        <v>0</v>
      </c>
      <c r="K477" t="s">
        <v>239</v>
      </c>
      <c r="L477">
        <v>0</v>
      </c>
      <c r="M477" t="s">
        <v>1556</v>
      </c>
      <c r="N477" t="s">
        <v>552</v>
      </c>
      <c r="O477" t="s">
        <v>573</v>
      </c>
    </row>
    <row r="478" spans="1:17" x14ac:dyDescent="0.25">
      <c r="A478">
        <v>41290</v>
      </c>
      <c r="B478">
        <v>-58.465436484836587</v>
      </c>
      <c r="C478">
        <v>-34.538098137304203</v>
      </c>
      <c r="D478" t="s">
        <v>37</v>
      </c>
      <c r="E478" t="s">
        <v>39</v>
      </c>
      <c r="F478" t="s">
        <v>1557</v>
      </c>
      <c r="G478" t="s">
        <v>40</v>
      </c>
      <c r="H478">
        <v>1</v>
      </c>
      <c r="I478" t="b">
        <v>0</v>
      </c>
      <c r="J478" t="b">
        <v>0</v>
      </c>
      <c r="K478" t="s">
        <v>227</v>
      </c>
      <c r="L478">
        <v>0</v>
      </c>
      <c r="M478" t="s">
        <v>270</v>
      </c>
      <c r="N478" t="s">
        <v>533</v>
      </c>
      <c r="O478" t="s">
        <v>570</v>
      </c>
    </row>
    <row r="479" spans="1:17" x14ac:dyDescent="0.25">
      <c r="A479">
        <v>41124</v>
      </c>
      <c r="B479">
        <v>-58.464863724548287</v>
      </c>
      <c r="C479">
        <v>-34.602723011661098</v>
      </c>
      <c r="D479" t="s">
        <v>1489</v>
      </c>
      <c r="E479" t="s">
        <v>39</v>
      </c>
      <c r="F479" t="s">
        <v>1558</v>
      </c>
      <c r="G479" t="s">
        <v>40</v>
      </c>
      <c r="H479">
        <v>2</v>
      </c>
      <c r="I479" t="b">
        <v>0</v>
      </c>
      <c r="J479" t="b">
        <v>0</v>
      </c>
      <c r="K479" t="s">
        <v>239</v>
      </c>
      <c r="L479">
        <v>0</v>
      </c>
      <c r="M479" t="s">
        <v>311</v>
      </c>
      <c r="N479" t="s">
        <v>538</v>
      </c>
      <c r="O479" t="s">
        <v>561</v>
      </c>
    </row>
    <row r="480" spans="1:17" x14ac:dyDescent="0.25">
      <c r="A480">
        <v>40956</v>
      </c>
      <c r="B480">
        <v>-58.520821304405501</v>
      </c>
      <c r="C480">
        <v>-34.633379835012597</v>
      </c>
      <c r="D480" t="s">
        <v>1491</v>
      </c>
      <c r="E480" t="s">
        <v>39</v>
      </c>
      <c r="F480" t="s">
        <v>1559</v>
      </c>
      <c r="G480" t="s">
        <v>40</v>
      </c>
      <c r="H480">
        <v>1</v>
      </c>
      <c r="I480" t="b">
        <v>0</v>
      </c>
      <c r="J480" t="b">
        <v>0</v>
      </c>
      <c r="K480" t="s">
        <v>240</v>
      </c>
      <c r="L480">
        <v>0</v>
      </c>
      <c r="M480" t="s">
        <v>287</v>
      </c>
      <c r="N480" t="s">
        <v>557</v>
      </c>
      <c r="O480" t="s">
        <v>563</v>
      </c>
    </row>
    <row r="481" spans="1:17" x14ac:dyDescent="0.25">
      <c r="A481">
        <v>40142</v>
      </c>
      <c r="B481">
        <v>-58.4711796974698</v>
      </c>
      <c r="C481">
        <v>-34.6036573019081</v>
      </c>
      <c r="D481" t="s">
        <v>1498</v>
      </c>
      <c r="E481" t="s">
        <v>39</v>
      </c>
      <c r="F481" t="s">
        <v>1560</v>
      </c>
      <c r="G481" t="s">
        <v>40</v>
      </c>
      <c r="H481">
        <v>1</v>
      </c>
      <c r="I481" t="b">
        <v>0</v>
      </c>
      <c r="J481" t="b">
        <v>0</v>
      </c>
      <c r="K481" t="s">
        <v>241</v>
      </c>
      <c r="L481">
        <v>0</v>
      </c>
      <c r="M481" t="s">
        <v>1561</v>
      </c>
      <c r="N481" t="s">
        <v>552</v>
      </c>
      <c r="O481" t="s">
        <v>573</v>
      </c>
    </row>
    <row r="482" spans="1:17" x14ac:dyDescent="0.25">
      <c r="A482">
        <v>40525</v>
      </c>
      <c r="B482">
        <v>-58.449466520525</v>
      </c>
      <c r="C482">
        <v>-34.581114394820197</v>
      </c>
      <c r="D482" t="s">
        <v>1490</v>
      </c>
      <c r="E482" t="s">
        <v>39</v>
      </c>
      <c r="F482" t="s">
        <v>1562</v>
      </c>
      <c r="G482" t="s">
        <v>40</v>
      </c>
      <c r="H482">
        <v>2</v>
      </c>
      <c r="I482" t="b">
        <v>0</v>
      </c>
      <c r="J482" t="b">
        <v>0</v>
      </c>
      <c r="K482" t="s">
        <v>242</v>
      </c>
      <c r="L482">
        <v>0</v>
      </c>
      <c r="M482" t="s">
        <v>448</v>
      </c>
      <c r="N482" t="s">
        <v>536</v>
      </c>
      <c r="O482" t="s">
        <v>561</v>
      </c>
    </row>
    <row r="483" spans="1:17" x14ac:dyDescent="0.25">
      <c r="A483">
        <v>40198</v>
      </c>
      <c r="B483">
        <v>-58.383049866238792</v>
      </c>
      <c r="C483">
        <v>-34.591389967753202</v>
      </c>
      <c r="D483" t="s">
        <v>1498</v>
      </c>
      <c r="E483" t="s">
        <v>39</v>
      </c>
      <c r="F483" t="s">
        <v>1563</v>
      </c>
      <c r="G483" t="s">
        <v>40</v>
      </c>
      <c r="H483">
        <v>2</v>
      </c>
      <c r="I483" t="b">
        <v>0</v>
      </c>
      <c r="J483" t="b">
        <v>0</v>
      </c>
      <c r="K483" t="s">
        <v>243</v>
      </c>
      <c r="L483">
        <v>1301</v>
      </c>
      <c r="N483" t="s">
        <v>517</v>
      </c>
      <c r="O483" t="s">
        <v>559</v>
      </c>
      <c r="P483">
        <v>1014</v>
      </c>
      <c r="Q483" t="s">
        <v>1564</v>
      </c>
    </row>
    <row r="484" spans="1:17" x14ac:dyDescent="0.25">
      <c r="A484">
        <v>40386</v>
      </c>
      <c r="B484">
        <v>-58.390325661584797</v>
      </c>
      <c r="C484">
        <v>-34.585794390836703</v>
      </c>
      <c r="D484" t="s">
        <v>1498</v>
      </c>
      <c r="E484" t="s">
        <v>39</v>
      </c>
      <c r="F484" t="s">
        <v>1565</v>
      </c>
      <c r="G484" t="s">
        <v>40</v>
      </c>
      <c r="H484">
        <v>1</v>
      </c>
      <c r="I484" t="b">
        <v>0</v>
      </c>
      <c r="J484" t="b">
        <v>0</v>
      </c>
      <c r="K484" t="s">
        <v>243</v>
      </c>
      <c r="L484">
        <v>0</v>
      </c>
      <c r="M484" t="s">
        <v>1504</v>
      </c>
      <c r="N484" t="s">
        <v>524</v>
      </c>
      <c r="O484" t="s">
        <v>565</v>
      </c>
    </row>
    <row r="485" spans="1:17" x14ac:dyDescent="0.25">
      <c r="A485">
        <v>40873</v>
      </c>
      <c r="B485">
        <v>-58.40091328519879</v>
      </c>
      <c r="C485">
        <v>-34.596622085966303</v>
      </c>
      <c r="D485" t="s">
        <v>1491</v>
      </c>
      <c r="E485" t="s">
        <v>39</v>
      </c>
      <c r="F485" t="s">
        <v>1566</v>
      </c>
      <c r="G485" t="s">
        <v>40</v>
      </c>
      <c r="H485">
        <v>1</v>
      </c>
      <c r="I485" t="b">
        <v>0</v>
      </c>
      <c r="J485" t="b">
        <v>0</v>
      </c>
      <c r="K485" t="s">
        <v>244</v>
      </c>
      <c r="L485">
        <v>0</v>
      </c>
      <c r="M485" t="s">
        <v>315</v>
      </c>
      <c r="N485" t="s">
        <v>524</v>
      </c>
      <c r="O485" t="s">
        <v>565</v>
      </c>
    </row>
    <row r="486" spans="1:17" x14ac:dyDescent="0.25">
      <c r="A486">
        <v>41041</v>
      </c>
      <c r="B486">
        <v>-58.373059311010998</v>
      </c>
      <c r="C486">
        <v>-34.596633922168003</v>
      </c>
      <c r="D486" t="s">
        <v>1512</v>
      </c>
      <c r="E486" t="s">
        <v>39</v>
      </c>
      <c r="F486" t="s">
        <v>1567</v>
      </c>
      <c r="G486" t="s">
        <v>40</v>
      </c>
      <c r="H486">
        <v>2</v>
      </c>
      <c r="I486" t="b">
        <v>0</v>
      </c>
      <c r="J486" t="b">
        <v>0</v>
      </c>
      <c r="K486" t="s">
        <v>244</v>
      </c>
      <c r="L486">
        <v>0</v>
      </c>
      <c r="M486" t="s">
        <v>483</v>
      </c>
      <c r="N486" t="s">
        <v>517</v>
      </c>
      <c r="O486" t="s">
        <v>559</v>
      </c>
    </row>
    <row r="487" spans="1:17" x14ac:dyDescent="0.25">
      <c r="A487">
        <v>41049</v>
      </c>
      <c r="B487">
        <v>-58.388167787077997</v>
      </c>
      <c r="C487">
        <v>-34.588100153923698</v>
      </c>
      <c r="D487" t="s">
        <v>1512</v>
      </c>
      <c r="E487" t="s">
        <v>39</v>
      </c>
      <c r="F487" t="s">
        <v>1568</v>
      </c>
      <c r="G487" t="s">
        <v>40</v>
      </c>
      <c r="H487">
        <v>3</v>
      </c>
      <c r="I487" t="b">
        <v>0</v>
      </c>
      <c r="J487" t="b">
        <v>0</v>
      </c>
      <c r="K487" t="s">
        <v>245</v>
      </c>
      <c r="L487">
        <v>0</v>
      </c>
      <c r="M487" t="s">
        <v>262</v>
      </c>
      <c r="N487" t="s">
        <v>524</v>
      </c>
      <c r="O487" t="s">
        <v>565</v>
      </c>
    </row>
    <row r="488" spans="1:17" x14ac:dyDescent="0.25">
      <c r="A488">
        <v>41146</v>
      </c>
      <c r="B488">
        <v>-58.386267216081293</v>
      </c>
      <c r="C488">
        <v>-34.589378292332697</v>
      </c>
      <c r="D488" t="s">
        <v>1489</v>
      </c>
      <c r="E488" t="s">
        <v>39</v>
      </c>
      <c r="F488" t="s">
        <v>1569</v>
      </c>
      <c r="G488" t="s">
        <v>40</v>
      </c>
      <c r="H488">
        <v>1</v>
      </c>
      <c r="I488" t="b">
        <v>0</v>
      </c>
      <c r="J488" t="b">
        <v>0</v>
      </c>
      <c r="K488" t="s">
        <v>245</v>
      </c>
      <c r="L488">
        <v>0</v>
      </c>
      <c r="M488" t="s">
        <v>454</v>
      </c>
      <c r="N488" t="s">
        <v>524</v>
      </c>
      <c r="O488" t="s">
        <v>565</v>
      </c>
    </row>
    <row r="489" spans="1:17" x14ac:dyDescent="0.25">
      <c r="A489">
        <v>40016</v>
      </c>
      <c r="B489">
        <v>-58.410377436814997</v>
      </c>
      <c r="C489">
        <v>-34.603983707562499</v>
      </c>
      <c r="D489" t="s">
        <v>1548</v>
      </c>
      <c r="E489" t="s">
        <v>39</v>
      </c>
      <c r="F489" t="s">
        <v>1570</v>
      </c>
      <c r="G489" t="s">
        <v>40</v>
      </c>
      <c r="H489">
        <v>2</v>
      </c>
      <c r="I489" t="b">
        <v>0</v>
      </c>
      <c r="J489" t="b">
        <v>0</v>
      </c>
      <c r="K489" t="s">
        <v>246</v>
      </c>
      <c r="L489">
        <v>0</v>
      </c>
      <c r="M489" t="s">
        <v>268</v>
      </c>
      <c r="N489" t="s">
        <v>527</v>
      </c>
      <c r="O489" t="s">
        <v>567</v>
      </c>
    </row>
    <row r="490" spans="1:17" x14ac:dyDescent="0.25">
      <c r="A490">
        <v>41168</v>
      </c>
      <c r="B490">
        <v>-58.410786049365299</v>
      </c>
      <c r="C490">
        <v>-34.603330090658197</v>
      </c>
      <c r="D490" t="s">
        <v>1489</v>
      </c>
      <c r="E490" t="s">
        <v>39</v>
      </c>
      <c r="F490" t="s">
        <v>1571</v>
      </c>
      <c r="G490" t="s">
        <v>40</v>
      </c>
      <c r="H490">
        <v>1</v>
      </c>
      <c r="I490" t="b">
        <v>0</v>
      </c>
      <c r="J490" t="b">
        <v>0</v>
      </c>
      <c r="K490" t="s">
        <v>246</v>
      </c>
      <c r="L490">
        <v>0</v>
      </c>
      <c r="M490" t="s">
        <v>1572</v>
      </c>
      <c r="N490" t="s">
        <v>527</v>
      </c>
      <c r="O490" t="s">
        <v>567</v>
      </c>
    </row>
    <row r="491" spans="1:17" x14ac:dyDescent="0.25">
      <c r="A491">
        <v>40372</v>
      </c>
      <c r="B491">
        <v>-58.517820920342103</v>
      </c>
      <c r="C491">
        <v>-34.6530596990224</v>
      </c>
      <c r="D491" t="s">
        <v>1498</v>
      </c>
      <c r="E491" t="s">
        <v>39</v>
      </c>
      <c r="F491" t="s">
        <v>1573</v>
      </c>
      <c r="G491" t="s">
        <v>40</v>
      </c>
      <c r="H491">
        <v>1</v>
      </c>
      <c r="I491" t="b">
        <v>0</v>
      </c>
      <c r="J491" t="b">
        <v>0</v>
      </c>
      <c r="K491" t="s">
        <v>247</v>
      </c>
      <c r="L491">
        <v>0</v>
      </c>
      <c r="M491" t="s">
        <v>274</v>
      </c>
      <c r="N491" t="s">
        <v>522</v>
      </c>
      <c r="O491" t="s">
        <v>564</v>
      </c>
    </row>
    <row r="492" spans="1:17" x14ac:dyDescent="0.25">
      <c r="A492">
        <v>41312</v>
      </c>
      <c r="B492">
        <v>-58.368000213329708</v>
      </c>
      <c r="C492">
        <v>-34.598825696804397</v>
      </c>
      <c r="D492" t="s">
        <v>37</v>
      </c>
      <c r="E492" t="s">
        <v>39</v>
      </c>
      <c r="F492" t="s">
        <v>1574</v>
      </c>
      <c r="G492" t="s">
        <v>40</v>
      </c>
      <c r="H492">
        <v>1</v>
      </c>
      <c r="I492" t="b">
        <v>0</v>
      </c>
      <c r="J492" t="b">
        <v>0</v>
      </c>
      <c r="K492" t="s">
        <v>248</v>
      </c>
      <c r="L492">
        <v>0</v>
      </c>
      <c r="M492" t="s">
        <v>352</v>
      </c>
      <c r="N492" t="s">
        <v>514</v>
      </c>
      <c r="O492" t="s">
        <v>559</v>
      </c>
    </row>
    <row r="493" spans="1:17" x14ac:dyDescent="0.25">
      <c r="A493">
        <v>41141</v>
      </c>
      <c r="B493">
        <v>-58.367977805043793</v>
      </c>
      <c r="C493">
        <v>-34.597795373416403</v>
      </c>
      <c r="D493" t="s">
        <v>1489</v>
      </c>
      <c r="E493" t="s">
        <v>39</v>
      </c>
      <c r="F493" t="s">
        <v>1574</v>
      </c>
      <c r="G493" t="s">
        <v>40</v>
      </c>
      <c r="H493">
        <v>1</v>
      </c>
      <c r="I493" t="b">
        <v>0</v>
      </c>
      <c r="J493" t="b">
        <v>0</v>
      </c>
      <c r="K493" t="s">
        <v>248</v>
      </c>
      <c r="L493">
        <v>0</v>
      </c>
      <c r="M493" t="s">
        <v>352</v>
      </c>
      <c r="N493" t="s">
        <v>517</v>
      </c>
      <c r="O493" t="s">
        <v>559</v>
      </c>
    </row>
    <row r="494" spans="1:17" x14ac:dyDescent="0.25">
      <c r="A494">
        <v>40976</v>
      </c>
      <c r="B494">
        <v>-58.370987964237393</v>
      </c>
      <c r="C494">
        <v>-34.588290842037303</v>
      </c>
      <c r="D494" t="s">
        <v>1491</v>
      </c>
      <c r="E494" t="s">
        <v>39</v>
      </c>
      <c r="F494" t="s">
        <v>1575</v>
      </c>
      <c r="G494" t="s">
        <v>40</v>
      </c>
      <c r="H494">
        <v>1</v>
      </c>
      <c r="I494" t="b">
        <v>0</v>
      </c>
      <c r="J494" t="b">
        <v>0</v>
      </c>
      <c r="K494" t="s">
        <v>248</v>
      </c>
      <c r="L494">
        <v>0</v>
      </c>
      <c r="M494" t="s">
        <v>1576</v>
      </c>
      <c r="N494" t="s">
        <v>517</v>
      </c>
      <c r="O494" t="s">
        <v>559</v>
      </c>
    </row>
    <row r="495" spans="1:17" x14ac:dyDescent="0.25">
      <c r="A495">
        <v>41193</v>
      </c>
      <c r="B495">
        <v>-58.372930721068897</v>
      </c>
      <c r="C495">
        <v>-34.640846931821002</v>
      </c>
      <c r="D495" t="s">
        <v>1489</v>
      </c>
      <c r="E495" t="s">
        <v>39</v>
      </c>
      <c r="F495" t="s">
        <v>1577</v>
      </c>
      <c r="G495" t="s">
        <v>40</v>
      </c>
      <c r="H495">
        <v>1</v>
      </c>
      <c r="I495" t="b">
        <v>0</v>
      </c>
      <c r="J495" t="b">
        <v>0</v>
      </c>
      <c r="K495" t="s">
        <v>249</v>
      </c>
      <c r="L495">
        <v>0</v>
      </c>
      <c r="M495" t="s">
        <v>1578</v>
      </c>
      <c r="N495" t="s">
        <v>525</v>
      </c>
      <c r="O495" t="s">
        <v>560</v>
      </c>
    </row>
    <row r="496" spans="1:17" x14ac:dyDescent="0.25">
      <c r="A496">
        <v>40098</v>
      </c>
      <c r="B496">
        <v>-58.507359174833198</v>
      </c>
      <c r="C496">
        <v>-34.638633321403702</v>
      </c>
      <c r="D496" t="s">
        <v>1498</v>
      </c>
      <c r="E496" t="s">
        <v>39</v>
      </c>
      <c r="F496" t="s">
        <v>1579</v>
      </c>
      <c r="G496" t="s">
        <v>40</v>
      </c>
      <c r="H496">
        <v>2</v>
      </c>
      <c r="I496" t="b">
        <v>0</v>
      </c>
      <c r="J496" t="b">
        <v>0</v>
      </c>
      <c r="K496" t="s">
        <v>250</v>
      </c>
      <c r="L496">
        <v>0</v>
      </c>
      <c r="M496" t="s">
        <v>1580</v>
      </c>
      <c r="N496" t="s">
        <v>550</v>
      </c>
      <c r="O496" t="s">
        <v>563</v>
      </c>
    </row>
    <row r="497" spans="1:17" x14ac:dyDescent="0.25">
      <c r="A497">
        <v>40124</v>
      </c>
      <c r="B497">
        <v>-58.437215531441709</v>
      </c>
      <c r="C497">
        <v>-34.567437438952503</v>
      </c>
      <c r="D497" t="s">
        <v>1498</v>
      </c>
      <c r="E497" t="s">
        <v>39</v>
      </c>
      <c r="F497" t="s">
        <v>1581</v>
      </c>
      <c r="G497" t="s">
        <v>40</v>
      </c>
      <c r="H497">
        <v>2</v>
      </c>
      <c r="I497" t="b">
        <v>0</v>
      </c>
      <c r="J497" t="b">
        <v>0</v>
      </c>
      <c r="K497" t="s">
        <v>251</v>
      </c>
      <c r="L497">
        <v>940</v>
      </c>
      <c r="N497" t="s">
        <v>530</v>
      </c>
      <c r="O497" t="s">
        <v>569</v>
      </c>
      <c r="P497">
        <v>1426</v>
      </c>
      <c r="Q497" t="s">
        <v>1582</v>
      </c>
    </row>
    <row r="498" spans="1:17" x14ac:dyDescent="0.25">
      <c r="A498">
        <v>40287</v>
      </c>
      <c r="B498">
        <v>-58.446047795416213</v>
      </c>
      <c r="C498">
        <v>-34.583757071796398</v>
      </c>
      <c r="D498" t="s">
        <v>1498</v>
      </c>
      <c r="E498" t="s">
        <v>39</v>
      </c>
      <c r="F498" t="s">
        <v>1583</v>
      </c>
      <c r="G498" t="s">
        <v>40</v>
      </c>
      <c r="H498">
        <v>1</v>
      </c>
      <c r="I498" t="b">
        <v>0</v>
      </c>
      <c r="J498" t="b">
        <v>0</v>
      </c>
      <c r="K498" t="s">
        <v>252</v>
      </c>
      <c r="L498">
        <v>0</v>
      </c>
      <c r="M498" t="s">
        <v>266</v>
      </c>
      <c r="N498" t="s">
        <v>536</v>
      </c>
      <c r="O498" t="s">
        <v>561</v>
      </c>
    </row>
    <row r="499" spans="1:17" x14ac:dyDescent="0.25">
      <c r="A499">
        <v>40366</v>
      </c>
      <c r="B499">
        <v>-58.450567638451901</v>
      </c>
      <c r="C499">
        <v>-34.591085516613703</v>
      </c>
      <c r="D499" t="s">
        <v>1498</v>
      </c>
      <c r="E499" t="s">
        <v>39</v>
      </c>
      <c r="F499" t="s">
        <v>1584</v>
      </c>
      <c r="G499" t="s">
        <v>40</v>
      </c>
      <c r="H499">
        <v>1</v>
      </c>
      <c r="I499" t="b">
        <v>0</v>
      </c>
      <c r="J499" t="b">
        <v>0</v>
      </c>
      <c r="K499" t="s">
        <v>252</v>
      </c>
      <c r="L499">
        <v>0</v>
      </c>
      <c r="M499" t="s">
        <v>1585</v>
      </c>
      <c r="N499" t="s">
        <v>536</v>
      </c>
      <c r="O499" t="s">
        <v>561</v>
      </c>
    </row>
    <row r="500" spans="1:17" x14ac:dyDescent="0.25">
      <c r="A500">
        <v>40733</v>
      </c>
      <c r="B500">
        <v>-58.440971373498499</v>
      </c>
      <c r="C500">
        <v>-34.610530106997203</v>
      </c>
      <c r="D500" t="s">
        <v>1490</v>
      </c>
      <c r="E500" t="s">
        <v>39</v>
      </c>
      <c r="F500" t="s">
        <v>1586</v>
      </c>
      <c r="G500" t="s">
        <v>40</v>
      </c>
      <c r="H500">
        <v>1</v>
      </c>
      <c r="I500" t="b">
        <v>0</v>
      </c>
      <c r="J500" t="b">
        <v>0</v>
      </c>
      <c r="K500" t="s">
        <v>253</v>
      </c>
      <c r="L500">
        <v>0</v>
      </c>
      <c r="M500" t="s">
        <v>1587</v>
      </c>
      <c r="N500" t="s">
        <v>518</v>
      </c>
      <c r="O500" t="s">
        <v>562</v>
      </c>
    </row>
    <row r="501" spans="1:17" x14ac:dyDescent="0.25">
      <c r="A501">
        <v>41211</v>
      </c>
      <c r="B501">
        <v>-58.496867185301298</v>
      </c>
      <c r="C501">
        <v>-34.673614472076203</v>
      </c>
      <c r="D501" t="s">
        <v>1489</v>
      </c>
      <c r="E501" t="s">
        <v>39</v>
      </c>
      <c r="F501" t="s">
        <v>1588</v>
      </c>
      <c r="G501" t="s">
        <v>40</v>
      </c>
      <c r="H501">
        <v>1</v>
      </c>
      <c r="I501" t="b">
        <v>0</v>
      </c>
      <c r="J501" t="b">
        <v>0</v>
      </c>
      <c r="K501" t="s">
        <v>254</v>
      </c>
      <c r="L501">
        <v>0</v>
      </c>
      <c r="M501" t="s">
        <v>1589</v>
      </c>
      <c r="N501" t="s">
        <v>555</v>
      </c>
      <c r="O501" t="s">
        <v>572</v>
      </c>
    </row>
    <row r="502" spans="1:17" x14ac:dyDescent="0.25">
      <c r="A502">
        <v>40118</v>
      </c>
      <c r="B502">
        <v>-58.465436484836587</v>
      </c>
      <c r="C502">
        <v>-34.538098137304203</v>
      </c>
      <c r="D502" t="s">
        <v>1498</v>
      </c>
      <c r="E502" t="s">
        <v>39</v>
      </c>
      <c r="F502" t="s">
        <v>1557</v>
      </c>
      <c r="G502" t="s">
        <v>40</v>
      </c>
      <c r="H502">
        <v>3</v>
      </c>
      <c r="I502" t="b">
        <v>0</v>
      </c>
      <c r="J502" t="b">
        <v>0</v>
      </c>
      <c r="K502" t="s">
        <v>227</v>
      </c>
      <c r="L502">
        <v>0</v>
      </c>
      <c r="M502" t="s">
        <v>270</v>
      </c>
      <c r="N502" t="s">
        <v>533</v>
      </c>
      <c r="O502" t="s">
        <v>570</v>
      </c>
    </row>
    <row r="503" spans="1:17" x14ac:dyDescent="0.25">
      <c r="A503">
        <v>41105</v>
      </c>
      <c r="B503">
        <v>-58.465436484836587</v>
      </c>
      <c r="C503">
        <v>-34.538098137304203</v>
      </c>
      <c r="D503" t="s">
        <v>1489</v>
      </c>
      <c r="E503" t="s">
        <v>39</v>
      </c>
      <c r="F503" t="s">
        <v>1557</v>
      </c>
      <c r="G503" t="s">
        <v>40</v>
      </c>
      <c r="H503">
        <v>1</v>
      </c>
      <c r="I503" t="b">
        <v>0</v>
      </c>
      <c r="J503" t="b">
        <v>0</v>
      </c>
      <c r="K503" t="s">
        <v>227</v>
      </c>
      <c r="L503">
        <v>0</v>
      </c>
      <c r="M503" t="s">
        <v>270</v>
      </c>
      <c r="N503" t="s">
        <v>533</v>
      </c>
      <c r="O503" t="s">
        <v>570</v>
      </c>
    </row>
    <row r="504" spans="1:17" x14ac:dyDescent="0.25">
      <c r="A504">
        <v>40222</v>
      </c>
      <c r="B504">
        <v>-58.486414635899798</v>
      </c>
      <c r="C504">
        <v>-34.547537848968602</v>
      </c>
      <c r="D504" t="s">
        <v>1498</v>
      </c>
      <c r="E504" t="s">
        <v>39</v>
      </c>
      <c r="F504" t="s">
        <v>1590</v>
      </c>
      <c r="G504" t="s">
        <v>40</v>
      </c>
      <c r="H504">
        <v>1</v>
      </c>
      <c r="I504" t="b">
        <v>0</v>
      </c>
      <c r="J504" t="b">
        <v>0</v>
      </c>
      <c r="K504" t="s">
        <v>227</v>
      </c>
      <c r="L504">
        <v>0</v>
      </c>
      <c r="M504" t="s">
        <v>450</v>
      </c>
      <c r="N504" t="s">
        <v>203</v>
      </c>
      <c r="O504" t="s">
        <v>571</v>
      </c>
    </row>
    <row r="505" spans="1:17" x14ac:dyDescent="0.25">
      <c r="A505">
        <v>40511</v>
      </c>
      <c r="B505">
        <v>-58.484185634304097</v>
      </c>
      <c r="C505">
        <v>-34.546460735425903</v>
      </c>
      <c r="D505" t="s">
        <v>1494</v>
      </c>
      <c r="E505" t="s">
        <v>39</v>
      </c>
      <c r="F505" t="s">
        <v>1591</v>
      </c>
      <c r="G505" t="s">
        <v>40</v>
      </c>
      <c r="H505">
        <v>1</v>
      </c>
      <c r="I505" t="b">
        <v>0</v>
      </c>
      <c r="J505" t="b">
        <v>0</v>
      </c>
      <c r="K505" t="s">
        <v>227</v>
      </c>
      <c r="L505">
        <v>0</v>
      </c>
      <c r="M505" t="s">
        <v>500</v>
      </c>
      <c r="N505" t="s">
        <v>203</v>
      </c>
      <c r="O505" t="s">
        <v>571</v>
      </c>
    </row>
    <row r="506" spans="1:17" x14ac:dyDescent="0.25">
      <c r="A506">
        <v>40762</v>
      </c>
      <c r="B506">
        <v>-58.403328775074399</v>
      </c>
      <c r="C506">
        <v>-34.636884892820603</v>
      </c>
      <c r="D506" t="s">
        <v>1491</v>
      </c>
      <c r="E506" t="s">
        <v>39</v>
      </c>
      <c r="F506" t="s">
        <v>1592</v>
      </c>
      <c r="G506" t="s">
        <v>40</v>
      </c>
      <c r="H506">
        <v>3</v>
      </c>
      <c r="I506" t="b">
        <v>0</v>
      </c>
      <c r="J506" t="b">
        <v>0</v>
      </c>
      <c r="K506" t="s">
        <v>255</v>
      </c>
      <c r="L506">
        <v>0</v>
      </c>
      <c r="M506" t="s">
        <v>263</v>
      </c>
      <c r="N506" t="s">
        <v>519</v>
      </c>
      <c r="O506" t="s">
        <v>560</v>
      </c>
    </row>
    <row r="507" spans="1:17" x14ac:dyDescent="0.25">
      <c r="A507">
        <v>40663</v>
      </c>
      <c r="B507">
        <v>-58.457579195984792</v>
      </c>
      <c r="C507">
        <v>-34.641448030936701</v>
      </c>
      <c r="D507" t="s">
        <v>1490</v>
      </c>
      <c r="E507" t="s">
        <v>39</v>
      </c>
      <c r="F507" t="s">
        <v>1593</v>
      </c>
      <c r="G507" t="s">
        <v>40</v>
      </c>
      <c r="H507">
        <v>2</v>
      </c>
      <c r="I507" t="b">
        <v>0</v>
      </c>
      <c r="J507" t="b">
        <v>0</v>
      </c>
      <c r="K507" t="s">
        <v>256</v>
      </c>
      <c r="L507">
        <v>0</v>
      </c>
      <c r="M507" t="s">
        <v>278</v>
      </c>
      <c r="N507" t="s">
        <v>529</v>
      </c>
      <c r="O507" t="s">
        <v>566</v>
      </c>
    </row>
    <row r="508" spans="1:17" x14ac:dyDescent="0.25">
      <c r="A508">
        <v>39763</v>
      </c>
      <c r="B508">
        <v>-58.457461190611397</v>
      </c>
      <c r="C508">
        <v>-34.641392930258903</v>
      </c>
      <c r="D508" t="s">
        <v>1527</v>
      </c>
      <c r="E508" t="s">
        <v>39</v>
      </c>
      <c r="F508" t="s">
        <v>1593</v>
      </c>
      <c r="G508" t="s">
        <v>40</v>
      </c>
      <c r="H508">
        <v>1</v>
      </c>
      <c r="I508" t="b">
        <v>0</v>
      </c>
      <c r="J508" t="b">
        <v>0</v>
      </c>
      <c r="K508" t="s">
        <v>256</v>
      </c>
      <c r="L508">
        <v>0</v>
      </c>
      <c r="M508" t="s">
        <v>278</v>
      </c>
      <c r="N508" t="s">
        <v>529</v>
      </c>
      <c r="O508" t="s">
        <v>566</v>
      </c>
    </row>
    <row r="509" spans="1:17" x14ac:dyDescent="0.25">
      <c r="A509">
        <v>39742</v>
      </c>
      <c r="B509">
        <v>-58.439164672027097</v>
      </c>
      <c r="C509">
        <v>-34.634863071065901</v>
      </c>
      <c r="D509" t="s">
        <v>1527</v>
      </c>
      <c r="E509" t="s">
        <v>39</v>
      </c>
      <c r="F509" t="s">
        <v>1594</v>
      </c>
      <c r="G509" t="s">
        <v>40</v>
      </c>
      <c r="H509">
        <v>2</v>
      </c>
      <c r="I509" t="b">
        <v>0</v>
      </c>
      <c r="J509" t="b">
        <v>0</v>
      </c>
      <c r="K509" t="s">
        <v>257</v>
      </c>
      <c r="L509">
        <v>0</v>
      </c>
      <c r="M509" t="s">
        <v>452</v>
      </c>
      <c r="N509" t="s">
        <v>526</v>
      </c>
      <c r="O509" t="s">
        <v>566</v>
      </c>
    </row>
    <row r="510" spans="1:17" x14ac:dyDescent="0.25">
      <c r="A510">
        <v>40200</v>
      </c>
      <c r="B510">
        <v>-58.513000229752208</v>
      </c>
      <c r="C510">
        <v>-34.6018946580025</v>
      </c>
      <c r="D510" t="s">
        <v>1498</v>
      </c>
      <c r="E510" t="s">
        <v>39</v>
      </c>
      <c r="F510" t="s">
        <v>1595</v>
      </c>
      <c r="G510" t="s">
        <v>40</v>
      </c>
      <c r="H510">
        <v>2</v>
      </c>
      <c r="I510" t="b">
        <v>0</v>
      </c>
      <c r="J510" t="b">
        <v>0</v>
      </c>
      <c r="K510" t="s">
        <v>258</v>
      </c>
      <c r="L510">
        <v>4193</v>
      </c>
      <c r="N510" t="s">
        <v>542</v>
      </c>
      <c r="O510" t="s">
        <v>573</v>
      </c>
      <c r="P510">
        <v>1419</v>
      </c>
      <c r="Q510" t="s">
        <v>1596</v>
      </c>
    </row>
    <row r="511" spans="1:17" x14ac:dyDescent="0.25">
      <c r="A511">
        <v>40199</v>
      </c>
      <c r="B511">
        <v>-58.502460527504603</v>
      </c>
      <c r="C511">
        <v>-34.6181838737403</v>
      </c>
      <c r="D511" t="s">
        <v>1498</v>
      </c>
      <c r="E511" t="s">
        <v>39</v>
      </c>
      <c r="F511" t="s">
        <v>1597</v>
      </c>
      <c r="G511" t="s">
        <v>40</v>
      </c>
      <c r="H511">
        <v>3</v>
      </c>
      <c r="I511" t="b">
        <v>0</v>
      </c>
      <c r="J511" t="b">
        <v>0</v>
      </c>
      <c r="K511" t="s">
        <v>240</v>
      </c>
      <c r="L511">
        <v>4502</v>
      </c>
      <c r="N511" t="s">
        <v>521</v>
      </c>
      <c r="O511" t="s">
        <v>563</v>
      </c>
      <c r="P511">
        <v>1407</v>
      </c>
      <c r="Q511" t="s">
        <v>1598</v>
      </c>
    </row>
    <row r="512" spans="1:17" x14ac:dyDescent="0.25">
      <c r="A512">
        <v>40083</v>
      </c>
      <c r="B512">
        <v>-58.505117116321998</v>
      </c>
      <c r="C512">
        <v>-34.619632898438198</v>
      </c>
      <c r="D512" t="s">
        <v>1548</v>
      </c>
      <c r="E512" t="s">
        <v>39</v>
      </c>
      <c r="F512" t="s">
        <v>1599</v>
      </c>
      <c r="G512" t="s">
        <v>40</v>
      </c>
      <c r="H512">
        <v>2</v>
      </c>
      <c r="I512" t="b">
        <v>0</v>
      </c>
      <c r="J512" t="b">
        <v>0</v>
      </c>
      <c r="K512" t="s">
        <v>240</v>
      </c>
      <c r="L512">
        <v>4740</v>
      </c>
      <c r="N512" t="s">
        <v>521</v>
      </c>
      <c r="O512" t="s">
        <v>563</v>
      </c>
      <c r="P512">
        <v>1407</v>
      </c>
      <c r="Q512" t="s">
        <v>1600</v>
      </c>
    </row>
    <row r="513" spans="1:17" x14ac:dyDescent="0.25">
      <c r="A513">
        <v>40557</v>
      </c>
      <c r="B513">
        <v>-58.511245711150799</v>
      </c>
      <c r="C513">
        <v>-34.623657847663303</v>
      </c>
      <c r="D513" t="s">
        <v>1490</v>
      </c>
      <c r="E513" t="s">
        <v>39</v>
      </c>
      <c r="F513" t="s">
        <v>1601</v>
      </c>
      <c r="G513" t="s">
        <v>40</v>
      </c>
      <c r="H513">
        <v>3</v>
      </c>
      <c r="I513" t="b">
        <v>0</v>
      </c>
      <c r="J513" t="b">
        <v>0</v>
      </c>
      <c r="K513" t="s">
        <v>240</v>
      </c>
      <c r="L513">
        <v>5255</v>
      </c>
      <c r="N513" t="s">
        <v>521</v>
      </c>
      <c r="O513" t="s">
        <v>563</v>
      </c>
      <c r="P513">
        <v>1407</v>
      </c>
      <c r="Q513" t="s">
        <v>716</v>
      </c>
    </row>
    <row r="514" spans="1:17" x14ac:dyDescent="0.25">
      <c r="A514">
        <v>40963</v>
      </c>
      <c r="B514">
        <v>-58.3833555250689</v>
      </c>
      <c r="C514">
        <v>-34.591201496351701</v>
      </c>
      <c r="D514" t="s">
        <v>1491</v>
      </c>
      <c r="E514" t="s">
        <v>39</v>
      </c>
      <c r="F514" t="s">
        <v>1602</v>
      </c>
      <c r="G514" t="s">
        <v>40</v>
      </c>
      <c r="H514">
        <v>1</v>
      </c>
      <c r="I514" t="b">
        <v>0</v>
      </c>
      <c r="J514" t="b">
        <v>0</v>
      </c>
      <c r="K514" t="s">
        <v>243</v>
      </c>
      <c r="L514">
        <v>1331</v>
      </c>
      <c r="N514" t="s">
        <v>517</v>
      </c>
      <c r="O514" t="s">
        <v>559</v>
      </c>
      <c r="P514">
        <v>1014</v>
      </c>
      <c r="Q514" t="s">
        <v>1564</v>
      </c>
    </row>
    <row r="515" spans="1:17" x14ac:dyDescent="0.25">
      <c r="A515">
        <v>40615</v>
      </c>
      <c r="B515">
        <v>-58.385333561181298</v>
      </c>
      <c r="C515">
        <v>-34.590407252987802</v>
      </c>
      <c r="D515" t="s">
        <v>1490</v>
      </c>
      <c r="E515" t="s">
        <v>39</v>
      </c>
      <c r="F515" t="s">
        <v>1603</v>
      </c>
      <c r="G515" t="s">
        <v>40</v>
      </c>
      <c r="H515">
        <v>1</v>
      </c>
      <c r="I515" t="b">
        <v>0</v>
      </c>
      <c r="J515" t="b">
        <v>0</v>
      </c>
      <c r="K515" t="s">
        <v>245</v>
      </c>
      <c r="L515">
        <v>1528</v>
      </c>
      <c r="N515" t="s">
        <v>517</v>
      </c>
      <c r="O515" t="s">
        <v>559</v>
      </c>
      <c r="P515">
        <v>1014</v>
      </c>
      <c r="Q515" t="s">
        <v>1604</v>
      </c>
    </row>
    <row r="516" spans="1:17" x14ac:dyDescent="0.25">
      <c r="A516">
        <v>40548</v>
      </c>
      <c r="B516">
        <v>-58.435686698164787</v>
      </c>
      <c r="C516">
        <v>-34.634434772587703</v>
      </c>
      <c r="D516" t="s">
        <v>1490</v>
      </c>
      <c r="E516" t="s">
        <v>39</v>
      </c>
      <c r="F516" t="s">
        <v>1605</v>
      </c>
      <c r="G516" t="s">
        <v>40</v>
      </c>
      <c r="H516">
        <v>3</v>
      </c>
      <c r="I516" t="b">
        <v>0</v>
      </c>
      <c r="J516" t="b">
        <v>0</v>
      </c>
      <c r="K516" t="s">
        <v>257</v>
      </c>
      <c r="L516">
        <v>695</v>
      </c>
      <c r="N516" t="s">
        <v>526</v>
      </c>
      <c r="O516" t="s">
        <v>566</v>
      </c>
      <c r="P516">
        <v>1424</v>
      </c>
      <c r="Q516" t="s">
        <v>1606</v>
      </c>
    </row>
    <row r="517" spans="1:17" x14ac:dyDescent="0.25">
      <c r="A517">
        <v>39941</v>
      </c>
      <c r="B517">
        <v>-58.385442347325792</v>
      </c>
      <c r="C517">
        <v>-34.613571643037702</v>
      </c>
      <c r="D517" t="s">
        <v>1520</v>
      </c>
      <c r="E517" t="s">
        <v>39</v>
      </c>
      <c r="F517" t="s">
        <v>1607</v>
      </c>
      <c r="G517" t="s">
        <v>40</v>
      </c>
      <c r="H517">
        <v>1</v>
      </c>
      <c r="I517" t="b">
        <v>0</v>
      </c>
      <c r="J517" t="b">
        <v>0</v>
      </c>
      <c r="K517" t="s">
        <v>259</v>
      </c>
      <c r="L517">
        <v>1358</v>
      </c>
      <c r="N517" t="s">
        <v>515</v>
      </c>
      <c r="O517" t="s">
        <v>559</v>
      </c>
      <c r="P517">
        <v>1093</v>
      </c>
      <c r="Q517" t="s">
        <v>1608</v>
      </c>
    </row>
    <row r="518" spans="1:17" x14ac:dyDescent="0.25">
      <c r="A518">
        <v>40402</v>
      </c>
      <c r="B518">
        <v>-58.391487876667497</v>
      </c>
      <c r="C518">
        <v>-34.613623584804387</v>
      </c>
      <c r="D518" t="s">
        <v>1494</v>
      </c>
      <c r="E518" t="s">
        <v>39</v>
      </c>
      <c r="F518" t="s">
        <v>1609</v>
      </c>
      <c r="G518" t="s">
        <v>40</v>
      </c>
      <c r="H518">
        <v>3</v>
      </c>
      <c r="I518" t="b">
        <v>0</v>
      </c>
      <c r="J518" t="b">
        <v>0</v>
      </c>
      <c r="K518" t="s">
        <v>259</v>
      </c>
      <c r="L518">
        <v>1783</v>
      </c>
      <c r="N518" t="s">
        <v>515</v>
      </c>
      <c r="O518" t="s">
        <v>559</v>
      </c>
      <c r="P518">
        <v>1093</v>
      </c>
      <c r="Q518" t="s">
        <v>738</v>
      </c>
    </row>
    <row r="519" spans="1:17" x14ac:dyDescent="0.25">
      <c r="A519">
        <v>40634</v>
      </c>
      <c r="B519">
        <v>-58.376067410150213</v>
      </c>
      <c r="C519">
        <v>-34.6129276972868</v>
      </c>
      <c r="D519" t="s">
        <v>1490</v>
      </c>
      <c r="E519" t="s">
        <v>39</v>
      </c>
      <c r="F519" t="s">
        <v>1610</v>
      </c>
      <c r="G519" t="s">
        <v>40</v>
      </c>
      <c r="H519">
        <v>3</v>
      </c>
      <c r="I519" t="b">
        <v>0</v>
      </c>
      <c r="J519" t="b">
        <v>0</v>
      </c>
      <c r="K519" t="s">
        <v>259</v>
      </c>
      <c r="L519">
        <v>698</v>
      </c>
      <c r="N519" t="s">
        <v>515</v>
      </c>
      <c r="O519" t="s">
        <v>559</v>
      </c>
      <c r="P519">
        <v>1092</v>
      </c>
      <c r="Q519" t="s">
        <v>1611</v>
      </c>
    </row>
    <row r="520" spans="1:17" x14ac:dyDescent="0.25">
      <c r="A520">
        <v>40108</v>
      </c>
      <c r="B520">
        <v>-58.380140860768201</v>
      </c>
      <c r="C520">
        <v>-34.613197427847403</v>
      </c>
      <c r="D520" t="s">
        <v>1498</v>
      </c>
      <c r="E520" t="s">
        <v>39</v>
      </c>
      <c r="F520" t="s">
        <v>1612</v>
      </c>
      <c r="G520" t="s">
        <v>40</v>
      </c>
      <c r="H520">
        <v>3</v>
      </c>
      <c r="I520" t="b">
        <v>0</v>
      </c>
      <c r="J520" t="b">
        <v>0</v>
      </c>
      <c r="K520" t="s">
        <v>259</v>
      </c>
      <c r="L520">
        <v>980</v>
      </c>
      <c r="N520" t="s">
        <v>515</v>
      </c>
      <c r="O520" t="s">
        <v>559</v>
      </c>
      <c r="P520">
        <v>1092</v>
      </c>
      <c r="Q520" t="s">
        <v>1613</v>
      </c>
    </row>
    <row r="521" spans="1:17" x14ac:dyDescent="0.25">
      <c r="A521">
        <v>40755</v>
      </c>
      <c r="B521">
        <v>-58.380307119863097</v>
      </c>
      <c r="C521">
        <v>-34.613208541408</v>
      </c>
      <c r="D521" t="s">
        <v>1491</v>
      </c>
      <c r="E521" t="s">
        <v>39</v>
      </c>
      <c r="F521" t="s">
        <v>1614</v>
      </c>
      <c r="G521" t="s">
        <v>40</v>
      </c>
      <c r="H521">
        <v>3</v>
      </c>
      <c r="I521" t="b">
        <v>0</v>
      </c>
      <c r="J521" t="b">
        <v>0</v>
      </c>
      <c r="K521" t="s">
        <v>259</v>
      </c>
      <c r="L521">
        <v>992</v>
      </c>
      <c r="N521" t="s">
        <v>515</v>
      </c>
      <c r="O521" t="s">
        <v>559</v>
      </c>
      <c r="P521">
        <v>1092</v>
      </c>
      <c r="Q521" t="s">
        <v>1613</v>
      </c>
    </row>
    <row r="522" spans="1:17" x14ac:dyDescent="0.25">
      <c r="A522">
        <v>40407</v>
      </c>
      <c r="B522">
        <v>-58.416684615892599</v>
      </c>
      <c r="C522">
        <v>-34.621430284235203</v>
      </c>
      <c r="D522" t="s">
        <v>1494</v>
      </c>
      <c r="E522" t="s">
        <v>39</v>
      </c>
      <c r="F522" t="s">
        <v>1615</v>
      </c>
      <c r="G522" t="s">
        <v>40</v>
      </c>
      <c r="H522">
        <v>2</v>
      </c>
      <c r="I522" t="b">
        <v>0</v>
      </c>
      <c r="J522" t="b">
        <v>0</v>
      </c>
      <c r="K522" t="s">
        <v>1616</v>
      </c>
      <c r="L522">
        <v>729</v>
      </c>
      <c r="N522" t="s">
        <v>528</v>
      </c>
      <c r="O522" t="s">
        <v>568</v>
      </c>
      <c r="P522">
        <v>1218</v>
      </c>
      <c r="Q522" t="s">
        <v>1617</v>
      </c>
    </row>
    <row r="523" spans="1:17" x14ac:dyDescent="0.25">
      <c r="A523">
        <v>40097</v>
      </c>
      <c r="B523">
        <v>-58.416166166677797</v>
      </c>
      <c r="C523">
        <v>-34.622572290949897</v>
      </c>
      <c r="D523" t="s">
        <v>1498</v>
      </c>
      <c r="E523" t="s">
        <v>39</v>
      </c>
      <c r="F523" t="s">
        <v>1618</v>
      </c>
      <c r="G523" t="s">
        <v>40</v>
      </c>
      <c r="H523">
        <v>3</v>
      </c>
      <c r="I523" t="b">
        <v>0</v>
      </c>
      <c r="J523" t="b">
        <v>0</v>
      </c>
      <c r="K523" t="s">
        <v>1616</v>
      </c>
      <c r="L523">
        <v>802</v>
      </c>
      <c r="N523" t="s">
        <v>528</v>
      </c>
      <c r="O523" t="s">
        <v>568</v>
      </c>
      <c r="P523">
        <v>1218</v>
      </c>
      <c r="Q523" t="s">
        <v>746</v>
      </c>
    </row>
    <row r="524" spans="1:17" x14ac:dyDescent="0.25">
      <c r="A524">
        <v>41202</v>
      </c>
      <c r="B524">
        <v>-58.382659736746803</v>
      </c>
      <c r="C524">
        <v>-34.6277422003838</v>
      </c>
      <c r="D524" t="s">
        <v>1489</v>
      </c>
      <c r="E524" t="s">
        <v>39</v>
      </c>
      <c r="F524" t="s">
        <v>1619</v>
      </c>
      <c r="G524" t="s">
        <v>40</v>
      </c>
      <c r="H524">
        <v>2</v>
      </c>
      <c r="I524" t="b">
        <v>0</v>
      </c>
      <c r="J524" t="b">
        <v>0</v>
      </c>
      <c r="K524" t="s">
        <v>260</v>
      </c>
      <c r="L524">
        <v>1199</v>
      </c>
      <c r="N524" t="s">
        <v>539</v>
      </c>
      <c r="O524" t="s">
        <v>559</v>
      </c>
      <c r="P524">
        <v>1154</v>
      </c>
      <c r="Q524" t="s">
        <v>1620</v>
      </c>
    </row>
    <row r="525" spans="1:17" x14ac:dyDescent="0.25">
      <c r="A525">
        <v>39798</v>
      </c>
      <c r="B525">
        <v>-58.446501307244397</v>
      </c>
      <c r="C525">
        <v>-34.569404930152899</v>
      </c>
      <c r="D525" t="s">
        <v>1542</v>
      </c>
      <c r="E525" t="s">
        <v>39</v>
      </c>
      <c r="F525" t="s">
        <v>1621</v>
      </c>
      <c r="G525" t="s">
        <v>40</v>
      </c>
      <c r="H525">
        <v>3</v>
      </c>
      <c r="I525" t="b">
        <v>0</v>
      </c>
      <c r="J525" t="b">
        <v>0</v>
      </c>
      <c r="K525" t="s">
        <v>261</v>
      </c>
      <c r="L525">
        <v>1000</v>
      </c>
      <c r="N525" t="s">
        <v>531</v>
      </c>
      <c r="O525" t="s">
        <v>570</v>
      </c>
      <c r="P525">
        <v>1426</v>
      </c>
      <c r="Q525" t="s">
        <v>1622</v>
      </c>
    </row>
    <row r="526" spans="1:17" x14ac:dyDescent="0.25">
      <c r="A526">
        <v>40306</v>
      </c>
      <c r="B526">
        <v>-58.446507470849198</v>
      </c>
      <c r="C526">
        <v>-34.568946119248402</v>
      </c>
      <c r="D526" t="s">
        <v>1498</v>
      </c>
      <c r="E526" t="s">
        <v>39</v>
      </c>
      <c r="F526" t="s">
        <v>1623</v>
      </c>
      <c r="G526" t="s">
        <v>40</v>
      </c>
      <c r="H526">
        <v>2</v>
      </c>
      <c r="I526" t="b">
        <v>0</v>
      </c>
      <c r="J526" t="b">
        <v>0</v>
      </c>
      <c r="K526" t="s">
        <v>261</v>
      </c>
      <c r="L526">
        <v>1021</v>
      </c>
      <c r="N526" t="s">
        <v>530</v>
      </c>
      <c r="O526" t="s">
        <v>569</v>
      </c>
      <c r="P526">
        <v>1426</v>
      </c>
      <c r="Q526" t="s">
        <v>1624</v>
      </c>
    </row>
    <row r="527" spans="1:17" x14ac:dyDescent="0.25">
      <c r="A527">
        <v>39990</v>
      </c>
      <c r="B527">
        <v>-58.447567301307792</v>
      </c>
      <c r="C527">
        <v>-34.568405866425799</v>
      </c>
      <c r="D527" t="s">
        <v>1548</v>
      </c>
      <c r="E527" t="s">
        <v>39</v>
      </c>
      <c r="F527" t="s">
        <v>1625</v>
      </c>
      <c r="G527" t="s">
        <v>40</v>
      </c>
      <c r="H527">
        <v>3</v>
      </c>
      <c r="I527" t="b">
        <v>0</v>
      </c>
      <c r="J527" t="b">
        <v>0</v>
      </c>
      <c r="K527" t="s">
        <v>261</v>
      </c>
      <c r="L527">
        <v>1159</v>
      </c>
      <c r="N527" t="s">
        <v>530</v>
      </c>
      <c r="O527" t="s">
        <v>569</v>
      </c>
      <c r="P527">
        <v>1426</v>
      </c>
      <c r="Q527" t="s">
        <v>750</v>
      </c>
    </row>
    <row r="528" spans="1:17" x14ac:dyDescent="0.25">
      <c r="A528">
        <v>40187</v>
      </c>
      <c r="B528">
        <v>-58.453565961036603</v>
      </c>
      <c r="C528">
        <v>-34.565146639005597</v>
      </c>
      <c r="D528" t="s">
        <v>1498</v>
      </c>
      <c r="E528" t="s">
        <v>39</v>
      </c>
      <c r="F528" t="s">
        <v>1626</v>
      </c>
      <c r="G528" t="s">
        <v>40</v>
      </c>
      <c r="H528">
        <v>3</v>
      </c>
      <c r="I528" t="b">
        <v>0</v>
      </c>
      <c r="J528" t="b">
        <v>0</v>
      </c>
      <c r="K528" t="s">
        <v>261</v>
      </c>
      <c r="L528">
        <v>1741</v>
      </c>
      <c r="N528" t="s">
        <v>532</v>
      </c>
      <c r="O528" t="s">
        <v>570</v>
      </c>
      <c r="P528">
        <v>1426</v>
      </c>
      <c r="Q528" t="s">
        <v>1627</v>
      </c>
    </row>
    <row r="529" spans="1:17" x14ac:dyDescent="0.25">
      <c r="A529">
        <v>41177</v>
      </c>
      <c r="B529">
        <v>-58.454537717008598</v>
      </c>
      <c r="C529">
        <v>-34.564904406235897</v>
      </c>
      <c r="D529" t="s">
        <v>1489</v>
      </c>
      <c r="E529" t="s">
        <v>39</v>
      </c>
      <c r="F529" t="s">
        <v>1628</v>
      </c>
      <c r="G529" t="s">
        <v>40</v>
      </c>
      <c r="H529">
        <v>3</v>
      </c>
      <c r="I529" t="b">
        <v>0</v>
      </c>
      <c r="J529" t="b">
        <v>0</v>
      </c>
      <c r="K529" t="s">
        <v>261</v>
      </c>
      <c r="L529">
        <v>1802</v>
      </c>
      <c r="N529" t="s">
        <v>532</v>
      </c>
      <c r="O529" t="s">
        <v>570</v>
      </c>
      <c r="P529">
        <v>1428</v>
      </c>
      <c r="Q529" t="s">
        <v>754</v>
      </c>
    </row>
    <row r="530" spans="1:17" x14ac:dyDescent="0.25">
      <c r="A530">
        <v>40011</v>
      </c>
      <c r="B530">
        <v>-58.455205637139102</v>
      </c>
      <c r="C530">
        <v>-34.563452285932698</v>
      </c>
      <c r="D530" t="s">
        <v>1548</v>
      </c>
      <c r="E530" t="s">
        <v>39</v>
      </c>
      <c r="F530" t="s">
        <v>1629</v>
      </c>
      <c r="G530" t="s">
        <v>40</v>
      </c>
      <c r="H530">
        <v>4</v>
      </c>
      <c r="I530" t="b">
        <v>0</v>
      </c>
      <c r="J530" t="b">
        <v>0</v>
      </c>
      <c r="K530" t="s">
        <v>261</v>
      </c>
      <c r="L530">
        <v>1939</v>
      </c>
      <c r="N530" t="s">
        <v>532</v>
      </c>
      <c r="O530" t="s">
        <v>570</v>
      </c>
      <c r="P530">
        <v>1428</v>
      </c>
      <c r="Q530" t="s">
        <v>756</v>
      </c>
    </row>
    <row r="531" spans="1:17" x14ac:dyDescent="0.25">
      <c r="A531">
        <v>39843</v>
      </c>
      <c r="B531">
        <v>-58.457458313644892</v>
      </c>
      <c r="C531">
        <v>-34.560829065273403</v>
      </c>
      <c r="D531" t="s">
        <v>1542</v>
      </c>
      <c r="E531" t="s">
        <v>39</v>
      </c>
      <c r="F531" t="s">
        <v>1630</v>
      </c>
      <c r="G531" t="s">
        <v>40</v>
      </c>
      <c r="H531">
        <v>4</v>
      </c>
      <c r="I531" t="b">
        <v>0</v>
      </c>
      <c r="J531" t="b">
        <v>0</v>
      </c>
      <c r="K531" t="s">
        <v>261</v>
      </c>
      <c r="L531">
        <v>2215</v>
      </c>
      <c r="N531" t="s">
        <v>532</v>
      </c>
      <c r="O531" t="s">
        <v>570</v>
      </c>
      <c r="P531">
        <v>1428</v>
      </c>
      <c r="Q531" t="s">
        <v>758</v>
      </c>
    </row>
    <row r="532" spans="1:17" x14ac:dyDescent="0.25">
      <c r="A532">
        <v>41135</v>
      </c>
      <c r="B532">
        <v>-58.459351643550207</v>
      </c>
      <c r="C532">
        <v>-34.558624130147599</v>
      </c>
      <c r="D532" t="s">
        <v>1489</v>
      </c>
      <c r="E532" t="s">
        <v>39</v>
      </c>
      <c r="F532" t="s">
        <v>1631</v>
      </c>
      <c r="G532" t="s">
        <v>40</v>
      </c>
      <c r="H532">
        <v>3</v>
      </c>
      <c r="I532" t="b">
        <v>0</v>
      </c>
      <c r="J532" t="b">
        <v>0</v>
      </c>
      <c r="K532" t="s">
        <v>261</v>
      </c>
      <c r="L532">
        <v>2453</v>
      </c>
      <c r="N532" t="s">
        <v>532</v>
      </c>
      <c r="O532" t="s">
        <v>570</v>
      </c>
      <c r="P532">
        <v>1428</v>
      </c>
      <c r="Q532" t="s">
        <v>1632</v>
      </c>
    </row>
    <row r="533" spans="1:17" x14ac:dyDescent="0.25">
      <c r="A533">
        <v>40360</v>
      </c>
      <c r="B533">
        <v>-58.459650465242099</v>
      </c>
      <c r="C533">
        <v>-34.558281832679697</v>
      </c>
      <c r="D533" t="s">
        <v>1498</v>
      </c>
      <c r="E533" t="s">
        <v>39</v>
      </c>
      <c r="F533" t="s">
        <v>1633</v>
      </c>
      <c r="G533" t="s">
        <v>40</v>
      </c>
      <c r="H533">
        <v>3</v>
      </c>
      <c r="I533" t="b">
        <v>0</v>
      </c>
      <c r="J533" t="b">
        <v>0</v>
      </c>
      <c r="K533" t="s">
        <v>261</v>
      </c>
      <c r="L533">
        <v>2491</v>
      </c>
      <c r="N533" t="s">
        <v>532</v>
      </c>
      <c r="O533" t="s">
        <v>570</v>
      </c>
      <c r="P533">
        <v>1428</v>
      </c>
      <c r="Q533" t="s">
        <v>1632</v>
      </c>
    </row>
    <row r="534" spans="1:17" x14ac:dyDescent="0.25">
      <c r="A534">
        <v>40262</v>
      </c>
      <c r="B534">
        <v>-58.461809707177203</v>
      </c>
      <c r="C534">
        <v>-34.556634097529887</v>
      </c>
      <c r="D534" t="s">
        <v>1498</v>
      </c>
      <c r="E534" t="s">
        <v>39</v>
      </c>
      <c r="F534" t="s">
        <v>1634</v>
      </c>
      <c r="G534" t="s">
        <v>40</v>
      </c>
      <c r="H534">
        <v>2</v>
      </c>
      <c r="I534" t="b">
        <v>0</v>
      </c>
      <c r="J534" t="b">
        <v>0</v>
      </c>
      <c r="K534" t="s">
        <v>261</v>
      </c>
      <c r="L534">
        <v>2754</v>
      </c>
      <c r="N534" t="s">
        <v>532</v>
      </c>
      <c r="O534" t="s">
        <v>570</v>
      </c>
      <c r="P534">
        <v>1428</v>
      </c>
      <c r="Q534" t="s">
        <v>1635</v>
      </c>
    </row>
    <row r="535" spans="1:17" x14ac:dyDescent="0.25">
      <c r="A535">
        <v>41347</v>
      </c>
      <c r="B535">
        <v>-58.465096042260399</v>
      </c>
      <c r="C535">
        <v>-34.5524694152395</v>
      </c>
      <c r="D535" t="s">
        <v>37</v>
      </c>
      <c r="E535" t="s">
        <v>39</v>
      </c>
      <c r="F535" t="s">
        <v>1636</v>
      </c>
      <c r="G535" t="s">
        <v>40</v>
      </c>
      <c r="H535">
        <v>2</v>
      </c>
      <c r="I535" t="b">
        <v>0</v>
      </c>
      <c r="J535" t="b">
        <v>0</v>
      </c>
      <c r="K535" t="s">
        <v>261</v>
      </c>
      <c r="L535">
        <v>3223</v>
      </c>
      <c r="N535" t="s">
        <v>533</v>
      </c>
      <c r="O535" t="s">
        <v>570</v>
      </c>
      <c r="P535">
        <v>1429</v>
      </c>
      <c r="Q535" t="s">
        <v>1637</v>
      </c>
    </row>
    <row r="536" spans="1:17" x14ac:dyDescent="0.25">
      <c r="A536">
        <v>40296</v>
      </c>
      <c r="B536">
        <v>-58.465812412715209</v>
      </c>
      <c r="C536">
        <v>-34.551577946132198</v>
      </c>
      <c r="D536" t="s">
        <v>1498</v>
      </c>
      <c r="E536" t="s">
        <v>39</v>
      </c>
      <c r="F536" t="s">
        <v>1638</v>
      </c>
      <c r="G536" t="s">
        <v>40</v>
      </c>
      <c r="H536">
        <v>3</v>
      </c>
      <c r="I536" t="b">
        <v>0</v>
      </c>
      <c r="J536" t="b">
        <v>0</v>
      </c>
      <c r="K536" t="s">
        <v>261</v>
      </c>
      <c r="L536">
        <v>3349</v>
      </c>
      <c r="N536" t="s">
        <v>533</v>
      </c>
      <c r="O536" t="s">
        <v>570</v>
      </c>
      <c r="P536">
        <v>1429</v>
      </c>
      <c r="Q536" t="s">
        <v>1639</v>
      </c>
    </row>
    <row r="537" spans="1:17" x14ac:dyDescent="0.25">
      <c r="A537">
        <v>40520</v>
      </c>
      <c r="B537">
        <v>-58.467733993563613</v>
      </c>
      <c r="C537">
        <v>-34.549835400153199</v>
      </c>
      <c r="D537" t="s">
        <v>1490</v>
      </c>
      <c r="E537" t="s">
        <v>39</v>
      </c>
      <c r="F537" t="s">
        <v>1640</v>
      </c>
      <c r="G537" t="s">
        <v>40</v>
      </c>
      <c r="H537">
        <v>1</v>
      </c>
      <c r="I537" t="b">
        <v>0</v>
      </c>
      <c r="J537" t="b">
        <v>0</v>
      </c>
      <c r="K537" t="s">
        <v>261</v>
      </c>
      <c r="L537">
        <v>3622</v>
      </c>
      <c r="N537" t="s">
        <v>533</v>
      </c>
      <c r="O537" t="s">
        <v>570</v>
      </c>
      <c r="P537">
        <v>1429</v>
      </c>
      <c r="Q537" t="s">
        <v>1641</v>
      </c>
    </row>
    <row r="538" spans="1:17" x14ac:dyDescent="0.25">
      <c r="A538">
        <v>39892</v>
      </c>
      <c r="B538">
        <v>-58.468468730191788</v>
      </c>
      <c r="C538">
        <v>-34.548980356387197</v>
      </c>
      <c r="D538" t="s">
        <v>1542</v>
      </c>
      <c r="E538" t="s">
        <v>39</v>
      </c>
      <c r="F538" t="s">
        <v>1642</v>
      </c>
      <c r="G538" t="s">
        <v>40</v>
      </c>
      <c r="H538">
        <v>1</v>
      </c>
      <c r="I538" t="b">
        <v>0</v>
      </c>
      <c r="J538" t="b">
        <v>0</v>
      </c>
      <c r="K538" t="s">
        <v>261</v>
      </c>
      <c r="L538">
        <v>3702</v>
      </c>
      <c r="N538" t="s">
        <v>203</v>
      </c>
      <c r="O538" t="s">
        <v>571</v>
      </c>
      <c r="P538">
        <v>1429</v>
      </c>
      <c r="Q538" t="s">
        <v>1643</v>
      </c>
    </row>
    <row r="539" spans="1:17" x14ac:dyDescent="0.25">
      <c r="A539">
        <v>40153</v>
      </c>
      <c r="B539">
        <v>-58.473765568850503</v>
      </c>
      <c r="C539">
        <v>-34.541903030278696</v>
      </c>
      <c r="D539" t="s">
        <v>1498</v>
      </c>
      <c r="E539" t="s">
        <v>39</v>
      </c>
      <c r="F539" t="s">
        <v>1644</v>
      </c>
      <c r="G539" t="s">
        <v>40</v>
      </c>
      <c r="H539">
        <v>3</v>
      </c>
      <c r="I539" t="b">
        <v>0</v>
      </c>
      <c r="J539" t="b">
        <v>0</v>
      </c>
      <c r="K539" t="s">
        <v>261</v>
      </c>
      <c r="L539">
        <v>4664</v>
      </c>
      <c r="N539" t="s">
        <v>203</v>
      </c>
      <c r="O539" t="s">
        <v>571</v>
      </c>
      <c r="P539">
        <v>1429</v>
      </c>
      <c r="Q539" t="s">
        <v>1645</v>
      </c>
    </row>
    <row r="540" spans="1:17" x14ac:dyDescent="0.25">
      <c r="A540">
        <v>41228</v>
      </c>
      <c r="B540">
        <v>-58.4443496882716</v>
      </c>
      <c r="C540">
        <v>-34.570005633212403</v>
      </c>
      <c r="D540" t="s">
        <v>37</v>
      </c>
      <c r="E540" t="s">
        <v>39</v>
      </c>
      <c r="F540" t="s">
        <v>1646</v>
      </c>
      <c r="G540" t="s">
        <v>40</v>
      </c>
      <c r="H540">
        <v>2</v>
      </c>
      <c r="I540" t="b">
        <v>0</v>
      </c>
      <c r="J540" t="b">
        <v>0</v>
      </c>
      <c r="K540" t="s">
        <v>261</v>
      </c>
      <c r="L540">
        <v>745</v>
      </c>
      <c r="N540" t="s">
        <v>530</v>
      </c>
      <c r="O540" t="s">
        <v>569</v>
      </c>
      <c r="P540">
        <v>1426</v>
      </c>
      <c r="Q540" t="s">
        <v>1647</v>
      </c>
    </row>
    <row r="541" spans="1:17" x14ac:dyDescent="0.25">
      <c r="A541">
        <v>40370</v>
      </c>
      <c r="B541">
        <v>-58.444528118673198</v>
      </c>
      <c r="C541">
        <v>-34.5699180174703</v>
      </c>
      <c r="D541" t="s">
        <v>1498</v>
      </c>
      <c r="E541" t="s">
        <v>39</v>
      </c>
      <c r="F541" t="s">
        <v>1648</v>
      </c>
      <c r="G541" t="s">
        <v>40</v>
      </c>
      <c r="H541">
        <v>2</v>
      </c>
      <c r="I541" t="b">
        <v>0</v>
      </c>
      <c r="J541" t="b">
        <v>0</v>
      </c>
      <c r="K541" t="s">
        <v>261</v>
      </c>
      <c r="L541">
        <v>769</v>
      </c>
      <c r="N541" t="s">
        <v>530</v>
      </c>
      <c r="O541" t="s">
        <v>569</v>
      </c>
      <c r="P541">
        <v>1426</v>
      </c>
      <c r="Q541" t="s">
        <v>1647</v>
      </c>
    </row>
    <row r="542" spans="1:17" x14ac:dyDescent="0.25">
      <c r="A542">
        <v>41199</v>
      </c>
      <c r="B542">
        <v>-58.445317639713402</v>
      </c>
      <c r="C542">
        <v>-34.569530331761698</v>
      </c>
      <c r="D542" t="s">
        <v>1489</v>
      </c>
      <c r="E542" t="s">
        <v>39</v>
      </c>
      <c r="F542" t="s">
        <v>1649</v>
      </c>
      <c r="G542" t="s">
        <v>40</v>
      </c>
      <c r="H542">
        <v>2</v>
      </c>
      <c r="I542" t="b">
        <v>0</v>
      </c>
      <c r="J542" t="b">
        <v>0</v>
      </c>
      <c r="K542" t="s">
        <v>261</v>
      </c>
      <c r="L542">
        <v>867</v>
      </c>
      <c r="N542" t="s">
        <v>530</v>
      </c>
      <c r="O542" t="s">
        <v>569</v>
      </c>
      <c r="P542">
        <v>1426</v>
      </c>
      <c r="Q542" t="s">
        <v>1650</v>
      </c>
    </row>
    <row r="543" spans="1:17" x14ac:dyDescent="0.25">
      <c r="A543">
        <v>40792</v>
      </c>
      <c r="B543">
        <v>-58.445875718036802</v>
      </c>
      <c r="C543">
        <v>-34.569256301466901</v>
      </c>
      <c r="D543" t="s">
        <v>1491</v>
      </c>
      <c r="E543" t="s">
        <v>39</v>
      </c>
      <c r="F543" t="s">
        <v>1651</v>
      </c>
      <c r="G543" t="s">
        <v>40</v>
      </c>
      <c r="H543">
        <v>2</v>
      </c>
      <c r="I543" t="b">
        <v>0</v>
      </c>
      <c r="J543" t="b">
        <v>0</v>
      </c>
      <c r="K543" t="s">
        <v>261</v>
      </c>
      <c r="L543">
        <v>935</v>
      </c>
      <c r="N543" t="s">
        <v>530</v>
      </c>
      <c r="O543" t="s">
        <v>569</v>
      </c>
      <c r="P543">
        <v>1426</v>
      </c>
      <c r="Q543" t="s">
        <v>1652</v>
      </c>
    </row>
    <row r="544" spans="1:17" x14ac:dyDescent="0.25">
      <c r="A544">
        <v>40447</v>
      </c>
      <c r="B544">
        <v>-58.393006013875002</v>
      </c>
      <c r="C544">
        <v>-34.596912748535701</v>
      </c>
      <c r="D544" t="s">
        <v>1494</v>
      </c>
      <c r="E544" t="s">
        <v>39</v>
      </c>
      <c r="F544" t="s">
        <v>1653</v>
      </c>
      <c r="G544" t="s">
        <v>40</v>
      </c>
      <c r="H544">
        <v>2</v>
      </c>
      <c r="I544" t="b">
        <v>0</v>
      </c>
      <c r="J544" t="b">
        <v>0</v>
      </c>
      <c r="K544" t="s">
        <v>262</v>
      </c>
      <c r="L544">
        <v>1021</v>
      </c>
      <c r="N544" t="s">
        <v>524</v>
      </c>
      <c r="O544" t="s">
        <v>565</v>
      </c>
      <c r="P544">
        <v>1023</v>
      </c>
      <c r="Q544" t="s">
        <v>1654</v>
      </c>
    </row>
    <row r="545" spans="1:17" x14ac:dyDescent="0.25">
      <c r="A545">
        <v>40029</v>
      </c>
      <c r="B545">
        <v>-58.3930205987471</v>
      </c>
      <c r="C545">
        <v>-34.5952159613894</v>
      </c>
      <c r="D545" t="s">
        <v>1548</v>
      </c>
      <c r="E545" t="s">
        <v>39</v>
      </c>
      <c r="F545" t="s">
        <v>1655</v>
      </c>
      <c r="G545" t="s">
        <v>40</v>
      </c>
      <c r="H545">
        <v>2</v>
      </c>
      <c r="I545" t="b">
        <v>0</v>
      </c>
      <c r="J545" t="b">
        <v>0</v>
      </c>
      <c r="K545" t="s">
        <v>262</v>
      </c>
      <c r="L545">
        <v>1165</v>
      </c>
      <c r="N545" t="s">
        <v>524</v>
      </c>
      <c r="O545" t="s">
        <v>565</v>
      </c>
      <c r="P545">
        <v>1023</v>
      </c>
      <c r="Q545" t="s">
        <v>1656</v>
      </c>
    </row>
    <row r="546" spans="1:17" x14ac:dyDescent="0.25">
      <c r="A546">
        <v>40923</v>
      </c>
      <c r="B546">
        <v>-58.393013964295399</v>
      </c>
      <c r="C546">
        <v>-34.595156636967097</v>
      </c>
      <c r="D546" t="s">
        <v>1491</v>
      </c>
      <c r="E546" t="s">
        <v>39</v>
      </c>
      <c r="F546" t="s">
        <v>1657</v>
      </c>
      <c r="G546" t="s">
        <v>40</v>
      </c>
      <c r="H546">
        <v>2</v>
      </c>
      <c r="I546" t="b">
        <v>0</v>
      </c>
      <c r="J546" t="b">
        <v>0</v>
      </c>
      <c r="K546" t="s">
        <v>262</v>
      </c>
      <c r="L546">
        <v>1171</v>
      </c>
      <c r="N546" t="s">
        <v>524</v>
      </c>
      <c r="O546" t="s">
        <v>565</v>
      </c>
      <c r="P546">
        <v>1023</v>
      </c>
      <c r="Q546" t="s">
        <v>1656</v>
      </c>
    </row>
    <row r="547" spans="1:17" x14ac:dyDescent="0.25">
      <c r="A547">
        <v>39840</v>
      </c>
      <c r="B547">
        <v>-58.393331543748403</v>
      </c>
      <c r="C547">
        <v>-34.594121573453499</v>
      </c>
      <c r="D547" t="s">
        <v>1542</v>
      </c>
      <c r="E547" t="s">
        <v>39</v>
      </c>
      <c r="F547" t="s">
        <v>1658</v>
      </c>
      <c r="G547" t="s">
        <v>40</v>
      </c>
      <c r="H547">
        <v>1</v>
      </c>
      <c r="I547" t="b">
        <v>0</v>
      </c>
      <c r="J547" t="b">
        <v>0</v>
      </c>
      <c r="K547" t="s">
        <v>262</v>
      </c>
      <c r="L547">
        <v>1270</v>
      </c>
      <c r="N547" t="s">
        <v>524</v>
      </c>
      <c r="O547" t="s">
        <v>565</v>
      </c>
      <c r="P547">
        <v>1023</v>
      </c>
      <c r="Q547" t="s">
        <v>1659</v>
      </c>
    </row>
    <row r="548" spans="1:17" x14ac:dyDescent="0.25">
      <c r="A548">
        <v>39788</v>
      </c>
      <c r="B548">
        <v>-58.393331543748403</v>
      </c>
      <c r="C548">
        <v>-34.594121573453499</v>
      </c>
      <c r="D548" t="s">
        <v>1542</v>
      </c>
      <c r="E548" t="s">
        <v>39</v>
      </c>
      <c r="F548" t="s">
        <v>1658</v>
      </c>
      <c r="G548" t="s">
        <v>40</v>
      </c>
      <c r="H548">
        <v>1</v>
      </c>
      <c r="I548" t="b">
        <v>0</v>
      </c>
      <c r="J548" t="b">
        <v>0</v>
      </c>
      <c r="K548" t="s">
        <v>262</v>
      </c>
      <c r="L548">
        <v>1270</v>
      </c>
      <c r="N548" t="s">
        <v>524</v>
      </c>
      <c r="O548" t="s">
        <v>565</v>
      </c>
      <c r="P548">
        <v>1023</v>
      </c>
      <c r="Q548" t="s">
        <v>1659</v>
      </c>
    </row>
    <row r="549" spans="1:17" x14ac:dyDescent="0.25">
      <c r="A549">
        <v>39778</v>
      </c>
      <c r="B549">
        <v>-58.392886110371201</v>
      </c>
      <c r="C549">
        <v>-34.594058944645496</v>
      </c>
      <c r="D549" t="s">
        <v>1527</v>
      </c>
      <c r="E549" t="s">
        <v>39</v>
      </c>
      <c r="F549" t="s">
        <v>1660</v>
      </c>
      <c r="G549" t="s">
        <v>40</v>
      </c>
      <c r="H549">
        <v>1</v>
      </c>
      <c r="I549" t="b">
        <v>0</v>
      </c>
      <c r="J549" t="b">
        <v>0</v>
      </c>
      <c r="K549" t="s">
        <v>262</v>
      </c>
      <c r="L549">
        <v>1279</v>
      </c>
      <c r="N549" t="s">
        <v>524</v>
      </c>
      <c r="O549" t="s">
        <v>565</v>
      </c>
      <c r="P549">
        <v>1023</v>
      </c>
      <c r="Q549" t="s">
        <v>1661</v>
      </c>
    </row>
    <row r="550" spans="1:17" x14ac:dyDescent="0.25">
      <c r="A550">
        <v>40844</v>
      </c>
      <c r="B550">
        <v>-58.391848257382613</v>
      </c>
      <c r="C550">
        <v>-34.607481276616603</v>
      </c>
      <c r="D550" t="s">
        <v>1491</v>
      </c>
      <c r="E550" t="s">
        <v>39</v>
      </c>
      <c r="F550" t="s">
        <v>1662</v>
      </c>
      <c r="G550" t="s">
        <v>40</v>
      </c>
      <c r="H550">
        <v>3</v>
      </c>
      <c r="I550" t="b">
        <v>0</v>
      </c>
      <c r="J550" t="b">
        <v>0</v>
      </c>
      <c r="K550" t="s">
        <v>262</v>
      </c>
      <c r="L550">
        <v>141</v>
      </c>
      <c r="N550" t="s">
        <v>512</v>
      </c>
      <c r="O550" t="s">
        <v>559</v>
      </c>
      <c r="P550">
        <v>1022</v>
      </c>
      <c r="Q550" t="s">
        <v>774</v>
      </c>
    </row>
    <row r="551" spans="1:17" x14ac:dyDescent="0.25">
      <c r="A551">
        <v>40518</v>
      </c>
      <c r="B551">
        <v>-58.391842002629502</v>
      </c>
      <c r="C551">
        <v>-34.591947835887296</v>
      </c>
      <c r="D551" t="s">
        <v>1490</v>
      </c>
      <c r="E551" t="s">
        <v>39</v>
      </c>
      <c r="F551" t="s">
        <v>1663</v>
      </c>
      <c r="G551" t="s">
        <v>40</v>
      </c>
      <c r="H551">
        <v>3</v>
      </c>
      <c r="I551" t="b">
        <v>0</v>
      </c>
      <c r="J551" t="b">
        <v>0</v>
      </c>
      <c r="K551" t="s">
        <v>262</v>
      </c>
      <c r="L551">
        <v>1499</v>
      </c>
      <c r="N551" t="s">
        <v>524</v>
      </c>
      <c r="O551" t="s">
        <v>565</v>
      </c>
      <c r="P551">
        <v>1024</v>
      </c>
      <c r="Q551" t="s">
        <v>1664</v>
      </c>
    </row>
    <row r="552" spans="1:17" x14ac:dyDescent="0.25">
      <c r="A552">
        <v>41121</v>
      </c>
      <c r="B552">
        <v>-58.390455899670293</v>
      </c>
      <c r="C552">
        <v>-34.590730621732497</v>
      </c>
      <c r="D552" t="s">
        <v>1489</v>
      </c>
      <c r="E552" t="s">
        <v>39</v>
      </c>
      <c r="F552" t="s">
        <v>1665</v>
      </c>
      <c r="G552" t="s">
        <v>40</v>
      </c>
      <c r="H552">
        <v>2</v>
      </c>
      <c r="I552" t="b">
        <v>0</v>
      </c>
      <c r="J552" t="b">
        <v>0</v>
      </c>
      <c r="K552" t="s">
        <v>262</v>
      </c>
      <c r="L552">
        <v>1631</v>
      </c>
      <c r="N552" t="s">
        <v>524</v>
      </c>
      <c r="O552" t="s">
        <v>565</v>
      </c>
      <c r="P552">
        <v>1024</v>
      </c>
      <c r="Q552" t="s">
        <v>1666</v>
      </c>
    </row>
    <row r="553" spans="1:17" x14ac:dyDescent="0.25">
      <c r="A553">
        <v>41345</v>
      </c>
      <c r="B553">
        <v>-58.390177040294802</v>
      </c>
      <c r="C553">
        <v>-34.59048052731</v>
      </c>
      <c r="D553" t="s">
        <v>37</v>
      </c>
      <c r="E553" t="s">
        <v>39</v>
      </c>
      <c r="F553" t="s">
        <v>1667</v>
      </c>
      <c r="G553" t="s">
        <v>40</v>
      </c>
      <c r="H553">
        <v>2</v>
      </c>
      <c r="I553" t="b">
        <v>0</v>
      </c>
      <c r="J553" t="b">
        <v>0</v>
      </c>
      <c r="K553" t="s">
        <v>262</v>
      </c>
      <c r="L553">
        <v>1661</v>
      </c>
      <c r="N553" t="s">
        <v>524</v>
      </c>
      <c r="O553" t="s">
        <v>565</v>
      </c>
      <c r="P553">
        <v>1024</v>
      </c>
      <c r="Q553" t="s">
        <v>1666</v>
      </c>
    </row>
    <row r="554" spans="1:17" x14ac:dyDescent="0.25">
      <c r="A554">
        <v>39735</v>
      </c>
      <c r="B554">
        <v>-58.391869380713203</v>
      </c>
      <c r="C554">
        <v>-34.607159558816399</v>
      </c>
      <c r="D554" t="s">
        <v>1527</v>
      </c>
      <c r="E554" t="s">
        <v>39</v>
      </c>
      <c r="F554" t="s">
        <v>1668</v>
      </c>
      <c r="G554" t="s">
        <v>40</v>
      </c>
      <c r="H554">
        <v>1</v>
      </c>
      <c r="I554" t="b">
        <v>0</v>
      </c>
      <c r="J554" t="b">
        <v>0</v>
      </c>
      <c r="K554" t="s">
        <v>262</v>
      </c>
      <c r="L554">
        <v>169</v>
      </c>
      <c r="N554" t="s">
        <v>512</v>
      </c>
      <c r="O554" t="s">
        <v>559</v>
      </c>
      <c r="P554">
        <v>1022</v>
      </c>
      <c r="Q554" t="s">
        <v>774</v>
      </c>
    </row>
    <row r="555" spans="1:17" x14ac:dyDescent="0.25">
      <c r="A555">
        <v>40209</v>
      </c>
      <c r="B555">
        <v>-58.390237308983899</v>
      </c>
      <c r="C555">
        <v>-34.590002671688502</v>
      </c>
      <c r="D555" t="s">
        <v>1498</v>
      </c>
      <c r="E555" t="s">
        <v>39</v>
      </c>
      <c r="F555" t="s">
        <v>1669</v>
      </c>
      <c r="G555" t="s">
        <v>40</v>
      </c>
      <c r="H555">
        <v>2</v>
      </c>
      <c r="I555" t="b">
        <v>0</v>
      </c>
      <c r="J555" t="b">
        <v>0</v>
      </c>
      <c r="K555" t="s">
        <v>262</v>
      </c>
      <c r="L555">
        <v>1690</v>
      </c>
      <c r="N555" t="s">
        <v>524</v>
      </c>
      <c r="O555" t="s">
        <v>565</v>
      </c>
      <c r="P555">
        <v>1024</v>
      </c>
      <c r="Q555" t="s">
        <v>1670</v>
      </c>
    </row>
    <row r="556" spans="1:17" x14ac:dyDescent="0.25">
      <c r="A556">
        <v>40202</v>
      </c>
      <c r="B556">
        <v>-58.388525245094101</v>
      </c>
      <c r="C556">
        <v>-34.588991785604698</v>
      </c>
      <c r="D556" t="s">
        <v>1498</v>
      </c>
      <c r="E556" t="s">
        <v>39</v>
      </c>
      <c r="F556" t="s">
        <v>1671</v>
      </c>
      <c r="G556" t="s">
        <v>40</v>
      </c>
      <c r="H556">
        <v>2</v>
      </c>
      <c r="I556" t="b">
        <v>0</v>
      </c>
      <c r="J556" t="b">
        <v>0</v>
      </c>
      <c r="K556" t="s">
        <v>262</v>
      </c>
      <c r="L556">
        <v>1833</v>
      </c>
      <c r="N556" t="s">
        <v>524</v>
      </c>
      <c r="O556" t="s">
        <v>565</v>
      </c>
      <c r="P556">
        <v>1024</v>
      </c>
      <c r="Q556" t="s">
        <v>1672</v>
      </c>
    </row>
    <row r="557" spans="1:17" x14ac:dyDescent="0.25">
      <c r="A557">
        <v>40404</v>
      </c>
      <c r="B557">
        <v>-58.387045906776201</v>
      </c>
      <c r="C557">
        <v>-34.587763616781103</v>
      </c>
      <c r="D557" t="s">
        <v>1494</v>
      </c>
      <c r="E557" t="s">
        <v>39</v>
      </c>
      <c r="F557" t="s">
        <v>1673</v>
      </c>
      <c r="G557" t="s">
        <v>40</v>
      </c>
      <c r="H557">
        <v>2</v>
      </c>
      <c r="I557" t="b">
        <v>0</v>
      </c>
      <c r="J557" t="b">
        <v>0</v>
      </c>
      <c r="K557" t="s">
        <v>262</v>
      </c>
      <c r="L557">
        <v>1991</v>
      </c>
      <c r="N557" t="s">
        <v>524</v>
      </c>
      <c r="O557" t="s">
        <v>565</v>
      </c>
      <c r="P557">
        <v>1024</v>
      </c>
      <c r="Q557" t="s">
        <v>1674</v>
      </c>
    </row>
    <row r="558" spans="1:17" x14ac:dyDescent="0.25">
      <c r="A558">
        <v>40556</v>
      </c>
      <c r="B558">
        <v>-58.391940421767103</v>
      </c>
      <c r="C558">
        <v>-34.606130432897203</v>
      </c>
      <c r="D558" t="s">
        <v>1490</v>
      </c>
      <c r="E558" t="s">
        <v>39</v>
      </c>
      <c r="F558" t="s">
        <v>1675</v>
      </c>
      <c r="G558" t="s">
        <v>40</v>
      </c>
      <c r="H558">
        <v>2</v>
      </c>
      <c r="I558" t="b">
        <v>0</v>
      </c>
      <c r="J558" t="b">
        <v>0</v>
      </c>
      <c r="K558" t="s">
        <v>262</v>
      </c>
      <c r="L558">
        <v>257</v>
      </c>
      <c r="N558" t="s">
        <v>512</v>
      </c>
      <c r="O558" t="s">
        <v>559</v>
      </c>
      <c r="P558">
        <v>1022</v>
      </c>
      <c r="Q558" t="s">
        <v>778</v>
      </c>
    </row>
    <row r="559" spans="1:17" x14ac:dyDescent="0.25">
      <c r="A559">
        <v>39919</v>
      </c>
      <c r="B559">
        <v>-58.392380497137701</v>
      </c>
      <c r="C559">
        <v>-34.606086307930703</v>
      </c>
      <c r="D559" t="s">
        <v>1520</v>
      </c>
      <c r="E559" t="s">
        <v>39</v>
      </c>
      <c r="F559" t="s">
        <v>1676</v>
      </c>
      <c r="G559" t="s">
        <v>40</v>
      </c>
      <c r="H559">
        <v>2</v>
      </c>
      <c r="I559" t="b">
        <v>0</v>
      </c>
      <c r="J559" t="b">
        <v>0</v>
      </c>
      <c r="K559" t="s">
        <v>262</v>
      </c>
      <c r="L559">
        <v>264</v>
      </c>
      <c r="N559" t="s">
        <v>527</v>
      </c>
      <c r="O559" t="s">
        <v>567</v>
      </c>
      <c r="P559">
        <v>1022</v>
      </c>
      <c r="Q559" t="s">
        <v>780</v>
      </c>
    </row>
    <row r="560" spans="1:17" x14ac:dyDescent="0.25">
      <c r="A560">
        <v>40036</v>
      </c>
      <c r="B560">
        <v>-58.391953121619203</v>
      </c>
      <c r="C560">
        <v>-34.605955237902101</v>
      </c>
      <c r="D560" t="s">
        <v>1548</v>
      </c>
      <c r="E560" t="s">
        <v>39</v>
      </c>
      <c r="F560" t="s">
        <v>1677</v>
      </c>
      <c r="G560" t="s">
        <v>40</v>
      </c>
      <c r="H560">
        <v>2</v>
      </c>
      <c r="I560" t="b">
        <v>0</v>
      </c>
      <c r="J560" t="b">
        <v>0</v>
      </c>
      <c r="K560" t="s">
        <v>262</v>
      </c>
      <c r="L560">
        <v>273</v>
      </c>
      <c r="N560" t="s">
        <v>512</v>
      </c>
      <c r="O560" t="s">
        <v>559</v>
      </c>
      <c r="P560">
        <v>1022</v>
      </c>
      <c r="Q560" t="s">
        <v>778</v>
      </c>
    </row>
    <row r="561" spans="1:17" x14ac:dyDescent="0.25">
      <c r="A561">
        <v>40276</v>
      </c>
      <c r="B561">
        <v>-58.392021289150001</v>
      </c>
      <c r="C561">
        <v>-34.605041761391298</v>
      </c>
      <c r="D561" t="s">
        <v>1498</v>
      </c>
      <c r="E561" t="s">
        <v>39</v>
      </c>
      <c r="F561" t="s">
        <v>1678</v>
      </c>
      <c r="G561" t="s">
        <v>40</v>
      </c>
      <c r="H561">
        <v>3</v>
      </c>
      <c r="I561" t="b">
        <v>0</v>
      </c>
      <c r="J561" t="b">
        <v>0</v>
      </c>
      <c r="K561" t="s">
        <v>262</v>
      </c>
      <c r="L561">
        <v>349</v>
      </c>
      <c r="N561" t="s">
        <v>512</v>
      </c>
      <c r="O561" t="s">
        <v>559</v>
      </c>
      <c r="P561">
        <v>1022</v>
      </c>
      <c r="Q561" t="s">
        <v>1679</v>
      </c>
    </row>
    <row r="562" spans="1:17" x14ac:dyDescent="0.25">
      <c r="A562">
        <v>40335</v>
      </c>
      <c r="B562">
        <v>-58.402051549624012</v>
      </c>
      <c r="C562">
        <v>-34.636303419473997</v>
      </c>
      <c r="D562" t="s">
        <v>1498</v>
      </c>
      <c r="E562" t="s">
        <v>39</v>
      </c>
      <c r="F562" t="s">
        <v>1680</v>
      </c>
      <c r="G562" t="s">
        <v>40</v>
      </c>
      <c r="H562">
        <v>3</v>
      </c>
      <c r="I562" t="b">
        <v>0</v>
      </c>
      <c r="J562" t="b">
        <v>0</v>
      </c>
      <c r="K562" t="s">
        <v>263</v>
      </c>
      <c r="L562">
        <v>2795</v>
      </c>
      <c r="N562" t="s">
        <v>519</v>
      </c>
      <c r="O562" t="s">
        <v>560</v>
      </c>
      <c r="P562">
        <v>1264</v>
      </c>
      <c r="Q562" t="s">
        <v>1681</v>
      </c>
    </row>
    <row r="563" spans="1:17" x14ac:dyDescent="0.25">
      <c r="A563">
        <v>40874</v>
      </c>
      <c r="B563">
        <v>-58.424766575203293</v>
      </c>
      <c r="C563">
        <v>-34.650738776526303</v>
      </c>
      <c r="D563" t="s">
        <v>1491</v>
      </c>
      <c r="E563" t="s">
        <v>39</v>
      </c>
      <c r="F563" t="s">
        <v>1682</v>
      </c>
      <c r="G563" t="s">
        <v>40</v>
      </c>
      <c r="H563">
        <v>2</v>
      </c>
      <c r="I563" t="b">
        <v>0</v>
      </c>
      <c r="J563" t="b">
        <v>0</v>
      </c>
      <c r="K563" t="s">
        <v>264</v>
      </c>
      <c r="L563">
        <v>2933</v>
      </c>
      <c r="N563" t="s">
        <v>513</v>
      </c>
      <c r="O563" t="s">
        <v>560</v>
      </c>
      <c r="P563">
        <v>1437</v>
      </c>
      <c r="Q563" t="s">
        <v>1683</v>
      </c>
    </row>
    <row r="564" spans="1:17" x14ac:dyDescent="0.25">
      <c r="A564">
        <v>40184</v>
      </c>
      <c r="B564">
        <v>-58.503431758012887</v>
      </c>
      <c r="C564">
        <v>-34.573034415705401</v>
      </c>
      <c r="D564" t="s">
        <v>1498</v>
      </c>
      <c r="E564" t="s">
        <v>39</v>
      </c>
      <c r="F564" t="s">
        <v>1684</v>
      </c>
      <c r="G564" t="s">
        <v>40</v>
      </c>
      <c r="H564">
        <v>1</v>
      </c>
      <c r="I564" t="b">
        <v>0</v>
      </c>
      <c r="J564" t="b">
        <v>0</v>
      </c>
      <c r="K564" t="s">
        <v>265</v>
      </c>
      <c r="L564">
        <v>5847</v>
      </c>
      <c r="N564" t="s">
        <v>535</v>
      </c>
      <c r="O564" t="s">
        <v>571</v>
      </c>
      <c r="P564">
        <v>1431</v>
      </c>
      <c r="Q564" t="s">
        <v>1685</v>
      </c>
    </row>
    <row r="565" spans="1:17" x14ac:dyDescent="0.25">
      <c r="A565">
        <v>40300</v>
      </c>
      <c r="B565">
        <v>-58.503431758012887</v>
      </c>
      <c r="C565">
        <v>-34.573034415705401</v>
      </c>
      <c r="D565" t="s">
        <v>1498</v>
      </c>
      <c r="E565" t="s">
        <v>39</v>
      </c>
      <c r="F565" t="s">
        <v>1684</v>
      </c>
      <c r="G565" t="s">
        <v>40</v>
      </c>
      <c r="H565">
        <v>1</v>
      </c>
      <c r="I565" t="b">
        <v>0</v>
      </c>
      <c r="J565" t="b">
        <v>0</v>
      </c>
      <c r="K565" t="s">
        <v>265</v>
      </c>
      <c r="L565">
        <v>5847</v>
      </c>
      <c r="N565" t="s">
        <v>535</v>
      </c>
      <c r="O565" t="s">
        <v>571</v>
      </c>
      <c r="P565">
        <v>1431</v>
      </c>
      <c r="Q565" t="s">
        <v>1685</v>
      </c>
    </row>
    <row r="566" spans="1:17" x14ac:dyDescent="0.25">
      <c r="A566">
        <v>40176</v>
      </c>
      <c r="B566">
        <v>-58.385314766313293</v>
      </c>
      <c r="C566">
        <v>-34.5990716294679</v>
      </c>
      <c r="D566" t="s">
        <v>1498</v>
      </c>
      <c r="E566" t="s">
        <v>39</v>
      </c>
      <c r="F566" t="s">
        <v>1686</v>
      </c>
      <c r="G566" t="s">
        <v>40</v>
      </c>
      <c r="H566">
        <v>2</v>
      </c>
      <c r="I566" t="b">
        <v>0</v>
      </c>
      <c r="J566" t="b">
        <v>0</v>
      </c>
      <c r="K566" t="s">
        <v>266</v>
      </c>
      <c r="L566">
        <v>1299</v>
      </c>
      <c r="N566" t="s">
        <v>517</v>
      </c>
      <c r="O566" t="s">
        <v>559</v>
      </c>
      <c r="P566">
        <v>1055</v>
      </c>
      <c r="Q566" t="s">
        <v>1687</v>
      </c>
    </row>
    <row r="567" spans="1:17" x14ac:dyDescent="0.25">
      <c r="A567">
        <v>39950</v>
      </c>
      <c r="B567">
        <v>-58.385703200395</v>
      </c>
      <c r="C567">
        <v>-34.599057964004501</v>
      </c>
      <c r="D567" t="s">
        <v>1520</v>
      </c>
      <c r="E567" t="s">
        <v>39</v>
      </c>
      <c r="F567" t="s">
        <v>1688</v>
      </c>
      <c r="G567" t="s">
        <v>40</v>
      </c>
      <c r="H567">
        <v>1</v>
      </c>
      <c r="I567" t="b">
        <v>0</v>
      </c>
      <c r="J567" t="b">
        <v>0</v>
      </c>
      <c r="K567" t="s">
        <v>266</v>
      </c>
      <c r="L567">
        <v>1315</v>
      </c>
      <c r="N567" t="s">
        <v>517</v>
      </c>
      <c r="O567" t="s">
        <v>559</v>
      </c>
      <c r="P567">
        <v>1055</v>
      </c>
      <c r="Q567" t="s">
        <v>1689</v>
      </c>
    </row>
    <row r="568" spans="1:17" x14ac:dyDescent="0.25">
      <c r="A568">
        <v>40774</v>
      </c>
      <c r="B568">
        <v>-58.387209810462799</v>
      </c>
      <c r="C568">
        <v>-34.599489672250598</v>
      </c>
      <c r="D568" t="s">
        <v>1491</v>
      </c>
      <c r="E568" t="s">
        <v>39</v>
      </c>
      <c r="F568" t="s">
        <v>1690</v>
      </c>
      <c r="G568" t="s">
        <v>40</v>
      </c>
      <c r="H568">
        <v>2</v>
      </c>
      <c r="I568" t="b">
        <v>0</v>
      </c>
      <c r="J568" t="b">
        <v>0</v>
      </c>
      <c r="K568" t="s">
        <v>266</v>
      </c>
      <c r="L568">
        <v>1428</v>
      </c>
      <c r="N568" t="s">
        <v>512</v>
      </c>
      <c r="O568" t="s">
        <v>559</v>
      </c>
      <c r="P568">
        <v>1055</v>
      </c>
      <c r="Q568" t="s">
        <v>1691</v>
      </c>
    </row>
    <row r="569" spans="1:17" x14ac:dyDescent="0.25">
      <c r="A569">
        <v>39938</v>
      </c>
      <c r="B569">
        <v>-58.390989864001902</v>
      </c>
      <c r="C569">
        <v>-34.599764474744603</v>
      </c>
      <c r="D569" t="s">
        <v>1520</v>
      </c>
      <c r="E569" t="s">
        <v>39</v>
      </c>
      <c r="F569" t="s">
        <v>1692</v>
      </c>
      <c r="G569" t="s">
        <v>40</v>
      </c>
      <c r="H569">
        <v>1</v>
      </c>
      <c r="I569" t="b">
        <v>0</v>
      </c>
      <c r="J569" t="b">
        <v>0</v>
      </c>
      <c r="K569" t="s">
        <v>266</v>
      </c>
      <c r="L569">
        <v>1674</v>
      </c>
      <c r="N569" t="s">
        <v>512</v>
      </c>
      <c r="O569" t="s">
        <v>559</v>
      </c>
      <c r="P569">
        <v>1055</v>
      </c>
      <c r="Q569" t="s">
        <v>1693</v>
      </c>
    </row>
    <row r="570" spans="1:17" x14ac:dyDescent="0.25">
      <c r="A570">
        <v>40761</v>
      </c>
      <c r="B570">
        <v>-58.397008061310608</v>
      </c>
      <c r="C570">
        <v>-34.5999071322859</v>
      </c>
      <c r="D570" t="s">
        <v>1491</v>
      </c>
      <c r="E570" t="s">
        <v>39</v>
      </c>
      <c r="F570" t="s">
        <v>1694</v>
      </c>
      <c r="G570" t="s">
        <v>40</v>
      </c>
      <c r="H570">
        <v>3</v>
      </c>
      <c r="I570" t="b">
        <v>0</v>
      </c>
      <c r="J570" t="b">
        <v>0</v>
      </c>
      <c r="K570" t="s">
        <v>266</v>
      </c>
      <c r="L570">
        <v>2090</v>
      </c>
      <c r="N570" t="s">
        <v>527</v>
      </c>
      <c r="O570" t="s">
        <v>567</v>
      </c>
      <c r="P570">
        <v>1120</v>
      </c>
      <c r="Q570" t="s">
        <v>1695</v>
      </c>
    </row>
    <row r="571" spans="1:17" x14ac:dyDescent="0.25">
      <c r="A571">
        <v>40012</v>
      </c>
      <c r="B571">
        <v>-58.399225806667793</v>
      </c>
      <c r="C571">
        <v>-34.599884131527702</v>
      </c>
      <c r="D571" t="s">
        <v>1548</v>
      </c>
      <c r="E571" t="s">
        <v>39</v>
      </c>
      <c r="F571" t="s">
        <v>1696</v>
      </c>
      <c r="G571" t="s">
        <v>40</v>
      </c>
      <c r="H571">
        <v>3</v>
      </c>
      <c r="I571" t="b">
        <v>0</v>
      </c>
      <c r="J571" t="b">
        <v>0</v>
      </c>
      <c r="K571" t="s">
        <v>266</v>
      </c>
      <c r="L571">
        <v>2240</v>
      </c>
      <c r="N571" t="s">
        <v>527</v>
      </c>
      <c r="O571" t="s">
        <v>567</v>
      </c>
      <c r="P571">
        <v>1120</v>
      </c>
      <c r="Q571" t="s">
        <v>1697</v>
      </c>
    </row>
    <row r="572" spans="1:17" x14ac:dyDescent="0.25">
      <c r="A572">
        <v>40217</v>
      </c>
      <c r="B572">
        <v>-58.399708393626803</v>
      </c>
      <c r="C572">
        <v>-34.599828233996597</v>
      </c>
      <c r="D572" t="s">
        <v>1498</v>
      </c>
      <c r="E572" t="s">
        <v>39</v>
      </c>
      <c r="F572" t="s">
        <v>1698</v>
      </c>
      <c r="G572" t="s">
        <v>40</v>
      </c>
      <c r="H572">
        <v>2</v>
      </c>
      <c r="I572" t="b">
        <v>0</v>
      </c>
      <c r="J572" t="b">
        <v>0</v>
      </c>
      <c r="K572" t="s">
        <v>266</v>
      </c>
      <c r="L572">
        <v>2282</v>
      </c>
      <c r="N572" t="s">
        <v>527</v>
      </c>
      <c r="O572" t="s">
        <v>567</v>
      </c>
      <c r="P572">
        <v>1120</v>
      </c>
      <c r="Q572" t="s">
        <v>1697</v>
      </c>
    </row>
    <row r="573" spans="1:17" x14ac:dyDescent="0.25">
      <c r="A573">
        <v>39954</v>
      </c>
      <c r="B573">
        <v>-58.4032727587811</v>
      </c>
      <c r="C573">
        <v>-34.598480064356899</v>
      </c>
      <c r="D573" t="s">
        <v>1520</v>
      </c>
      <c r="E573" t="s">
        <v>39</v>
      </c>
      <c r="F573" t="s">
        <v>1699</v>
      </c>
      <c r="G573" t="s">
        <v>40</v>
      </c>
      <c r="H573">
        <v>2</v>
      </c>
      <c r="I573" t="b">
        <v>0</v>
      </c>
      <c r="J573" t="b">
        <v>0</v>
      </c>
      <c r="K573" t="s">
        <v>266</v>
      </c>
      <c r="L573">
        <v>2571</v>
      </c>
      <c r="N573" t="s">
        <v>524</v>
      </c>
      <c r="O573" t="s">
        <v>565</v>
      </c>
      <c r="P573">
        <v>1120</v>
      </c>
      <c r="Q573" t="s">
        <v>812</v>
      </c>
    </row>
    <row r="574" spans="1:17" x14ac:dyDescent="0.25">
      <c r="A574">
        <v>40862</v>
      </c>
      <c r="B574">
        <v>-58.412280977767708</v>
      </c>
      <c r="C574">
        <v>-34.597805703738601</v>
      </c>
      <c r="D574" t="s">
        <v>1491</v>
      </c>
      <c r="E574" t="s">
        <v>39</v>
      </c>
      <c r="F574" t="s">
        <v>1700</v>
      </c>
      <c r="G574" t="s">
        <v>40</v>
      </c>
      <c r="H574">
        <v>4</v>
      </c>
      <c r="I574" t="b">
        <v>0</v>
      </c>
      <c r="J574" t="b">
        <v>0</v>
      </c>
      <c r="K574" t="s">
        <v>266</v>
      </c>
      <c r="L574">
        <v>3227</v>
      </c>
      <c r="N574" t="s">
        <v>524</v>
      </c>
      <c r="O574" t="s">
        <v>565</v>
      </c>
      <c r="P574">
        <v>1187</v>
      </c>
      <c r="Q574" t="s">
        <v>1701</v>
      </c>
    </row>
    <row r="575" spans="1:17" x14ac:dyDescent="0.25">
      <c r="A575">
        <v>40466</v>
      </c>
      <c r="B575">
        <v>-58.3719174357471</v>
      </c>
      <c r="C575">
        <v>-34.5982696253472</v>
      </c>
      <c r="D575" t="s">
        <v>1494</v>
      </c>
      <c r="E575" t="s">
        <v>39</v>
      </c>
      <c r="F575" t="s">
        <v>1702</v>
      </c>
      <c r="G575" t="s">
        <v>40</v>
      </c>
      <c r="H575">
        <v>1</v>
      </c>
      <c r="I575" t="b">
        <v>0</v>
      </c>
      <c r="J575" t="b">
        <v>0</v>
      </c>
      <c r="K575" t="s">
        <v>266</v>
      </c>
      <c r="L575">
        <v>331</v>
      </c>
      <c r="N575" t="s">
        <v>517</v>
      </c>
      <c r="O575" t="s">
        <v>559</v>
      </c>
      <c r="P575">
        <v>1054</v>
      </c>
      <c r="Q575" t="s">
        <v>1703</v>
      </c>
    </row>
    <row r="576" spans="1:17" x14ac:dyDescent="0.25">
      <c r="A576">
        <v>40930</v>
      </c>
      <c r="B576">
        <v>-58.419076843520898</v>
      </c>
      <c r="C576">
        <v>-34.597966751201199</v>
      </c>
      <c r="D576" t="s">
        <v>1491</v>
      </c>
      <c r="E576" t="s">
        <v>39</v>
      </c>
      <c r="F576" t="s">
        <v>1704</v>
      </c>
      <c r="G576" t="s">
        <v>40</v>
      </c>
      <c r="H576">
        <v>1</v>
      </c>
      <c r="I576" t="b">
        <v>0</v>
      </c>
      <c r="J576" t="b">
        <v>0</v>
      </c>
      <c r="K576" t="s">
        <v>266</v>
      </c>
      <c r="L576">
        <v>3710</v>
      </c>
      <c r="N576" t="s">
        <v>537</v>
      </c>
      <c r="O576" t="s">
        <v>568</v>
      </c>
      <c r="P576">
        <v>1188</v>
      </c>
      <c r="Q576" t="s">
        <v>1705</v>
      </c>
    </row>
    <row r="577" spans="1:17" x14ac:dyDescent="0.25">
      <c r="A577">
        <v>40554</v>
      </c>
      <c r="B577">
        <v>-58.430782315489999</v>
      </c>
      <c r="C577">
        <v>-34.593599218072796</v>
      </c>
      <c r="D577" t="s">
        <v>1490</v>
      </c>
      <c r="E577" t="s">
        <v>39</v>
      </c>
      <c r="F577" t="s">
        <v>1706</v>
      </c>
      <c r="G577" t="s">
        <v>40</v>
      </c>
      <c r="H577">
        <v>3</v>
      </c>
      <c r="I577" t="b">
        <v>0</v>
      </c>
      <c r="J577" t="b">
        <v>0</v>
      </c>
      <c r="K577" t="s">
        <v>266</v>
      </c>
      <c r="L577">
        <v>4675</v>
      </c>
      <c r="N577" t="s">
        <v>530</v>
      </c>
      <c r="O577" t="s">
        <v>569</v>
      </c>
      <c r="P577">
        <v>1414</v>
      </c>
      <c r="Q577" t="s">
        <v>1707</v>
      </c>
    </row>
    <row r="578" spans="1:17" x14ac:dyDescent="0.25">
      <c r="A578">
        <v>40321</v>
      </c>
      <c r="B578">
        <v>-58.434782289190501</v>
      </c>
      <c r="C578">
        <v>-34.591402342791099</v>
      </c>
      <c r="D578" t="s">
        <v>1498</v>
      </c>
      <c r="E578" t="s">
        <v>39</v>
      </c>
      <c r="F578" t="s">
        <v>1708</v>
      </c>
      <c r="G578" t="s">
        <v>40</v>
      </c>
      <c r="H578">
        <v>3</v>
      </c>
      <c r="I578" t="b">
        <v>0</v>
      </c>
      <c r="J578" t="b">
        <v>0</v>
      </c>
      <c r="K578" t="s">
        <v>266</v>
      </c>
      <c r="L578">
        <v>5030</v>
      </c>
      <c r="N578" t="s">
        <v>516</v>
      </c>
      <c r="O578" t="s">
        <v>561</v>
      </c>
      <c r="P578">
        <v>1414</v>
      </c>
      <c r="Q578" t="s">
        <v>1709</v>
      </c>
    </row>
    <row r="579" spans="1:17" x14ac:dyDescent="0.25">
      <c r="A579">
        <v>41205</v>
      </c>
      <c r="B579">
        <v>-58.374679991301299</v>
      </c>
      <c r="C579">
        <v>-34.5988380584878</v>
      </c>
      <c r="D579" t="s">
        <v>1489</v>
      </c>
      <c r="E579" t="s">
        <v>39</v>
      </c>
      <c r="F579" t="s">
        <v>1710</v>
      </c>
      <c r="G579" t="s">
        <v>40</v>
      </c>
      <c r="H579">
        <v>1</v>
      </c>
      <c r="I579" t="b">
        <v>0</v>
      </c>
      <c r="J579" t="b">
        <v>0</v>
      </c>
      <c r="K579" t="s">
        <v>266</v>
      </c>
      <c r="L579">
        <v>544</v>
      </c>
      <c r="N579" t="s">
        <v>512</v>
      </c>
      <c r="O579" t="s">
        <v>559</v>
      </c>
      <c r="P579">
        <v>1054</v>
      </c>
      <c r="Q579" t="s">
        <v>1711</v>
      </c>
    </row>
    <row r="580" spans="1:17" x14ac:dyDescent="0.25">
      <c r="A580">
        <v>41337</v>
      </c>
      <c r="B580">
        <v>-58.375882101265709</v>
      </c>
      <c r="C580">
        <v>-34.598560349973098</v>
      </c>
      <c r="D580" t="s">
        <v>37</v>
      </c>
      <c r="E580" t="s">
        <v>39</v>
      </c>
      <c r="F580" t="s">
        <v>1712</v>
      </c>
      <c r="G580" t="s">
        <v>40</v>
      </c>
      <c r="H580">
        <v>2</v>
      </c>
      <c r="I580" t="b">
        <v>0</v>
      </c>
      <c r="J580" t="b">
        <v>0</v>
      </c>
      <c r="K580" t="s">
        <v>266</v>
      </c>
      <c r="L580">
        <v>633</v>
      </c>
      <c r="N580" t="s">
        <v>517</v>
      </c>
      <c r="O580" t="s">
        <v>559</v>
      </c>
      <c r="P580">
        <v>1054</v>
      </c>
      <c r="Q580" t="s">
        <v>820</v>
      </c>
    </row>
    <row r="581" spans="1:17" x14ac:dyDescent="0.25">
      <c r="A581">
        <v>39756</v>
      </c>
      <c r="B581">
        <v>-58.376389981855397</v>
      </c>
      <c r="C581">
        <v>-34.598595899212199</v>
      </c>
      <c r="D581" t="s">
        <v>1527</v>
      </c>
      <c r="E581" t="s">
        <v>39</v>
      </c>
      <c r="F581" t="s">
        <v>1713</v>
      </c>
      <c r="G581" t="s">
        <v>40</v>
      </c>
      <c r="H581">
        <v>1</v>
      </c>
      <c r="I581" t="b">
        <v>0</v>
      </c>
      <c r="J581" t="b">
        <v>0</v>
      </c>
      <c r="K581" t="s">
        <v>266</v>
      </c>
      <c r="L581">
        <v>669</v>
      </c>
      <c r="N581" t="s">
        <v>517</v>
      </c>
      <c r="O581" t="s">
        <v>559</v>
      </c>
      <c r="P581">
        <v>1054</v>
      </c>
      <c r="Q581" t="s">
        <v>820</v>
      </c>
    </row>
    <row r="582" spans="1:17" x14ac:dyDescent="0.25">
      <c r="A582">
        <v>40757</v>
      </c>
      <c r="B582">
        <v>-58.376691747469799</v>
      </c>
      <c r="C582">
        <v>-34.598644032796599</v>
      </c>
      <c r="D582" t="s">
        <v>1491</v>
      </c>
      <c r="E582" t="s">
        <v>39</v>
      </c>
      <c r="F582" t="s">
        <v>1714</v>
      </c>
      <c r="G582" t="s">
        <v>40</v>
      </c>
      <c r="H582">
        <v>3</v>
      </c>
      <c r="I582" t="b">
        <v>0</v>
      </c>
      <c r="J582" t="b">
        <v>0</v>
      </c>
      <c r="K582" t="s">
        <v>266</v>
      </c>
      <c r="L582">
        <v>699</v>
      </c>
      <c r="N582" t="s">
        <v>517</v>
      </c>
      <c r="O582" t="s">
        <v>559</v>
      </c>
      <c r="P582">
        <v>1054</v>
      </c>
      <c r="Q582" t="s">
        <v>820</v>
      </c>
    </row>
    <row r="583" spans="1:17" x14ac:dyDescent="0.25">
      <c r="A583">
        <v>41134</v>
      </c>
      <c r="B583">
        <v>-58.379623915184197</v>
      </c>
      <c r="C583">
        <v>-34.598826818336597</v>
      </c>
      <c r="D583" t="s">
        <v>1489</v>
      </c>
      <c r="E583" t="s">
        <v>39</v>
      </c>
      <c r="F583" t="s">
        <v>1715</v>
      </c>
      <c r="G583" t="s">
        <v>40</v>
      </c>
      <c r="H583">
        <v>2</v>
      </c>
      <c r="I583" t="b">
        <v>0</v>
      </c>
      <c r="J583" t="b">
        <v>0</v>
      </c>
      <c r="K583" t="s">
        <v>266</v>
      </c>
      <c r="L583">
        <v>899</v>
      </c>
      <c r="N583" t="s">
        <v>517</v>
      </c>
      <c r="O583" t="s">
        <v>559</v>
      </c>
      <c r="P583">
        <v>1054</v>
      </c>
      <c r="Q583" t="s">
        <v>1716</v>
      </c>
    </row>
    <row r="584" spans="1:17" x14ac:dyDescent="0.25">
      <c r="A584">
        <v>40909</v>
      </c>
      <c r="B584">
        <v>-58.410780762829297</v>
      </c>
      <c r="C584">
        <v>-34.589560478497603</v>
      </c>
      <c r="D584" t="s">
        <v>1491</v>
      </c>
      <c r="E584" t="s">
        <v>39</v>
      </c>
      <c r="F584" t="s">
        <v>1717</v>
      </c>
      <c r="G584" t="s">
        <v>40</v>
      </c>
      <c r="H584">
        <v>4</v>
      </c>
      <c r="I584" t="b">
        <v>0</v>
      </c>
      <c r="J584" t="b">
        <v>0</v>
      </c>
      <c r="K584" t="s">
        <v>267</v>
      </c>
      <c r="L584">
        <v>1854</v>
      </c>
      <c r="N584" t="s">
        <v>530</v>
      </c>
      <c r="O584" t="s">
        <v>569</v>
      </c>
      <c r="P584">
        <v>1425</v>
      </c>
      <c r="Q584" t="s">
        <v>1718</v>
      </c>
    </row>
    <row r="585" spans="1:17" x14ac:dyDescent="0.25">
      <c r="A585">
        <v>40677</v>
      </c>
      <c r="B585">
        <v>-58.407788770414498</v>
      </c>
      <c r="C585">
        <v>-34.586152747964597</v>
      </c>
      <c r="D585" t="s">
        <v>1490</v>
      </c>
      <c r="E585" t="s">
        <v>39</v>
      </c>
      <c r="F585" t="s">
        <v>1719</v>
      </c>
      <c r="G585" t="s">
        <v>40</v>
      </c>
      <c r="H585">
        <v>2</v>
      </c>
      <c r="I585" t="b">
        <v>0</v>
      </c>
      <c r="J585" t="b">
        <v>0</v>
      </c>
      <c r="K585" t="s">
        <v>267</v>
      </c>
      <c r="L585">
        <v>2257</v>
      </c>
      <c r="N585" t="s">
        <v>524</v>
      </c>
      <c r="O585" t="s">
        <v>565</v>
      </c>
      <c r="P585">
        <v>1425</v>
      </c>
      <c r="Q585" t="s">
        <v>1720</v>
      </c>
    </row>
    <row r="586" spans="1:17" x14ac:dyDescent="0.25">
      <c r="A586">
        <v>40569</v>
      </c>
      <c r="B586">
        <v>-58.382401671971799</v>
      </c>
      <c r="C586">
        <v>-34.603933602744597</v>
      </c>
      <c r="D586" t="s">
        <v>1490</v>
      </c>
      <c r="E586" t="s">
        <v>39</v>
      </c>
      <c r="F586" t="s">
        <v>1721</v>
      </c>
      <c r="G586" t="s">
        <v>40</v>
      </c>
      <c r="H586">
        <v>2</v>
      </c>
      <c r="I586" t="b">
        <v>0</v>
      </c>
      <c r="J586" t="b">
        <v>0</v>
      </c>
      <c r="K586" t="s">
        <v>268</v>
      </c>
      <c r="L586">
        <v>1102</v>
      </c>
      <c r="N586" t="s">
        <v>512</v>
      </c>
      <c r="O586" t="s">
        <v>559</v>
      </c>
      <c r="P586">
        <v>1043</v>
      </c>
      <c r="Q586" t="s">
        <v>1722</v>
      </c>
    </row>
    <row r="587" spans="1:17" x14ac:dyDescent="0.25">
      <c r="A587">
        <v>40290</v>
      </c>
      <c r="B587">
        <v>-58.382523121314613</v>
      </c>
      <c r="C587">
        <v>-34.603937401932903</v>
      </c>
      <c r="D587" t="s">
        <v>1498</v>
      </c>
      <c r="E587" t="s">
        <v>39</v>
      </c>
      <c r="F587" t="s">
        <v>1723</v>
      </c>
      <c r="G587" t="s">
        <v>40</v>
      </c>
      <c r="H587">
        <v>3</v>
      </c>
      <c r="I587" t="b">
        <v>0</v>
      </c>
      <c r="J587" t="b">
        <v>0</v>
      </c>
      <c r="K587" t="s">
        <v>268</v>
      </c>
      <c r="L587">
        <v>1118</v>
      </c>
      <c r="N587" t="s">
        <v>512</v>
      </c>
      <c r="O587" t="s">
        <v>559</v>
      </c>
      <c r="P587">
        <v>1043</v>
      </c>
      <c r="Q587" t="s">
        <v>1722</v>
      </c>
    </row>
    <row r="588" spans="1:17" x14ac:dyDescent="0.25">
      <c r="A588">
        <v>40295</v>
      </c>
      <c r="B588">
        <v>-58.386978061414702</v>
      </c>
      <c r="C588">
        <v>-34.603848340360898</v>
      </c>
      <c r="D588" t="s">
        <v>1498</v>
      </c>
      <c r="E588" t="s">
        <v>39</v>
      </c>
      <c r="F588" t="s">
        <v>1724</v>
      </c>
      <c r="G588" t="s">
        <v>40</v>
      </c>
      <c r="H588">
        <v>3</v>
      </c>
      <c r="I588" t="b">
        <v>0</v>
      </c>
      <c r="J588" t="b">
        <v>0</v>
      </c>
      <c r="K588" t="s">
        <v>268</v>
      </c>
      <c r="L588">
        <v>1427</v>
      </c>
      <c r="N588" t="s">
        <v>512</v>
      </c>
      <c r="O588" t="s">
        <v>559</v>
      </c>
      <c r="P588">
        <v>1042</v>
      </c>
      <c r="Q588" t="s">
        <v>1725</v>
      </c>
    </row>
    <row r="589" spans="1:17" x14ac:dyDescent="0.25">
      <c r="A589">
        <v>40060</v>
      </c>
      <c r="B589">
        <v>-58.388697807483197</v>
      </c>
      <c r="C589">
        <v>-34.604345780142602</v>
      </c>
      <c r="D589" t="s">
        <v>1548</v>
      </c>
      <c r="E589" t="s">
        <v>39</v>
      </c>
      <c r="F589" t="s">
        <v>1726</v>
      </c>
      <c r="G589" t="s">
        <v>40</v>
      </c>
      <c r="H589">
        <v>3</v>
      </c>
      <c r="I589" t="b">
        <v>0</v>
      </c>
      <c r="J589" t="b">
        <v>0</v>
      </c>
      <c r="K589" t="s">
        <v>268</v>
      </c>
      <c r="L589">
        <v>1556</v>
      </c>
      <c r="N589" t="s">
        <v>512</v>
      </c>
      <c r="O589" t="s">
        <v>559</v>
      </c>
      <c r="P589">
        <v>1042</v>
      </c>
      <c r="Q589" t="s">
        <v>827</v>
      </c>
    </row>
    <row r="590" spans="1:17" x14ac:dyDescent="0.25">
      <c r="A590">
        <v>39998</v>
      </c>
      <c r="B590">
        <v>-58.397797336615113</v>
      </c>
      <c r="C590">
        <v>-34.604384734623501</v>
      </c>
      <c r="D590" t="s">
        <v>1548</v>
      </c>
      <c r="E590" t="s">
        <v>39</v>
      </c>
      <c r="F590" t="s">
        <v>1727</v>
      </c>
      <c r="G590" t="s">
        <v>40</v>
      </c>
      <c r="H590">
        <v>2</v>
      </c>
      <c r="I590" t="b">
        <v>0</v>
      </c>
      <c r="J590" t="b">
        <v>0</v>
      </c>
      <c r="K590" t="s">
        <v>268</v>
      </c>
      <c r="L590">
        <v>2171</v>
      </c>
      <c r="N590" t="s">
        <v>527</v>
      </c>
      <c r="O590" t="s">
        <v>567</v>
      </c>
      <c r="P590">
        <v>1045</v>
      </c>
      <c r="Q590" t="s">
        <v>833</v>
      </c>
    </row>
    <row r="591" spans="1:17" x14ac:dyDescent="0.25">
      <c r="A591">
        <v>40988</v>
      </c>
      <c r="B591">
        <v>-58.398357626918887</v>
      </c>
      <c r="C591">
        <v>-34.604743527930701</v>
      </c>
      <c r="D591" t="s">
        <v>1491</v>
      </c>
      <c r="E591" t="s">
        <v>39</v>
      </c>
      <c r="F591" t="s">
        <v>1728</v>
      </c>
      <c r="G591" t="s">
        <v>40</v>
      </c>
      <c r="H591">
        <v>2</v>
      </c>
      <c r="I591" t="b">
        <v>0</v>
      </c>
      <c r="J591" t="b">
        <v>0</v>
      </c>
      <c r="K591" t="s">
        <v>268</v>
      </c>
      <c r="L591">
        <v>2202</v>
      </c>
      <c r="N591" t="s">
        <v>527</v>
      </c>
      <c r="O591" t="s">
        <v>567</v>
      </c>
      <c r="P591">
        <v>1046</v>
      </c>
      <c r="Q591" t="s">
        <v>1729</v>
      </c>
    </row>
    <row r="592" spans="1:17" x14ac:dyDescent="0.25">
      <c r="A592">
        <v>40662</v>
      </c>
      <c r="B592">
        <v>-58.398848612433213</v>
      </c>
      <c r="C592">
        <v>-34.604427327075001</v>
      </c>
      <c r="D592" t="s">
        <v>1490</v>
      </c>
      <c r="E592" t="s">
        <v>39</v>
      </c>
      <c r="F592" t="s">
        <v>1730</v>
      </c>
      <c r="G592" t="s">
        <v>40</v>
      </c>
      <c r="H592">
        <v>2</v>
      </c>
      <c r="I592" t="b">
        <v>0</v>
      </c>
      <c r="J592" t="b">
        <v>0</v>
      </c>
      <c r="K592" t="s">
        <v>268</v>
      </c>
      <c r="L592">
        <v>2249</v>
      </c>
      <c r="N592" t="s">
        <v>527</v>
      </c>
      <c r="O592" t="s">
        <v>567</v>
      </c>
      <c r="P592">
        <v>1046</v>
      </c>
      <c r="Q592" t="s">
        <v>1731</v>
      </c>
    </row>
    <row r="593" spans="1:17" x14ac:dyDescent="0.25">
      <c r="A593">
        <v>41355</v>
      </c>
      <c r="B593">
        <v>-58.399066289519098</v>
      </c>
      <c r="C593">
        <v>-34.604436826590799</v>
      </c>
      <c r="D593" t="s">
        <v>37</v>
      </c>
      <c r="E593" t="s">
        <v>39</v>
      </c>
      <c r="F593" t="s">
        <v>1732</v>
      </c>
      <c r="G593" t="s">
        <v>40</v>
      </c>
      <c r="H593">
        <v>2</v>
      </c>
      <c r="I593" t="b">
        <v>0</v>
      </c>
      <c r="J593" t="b">
        <v>0</v>
      </c>
      <c r="K593" t="s">
        <v>268</v>
      </c>
      <c r="L593">
        <v>2267</v>
      </c>
      <c r="N593" t="s">
        <v>527</v>
      </c>
      <c r="O593" t="s">
        <v>567</v>
      </c>
      <c r="P593">
        <v>1046</v>
      </c>
      <c r="Q593" t="s">
        <v>1731</v>
      </c>
    </row>
    <row r="594" spans="1:17" x14ac:dyDescent="0.25">
      <c r="A594">
        <v>40297</v>
      </c>
      <c r="B594">
        <v>-58.401168445707803</v>
      </c>
      <c r="C594">
        <v>-34.604863766349688</v>
      </c>
      <c r="D594" t="s">
        <v>1498</v>
      </c>
      <c r="E594" t="s">
        <v>39</v>
      </c>
      <c r="F594" t="s">
        <v>1733</v>
      </c>
      <c r="G594" t="s">
        <v>40</v>
      </c>
      <c r="H594">
        <v>2</v>
      </c>
      <c r="I594" t="b">
        <v>0</v>
      </c>
      <c r="J594" t="b">
        <v>0</v>
      </c>
      <c r="K594" t="s">
        <v>268</v>
      </c>
      <c r="L594">
        <v>2426</v>
      </c>
      <c r="N594" t="s">
        <v>527</v>
      </c>
      <c r="O594" t="s">
        <v>567</v>
      </c>
      <c r="P594">
        <v>1046</v>
      </c>
      <c r="Q594" t="s">
        <v>1734</v>
      </c>
    </row>
    <row r="595" spans="1:17" x14ac:dyDescent="0.25">
      <c r="A595">
        <v>40788</v>
      </c>
      <c r="B595">
        <v>-58.409604707471708</v>
      </c>
      <c r="C595">
        <v>-34.604249867597197</v>
      </c>
      <c r="D595" t="s">
        <v>1491</v>
      </c>
      <c r="E595" t="s">
        <v>39</v>
      </c>
      <c r="F595" t="s">
        <v>1735</v>
      </c>
      <c r="G595" t="s">
        <v>40</v>
      </c>
      <c r="H595">
        <v>3</v>
      </c>
      <c r="I595" t="b">
        <v>0</v>
      </c>
      <c r="J595" t="b">
        <v>0</v>
      </c>
      <c r="K595" t="s">
        <v>268</v>
      </c>
      <c r="L595">
        <v>3148</v>
      </c>
      <c r="N595" t="s">
        <v>527</v>
      </c>
      <c r="O595" t="s">
        <v>567</v>
      </c>
      <c r="P595">
        <v>1193</v>
      </c>
      <c r="Q595" t="s">
        <v>1736</v>
      </c>
    </row>
    <row r="596" spans="1:17" x14ac:dyDescent="0.25">
      <c r="A596">
        <v>41183</v>
      </c>
      <c r="B596">
        <v>-58.409741850929699</v>
      </c>
      <c r="C596">
        <v>-34.604241071781402</v>
      </c>
      <c r="D596" t="s">
        <v>1489</v>
      </c>
      <c r="E596" t="s">
        <v>39</v>
      </c>
      <c r="F596" t="s">
        <v>1737</v>
      </c>
      <c r="G596" t="s">
        <v>40</v>
      </c>
      <c r="H596">
        <v>2</v>
      </c>
      <c r="I596" t="b">
        <v>0</v>
      </c>
      <c r="J596" t="b">
        <v>0</v>
      </c>
      <c r="K596" t="s">
        <v>268</v>
      </c>
      <c r="L596">
        <v>3158</v>
      </c>
      <c r="N596" t="s">
        <v>527</v>
      </c>
      <c r="O596" t="s">
        <v>567</v>
      </c>
      <c r="P596">
        <v>1193</v>
      </c>
      <c r="Q596" t="s">
        <v>1736</v>
      </c>
    </row>
    <row r="597" spans="1:17" x14ac:dyDescent="0.25">
      <c r="A597">
        <v>40646</v>
      </c>
      <c r="B597">
        <v>-58.412992666937512</v>
      </c>
      <c r="C597">
        <v>-34.603992963179998</v>
      </c>
      <c r="D597" t="s">
        <v>1490</v>
      </c>
      <c r="E597" t="s">
        <v>39</v>
      </c>
      <c r="F597" t="s">
        <v>1738</v>
      </c>
      <c r="G597" t="s">
        <v>40</v>
      </c>
      <c r="H597">
        <v>3</v>
      </c>
      <c r="I597" t="b">
        <v>0</v>
      </c>
      <c r="J597" t="b">
        <v>0</v>
      </c>
      <c r="K597" t="s">
        <v>268</v>
      </c>
      <c r="L597">
        <v>3399</v>
      </c>
      <c r="N597" t="s">
        <v>527</v>
      </c>
      <c r="O597" t="s">
        <v>567</v>
      </c>
      <c r="P597">
        <v>1193</v>
      </c>
      <c r="Q597" t="s">
        <v>1739</v>
      </c>
    </row>
    <row r="598" spans="1:17" x14ac:dyDescent="0.25">
      <c r="A598">
        <v>41240</v>
      </c>
      <c r="B598">
        <v>-58.371956630641499</v>
      </c>
      <c r="C598">
        <v>-34.603294927931501</v>
      </c>
      <c r="D598" t="s">
        <v>37</v>
      </c>
      <c r="E598" t="s">
        <v>39</v>
      </c>
      <c r="F598" t="s">
        <v>1740</v>
      </c>
      <c r="G598" t="s">
        <v>40</v>
      </c>
      <c r="H598">
        <v>3</v>
      </c>
      <c r="I598" t="b">
        <v>0</v>
      </c>
      <c r="J598" t="b">
        <v>0</v>
      </c>
      <c r="K598" t="s">
        <v>268</v>
      </c>
      <c r="L598">
        <v>366</v>
      </c>
      <c r="N598" t="s">
        <v>512</v>
      </c>
      <c r="O598" t="s">
        <v>559</v>
      </c>
      <c r="P598">
        <v>1043</v>
      </c>
      <c r="Q598" t="s">
        <v>1741</v>
      </c>
    </row>
    <row r="599" spans="1:17" x14ac:dyDescent="0.25">
      <c r="A599">
        <v>39824</v>
      </c>
      <c r="B599">
        <v>-58.416596157493302</v>
      </c>
      <c r="C599">
        <v>-34.603811938794301</v>
      </c>
      <c r="D599" t="s">
        <v>1542</v>
      </c>
      <c r="E599" t="s">
        <v>39</v>
      </c>
      <c r="F599" t="s">
        <v>1742</v>
      </c>
      <c r="G599" t="s">
        <v>40</v>
      </c>
      <c r="H599">
        <v>4</v>
      </c>
      <c r="I599" t="b">
        <v>0</v>
      </c>
      <c r="J599" t="b">
        <v>0</v>
      </c>
      <c r="K599" t="s">
        <v>268</v>
      </c>
      <c r="L599">
        <v>3684</v>
      </c>
      <c r="N599" t="s">
        <v>537</v>
      </c>
      <c r="O599" t="s">
        <v>568</v>
      </c>
      <c r="P599">
        <v>1194</v>
      </c>
      <c r="Q599" t="s">
        <v>1743</v>
      </c>
    </row>
    <row r="600" spans="1:17" x14ac:dyDescent="0.25">
      <c r="A600">
        <v>41315</v>
      </c>
      <c r="B600">
        <v>-58.41844678195379</v>
      </c>
      <c r="C600">
        <v>-34.603245580764998</v>
      </c>
      <c r="D600" t="s">
        <v>37</v>
      </c>
      <c r="E600" t="s">
        <v>39</v>
      </c>
      <c r="F600" t="s">
        <v>1744</v>
      </c>
      <c r="G600" t="s">
        <v>40</v>
      </c>
      <c r="H600">
        <v>2</v>
      </c>
      <c r="I600" t="b">
        <v>0</v>
      </c>
      <c r="J600" t="b">
        <v>0</v>
      </c>
      <c r="K600" t="s">
        <v>268</v>
      </c>
      <c r="L600">
        <v>3829</v>
      </c>
      <c r="N600" t="s">
        <v>537</v>
      </c>
      <c r="O600" t="s">
        <v>568</v>
      </c>
      <c r="P600">
        <v>1194</v>
      </c>
      <c r="Q600" t="s">
        <v>1745</v>
      </c>
    </row>
    <row r="601" spans="1:17" x14ac:dyDescent="0.25">
      <c r="A601">
        <v>39987</v>
      </c>
      <c r="B601">
        <v>-58.37235283202471</v>
      </c>
      <c r="C601">
        <v>-34.603309338336203</v>
      </c>
      <c r="D601" t="s">
        <v>1548</v>
      </c>
      <c r="E601" t="s">
        <v>39</v>
      </c>
      <c r="F601" t="s">
        <v>1746</v>
      </c>
      <c r="G601" t="s">
        <v>40</v>
      </c>
      <c r="H601">
        <v>3</v>
      </c>
      <c r="I601" t="b">
        <v>0</v>
      </c>
      <c r="J601" t="b">
        <v>0</v>
      </c>
      <c r="K601" t="s">
        <v>268</v>
      </c>
      <c r="L601">
        <v>400</v>
      </c>
      <c r="N601" t="s">
        <v>512</v>
      </c>
      <c r="O601" t="s">
        <v>559</v>
      </c>
      <c r="P601">
        <v>1043</v>
      </c>
      <c r="Q601" t="s">
        <v>1741</v>
      </c>
    </row>
    <row r="602" spans="1:17" x14ac:dyDescent="0.25">
      <c r="A602">
        <v>40298</v>
      </c>
      <c r="B602">
        <v>-58.423134442525502</v>
      </c>
      <c r="C602">
        <v>-34.603140230938003</v>
      </c>
      <c r="D602" t="s">
        <v>1498</v>
      </c>
      <c r="E602" t="s">
        <v>39</v>
      </c>
      <c r="F602" t="s">
        <v>1747</v>
      </c>
      <c r="G602" t="s">
        <v>40</v>
      </c>
      <c r="H602">
        <v>3</v>
      </c>
      <c r="I602" t="b">
        <v>0</v>
      </c>
      <c r="J602" t="b">
        <v>0</v>
      </c>
      <c r="K602" t="s">
        <v>268</v>
      </c>
      <c r="L602">
        <v>4136</v>
      </c>
      <c r="N602" t="s">
        <v>537</v>
      </c>
      <c r="O602" t="s">
        <v>568</v>
      </c>
      <c r="P602">
        <v>1195</v>
      </c>
      <c r="Q602" t="s">
        <v>854</v>
      </c>
    </row>
    <row r="603" spans="1:17" x14ac:dyDescent="0.25">
      <c r="A603">
        <v>40890</v>
      </c>
      <c r="B603">
        <v>-58.423371475202892</v>
      </c>
      <c r="C603">
        <v>-34.603116702467901</v>
      </c>
      <c r="D603" t="s">
        <v>1491</v>
      </c>
      <c r="E603" t="s">
        <v>39</v>
      </c>
      <c r="F603" t="s">
        <v>1748</v>
      </c>
      <c r="G603" t="s">
        <v>40</v>
      </c>
      <c r="H603">
        <v>5</v>
      </c>
      <c r="I603" t="b">
        <v>0</v>
      </c>
      <c r="J603" t="b">
        <v>0</v>
      </c>
      <c r="K603" t="s">
        <v>268</v>
      </c>
      <c r="L603">
        <v>4152</v>
      </c>
      <c r="N603" t="s">
        <v>537</v>
      </c>
      <c r="O603" t="s">
        <v>568</v>
      </c>
      <c r="P603">
        <v>1195</v>
      </c>
      <c r="Q603" t="s">
        <v>854</v>
      </c>
    </row>
    <row r="604" spans="1:17" x14ac:dyDescent="0.25">
      <c r="A604">
        <v>39980</v>
      </c>
      <c r="B604">
        <v>-58.424470899755299</v>
      </c>
      <c r="C604">
        <v>-34.603007555563501</v>
      </c>
      <c r="D604" t="s">
        <v>1520</v>
      </c>
      <c r="E604" t="s">
        <v>39</v>
      </c>
      <c r="F604" t="s">
        <v>1749</v>
      </c>
      <c r="G604" t="s">
        <v>40</v>
      </c>
      <c r="H604">
        <v>2</v>
      </c>
      <c r="I604" t="b">
        <v>0</v>
      </c>
      <c r="J604" t="b">
        <v>0</v>
      </c>
      <c r="K604" t="s">
        <v>268</v>
      </c>
      <c r="L604">
        <v>4222</v>
      </c>
      <c r="N604" t="s">
        <v>537</v>
      </c>
      <c r="O604" t="s">
        <v>568</v>
      </c>
      <c r="P604">
        <v>1195</v>
      </c>
      <c r="Q604" t="s">
        <v>1750</v>
      </c>
    </row>
    <row r="605" spans="1:17" x14ac:dyDescent="0.25">
      <c r="A605">
        <v>40112</v>
      </c>
      <c r="B605">
        <v>-58.430646756597298</v>
      </c>
      <c r="C605">
        <v>-34.6023893613702</v>
      </c>
      <c r="D605" t="s">
        <v>1498</v>
      </c>
      <c r="E605" t="s">
        <v>39</v>
      </c>
      <c r="F605" t="s">
        <v>1751</v>
      </c>
      <c r="G605" t="s">
        <v>40</v>
      </c>
      <c r="H605">
        <v>4</v>
      </c>
      <c r="I605" t="b">
        <v>0</v>
      </c>
      <c r="J605" t="b">
        <v>0</v>
      </c>
      <c r="K605" t="s">
        <v>268</v>
      </c>
      <c r="L605">
        <v>4626</v>
      </c>
      <c r="N605" t="s">
        <v>537</v>
      </c>
      <c r="O605" t="s">
        <v>568</v>
      </c>
      <c r="P605">
        <v>1195</v>
      </c>
      <c r="Q605" t="s">
        <v>1752</v>
      </c>
    </row>
    <row r="606" spans="1:17" x14ac:dyDescent="0.25">
      <c r="A606">
        <v>41175</v>
      </c>
      <c r="B606">
        <v>-58.373737967107708</v>
      </c>
      <c r="C606">
        <v>-34.603402665330499</v>
      </c>
      <c r="D606" t="s">
        <v>1489</v>
      </c>
      <c r="E606" t="s">
        <v>39</v>
      </c>
      <c r="F606" t="s">
        <v>1753</v>
      </c>
      <c r="G606" t="s">
        <v>40</v>
      </c>
      <c r="H606">
        <v>2</v>
      </c>
      <c r="I606" t="b">
        <v>0</v>
      </c>
      <c r="J606" t="b">
        <v>0</v>
      </c>
      <c r="K606" t="s">
        <v>268</v>
      </c>
      <c r="L606">
        <v>500</v>
      </c>
      <c r="N606" t="s">
        <v>512</v>
      </c>
      <c r="O606" t="s">
        <v>559</v>
      </c>
      <c r="P606">
        <v>1043</v>
      </c>
      <c r="Q606" t="s">
        <v>1754</v>
      </c>
    </row>
    <row r="607" spans="1:17" x14ac:dyDescent="0.25">
      <c r="A607">
        <v>40113</v>
      </c>
      <c r="B607">
        <v>-58.437640728128997</v>
      </c>
      <c r="C607">
        <v>-34.600445272137797</v>
      </c>
      <c r="D607" t="s">
        <v>1498</v>
      </c>
      <c r="E607" t="s">
        <v>39</v>
      </c>
      <c r="F607" t="s">
        <v>1755</v>
      </c>
      <c r="G607" t="s">
        <v>40</v>
      </c>
      <c r="H607">
        <v>3</v>
      </c>
      <c r="I607" t="b">
        <v>0</v>
      </c>
      <c r="J607" t="b">
        <v>0</v>
      </c>
      <c r="K607" t="s">
        <v>268</v>
      </c>
      <c r="L607">
        <v>5100</v>
      </c>
      <c r="N607" t="s">
        <v>516</v>
      </c>
      <c r="O607" t="s">
        <v>561</v>
      </c>
      <c r="P607">
        <v>1414</v>
      </c>
      <c r="Q607" t="s">
        <v>858</v>
      </c>
    </row>
    <row r="608" spans="1:17" x14ac:dyDescent="0.25">
      <c r="A608">
        <v>40694</v>
      </c>
      <c r="B608">
        <v>-58.437732111335109</v>
      </c>
      <c r="C608">
        <v>-34.6000256692843</v>
      </c>
      <c r="D608" t="s">
        <v>1490</v>
      </c>
      <c r="E608" t="s">
        <v>39</v>
      </c>
      <c r="F608" t="s">
        <v>1756</v>
      </c>
      <c r="G608" t="s">
        <v>40</v>
      </c>
      <c r="H608">
        <v>2</v>
      </c>
      <c r="I608" t="b">
        <v>0</v>
      </c>
      <c r="J608" t="b">
        <v>0</v>
      </c>
      <c r="K608" t="s">
        <v>268</v>
      </c>
      <c r="L608">
        <v>5117</v>
      </c>
      <c r="N608" t="s">
        <v>516</v>
      </c>
      <c r="O608" t="s">
        <v>561</v>
      </c>
      <c r="P608">
        <v>1414</v>
      </c>
      <c r="Q608" t="s">
        <v>1757</v>
      </c>
    </row>
    <row r="609" spans="1:17" x14ac:dyDescent="0.25">
      <c r="A609">
        <v>40777</v>
      </c>
      <c r="B609">
        <v>-58.439137690817702</v>
      </c>
      <c r="C609">
        <v>-34.5992845927709</v>
      </c>
      <c r="D609" t="s">
        <v>1491</v>
      </c>
      <c r="E609" t="s">
        <v>39</v>
      </c>
      <c r="F609" t="s">
        <v>1758</v>
      </c>
      <c r="G609" t="s">
        <v>40</v>
      </c>
      <c r="H609">
        <v>3</v>
      </c>
      <c r="I609" t="b">
        <v>0</v>
      </c>
      <c r="J609" t="b">
        <v>0</v>
      </c>
      <c r="K609" t="s">
        <v>268</v>
      </c>
      <c r="L609">
        <v>5253</v>
      </c>
      <c r="N609" t="s">
        <v>516</v>
      </c>
      <c r="O609" t="s">
        <v>561</v>
      </c>
      <c r="P609">
        <v>1414</v>
      </c>
      <c r="Q609" t="s">
        <v>860</v>
      </c>
    </row>
    <row r="610" spans="1:17" x14ac:dyDescent="0.25">
      <c r="A610">
        <v>41102</v>
      </c>
      <c r="B610">
        <v>-58.440132666019402</v>
      </c>
      <c r="C610">
        <v>-34.5989033549684</v>
      </c>
      <c r="D610" t="s">
        <v>1489</v>
      </c>
      <c r="E610" t="s">
        <v>39</v>
      </c>
      <c r="F610" t="s">
        <v>1759</v>
      </c>
      <c r="G610" t="s">
        <v>40</v>
      </c>
      <c r="H610">
        <v>3</v>
      </c>
      <c r="I610" t="b">
        <v>0</v>
      </c>
      <c r="J610" t="b">
        <v>0</v>
      </c>
      <c r="K610" t="s">
        <v>268</v>
      </c>
      <c r="L610">
        <v>5322</v>
      </c>
      <c r="N610" t="s">
        <v>516</v>
      </c>
      <c r="O610" t="s">
        <v>561</v>
      </c>
      <c r="P610">
        <v>1414</v>
      </c>
      <c r="Q610" t="s">
        <v>1760</v>
      </c>
    </row>
    <row r="611" spans="1:17" x14ac:dyDescent="0.25">
      <c r="A611">
        <v>40040</v>
      </c>
      <c r="B611">
        <v>-58.440613838934603</v>
      </c>
      <c r="C611">
        <v>-34.598456888055701</v>
      </c>
      <c r="D611" t="s">
        <v>1548</v>
      </c>
      <c r="E611" t="s">
        <v>39</v>
      </c>
      <c r="F611" t="s">
        <v>1761</v>
      </c>
      <c r="G611" t="s">
        <v>40</v>
      </c>
      <c r="H611">
        <v>3</v>
      </c>
      <c r="I611" t="b">
        <v>0</v>
      </c>
      <c r="J611" t="b">
        <v>0</v>
      </c>
      <c r="K611" t="s">
        <v>268</v>
      </c>
      <c r="L611">
        <v>5376</v>
      </c>
      <c r="N611" t="s">
        <v>516</v>
      </c>
      <c r="O611" t="s">
        <v>561</v>
      </c>
      <c r="P611">
        <v>1414</v>
      </c>
      <c r="Q611" t="s">
        <v>1760</v>
      </c>
    </row>
    <row r="612" spans="1:17" x14ac:dyDescent="0.25">
      <c r="A612">
        <v>41241</v>
      </c>
      <c r="B612">
        <v>-58.440702944429397</v>
      </c>
      <c r="C612">
        <v>-34.598374207299798</v>
      </c>
      <c r="D612" t="s">
        <v>37</v>
      </c>
      <c r="E612" t="s">
        <v>39</v>
      </c>
      <c r="F612" t="s">
        <v>1762</v>
      </c>
      <c r="G612" t="s">
        <v>40</v>
      </c>
      <c r="H612">
        <v>2</v>
      </c>
      <c r="I612" t="b">
        <v>0</v>
      </c>
      <c r="J612" t="b">
        <v>0</v>
      </c>
      <c r="K612" t="s">
        <v>268</v>
      </c>
      <c r="L612">
        <v>5386</v>
      </c>
      <c r="N612" t="s">
        <v>516</v>
      </c>
      <c r="O612" t="s">
        <v>561</v>
      </c>
      <c r="P612">
        <v>1414</v>
      </c>
      <c r="Q612" t="s">
        <v>1760</v>
      </c>
    </row>
    <row r="613" spans="1:17" x14ac:dyDescent="0.25">
      <c r="A613">
        <v>39847</v>
      </c>
      <c r="B613">
        <v>-58.374614671484501</v>
      </c>
      <c r="C613">
        <v>-34.6030989925775</v>
      </c>
      <c r="D613" t="s">
        <v>1542</v>
      </c>
      <c r="E613" t="s">
        <v>39</v>
      </c>
      <c r="F613" t="s">
        <v>1763</v>
      </c>
      <c r="G613" t="s">
        <v>40</v>
      </c>
      <c r="H613">
        <v>4</v>
      </c>
      <c r="I613" t="b">
        <v>0</v>
      </c>
      <c r="J613" t="b">
        <v>0</v>
      </c>
      <c r="K613" t="s">
        <v>268</v>
      </c>
      <c r="L613">
        <v>555</v>
      </c>
      <c r="N613" t="s">
        <v>512</v>
      </c>
      <c r="O613" t="s">
        <v>559</v>
      </c>
      <c r="P613">
        <v>1043</v>
      </c>
      <c r="Q613" t="s">
        <v>1764</v>
      </c>
    </row>
    <row r="614" spans="1:17" x14ac:dyDescent="0.25">
      <c r="A614">
        <v>40559</v>
      </c>
      <c r="B614">
        <v>-58.380077171070099</v>
      </c>
      <c r="C614">
        <v>-34.603795219151387</v>
      </c>
      <c r="D614" t="s">
        <v>1490</v>
      </c>
      <c r="E614" t="s">
        <v>39</v>
      </c>
      <c r="F614" t="s">
        <v>1765</v>
      </c>
      <c r="G614" t="s">
        <v>40</v>
      </c>
      <c r="H614">
        <v>3</v>
      </c>
      <c r="I614" t="b">
        <v>0</v>
      </c>
      <c r="J614" t="b">
        <v>0</v>
      </c>
      <c r="K614" t="s">
        <v>268</v>
      </c>
      <c r="L614">
        <v>942</v>
      </c>
      <c r="N614" t="s">
        <v>512</v>
      </c>
      <c r="O614" t="s">
        <v>559</v>
      </c>
      <c r="P614">
        <v>1043</v>
      </c>
      <c r="Q614" t="s">
        <v>1766</v>
      </c>
    </row>
    <row r="615" spans="1:17" x14ac:dyDescent="0.25">
      <c r="A615">
        <v>40479</v>
      </c>
      <c r="B615">
        <v>-58.457939614899203</v>
      </c>
      <c r="C615">
        <v>-34.5689481138484</v>
      </c>
      <c r="D615" t="s">
        <v>1494</v>
      </c>
      <c r="E615" t="s">
        <v>39</v>
      </c>
      <c r="F615" t="s">
        <v>1767</v>
      </c>
      <c r="G615" t="s">
        <v>40</v>
      </c>
      <c r="H615">
        <v>2</v>
      </c>
      <c r="I615" t="b">
        <v>0</v>
      </c>
      <c r="J615" t="b">
        <v>0</v>
      </c>
      <c r="K615" t="s">
        <v>269</v>
      </c>
      <c r="L615">
        <v>1710</v>
      </c>
      <c r="N615" t="s">
        <v>532</v>
      </c>
      <c r="O615" t="s">
        <v>570</v>
      </c>
      <c r="P615">
        <v>1426</v>
      </c>
      <c r="Q615" t="s">
        <v>1768</v>
      </c>
    </row>
    <row r="616" spans="1:17" x14ac:dyDescent="0.25">
      <c r="A616">
        <v>40071</v>
      </c>
      <c r="B616">
        <v>-58.461142513653201</v>
      </c>
      <c r="C616">
        <v>-34.5652562482666</v>
      </c>
      <c r="D616" t="s">
        <v>1548</v>
      </c>
      <c r="E616" t="s">
        <v>39</v>
      </c>
      <c r="F616" t="s">
        <v>1769</v>
      </c>
      <c r="G616" t="s">
        <v>40</v>
      </c>
      <c r="H616">
        <v>1</v>
      </c>
      <c r="I616" t="b">
        <v>0</v>
      </c>
      <c r="J616" t="b">
        <v>0</v>
      </c>
      <c r="K616" t="s">
        <v>269</v>
      </c>
      <c r="L616">
        <v>2060</v>
      </c>
      <c r="N616" t="s">
        <v>532</v>
      </c>
      <c r="O616" t="s">
        <v>570</v>
      </c>
      <c r="P616">
        <v>1428</v>
      </c>
      <c r="Q616" t="s">
        <v>1770</v>
      </c>
    </row>
    <row r="617" spans="1:17" x14ac:dyDescent="0.25">
      <c r="A617">
        <v>39862</v>
      </c>
      <c r="B617">
        <v>-58.445611218285293</v>
      </c>
      <c r="C617">
        <v>-34.558789281064598</v>
      </c>
      <c r="D617" t="s">
        <v>1542</v>
      </c>
      <c r="E617" t="s">
        <v>39</v>
      </c>
      <c r="F617" t="s">
        <v>1771</v>
      </c>
      <c r="G617" t="s">
        <v>40</v>
      </c>
      <c r="H617">
        <v>4</v>
      </c>
      <c r="I617" t="b">
        <v>0</v>
      </c>
      <c r="J617" t="b">
        <v>0</v>
      </c>
      <c r="K617" t="s">
        <v>270</v>
      </c>
      <c r="L617">
        <v>5769</v>
      </c>
      <c r="N617" t="s">
        <v>532</v>
      </c>
      <c r="O617" t="s">
        <v>570</v>
      </c>
      <c r="P617">
        <v>1428</v>
      </c>
      <c r="Q617" t="s">
        <v>1772</v>
      </c>
    </row>
    <row r="618" spans="1:17" x14ac:dyDescent="0.25">
      <c r="A618">
        <v>40587</v>
      </c>
      <c r="B618">
        <v>-58.449638278792598</v>
      </c>
      <c r="C618">
        <v>-34.554729996618001</v>
      </c>
      <c r="D618" t="s">
        <v>1490</v>
      </c>
      <c r="E618" t="s">
        <v>39</v>
      </c>
      <c r="F618" t="s">
        <v>1773</v>
      </c>
      <c r="G618" t="s">
        <v>40</v>
      </c>
      <c r="H618">
        <v>4</v>
      </c>
      <c r="I618" t="b">
        <v>0</v>
      </c>
      <c r="J618" t="b">
        <v>0</v>
      </c>
      <c r="K618" t="s">
        <v>270</v>
      </c>
      <c r="L618">
        <v>6220</v>
      </c>
      <c r="N618" t="s">
        <v>532</v>
      </c>
      <c r="O618" t="s">
        <v>570</v>
      </c>
      <c r="P618">
        <v>1428</v>
      </c>
      <c r="Q618" t="s">
        <v>1774</v>
      </c>
    </row>
    <row r="619" spans="1:17" x14ac:dyDescent="0.25">
      <c r="A619">
        <v>41284</v>
      </c>
      <c r="B619">
        <v>-58.459651785357288</v>
      </c>
      <c r="C619">
        <v>-34.545079842558302</v>
      </c>
      <c r="D619" t="s">
        <v>37</v>
      </c>
      <c r="E619" t="s">
        <v>39</v>
      </c>
      <c r="F619" t="s">
        <v>1775</v>
      </c>
      <c r="G619" t="s">
        <v>40</v>
      </c>
      <c r="H619">
        <v>1</v>
      </c>
      <c r="I619" t="b">
        <v>0</v>
      </c>
      <c r="J619" t="b">
        <v>0</v>
      </c>
      <c r="K619" t="s">
        <v>270</v>
      </c>
      <c r="L619">
        <v>7468</v>
      </c>
      <c r="N619" t="s">
        <v>533</v>
      </c>
      <c r="O619" t="s">
        <v>570</v>
      </c>
      <c r="P619">
        <v>1429</v>
      </c>
      <c r="Q619" t="s">
        <v>1776</v>
      </c>
    </row>
    <row r="620" spans="1:17" x14ac:dyDescent="0.25">
      <c r="A620">
        <v>40065</v>
      </c>
      <c r="B620">
        <v>-58.464103784578292</v>
      </c>
      <c r="C620">
        <v>-34.540669847523702</v>
      </c>
      <c r="D620" t="s">
        <v>1548</v>
      </c>
      <c r="E620" t="s">
        <v>39</v>
      </c>
      <c r="F620" t="s">
        <v>1777</v>
      </c>
      <c r="G620" t="s">
        <v>40</v>
      </c>
      <c r="H620">
        <v>2</v>
      </c>
      <c r="I620" t="b">
        <v>0</v>
      </c>
      <c r="J620" t="b">
        <v>0</v>
      </c>
      <c r="K620" t="s">
        <v>270</v>
      </c>
      <c r="L620">
        <v>8108</v>
      </c>
      <c r="N620" t="s">
        <v>533</v>
      </c>
      <c r="O620" t="s">
        <v>570</v>
      </c>
      <c r="P620">
        <v>1429</v>
      </c>
      <c r="Q620" t="s">
        <v>1778</v>
      </c>
    </row>
    <row r="621" spans="1:17" x14ac:dyDescent="0.25">
      <c r="A621">
        <v>40849</v>
      </c>
      <c r="B621">
        <v>-58.502141024680213</v>
      </c>
      <c r="C621">
        <v>-34.574417592659799</v>
      </c>
      <c r="D621" t="s">
        <v>1491</v>
      </c>
      <c r="E621" t="s">
        <v>39</v>
      </c>
      <c r="F621" t="s">
        <v>1779</v>
      </c>
      <c r="G621" t="s">
        <v>40</v>
      </c>
      <c r="H621">
        <v>2</v>
      </c>
      <c r="I621" t="b">
        <v>0</v>
      </c>
      <c r="J621" t="b">
        <v>0</v>
      </c>
      <c r="K621" t="s">
        <v>265</v>
      </c>
      <c r="L621">
        <v>5668</v>
      </c>
      <c r="N621" t="s">
        <v>546</v>
      </c>
      <c r="O621" t="s">
        <v>571</v>
      </c>
      <c r="P621">
        <v>1431</v>
      </c>
      <c r="Q621" t="s">
        <v>1780</v>
      </c>
    </row>
    <row r="622" spans="1:17" x14ac:dyDescent="0.25">
      <c r="A622">
        <v>39926</v>
      </c>
      <c r="B622">
        <v>-58.469728997580297</v>
      </c>
      <c r="C622">
        <v>-34.578925603839387</v>
      </c>
      <c r="D622" t="s">
        <v>1520</v>
      </c>
      <c r="E622" t="s">
        <v>39</v>
      </c>
      <c r="F622" t="s">
        <v>1781</v>
      </c>
      <c r="G622" t="s">
        <v>40</v>
      </c>
      <c r="H622">
        <v>2</v>
      </c>
      <c r="I622" t="b">
        <v>0</v>
      </c>
      <c r="J622" t="b">
        <v>0</v>
      </c>
      <c r="K622" t="s">
        <v>271</v>
      </c>
      <c r="L622">
        <v>4138</v>
      </c>
      <c r="N622" t="s">
        <v>523</v>
      </c>
      <c r="O622" t="s">
        <v>561</v>
      </c>
      <c r="P622">
        <v>1427</v>
      </c>
      <c r="Q622" t="s">
        <v>1782</v>
      </c>
    </row>
    <row r="623" spans="1:17" x14ac:dyDescent="0.25">
      <c r="A623">
        <v>40985</v>
      </c>
      <c r="B623">
        <v>-58.477642291140299</v>
      </c>
      <c r="C623">
        <v>-34.583541779538301</v>
      </c>
      <c r="D623" t="s">
        <v>1491</v>
      </c>
      <c r="E623" t="s">
        <v>39</v>
      </c>
      <c r="F623" t="s">
        <v>1783</v>
      </c>
      <c r="G623" t="s">
        <v>40</v>
      </c>
      <c r="H623">
        <v>2</v>
      </c>
      <c r="I623" t="b">
        <v>0</v>
      </c>
      <c r="J623" t="b">
        <v>0</v>
      </c>
      <c r="K623" t="s">
        <v>271</v>
      </c>
      <c r="L623">
        <v>4763</v>
      </c>
      <c r="N623" t="s">
        <v>554</v>
      </c>
      <c r="O623" t="s">
        <v>561</v>
      </c>
      <c r="P623">
        <v>1427</v>
      </c>
      <c r="Q623" t="s">
        <v>1784</v>
      </c>
    </row>
    <row r="624" spans="1:17" x14ac:dyDescent="0.25">
      <c r="A624">
        <v>40619</v>
      </c>
      <c r="B624">
        <v>-58.382922799223699</v>
      </c>
      <c r="C624">
        <v>-34.608975675720103</v>
      </c>
      <c r="D624" t="s">
        <v>1490</v>
      </c>
      <c r="E624" t="s">
        <v>39</v>
      </c>
      <c r="F624" t="s">
        <v>1785</v>
      </c>
      <c r="G624" t="s">
        <v>40</v>
      </c>
      <c r="H624">
        <v>2</v>
      </c>
      <c r="I624" t="b">
        <v>0</v>
      </c>
      <c r="J624" t="b">
        <v>0</v>
      </c>
      <c r="K624" t="s">
        <v>272</v>
      </c>
      <c r="L624">
        <v>1165</v>
      </c>
      <c r="N624" t="s">
        <v>515</v>
      </c>
      <c r="O624" t="s">
        <v>559</v>
      </c>
      <c r="P624">
        <v>1085</v>
      </c>
      <c r="Q624" t="s">
        <v>1786</v>
      </c>
    </row>
    <row r="625" spans="1:17" x14ac:dyDescent="0.25">
      <c r="A625">
        <v>41229</v>
      </c>
      <c r="B625">
        <v>-58.383552160465698</v>
      </c>
      <c r="C625">
        <v>-34.609378245432403</v>
      </c>
      <c r="D625" t="s">
        <v>37</v>
      </c>
      <c r="E625" t="s">
        <v>39</v>
      </c>
      <c r="F625" t="s">
        <v>1787</v>
      </c>
      <c r="G625" t="s">
        <v>40</v>
      </c>
      <c r="H625">
        <v>2</v>
      </c>
      <c r="I625" t="b">
        <v>0</v>
      </c>
      <c r="J625" t="b">
        <v>0</v>
      </c>
      <c r="K625" t="s">
        <v>272</v>
      </c>
      <c r="L625">
        <v>1202</v>
      </c>
      <c r="N625" t="s">
        <v>515</v>
      </c>
      <c r="O625" t="s">
        <v>559</v>
      </c>
      <c r="P625">
        <v>1085</v>
      </c>
      <c r="Q625" t="s">
        <v>1788</v>
      </c>
    </row>
    <row r="626" spans="1:17" x14ac:dyDescent="0.25">
      <c r="A626">
        <v>40897</v>
      </c>
      <c r="B626">
        <v>-58.383821165757503</v>
      </c>
      <c r="C626">
        <v>-34.609037269434999</v>
      </c>
      <c r="D626" t="s">
        <v>1491</v>
      </c>
      <c r="E626" t="s">
        <v>39</v>
      </c>
      <c r="F626" t="s">
        <v>1789</v>
      </c>
      <c r="G626" t="s">
        <v>40</v>
      </c>
      <c r="H626">
        <v>3</v>
      </c>
      <c r="I626" t="b">
        <v>0</v>
      </c>
      <c r="J626" t="b">
        <v>0</v>
      </c>
      <c r="K626" t="s">
        <v>272</v>
      </c>
      <c r="L626">
        <v>1225</v>
      </c>
      <c r="N626" t="s">
        <v>515</v>
      </c>
      <c r="O626" t="s">
        <v>559</v>
      </c>
      <c r="P626">
        <v>1085</v>
      </c>
      <c r="Q626" t="s">
        <v>1790</v>
      </c>
    </row>
    <row r="627" spans="1:17" x14ac:dyDescent="0.25">
      <c r="A627">
        <v>40032</v>
      </c>
      <c r="B627">
        <v>-58.386699798439302</v>
      </c>
      <c r="C627">
        <v>-34.6092346643063</v>
      </c>
      <c r="D627" t="s">
        <v>1548</v>
      </c>
      <c r="E627" t="s">
        <v>39</v>
      </c>
      <c r="F627" t="s">
        <v>1791</v>
      </c>
      <c r="G627" t="s">
        <v>40</v>
      </c>
      <c r="H627">
        <v>3</v>
      </c>
      <c r="I627" t="b">
        <v>0</v>
      </c>
      <c r="J627" t="b">
        <v>0</v>
      </c>
      <c r="K627" t="s">
        <v>272</v>
      </c>
      <c r="L627">
        <v>1441</v>
      </c>
      <c r="N627" t="s">
        <v>515</v>
      </c>
      <c r="O627" t="s">
        <v>559</v>
      </c>
      <c r="P627">
        <v>1085</v>
      </c>
      <c r="Q627" t="s">
        <v>1792</v>
      </c>
    </row>
    <row r="628" spans="1:17" x14ac:dyDescent="0.25">
      <c r="A628">
        <v>40621</v>
      </c>
      <c r="B628">
        <v>-58.377476313730199</v>
      </c>
      <c r="C628">
        <v>-34.608961375724597</v>
      </c>
      <c r="D628" t="s">
        <v>1490</v>
      </c>
      <c r="E628" t="s">
        <v>39</v>
      </c>
      <c r="F628" t="s">
        <v>1793</v>
      </c>
      <c r="G628" t="s">
        <v>40</v>
      </c>
      <c r="H628">
        <v>2</v>
      </c>
      <c r="I628" t="b">
        <v>0</v>
      </c>
      <c r="J628" t="b">
        <v>0</v>
      </c>
      <c r="K628" t="s">
        <v>272</v>
      </c>
      <c r="L628">
        <v>782</v>
      </c>
      <c r="N628" t="s">
        <v>515</v>
      </c>
      <c r="O628" t="s">
        <v>559</v>
      </c>
      <c r="P628">
        <v>1084</v>
      </c>
      <c r="Q628" t="s">
        <v>1794</v>
      </c>
    </row>
    <row r="629" spans="1:17" x14ac:dyDescent="0.25">
      <c r="A629">
        <v>40472</v>
      </c>
      <c r="B629">
        <v>-58.421778921582103</v>
      </c>
      <c r="C629">
        <v>-34.608756229485998</v>
      </c>
      <c r="D629" t="s">
        <v>1494</v>
      </c>
      <c r="E629" t="s">
        <v>39</v>
      </c>
      <c r="F629" t="s">
        <v>1795</v>
      </c>
      <c r="G629" t="s">
        <v>40</v>
      </c>
      <c r="H629">
        <v>2</v>
      </c>
      <c r="I629" t="b">
        <v>0</v>
      </c>
      <c r="J629" t="b">
        <v>0</v>
      </c>
      <c r="K629" t="s">
        <v>1796</v>
      </c>
      <c r="L629">
        <v>3916</v>
      </c>
      <c r="N629" t="s">
        <v>537</v>
      </c>
      <c r="O629" t="s">
        <v>568</v>
      </c>
      <c r="P629">
        <v>1200</v>
      </c>
      <c r="Q629" t="s">
        <v>1797</v>
      </c>
    </row>
    <row r="630" spans="1:17" x14ac:dyDescent="0.25">
      <c r="A630">
        <v>40192</v>
      </c>
      <c r="B630">
        <v>-58.424841352936888</v>
      </c>
      <c r="C630">
        <v>-34.608481250701303</v>
      </c>
      <c r="D630" t="s">
        <v>1498</v>
      </c>
      <c r="E630" t="s">
        <v>39</v>
      </c>
      <c r="F630" t="s">
        <v>1798</v>
      </c>
      <c r="G630" t="s">
        <v>40</v>
      </c>
      <c r="H630">
        <v>2</v>
      </c>
      <c r="I630" t="b">
        <v>0</v>
      </c>
      <c r="J630" t="b">
        <v>0</v>
      </c>
      <c r="K630" t="s">
        <v>1796</v>
      </c>
      <c r="L630">
        <v>4101</v>
      </c>
      <c r="N630" t="s">
        <v>537</v>
      </c>
      <c r="O630" t="s">
        <v>568</v>
      </c>
      <c r="P630">
        <v>1200</v>
      </c>
      <c r="Q630" t="s">
        <v>1799</v>
      </c>
    </row>
    <row r="631" spans="1:17" x14ac:dyDescent="0.25">
      <c r="A631">
        <v>40047</v>
      </c>
      <c r="B631">
        <v>-58.428650598996597</v>
      </c>
      <c r="C631">
        <v>-34.608543838967897</v>
      </c>
      <c r="D631" t="s">
        <v>1548</v>
      </c>
      <c r="E631" t="s">
        <v>39</v>
      </c>
      <c r="F631" t="s">
        <v>1800</v>
      </c>
      <c r="G631" t="s">
        <v>40</v>
      </c>
      <c r="H631">
        <v>2</v>
      </c>
      <c r="I631" t="b">
        <v>0</v>
      </c>
      <c r="J631" t="b">
        <v>0</v>
      </c>
      <c r="K631" t="s">
        <v>1796</v>
      </c>
      <c r="L631">
        <v>4363</v>
      </c>
      <c r="N631" t="s">
        <v>537</v>
      </c>
      <c r="O631" t="s">
        <v>568</v>
      </c>
      <c r="P631">
        <v>1200</v>
      </c>
      <c r="Q631" t="s">
        <v>1801</v>
      </c>
    </row>
    <row r="632" spans="1:17" x14ac:dyDescent="0.25">
      <c r="A632">
        <v>40560</v>
      </c>
      <c r="B632">
        <v>-58.440825114771499</v>
      </c>
      <c r="C632">
        <v>-34.608623003007303</v>
      </c>
      <c r="D632" t="s">
        <v>1490</v>
      </c>
      <c r="E632" t="s">
        <v>39</v>
      </c>
      <c r="F632" t="s">
        <v>1802</v>
      </c>
      <c r="G632" t="s">
        <v>40</v>
      </c>
      <c r="H632">
        <v>3</v>
      </c>
      <c r="I632" t="b">
        <v>0</v>
      </c>
      <c r="J632" t="b">
        <v>0</v>
      </c>
      <c r="K632" t="s">
        <v>1796</v>
      </c>
      <c r="L632">
        <v>5253</v>
      </c>
      <c r="N632" t="s">
        <v>518</v>
      </c>
      <c r="O632" t="s">
        <v>562</v>
      </c>
      <c r="P632">
        <v>1405</v>
      </c>
      <c r="Q632" t="s">
        <v>1803</v>
      </c>
    </row>
    <row r="633" spans="1:17" x14ac:dyDescent="0.25">
      <c r="A633">
        <v>40120</v>
      </c>
      <c r="B633">
        <v>-58.45484430599879</v>
      </c>
      <c r="C633">
        <v>-34.631840728869697</v>
      </c>
      <c r="D633" t="s">
        <v>1498</v>
      </c>
      <c r="E633" t="s">
        <v>39</v>
      </c>
      <c r="F633" t="s">
        <v>1804</v>
      </c>
      <c r="G633" t="s">
        <v>40</v>
      </c>
      <c r="H633">
        <v>3</v>
      </c>
      <c r="I633" t="b">
        <v>0</v>
      </c>
      <c r="J633" t="b">
        <v>0</v>
      </c>
      <c r="K633" t="s">
        <v>273</v>
      </c>
      <c r="L633">
        <v>1950</v>
      </c>
      <c r="N633" t="s">
        <v>529</v>
      </c>
      <c r="O633" t="s">
        <v>566</v>
      </c>
      <c r="P633">
        <v>1406</v>
      </c>
      <c r="Q633" t="s">
        <v>1805</v>
      </c>
    </row>
    <row r="634" spans="1:17" x14ac:dyDescent="0.25">
      <c r="A634">
        <v>39991</v>
      </c>
      <c r="B634">
        <v>-58.520611069708899</v>
      </c>
      <c r="C634">
        <v>-34.654167244512998</v>
      </c>
      <c r="D634" t="s">
        <v>1548</v>
      </c>
      <c r="E634" t="s">
        <v>39</v>
      </c>
      <c r="F634" t="s">
        <v>1806</v>
      </c>
      <c r="G634" t="s">
        <v>40</v>
      </c>
      <c r="H634">
        <v>3</v>
      </c>
      <c r="I634" t="b">
        <v>0</v>
      </c>
      <c r="J634" t="b">
        <v>0</v>
      </c>
      <c r="K634" t="s">
        <v>274</v>
      </c>
      <c r="L634">
        <v>7325</v>
      </c>
      <c r="N634" t="s">
        <v>522</v>
      </c>
      <c r="O634" t="s">
        <v>564</v>
      </c>
      <c r="P634">
        <v>1408</v>
      </c>
      <c r="Q634" t="s">
        <v>1807</v>
      </c>
    </row>
    <row r="635" spans="1:17" x14ac:dyDescent="0.25">
      <c r="A635">
        <v>39876</v>
      </c>
      <c r="B635">
        <v>-58.4581674698683</v>
      </c>
      <c r="C635">
        <v>-34.571335872675299</v>
      </c>
      <c r="D635" t="s">
        <v>1542</v>
      </c>
      <c r="E635" t="s">
        <v>39</v>
      </c>
      <c r="F635" t="s">
        <v>1808</v>
      </c>
      <c r="G635" t="s">
        <v>40</v>
      </c>
      <c r="H635">
        <v>1</v>
      </c>
      <c r="I635" t="b">
        <v>0</v>
      </c>
      <c r="J635" t="b">
        <v>0</v>
      </c>
      <c r="K635" t="s">
        <v>275</v>
      </c>
      <c r="L635">
        <v>3034</v>
      </c>
      <c r="N635" t="s">
        <v>531</v>
      </c>
      <c r="O635" t="s">
        <v>570</v>
      </c>
      <c r="P635">
        <v>1426</v>
      </c>
      <c r="Q635" t="s">
        <v>1809</v>
      </c>
    </row>
    <row r="636" spans="1:17" x14ac:dyDescent="0.25">
      <c r="A636">
        <v>39800</v>
      </c>
      <c r="B636">
        <v>-58.4581674698683</v>
      </c>
      <c r="C636">
        <v>-34.571335872675299</v>
      </c>
      <c r="D636" t="s">
        <v>1542</v>
      </c>
      <c r="E636" t="s">
        <v>39</v>
      </c>
      <c r="F636" t="s">
        <v>1808</v>
      </c>
      <c r="G636" t="s">
        <v>40</v>
      </c>
      <c r="H636">
        <v>1</v>
      </c>
      <c r="I636" t="b">
        <v>0</v>
      </c>
      <c r="J636" t="b">
        <v>0</v>
      </c>
      <c r="K636" t="s">
        <v>275</v>
      </c>
      <c r="L636">
        <v>3034</v>
      </c>
      <c r="N636" t="s">
        <v>531</v>
      </c>
      <c r="O636" t="s">
        <v>570</v>
      </c>
      <c r="P636">
        <v>1426</v>
      </c>
      <c r="Q636" t="s">
        <v>1809</v>
      </c>
    </row>
    <row r="637" spans="1:17" x14ac:dyDescent="0.25">
      <c r="A637">
        <v>40727</v>
      </c>
      <c r="B637">
        <v>-58.459047018845901</v>
      </c>
      <c r="C637">
        <v>-34.572016747345998</v>
      </c>
      <c r="D637" t="s">
        <v>1490</v>
      </c>
      <c r="E637" t="s">
        <v>39</v>
      </c>
      <c r="F637" t="s">
        <v>1810</v>
      </c>
      <c r="G637" t="s">
        <v>40</v>
      </c>
      <c r="H637">
        <v>2</v>
      </c>
      <c r="I637" t="b">
        <v>0</v>
      </c>
      <c r="J637" t="b">
        <v>0</v>
      </c>
      <c r="K637" t="s">
        <v>275</v>
      </c>
      <c r="L637">
        <v>3107</v>
      </c>
      <c r="N637" t="s">
        <v>531</v>
      </c>
      <c r="O637" t="s">
        <v>570</v>
      </c>
      <c r="P637">
        <v>1426</v>
      </c>
      <c r="Q637" t="s">
        <v>1811</v>
      </c>
    </row>
    <row r="638" spans="1:17" x14ac:dyDescent="0.25">
      <c r="A638">
        <v>40275</v>
      </c>
      <c r="B638">
        <v>-58.518196604516397</v>
      </c>
      <c r="C638">
        <v>-34.662494412619203</v>
      </c>
      <c r="D638" t="s">
        <v>1498</v>
      </c>
      <c r="E638" t="s">
        <v>39</v>
      </c>
      <c r="F638" t="s">
        <v>1812</v>
      </c>
      <c r="G638" t="s">
        <v>42</v>
      </c>
      <c r="H638">
        <v>2</v>
      </c>
      <c r="I638" t="b">
        <v>0</v>
      </c>
      <c r="J638" t="b">
        <v>0</v>
      </c>
      <c r="K638" t="s">
        <v>276</v>
      </c>
      <c r="L638">
        <v>0</v>
      </c>
      <c r="M638" t="s">
        <v>1813</v>
      </c>
      <c r="N638" t="s">
        <v>547</v>
      </c>
      <c r="O638" t="s">
        <v>564</v>
      </c>
    </row>
    <row r="639" spans="1:17" x14ac:dyDescent="0.25">
      <c r="A639">
        <v>40797</v>
      </c>
      <c r="B639">
        <v>-58.391742066966799</v>
      </c>
      <c r="C639">
        <v>-34.622098872853499</v>
      </c>
      <c r="D639" t="s">
        <v>1491</v>
      </c>
      <c r="E639" t="s">
        <v>39</v>
      </c>
      <c r="F639" t="s">
        <v>1814</v>
      </c>
      <c r="G639" t="s">
        <v>40</v>
      </c>
      <c r="H639">
        <v>3</v>
      </c>
      <c r="I639" t="b">
        <v>0</v>
      </c>
      <c r="J639" t="b">
        <v>0</v>
      </c>
      <c r="K639" t="s">
        <v>277</v>
      </c>
      <c r="L639">
        <v>1145</v>
      </c>
      <c r="N639" t="s">
        <v>540</v>
      </c>
      <c r="O639" t="s">
        <v>567</v>
      </c>
      <c r="P639">
        <v>1080</v>
      </c>
      <c r="Q639" t="s">
        <v>1815</v>
      </c>
    </row>
    <row r="640" spans="1:17" x14ac:dyDescent="0.25">
      <c r="A640">
        <v>41111</v>
      </c>
      <c r="B640">
        <v>-58.3913038482345</v>
      </c>
      <c r="C640">
        <v>-34.622127362092002</v>
      </c>
      <c r="D640" t="s">
        <v>1489</v>
      </c>
      <c r="E640" t="s">
        <v>39</v>
      </c>
      <c r="F640" t="s">
        <v>1816</v>
      </c>
      <c r="G640" t="s">
        <v>40</v>
      </c>
      <c r="H640">
        <v>2</v>
      </c>
      <c r="I640" t="b">
        <v>0</v>
      </c>
      <c r="J640" t="b">
        <v>0</v>
      </c>
      <c r="K640" t="s">
        <v>277</v>
      </c>
      <c r="L640">
        <v>1150</v>
      </c>
      <c r="N640" t="s">
        <v>539</v>
      </c>
      <c r="O640" t="s">
        <v>559</v>
      </c>
      <c r="P640">
        <v>1080</v>
      </c>
      <c r="Q640" t="s">
        <v>1817</v>
      </c>
    </row>
    <row r="641" spans="1:17" x14ac:dyDescent="0.25">
      <c r="A641">
        <v>40031</v>
      </c>
      <c r="B641">
        <v>-58.391882480402003</v>
      </c>
      <c r="C641">
        <v>-34.615349903842201</v>
      </c>
      <c r="D641" t="s">
        <v>1548</v>
      </c>
      <c r="E641" t="s">
        <v>39</v>
      </c>
      <c r="F641" t="s">
        <v>1818</v>
      </c>
      <c r="G641" t="s">
        <v>40</v>
      </c>
      <c r="H641">
        <v>2</v>
      </c>
      <c r="I641" t="b">
        <v>0</v>
      </c>
      <c r="J641" t="b">
        <v>0</v>
      </c>
      <c r="K641" t="s">
        <v>277</v>
      </c>
      <c r="L641">
        <v>555</v>
      </c>
      <c r="N641" t="s">
        <v>527</v>
      </c>
      <c r="O641" t="s">
        <v>567</v>
      </c>
      <c r="P641">
        <v>1079</v>
      </c>
      <c r="Q641" t="s">
        <v>1819</v>
      </c>
    </row>
    <row r="642" spans="1:17" x14ac:dyDescent="0.25">
      <c r="A642">
        <v>40015</v>
      </c>
      <c r="B642">
        <v>-58.478774561225613</v>
      </c>
      <c r="C642">
        <v>-34.658065441218497</v>
      </c>
      <c r="D642" t="s">
        <v>1548</v>
      </c>
      <c r="E642" t="s">
        <v>39</v>
      </c>
      <c r="F642" t="s">
        <v>1820</v>
      </c>
      <c r="G642" t="s">
        <v>40</v>
      </c>
      <c r="H642">
        <v>3</v>
      </c>
      <c r="I642" t="b">
        <v>0</v>
      </c>
      <c r="J642" t="b">
        <v>0</v>
      </c>
      <c r="K642" t="s">
        <v>278</v>
      </c>
      <c r="L642">
        <v>4902</v>
      </c>
      <c r="N642" t="s">
        <v>555</v>
      </c>
      <c r="O642" t="s">
        <v>572</v>
      </c>
      <c r="P642">
        <v>1439</v>
      </c>
      <c r="Q642" t="s">
        <v>1821</v>
      </c>
    </row>
    <row r="643" spans="1:17" x14ac:dyDescent="0.25">
      <c r="A643">
        <v>40687</v>
      </c>
      <c r="B643">
        <v>-58.479180209263198</v>
      </c>
      <c r="C643">
        <v>-34.657859073901101</v>
      </c>
      <c r="D643" t="s">
        <v>1490</v>
      </c>
      <c r="E643" t="s">
        <v>39</v>
      </c>
      <c r="F643" t="s">
        <v>1822</v>
      </c>
      <c r="G643" t="s">
        <v>40</v>
      </c>
      <c r="H643">
        <v>2</v>
      </c>
      <c r="I643" t="b">
        <v>0</v>
      </c>
      <c r="J643" t="b">
        <v>0</v>
      </c>
      <c r="K643" t="s">
        <v>278</v>
      </c>
      <c r="L643">
        <v>4941</v>
      </c>
      <c r="N643" t="s">
        <v>547</v>
      </c>
      <c r="O643" t="s">
        <v>564</v>
      </c>
      <c r="P643">
        <v>1439</v>
      </c>
      <c r="Q643" t="s">
        <v>1823</v>
      </c>
    </row>
    <row r="644" spans="1:17" x14ac:dyDescent="0.25">
      <c r="A644">
        <v>40041</v>
      </c>
      <c r="B644">
        <v>-58.527412773239703</v>
      </c>
      <c r="C644">
        <v>-34.615529262785202</v>
      </c>
      <c r="D644" t="s">
        <v>1548</v>
      </c>
      <c r="E644" t="s">
        <v>39</v>
      </c>
      <c r="F644" t="s">
        <v>1824</v>
      </c>
      <c r="G644" t="s">
        <v>40</v>
      </c>
      <c r="H644">
        <v>2</v>
      </c>
      <c r="I644" t="b">
        <v>0</v>
      </c>
      <c r="J644" t="b">
        <v>0</v>
      </c>
      <c r="K644" t="s">
        <v>279</v>
      </c>
      <c r="L644">
        <v>5491</v>
      </c>
      <c r="N644" t="s">
        <v>543</v>
      </c>
      <c r="O644" t="s">
        <v>563</v>
      </c>
      <c r="P644">
        <v>1419</v>
      </c>
      <c r="Q644" t="s">
        <v>1825</v>
      </c>
    </row>
    <row r="645" spans="1:17" x14ac:dyDescent="0.25">
      <c r="A645">
        <v>39949</v>
      </c>
      <c r="B645">
        <v>-58.503539227278402</v>
      </c>
      <c r="C645">
        <v>-34.600569719250203</v>
      </c>
      <c r="D645" t="s">
        <v>1520</v>
      </c>
      <c r="E645" t="s">
        <v>39</v>
      </c>
      <c r="F645" t="s">
        <v>1826</v>
      </c>
      <c r="G645" t="s">
        <v>40</v>
      </c>
      <c r="H645">
        <v>1</v>
      </c>
      <c r="I645" t="b">
        <v>0</v>
      </c>
      <c r="J645" t="b">
        <v>0</v>
      </c>
      <c r="K645" t="s">
        <v>279</v>
      </c>
      <c r="L645">
        <v>3599</v>
      </c>
      <c r="N645" t="s">
        <v>542</v>
      </c>
      <c r="O645" t="s">
        <v>573</v>
      </c>
      <c r="P645">
        <v>1419</v>
      </c>
      <c r="Q645" t="s">
        <v>1827</v>
      </c>
    </row>
    <row r="646" spans="1:17" x14ac:dyDescent="0.25">
      <c r="A646">
        <v>41002</v>
      </c>
      <c r="B646">
        <v>-58.510928287368998</v>
      </c>
      <c r="C646">
        <v>-34.605097567657701</v>
      </c>
      <c r="D646" t="s">
        <v>1491</v>
      </c>
      <c r="E646" t="s">
        <v>39</v>
      </c>
      <c r="F646" t="s">
        <v>1828</v>
      </c>
      <c r="G646" t="s">
        <v>40</v>
      </c>
      <c r="H646">
        <v>2</v>
      </c>
      <c r="I646" t="b">
        <v>0</v>
      </c>
      <c r="J646" t="b">
        <v>0</v>
      </c>
      <c r="K646" t="s">
        <v>279</v>
      </c>
      <c r="L646">
        <v>4229</v>
      </c>
      <c r="N646" t="s">
        <v>542</v>
      </c>
      <c r="O646" t="s">
        <v>573</v>
      </c>
      <c r="P646">
        <v>1419</v>
      </c>
      <c r="Q646" t="s">
        <v>1829</v>
      </c>
    </row>
    <row r="647" spans="1:17" x14ac:dyDescent="0.25">
      <c r="A647">
        <v>40388</v>
      </c>
      <c r="B647">
        <v>-58.5241528955194</v>
      </c>
      <c r="C647">
        <v>-34.613622290283402</v>
      </c>
      <c r="D647" t="s">
        <v>1498</v>
      </c>
      <c r="E647" t="s">
        <v>39</v>
      </c>
      <c r="F647" t="s">
        <v>1830</v>
      </c>
      <c r="G647" t="s">
        <v>40</v>
      </c>
      <c r="H647">
        <v>2</v>
      </c>
      <c r="I647" t="b">
        <v>0</v>
      </c>
      <c r="J647" t="b">
        <v>0</v>
      </c>
      <c r="K647" t="s">
        <v>279</v>
      </c>
      <c r="L647">
        <v>5248</v>
      </c>
      <c r="N647" t="s">
        <v>542</v>
      </c>
      <c r="O647" t="s">
        <v>573</v>
      </c>
      <c r="P647">
        <v>1419</v>
      </c>
      <c r="Q647" t="s">
        <v>917</v>
      </c>
    </row>
    <row r="648" spans="1:17" x14ac:dyDescent="0.25">
      <c r="A648">
        <v>39753</v>
      </c>
      <c r="B648">
        <v>-58.524697253123598</v>
      </c>
      <c r="C648">
        <v>-34.6135528079407</v>
      </c>
      <c r="D648" t="s">
        <v>1527</v>
      </c>
      <c r="E648" t="s">
        <v>39</v>
      </c>
      <c r="F648" t="s">
        <v>1831</v>
      </c>
      <c r="G648" t="s">
        <v>40</v>
      </c>
      <c r="H648">
        <v>1</v>
      </c>
      <c r="I648" t="b">
        <v>0</v>
      </c>
      <c r="J648" t="b">
        <v>0</v>
      </c>
      <c r="K648" t="s">
        <v>279</v>
      </c>
      <c r="L648">
        <v>5265</v>
      </c>
      <c r="N648" t="s">
        <v>542</v>
      </c>
      <c r="O648" t="s">
        <v>573</v>
      </c>
      <c r="P648">
        <v>1419</v>
      </c>
      <c r="Q648" t="s">
        <v>1832</v>
      </c>
    </row>
    <row r="649" spans="1:17" x14ac:dyDescent="0.25">
      <c r="A649">
        <v>40867</v>
      </c>
      <c r="B649">
        <v>-58.525030954100103</v>
      </c>
      <c r="C649">
        <v>-34.6137051686962</v>
      </c>
      <c r="D649" t="s">
        <v>1491</v>
      </c>
      <c r="E649" t="s">
        <v>39</v>
      </c>
      <c r="F649" t="s">
        <v>1833</v>
      </c>
      <c r="G649" t="s">
        <v>40</v>
      </c>
      <c r="H649">
        <v>3</v>
      </c>
      <c r="I649" t="b">
        <v>0</v>
      </c>
      <c r="J649" t="b">
        <v>0</v>
      </c>
      <c r="K649" t="s">
        <v>279</v>
      </c>
      <c r="L649">
        <v>5289</v>
      </c>
      <c r="N649" t="s">
        <v>542</v>
      </c>
      <c r="O649" t="s">
        <v>573</v>
      </c>
      <c r="P649">
        <v>1419</v>
      </c>
      <c r="Q649" t="s">
        <v>1832</v>
      </c>
    </row>
    <row r="650" spans="1:17" x14ac:dyDescent="0.25">
      <c r="A650">
        <v>40368</v>
      </c>
      <c r="B650">
        <v>-58.472990217948102</v>
      </c>
      <c r="C650">
        <v>-34.685717746272701</v>
      </c>
      <c r="D650" t="s">
        <v>1498</v>
      </c>
      <c r="E650" t="s">
        <v>39</v>
      </c>
      <c r="F650" t="s">
        <v>1834</v>
      </c>
      <c r="G650" t="s">
        <v>40</v>
      </c>
      <c r="H650">
        <v>2</v>
      </c>
      <c r="I650" t="b">
        <v>0</v>
      </c>
      <c r="J650" t="b">
        <v>0</v>
      </c>
      <c r="K650" t="s">
        <v>280</v>
      </c>
      <c r="L650">
        <v>6212</v>
      </c>
      <c r="N650" t="s">
        <v>534</v>
      </c>
      <c r="O650" t="s">
        <v>572</v>
      </c>
      <c r="P650">
        <v>1439</v>
      </c>
      <c r="Q650" t="s">
        <v>1835</v>
      </c>
    </row>
    <row r="651" spans="1:17" x14ac:dyDescent="0.25">
      <c r="A651">
        <v>40183</v>
      </c>
      <c r="B651">
        <v>-58.423049223353793</v>
      </c>
      <c r="C651">
        <v>-34.642758725540297</v>
      </c>
      <c r="D651" t="s">
        <v>1498</v>
      </c>
      <c r="E651" t="s">
        <v>39</v>
      </c>
      <c r="F651" t="s">
        <v>1836</v>
      </c>
      <c r="G651" t="s">
        <v>40</v>
      </c>
      <c r="H651">
        <v>2</v>
      </c>
      <c r="I651" t="b">
        <v>0</v>
      </c>
      <c r="J651" t="b">
        <v>0</v>
      </c>
      <c r="K651" t="s">
        <v>280</v>
      </c>
      <c r="L651">
        <v>809</v>
      </c>
      <c r="N651" t="s">
        <v>513</v>
      </c>
      <c r="O651" t="s">
        <v>560</v>
      </c>
      <c r="P651">
        <v>1437</v>
      </c>
      <c r="Q651" t="s">
        <v>1837</v>
      </c>
    </row>
    <row r="652" spans="1:17" x14ac:dyDescent="0.25">
      <c r="A652">
        <v>40553</v>
      </c>
      <c r="B652">
        <v>-58.445540160549299</v>
      </c>
      <c r="C652">
        <v>-34.570714652451102</v>
      </c>
      <c r="D652" t="s">
        <v>1490</v>
      </c>
      <c r="E652" t="s">
        <v>39</v>
      </c>
      <c r="F652" t="s">
        <v>1838</v>
      </c>
      <c r="G652" t="s">
        <v>40</v>
      </c>
      <c r="H652">
        <v>2</v>
      </c>
      <c r="I652" t="b">
        <v>0</v>
      </c>
      <c r="J652" t="b">
        <v>0</v>
      </c>
      <c r="K652" t="s">
        <v>281</v>
      </c>
      <c r="L652">
        <v>2451</v>
      </c>
      <c r="N652" t="s">
        <v>531</v>
      </c>
      <c r="O652" t="s">
        <v>570</v>
      </c>
      <c r="P652">
        <v>1426</v>
      </c>
      <c r="Q652" t="s">
        <v>1839</v>
      </c>
    </row>
    <row r="653" spans="1:17" x14ac:dyDescent="0.25">
      <c r="A653">
        <v>40863</v>
      </c>
      <c r="B653">
        <v>-58.449117870909298</v>
      </c>
      <c r="C653">
        <v>-34.577061084800498</v>
      </c>
      <c r="D653" t="s">
        <v>1491</v>
      </c>
      <c r="E653" t="s">
        <v>39</v>
      </c>
      <c r="F653" t="s">
        <v>1840</v>
      </c>
      <c r="G653" t="s">
        <v>40</v>
      </c>
      <c r="H653">
        <v>4</v>
      </c>
      <c r="I653" t="b">
        <v>0</v>
      </c>
      <c r="J653" t="b">
        <v>0</v>
      </c>
      <c r="K653" t="s">
        <v>281</v>
      </c>
      <c r="L653">
        <v>3101</v>
      </c>
      <c r="N653" t="s">
        <v>531</v>
      </c>
      <c r="O653" t="s">
        <v>570</v>
      </c>
      <c r="P653">
        <v>1426</v>
      </c>
      <c r="Q653" t="s">
        <v>1841</v>
      </c>
    </row>
    <row r="654" spans="1:17" x14ac:dyDescent="0.25">
      <c r="A654">
        <v>40507</v>
      </c>
      <c r="B654">
        <v>-58.475845540219993</v>
      </c>
      <c r="C654">
        <v>-34.687761497149701</v>
      </c>
      <c r="D654" t="s">
        <v>1494</v>
      </c>
      <c r="E654" t="s">
        <v>39</v>
      </c>
      <c r="F654" t="s">
        <v>1842</v>
      </c>
      <c r="G654" t="s">
        <v>40</v>
      </c>
      <c r="H654">
        <v>2</v>
      </c>
      <c r="I654" t="b">
        <v>0</v>
      </c>
      <c r="J654" t="b">
        <v>0</v>
      </c>
      <c r="K654" t="s">
        <v>280</v>
      </c>
      <c r="L654">
        <v>6545</v>
      </c>
      <c r="N654" t="s">
        <v>534</v>
      </c>
      <c r="O654" t="s">
        <v>572</v>
      </c>
      <c r="P654">
        <v>1439</v>
      </c>
      <c r="Q654" t="s">
        <v>1843</v>
      </c>
    </row>
    <row r="655" spans="1:17" x14ac:dyDescent="0.25">
      <c r="A655">
        <v>40215</v>
      </c>
      <c r="B655">
        <v>-58.392288492682887</v>
      </c>
      <c r="C655">
        <v>-34.582874887896097</v>
      </c>
      <c r="D655" t="s">
        <v>1498</v>
      </c>
      <c r="E655" t="s">
        <v>39</v>
      </c>
      <c r="F655" t="s">
        <v>1844</v>
      </c>
      <c r="G655" t="s">
        <v>40</v>
      </c>
      <c r="H655">
        <v>2</v>
      </c>
      <c r="I655" t="b">
        <v>0</v>
      </c>
      <c r="J655" t="b">
        <v>0</v>
      </c>
      <c r="K655" t="s">
        <v>282</v>
      </c>
      <c r="L655">
        <v>2263</v>
      </c>
      <c r="N655" t="s">
        <v>524</v>
      </c>
      <c r="O655" t="s">
        <v>565</v>
      </c>
      <c r="P655">
        <v>1425</v>
      </c>
      <c r="Q655" t="s">
        <v>1845</v>
      </c>
    </row>
    <row r="656" spans="1:17" x14ac:dyDescent="0.25">
      <c r="A656">
        <v>39912</v>
      </c>
      <c r="B656">
        <v>-58.453131396611013</v>
      </c>
      <c r="C656">
        <v>-34.583513016657498</v>
      </c>
      <c r="D656" t="s">
        <v>1520</v>
      </c>
      <c r="E656" t="s">
        <v>39</v>
      </c>
      <c r="F656" t="s">
        <v>1846</v>
      </c>
      <c r="G656" t="s">
        <v>40</v>
      </c>
      <c r="H656">
        <v>2</v>
      </c>
      <c r="I656" t="b">
        <v>0</v>
      </c>
      <c r="J656" t="b">
        <v>0</v>
      </c>
      <c r="K656" t="s">
        <v>281</v>
      </c>
      <c r="L656">
        <v>3825</v>
      </c>
      <c r="N656" t="s">
        <v>536</v>
      </c>
      <c r="O656" t="s">
        <v>561</v>
      </c>
      <c r="P656">
        <v>1427</v>
      </c>
      <c r="Q656" t="s">
        <v>1847</v>
      </c>
    </row>
    <row r="657" spans="1:17" x14ac:dyDescent="0.25">
      <c r="A657">
        <v>40317</v>
      </c>
      <c r="B657">
        <v>-58.459806952499697</v>
      </c>
      <c r="C657">
        <v>-34.578478719786098</v>
      </c>
      <c r="D657" t="s">
        <v>1498</v>
      </c>
      <c r="E657" t="s">
        <v>39</v>
      </c>
      <c r="F657" t="s">
        <v>1848</v>
      </c>
      <c r="G657" t="s">
        <v>40</v>
      </c>
      <c r="H657">
        <v>2</v>
      </c>
      <c r="I657" t="b">
        <v>0</v>
      </c>
      <c r="J657" t="b">
        <v>0</v>
      </c>
      <c r="K657" t="s">
        <v>283</v>
      </c>
      <c r="L657">
        <v>1187</v>
      </c>
      <c r="N657" t="s">
        <v>536</v>
      </c>
      <c r="O657" t="s">
        <v>561</v>
      </c>
      <c r="P657">
        <v>1427</v>
      </c>
      <c r="Q657" t="s">
        <v>1849</v>
      </c>
    </row>
    <row r="658" spans="1:17" x14ac:dyDescent="0.25">
      <c r="A658">
        <v>40467</v>
      </c>
      <c r="B658">
        <v>-58.497853632836893</v>
      </c>
      <c r="C658">
        <v>-34.5974609773032</v>
      </c>
      <c r="D658" t="s">
        <v>1494</v>
      </c>
      <c r="E658" t="s">
        <v>39</v>
      </c>
      <c r="F658" t="s">
        <v>1850</v>
      </c>
      <c r="G658" t="s">
        <v>40</v>
      </c>
      <c r="H658">
        <v>2</v>
      </c>
      <c r="I658" t="b">
        <v>0</v>
      </c>
      <c r="J658" t="b">
        <v>0</v>
      </c>
      <c r="K658" t="s">
        <v>279</v>
      </c>
      <c r="L658">
        <v>3180</v>
      </c>
      <c r="N658" t="s">
        <v>556</v>
      </c>
      <c r="O658" t="s">
        <v>573</v>
      </c>
      <c r="P658">
        <v>1419</v>
      </c>
      <c r="Q658" t="s">
        <v>1851</v>
      </c>
    </row>
    <row r="659" spans="1:17" x14ac:dyDescent="0.25">
      <c r="A659">
        <v>40667</v>
      </c>
      <c r="B659">
        <v>-58.51254530368179</v>
      </c>
      <c r="C659">
        <v>-34.606092908382202</v>
      </c>
      <c r="D659" t="s">
        <v>1490</v>
      </c>
      <c r="E659" t="s">
        <v>39</v>
      </c>
      <c r="F659" t="s">
        <v>1852</v>
      </c>
      <c r="G659" t="s">
        <v>40</v>
      </c>
      <c r="H659">
        <v>2</v>
      </c>
      <c r="I659" t="b">
        <v>0</v>
      </c>
      <c r="J659" t="b">
        <v>0</v>
      </c>
      <c r="K659" t="s">
        <v>279</v>
      </c>
      <c r="L659">
        <v>4359</v>
      </c>
      <c r="N659" t="s">
        <v>542</v>
      </c>
      <c r="O659" t="s">
        <v>573</v>
      </c>
      <c r="P659">
        <v>1419</v>
      </c>
      <c r="Q659" t="s">
        <v>1853</v>
      </c>
    </row>
    <row r="660" spans="1:17" x14ac:dyDescent="0.25">
      <c r="A660">
        <v>40617</v>
      </c>
      <c r="B660">
        <v>-58.461876908606897</v>
      </c>
      <c r="C660">
        <v>-34.614999163911001</v>
      </c>
      <c r="D660" t="s">
        <v>1490</v>
      </c>
      <c r="E660" t="s">
        <v>39</v>
      </c>
      <c r="F660" t="s">
        <v>1854</v>
      </c>
      <c r="G660" t="s">
        <v>40</v>
      </c>
      <c r="H660">
        <v>3</v>
      </c>
      <c r="I660" t="b">
        <v>0</v>
      </c>
      <c r="J660" t="b">
        <v>0</v>
      </c>
      <c r="K660" t="s">
        <v>284</v>
      </c>
      <c r="L660">
        <v>2508</v>
      </c>
      <c r="N660" t="s">
        <v>529</v>
      </c>
      <c r="O660" t="s">
        <v>566</v>
      </c>
      <c r="P660">
        <v>1416</v>
      </c>
      <c r="Q660" t="s">
        <v>1855</v>
      </c>
    </row>
    <row r="661" spans="1:17" x14ac:dyDescent="0.25">
      <c r="A661">
        <v>40806</v>
      </c>
      <c r="B661">
        <v>-58.473988177311199</v>
      </c>
      <c r="C661">
        <v>-34.620605975538297</v>
      </c>
      <c r="D661" t="s">
        <v>1491</v>
      </c>
      <c r="E661" t="s">
        <v>39</v>
      </c>
      <c r="F661" t="s">
        <v>1856</v>
      </c>
      <c r="G661" t="s">
        <v>40</v>
      </c>
      <c r="H661">
        <v>1</v>
      </c>
      <c r="I661" t="b">
        <v>0</v>
      </c>
      <c r="J661" t="b">
        <v>0</v>
      </c>
      <c r="K661" t="s">
        <v>284</v>
      </c>
      <c r="L661">
        <v>3496</v>
      </c>
      <c r="N661" t="s">
        <v>529</v>
      </c>
      <c r="O661" t="s">
        <v>566</v>
      </c>
      <c r="P661">
        <v>1416</v>
      </c>
      <c r="Q661" t="s">
        <v>1857</v>
      </c>
    </row>
    <row r="662" spans="1:17" x14ac:dyDescent="0.25">
      <c r="A662">
        <v>40591</v>
      </c>
      <c r="B662">
        <v>-58.476841533599007</v>
      </c>
      <c r="C662">
        <v>-34.622095083561398</v>
      </c>
      <c r="D662" t="s">
        <v>1490</v>
      </c>
      <c r="E662" t="s">
        <v>39</v>
      </c>
      <c r="F662" t="s">
        <v>1858</v>
      </c>
      <c r="G662" t="s">
        <v>40</v>
      </c>
      <c r="H662">
        <v>2</v>
      </c>
      <c r="I662" t="b">
        <v>0</v>
      </c>
      <c r="J662" t="b">
        <v>0</v>
      </c>
      <c r="K662" t="s">
        <v>284</v>
      </c>
      <c r="L662">
        <v>3720</v>
      </c>
      <c r="N662" t="s">
        <v>529</v>
      </c>
      <c r="O662" t="s">
        <v>566</v>
      </c>
      <c r="P662">
        <v>1416</v>
      </c>
      <c r="Q662" t="s">
        <v>1859</v>
      </c>
    </row>
    <row r="663" spans="1:17" x14ac:dyDescent="0.25">
      <c r="A663">
        <v>40640</v>
      </c>
      <c r="B663">
        <v>-58.501109823177998</v>
      </c>
      <c r="C663">
        <v>-34.585845702387303</v>
      </c>
      <c r="D663" t="s">
        <v>1490</v>
      </c>
      <c r="E663" t="s">
        <v>39</v>
      </c>
      <c r="F663" t="s">
        <v>1860</v>
      </c>
      <c r="G663" t="s">
        <v>40</v>
      </c>
      <c r="H663">
        <v>2</v>
      </c>
      <c r="I663" t="b">
        <v>0</v>
      </c>
      <c r="J663" t="b">
        <v>0</v>
      </c>
      <c r="K663" t="s">
        <v>285</v>
      </c>
      <c r="L663">
        <v>2816</v>
      </c>
      <c r="N663" t="s">
        <v>546</v>
      </c>
      <c r="O663" t="s">
        <v>571</v>
      </c>
      <c r="P663">
        <v>1419</v>
      </c>
      <c r="Q663" t="s">
        <v>1861</v>
      </c>
    </row>
    <row r="664" spans="1:17" x14ac:dyDescent="0.25">
      <c r="A664">
        <v>40997</v>
      </c>
      <c r="B664">
        <v>-58.417918851207702</v>
      </c>
      <c r="C664">
        <v>-34.620900713028803</v>
      </c>
      <c r="D664" t="s">
        <v>1491</v>
      </c>
      <c r="E664" t="s">
        <v>39</v>
      </c>
      <c r="F664" t="s">
        <v>1862</v>
      </c>
      <c r="G664" t="s">
        <v>40</v>
      </c>
      <c r="H664">
        <v>2</v>
      </c>
      <c r="I664" t="b">
        <v>0</v>
      </c>
      <c r="J664" t="b">
        <v>0</v>
      </c>
      <c r="K664" t="s">
        <v>286</v>
      </c>
      <c r="L664">
        <v>3691</v>
      </c>
      <c r="N664" t="s">
        <v>537</v>
      </c>
      <c r="O664" t="s">
        <v>568</v>
      </c>
      <c r="P664">
        <v>1226</v>
      </c>
      <c r="Q664" t="s">
        <v>1863</v>
      </c>
    </row>
    <row r="665" spans="1:17" x14ac:dyDescent="0.25">
      <c r="A665">
        <v>41316</v>
      </c>
      <c r="B665">
        <v>-58.501618617210703</v>
      </c>
      <c r="C665">
        <v>-34.651058197802101</v>
      </c>
      <c r="D665" t="s">
        <v>37</v>
      </c>
      <c r="E665" t="s">
        <v>39</v>
      </c>
      <c r="F665" t="s">
        <v>1864</v>
      </c>
      <c r="G665" t="s">
        <v>40</v>
      </c>
      <c r="H665">
        <v>3</v>
      </c>
      <c r="I665" t="b">
        <v>0</v>
      </c>
      <c r="J665" t="b">
        <v>0</v>
      </c>
      <c r="K665" t="s">
        <v>1518</v>
      </c>
      <c r="L665">
        <v>5754</v>
      </c>
      <c r="N665" t="s">
        <v>547</v>
      </c>
      <c r="O665" t="s">
        <v>564</v>
      </c>
      <c r="P665">
        <v>1440</v>
      </c>
      <c r="Q665" t="s">
        <v>1865</v>
      </c>
    </row>
    <row r="666" spans="1:17" x14ac:dyDescent="0.25">
      <c r="A666">
        <v>39816</v>
      </c>
      <c r="B666">
        <v>-58.503972973061401</v>
      </c>
      <c r="C666">
        <v>-34.652748347067998</v>
      </c>
      <c r="D666" t="s">
        <v>1542</v>
      </c>
      <c r="E666" t="s">
        <v>39</v>
      </c>
      <c r="F666" t="s">
        <v>1866</v>
      </c>
      <c r="G666" t="s">
        <v>40</v>
      </c>
      <c r="H666">
        <v>2</v>
      </c>
      <c r="I666" t="b">
        <v>0</v>
      </c>
      <c r="J666" t="b">
        <v>0</v>
      </c>
      <c r="K666" t="s">
        <v>1518</v>
      </c>
      <c r="L666">
        <v>5977</v>
      </c>
      <c r="N666" t="s">
        <v>547</v>
      </c>
      <c r="O666" t="s">
        <v>564</v>
      </c>
      <c r="P666">
        <v>1440</v>
      </c>
      <c r="Q666" t="s">
        <v>1867</v>
      </c>
    </row>
    <row r="667" spans="1:17" x14ac:dyDescent="0.25">
      <c r="A667">
        <v>39852</v>
      </c>
      <c r="B667">
        <v>-58.503972973061401</v>
      </c>
      <c r="C667">
        <v>-34.652748347067998</v>
      </c>
      <c r="D667" t="s">
        <v>1542</v>
      </c>
      <c r="E667" t="s">
        <v>39</v>
      </c>
      <c r="F667" t="s">
        <v>1866</v>
      </c>
      <c r="G667" t="s">
        <v>40</v>
      </c>
      <c r="H667">
        <v>1</v>
      </c>
      <c r="I667" t="b">
        <v>0</v>
      </c>
      <c r="J667" t="b">
        <v>0</v>
      </c>
      <c r="K667" t="s">
        <v>1518</v>
      </c>
      <c r="L667">
        <v>5977</v>
      </c>
      <c r="N667" t="s">
        <v>547</v>
      </c>
      <c r="O667" t="s">
        <v>564</v>
      </c>
      <c r="P667">
        <v>1440</v>
      </c>
      <c r="Q667" t="s">
        <v>1867</v>
      </c>
    </row>
    <row r="668" spans="1:17" x14ac:dyDescent="0.25">
      <c r="A668">
        <v>39906</v>
      </c>
      <c r="B668">
        <v>-58.515432958589713</v>
      </c>
      <c r="C668">
        <v>-34.660611855026502</v>
      </c>
      <c r="D668" t="s">
        <v>1542</v>
      </c>
      <c r="E668" t="s">
        <v>39</v>
      </c>
      <c r="F668" t="s">
        <v>1868</v>
      </c>
      <c r="G668" t="s">
        <v>40</v>
      </c>
      <c r="H668">
        <v>1</v>
      </c>
      <c r="I668" t="b">
        <v>0</v>
      </c>
      <c r="J668" t="b">
        <v>0</v>
      </c>
      <c r="K668" t="s">
        <v>1518</v>
      </c>
      <c r="L668">
        <v>7283</v>
      </c>
      <c r="N668" t="s">
        <v>547</v>
      </c>
      <c r="O668" t="s">
        <v>564</v>
      </c>
      <c r="P668">
        <v>1440</v>
      </c>
      <c r="Q668" t="s">
        <v>1869</v>
      </c>
    </row>
    <row r="669" spans="1:17" x14ac:dyDescent="0.25">
      <c r="A669">
        <v>40852</v>
      </c>
      <c r="B669">
        <v>-58.485174422342297</v>
      </c>
      <c r="C669">
        <v>-34.624657182791402</v>
      </c>
      <c r="D669" t="s">
        <v>1491</v>
      </c>
      <c r="E669" t="s">
        <v>39</v>
      </c>
      <c r="F669" t="s">
        <v>1870</v>
      </c>
      <c r="G669" t="s">
        <v>40</v>
      </c>
      <c r="H669">
        <v>2</v>
      </c>
      <c r="I669" t="b">
        <v>0</v>
      </c>
      <c r="J669" t="b">
        <v>0</v>
      </c>
      <c r="K669" t="s">
        <v>287</v>
      </c>
      <c r="L669">
        <v>6629</v>
      </c>
      <c r="N669" t="s">
        <v>553</v>
      </c>
      <c r="O669" t="s">
        <v>563</v>
      </c>
      <c r="P669">
        <v>1407</v>
      </c>
      <c r="Q669" t="s">
        <v>1871</v>
      </c>
    </row>
    <row r="670" spans="1:17" x14ac:dyDescent="0.25">
      <c r="A670">
        <v>40439</v>
      </c>
      <c r="B670">
        <v>-58.435194699775899</v>
      </c>
      <c r="C670">
        <v>-34.620611862805198</v>
      </c>
      <c r="D670" t="s">
        <v>1494</v>
      </c>
      <c r="E670" t="s">
        <v>39</v>
      </c>
      <c r="F670" t="s">
        <v>1872</v>
      </c>
      <c r="G670" t="s">
        <v>40</v>
      </c>
      <c r="H670">
        <v>2</v>
      </c>
      <c r="I670" t="b">
        <v>0</v>
      </c>
      <c r="J670" t="b">
        <v>0</v>
      </c>
      <c r="K670" t="s">
        <v>288</v>
      </c>
      <c r="L670">
        <v>230</v>
      </c>
      <c r="N670" t="s">
        <v>518</v>
      </c>
      <c r="O670" t="s">
        <v>562</v>
      </c>
      <c r="P670">
        <v>1424</v>
      </c>
      <c r="Q670" t="s">
        <v>1873</v>
      </c>
    </row>
    <row r="671" spans="1:17" x14ac:dyDescent="0.25">
      <c r="A671">
        <v>40181</v>
      </c>
      <c r="B671">
        <v>-58.45143711630071</v>
      </c>
      <c r="C671">
        <v>-34.626964456091102</v>
      </c>
      <c r="D671" t="s">
        <v>1498</v>
      </c>
      <c r="E671" t="s">
        <v>39</v>
      </c>
      <c r="F671" t="s">
        <v>1874</v>
      </c>
      <c r="G671" t="s">
        <v>40</v>
      </c>
      <c r="H671">
        <v>2</v>
      </c>
      <c r="I671" t="b">
        <v>0</v>
      </c>
      <c r="J671" t="b">
        <v>0</v>
      </c>
      <c r="K671" t="s">
        <v>1518</v>
      </c>
      <c r="L671">
        <v>1617</v>
      </c>
      <c r="N671" t="s">
        <v>518</v>
      </c>
      <c r="O671" t="s">
        <v>562</v>
      </c>
      <c r="P671">
        <v>1406</v>
      </c>
      <c r="Q671" t="s">
        <v>1875</v>
      </c>
    </row>
    <row r="672" spans="1:17" x14ac:dyDescent="0.25">
      <c r="A672">
        <v>40033</v>
      </c>
      <c r="B672">
        <v>-58.49601401612221</v>
      </c>
      <c r="C672">
        <v>-34.645871645818801</v>
      </c>
      <c r="D672" t="s">
        <v>1548</v>
      </c>
      <c r="E672" t="s">
        <v>39</v>
      </c>
      <c r="F672" t="s">
        <v>1876</v>
      </c>
      <c r="G672" t="s">
        <v>40</v>
      </c>
      <c r="H672">
        <v>3</v>
      </c>
      <c r="I672" t="b">
        <v>0</v>
      </c>
      <c r="J672" t="b">
        <v>0</v>
      </c>
      <c r="K672" t="s">
        <v>1518</v>
      </c>
      <c r="L672">
        <v>5002</v>
      </c>
      <c r="N672" t="s">
        <v>547</v>
      </c>
      <c r="O672" t="s">
        <v>564</v>
      </c>
      <c r="P672">
        <v>1440</v>
      </c>
      <c r="Q672" t="s">
        <v>1877</v>
      </c>
    </row>
    <row r="673" spans="1:17" x14ac:dyDescent="0.25">
      <c r="A673">
        <v>40885</v>
      </c>
      <c r="B673">
        <v>-58.5029064335491</v>
      </c>
      <c r="C673">
        <v>-34.651728406276497</v>
      </c>
      <c r="D673" t="s">
        <v>1491</v>
      </c>
      <c r="E673" t="s">
        <v>39</v>
      </c>
      <c r="F673" t="s">
        <v>1878</v>
      </c>
      <c r="G673" t="s">
        <v>40</v>
      </c>
      <c r="H673">
        <v>2</v>
      </c>
      <c r="I673" t="b">
        <v>0</v>
      </c>
      <c r="J673" t="b">
        <v>0</v>
      </c>
      <c r="K673" t="s">
        <v>1518</v>
      </c>
      <c r="L673">
        <v>5859</v>
      </c>
      <c r="N673" t="s">
        <v>547</v>
      </c>
      <c r="O673" t="s">
        <v>564</v>
      </c>
      <c r="P673">
        <v>1440</v>
      </c>
      <c r="Q673" t="s">
        <v>1879</v>
      </c>
    </row>
    <row r="674" spans="1:17" x14ac:dyDescent="0.25">
      <c r="A674">
        <v>40865</v>
      </c>
      <c r="B674">
        <v>-58.466574756817003</v>
      </c>
      <c r="C674">
        <v>-34.610831669294299</v>
      </c>
      <c r="D674" t="s">
        <v>1491</v>
      </c>
      <c r="E674" t="s">
        <v>39</v>
      </c>
      <c r="F674" t="s">
        <v>1880</v>
      </c>
      <c r="G674" t="s">
        <v>40</v>
      </c>
      <c r="H674">
        <v>2</v>
      </c>
      <c r="I674" t="b">
        <v>0</v>
      </c>
      <c r="J674" t="b">
        <v>0</v>
      </c>
      <c r="K674" t="s">
        <v>287</v>
      </c>
      <c r="L674">
        <v>4802</v>
      </c>
      <c r="N674" t="s">
        <v>552</v>
      </c>
      <c r="O674" t="s">
        <v>573</v>
      </c>
      <c r="P674">
        <v>1416</v>
      </c>
      <c r="Q674" t="s">
        <v>1881</v>
      </c>
    </row>
    <row r="675" spans="1:17" x14ac:dyDescent="0.25">
      <c r="A675">
        <v>40522</v>
      </c>
      <c r="B675">
        <v>-58.491212748236599</v>
      </c>
      <c r="C675">
        <v>-34.627323282734203</v>
      </c>
      <c r="D675" t="s">
        <v>1490</v>
      </c>
      <c r="E675" t="s">
        <v>39</v>
      </c>
      <c r="F675" t="s">
        <v>1882</v>
      </c>
      <c r="G675" t="s">
        <v>40</v>
      </c>
      <c r="H675">
        <v>2</v>
      </c>
      <c r="I675" t="b">
        <v>0</v>
      </c>
      <c r="J675" t="b">
        <v>0</v>
      </c>
      <c r="K675" t="s">
        <v>287</v>
      </c>
      <c r="L675">
        <v>7132</v>
      </c>
      <c r="N675" t="s">
        <v>551</v>
      </c>
      <c r="O675" t="s">
        <v>563</v>
      </c>
      <c r="P675">
        <v>1407</v>
      </c>
      <c r="Q675" t="s">
        <v>1883</v>
      </c>
    </row>
    <row r="676" spans="1:17" x14ac:dyDescent="0.25">
      <c r="A676">
        <v>39873</v>
      </c>
      <c r="B676">
        <v>-58.453203911464001</v>
      </c>
      <c r="C676">
        <v>-34.559786654563297</v>
      </c>
      <c r="D676" t="s">
        <v>1542</v>
      </c>
      <c r="E676" t="s">
        <v>39</v>
      </c>
      <c r="F676" t="s">
        <v>1884</v>
      </c>
      <c r="G676" t="s">
        <v>40</v>
      </c>
      <c r="H676">
        <v>1</v>
      </c>
      <c r="I676" t="b">
        <v>0</v>
      </c>
      <c r="J676" t="b">
        <v>0</v>
      </c>
      <c r="K676" t="s">
        <v>289</v>
      </c>
      <c r="L676">
        <v>2013</v>
      </c>
      <c r="N676" t="s">
        <v>532</v>
      </c>
      <c r="O676" t="s">
        <v>570</v>
      </c>
      <c r="P676">
        <v>1428</v>
      </c>
      <c r="Q676" t="s">
        <v>1885</v>
      </c>
    </row>
    <row r="677" spans="1:17" x14ac:dyDescent="0.25">
      <c r="A677">
        <v>40911</v>
      </c>
      <c r="B677">
        <v>-58.4538302914209</v>
      </c>
      <c r="C677">
        <v>-34.560198456522798</v>
      </c>
      <c r="D677" t="s">
        <v>1491</v>
      </c>
      <c r="E677" t="s">
        <v>39</v>
      </c>
      <c r="F677" t="s">
        <v>1886</v>
      </c>
      <c r="G677" t="s">
        <v>40</v>
      </c>
      <c r="H677">
        <v>3</v>
      </c>
      <c r="I677" t="b">
        <v>0</v>
      </c>
      <c r="J677" t="b">
        <v>0</v>
      </c>
      <c r="K677" t="s">
        <v>289</v>
      </c>
      <c r="L677">
        <v>2095</v>
      </c>
      <c r="N677" t="s">
        <v>532</v>
      </c>
      <c r="O677" t="s">
        <v>570</v>
      </c>
      <c r="P677">
        <v>1428</v>
      </c>
      <c r="Q677" t="s">
        <v>1885</v>
      </c>
    </row>
    <row r="678" spans="1:17" x14ac:dyDescent="0.25">
      <c r="A678">
        <v>40104</v>
      </c>
      <c r="B678">
        <v>-58.426874626104087</v>
      </c>
      <c r="C678">
        <v>-34.6274506136225</v>
      </c>
      <c r="D678" t="s">
        <v>1498</v>
      </c>
      <c r="E678" t="s">
        <v>39</v>
      </c>
      <c r="F678" t="s">
        <v>1887</v>
      </c>
      <c r="G678" t="s">
        <v>40</v>
      </c>
      <c r="H678">
        <v>3</v>
      </c>
      <c r="I678" t="b">
        <v>0</v>
      </c>
      <c r="J678" t="b">
        <v>0</v>
      </c>
      <c r="K678" t="s">
        <v>290</v>
      </c>
      <c r="L678">
        <v>1031</v>
      </c>
      <c r="N678" t="s">
        <v>526</v>
      </c>
      <c r="O678" t="s">
        <v>566</v>
      </c>
      <c r="P678">
        <v>1250</v>
      </c>
      <c r="Q678" t="s">
        <v>1888</v>
      </c>
    </row>
    <row r="679" spans="1:17" x14ac:dyDescent="0.25">
      <c r="A679">
        <v>40094</v>
      </c>
      <c r="B679">
        <v>-58.428712607606712</v>
      </c>
      <c r="C679">
        <v>-34.6165471116269</v>
      </c>
      <c r="D679" t="s">
        <v>1498</v>
      </c>
      <c r="E679" t="s">
        <v>39</v>
      </c>
      <c r="F679" t="s">
        <v>1889</v>
      </c>
      <c r="G679" t="s">
        <v>40</v>
      </c>
      <c r="H679">
        <v>4</v>
      </c>
      <c r="I679" t="b">
        <v>0</v>
      </c>
      <c r="J679" t="b">
        <v>0</v>
      </c>
      <c r="K679" t="s">
        <v>290</v>
      </c>
      <c r="L679">
        <v>140</v>
      </c>
      <c r="N679" t="s">
        <v>537</v>
      </c>
      <c r="O679" t="s">
        <v>568</v>
      </c>
      <c r="P679">
        <v>1184</v>
      </c>
      <c r="Q679" t="s">
        <v>1890</v>
      </c>
    </row>
    <row r="680" spans="1:17" x14ac:dyDescent="0.25">
      <c r="A680">
        <v>40837</v>
      </c>
      <c r="B680">
        <v>-58.428785994423002</v>
      </c>
      <c r="C680">
        <v>-34.618228011924302</v>
      </c>
      <c r="D680" t="s">
        <v>1491</v>
      </c>
      <c r="E680" t="s">
        <v>39</v>
      </c>
      <c r="F680" t="s">
        <v>1891</v>
      </c>
      <c r="G680" t="s">
        <v>40</v>
      </c>
      <c r="H680">
        <v>3</v>
      </c>
      <c r="I680" t="b">
        <v>0</v>
      </c>
      <c r="J680" t="b">
        <v>0</v>
      </c>
      <c r="K680" t="s">
        <v>290</v>
      </c>
      <c r="L680">
        <v>293</v>
      </c>
      <c r="N680" t="s">
        <v>518</v>
      </c>
      <c r="O680" t="s">
        <v>562</v>
      </c>
      <c r="P680">
        <v>1184</v>
      </c>
      <c r="Q680" t="s">
        <v>1892</v>
      </c>
    </row>
    <row r="681" spans="1:17" x14ac:dyDescent="0.25">
      <c r="A681">
        <v>40644</v>
      </c>
      <c r="B681">
        <v>-58.427826908858997</v>
      </c>
      <c r="C681">
        <v>-34.620790391390301</v>
      </c>
      <c r="D681" t="s">
        <v>1490</v>
      </c>
      <c r="E681" t="s">
        <v>39</v>
      </c>
      <c r="F681" t="s">
        <v>1893</v>
      </c>
      <c r="G681" t="s">
        <v>40</v>
      </c>
      <c r="H681">
        <v>2</v>
      </c>
      <c r="I681" t="b">
        <v>0</v>
      </c>
      <c r="J681" t="b">
        <v>0</v>
      </c>
      <c r="K681" t="s">
        <v>290</v>
      </c>
      <c r="L681">
        <v>510</v>
      </c>
      <c r="N681" t="s">
        <v>537</v>
      </c>
      <c r="O681" t="s">
        <v>568</v>
      </c>
      <c r="P681">
        <v>1235</v>
      </c>
      <c r="Q681" t="s">
        <v>1894</v>
      </c>
    </row>
    <row r="682" spans="1:17" x14ac:dyDescent="0.25">
      <c r="A682">
        <v>40506</v>
      </c>
      <c r="B682">
        <v>-58.428206039658299</v>
      </c>
      <c r="C682">
        <v>-34.621109989302298</v>
      </c>
      <c r="D682" t="s">
        <v>1494</v>
      </c>
      <c r="E682" t="s">
        <v>39</v>
      </c>
      <c r="F682" t="s">
        <v>1895</v>
      </c>
      <c r="G682" t="s">
        <v>40</v>
      </c>
      <c r="H682">
        <v>2</v>
      </c>
      <c r="I682" t="b">
        <v>0</v>
      </c>
      <c r="J682" t="b">
        <v>0</v>
      </c>
      <c r="K682" t="s">
        <v>290</v>
      </c>
      <c r="L682">
        <v>537</v>
      </c>
      <c r="N682" t="s">
        <v>518</v>
      </c>
      <c r="O682" t="s">
        <v>562</v>
      </c>
      <c r="P682">
        <v>1235</v>
      </c>
      <c r="Q682" t="s">
        <v>1896</v>
      </c>
    </row>
    <row r="683" spans="1:17" x14ac:dyDescent="0.25">
      <c r="A683">
        <v>40311</v>
      </c>
      <c r="B683">
        <v>-58.3901935432201</v>
      </c>
      <c r="C683">
        <v>-34.5933445022497</v>
      </c>
      <c r="D683" t="s">
        <v>1498</v>
      </c>
      <c r="E683" t="s">
        <v>39</v>
      </c>
      <c r="F683" t="s">
        <v>1897</v>
      </c>
      <c r="G683" t="s">
        <v>40</v>
      </c>
      <c r="H683">
        <v>2</v>
      </c>
      <c r="I683" t="b">
        <v>0</v>
      </c>
      <c r="J683" t="b">
        <v>0</v>
      </c>
      <c r="K683" t="s">
        <v>291</v>
      </c>
      <c r="L683">
        <v>1602</v>
      </c>
      <c r="N683" t="s">
        <v>524</v>
      </c>
      <c r="O683" t="s">
        <v>565</v>
      </c>
      <c r="P683">
        <v>1018</v>
      </c>
      <c r="Q683" t="s">
        <v>1898</v>
      </c>
    </row>
    <row r="684" spans="1:17" x14ac:dyDescent="0.25">
      <c r="A684">
        <v>40446</v>
      </c>
      <c r="B684">
        <v>-58.398103848026601</v>
      </c>
      <c r="C684">
        <v>-34.586406344063597</v>
      </c>
      <c r="D684" t="s">
        <v>1494</v>
      </c>
      <c r="E684" t="s">
        <v>39</v>
      </c>
      <c r="F684" t="s">
        <v>1899</v>
      </c>
      <c r="G684" t="s">
        <v>40</v>
      </c>
      <c r="H684">
        <v>1</v>
      </c>
      <c r="I684" t="b">
        <v>0</v>
      </c>
      <c r="J684" t="b">
        <v>0</v>
      </c>
      <c r="K684" t="s">
        <v>292</v>
      </c>
      <c r="L684">
        <v>2401</v>
      </c>
      <c r="N684" t="s">
        <v>524</v>
      </c>
      <c r="O684" t="s">
        <v>565</v>
      </c>
      <c r="P684">
        <v>1425</v>
      </c>
      <c r="Q684" t="s">
        <v>1900</v>
      </c>
    </row>
    <row r="685" spans="1:17" x14ac:dyDescent="0.25">
      <c r="A685">
        <v>41161</v>
      </c>
      <c r="B685">
        <v>-58.403166351143497</v>
      </c>
      <c r="C685">
        <v>-34.583616236382902</v>
      </c>
      <c r="D685" t="s">
        <v>1489</v>
      </c>
      <c r="E685" t="s">
        <v>39</v>
      </c>
      <c r="F685" t="s">
        <v>1901</v>
      </c>
      <c r="G685" t="s">
        <v>40</v>
      </c>
      <c r="H685">
        <v>2</v>
      </c>
      <c r="I685" t="b">
        <v>0</v>
      </c>
      <c r="J685" t="b">
        <v>0</v>
      </c>
      <c r="K685" t="s">
        <v>292</v>
      </c>
      <c r="L685">
        <v>2958</v>
      </c>
      <c r="N685" t="s">
        <v>524</v>
      </c>
      <c r="O685" t="s">
        <v>565</v>
      </c>
      <c r="P685">
        <v>1425</v>
      </c>
      <c r="Q685" t="s">
        <v>1902</v>
      </c>
    </row>
    <row r="686" spans="1:17" x14ac:dyDescent="0.25">
      <c r="A686">
        <v>41365</v>
      </c>
      <c r="B686">
        <v>-58.404068686325701</v>
      </c>
      <c r="C686">
        <v>-34.583262650692603</v>
      </c>
      <c r="D686" t="s">
        <v>37</v>
      </c>
      <c r="E686" t="s">
        <v>39</v>
      </c>
      <c r="F686" t="s">
        <v>1903</v>
      </c>
      <c r="G686" t="s">
        <v>40</v>
      </c>
      <c r="H686">
        <v>2</v>
      </c>
      <c r="I686" t="b">
        <v>0</v>
      </c>
      <c r="J686" t="b">
        <v>0</v>
      </c>
      <c r="K686" t="s">
        <v>292</v>
      </c>
      <c r="L686">
        <v>3001</v>
      </c>
      <c r="N686" t="s">
        <v>530</v>
      </c>
      <c r="O686" t="s">
        <v>569</v>
      </c>
      <c r="P686">
        <v>1425</v>
      </c>
      <c r="Q686" t="s">
        <v>1904</v>
      </c>
    </row>
    <row r="687" spans="1:17" x14ac:dyDescent="0.25">
      <c r="A687">
        <v>39898</v>
      </c>
      <c r="B687">
        <v>-58.404247715721787</v>
      </c>
      <c r="C687">
        <v>-34.583264041642103</v>
      </c>
      <c r="D687" t="s">
        <v>1542</v>
      </c>
      <c r="E687" t="s">
        <v>39</v>
      </c>
      <c r="F687" t="s">
        <v>1905</v>
      </c>
      <c r="G687" t="s">
        <v>40</v>
      </c>
      <c r="H687">
        <v>3</v>
      </c>
      <c r="I687" t="b">
        <v>0</v>
      </c>
      <c r="J687" t="b">
        <v>0</v>
      </c>
      <c r="K687" t="s">
        <v>292</v>
      </c>
      <c r="L687">
        <v>3015</v>
      </c>
      <c r="N687" t="s">
        <v>530</v>
      </c>
      <c r="O687" t="s">
        <v>569</v>
      </c>
      <c r="P687">
        <v>1425</v>
      </c>
      <c r="Q687" t="s">
        <v>1904</v>
      </c>
    </row>
    <row r="688" spans="1:17" x14ac:dyDescent="0.25">
      <c r="A688">
        <v>40211</v>
      </c>
      <c r="B688">
        <v>-58.406233600652101</v>
      </c>
      <c r="C688">
        <v>-34.583255893892101</v>
      </c>
      <c r="D688" t="s">
        <v>1498</v>
      </c>
      <c r="E688" t="s">
        <v>39</v>
      </c>
      <c r="F688" t="s">
        <v>1906</v>
      </c>
      <c r="G688" t="s">
        <v>40</v>
      </c>
      <c r="H688">
        <v>2</v>
      </c>
      <c r="I688" t="b">
        <v>0</v>
      </c>
      <c r="J688" t="b">
        <v>0</v>
      </c>
      <c r="K688" t="s">
        <v>292</v>
      </c>
      <c r="L688">
        <v>3201</v>
      </c>
      <c r="N688" t="s">
        <v>530</v>
      </c>
      <c r="O688" t="s">
        <v>569</v>
      </c>
      <c r="P688">
        <v>1425</v>
      </c>
      <c r="Q688" t="s">
        <v>1907</v>
      </c>
    </row>
    <row r="689" spans="1:17" x14ac:dyDescent="0.25">
      <c r="A689">
        <v>39948</v>
      </c>
      <c r="B689">
        <v>-58.411141390446303</v>
      </c>
      <c r="C689">
        <v>-34.581753911841687</v>
      </c>
      <c r="D689" t="s">
        <v>1520</v>
      </c>
      <c r="E689" t="s">
        <v>39</v>
      </c>
      <c r="F689" t="s">
        <v>1908</v>
      </c>
      <c r="G689" t="s">
        <v>40</v>
      </c>
      <c r="H689">
        <v>1</v>
      </c>
      <c r="I689" t="b">
        <v>0</v>
      </c>
      <c r="J689" t="b">
        <v>0</v>
      </c>
      <c r="K689" t="s">
        <v>292</v>
      </c>
      <c r="L689">
        <v>3701</v>
      </c>
      <c r="N689" t="s">
        <v>530</v>
      </c>
      <c r="O689" t="s">
        <v>569</v>
      </c>
      <c r="P689">
        <v>1425</v>
      </c>
      <c r="Q689" t="s">
        <v>1909</v>
      </c>
    </row>
    <row r="690" spans="1:17" x14ac:dyDescent="0.25">
      <c r="A690">
        <v>40013</v>
      </c>
      <c r="B690">
        <v>-58.373037580464199</v>
      </c>
      <c r="C690">
        <v>-34.595321667242096</v>
      </c>
      <c r="D690" t="s">
        <v>1548</v>
      </c>
      <c r="E690" t="s">
        <v>39</v>
      </c>
      <c r="F690" t="s">
        <v>1910</v>
      </c>
      <c r="G690" t="s">
        <v>40</v>
      </c>
      <c r="H690">
        <v>3</v>
      </c>
      <c r="I690" t="b">
        <v>0</v>
      </c>
      <c r="J690" t="b">
        <v>0</v>
      </c>
      <c r="K690" t="s">
        <v>1531</v>
      </c>
      <c r="L690">
        <v>1064</v>
      </c>
      <c r="N690" t="s">
        <v>517</v>
      </c>
      <c r="O690" t="s">
        <v>559</v>
      </c>
      <c r="P690">
        <v>1001</v>
      </c>
      <c r="Q690" t="s">
        <v>1911</v>
      </c>
    </row>
    <row r="691" spans="1:17" x14ac:dyDescent="0.25">
      <c r="A691">
        <v>41110</v>
      </c>
      <c r="B691">
        <v>-58.450676500544702</v>
      </c>
      <c r="C691">
        <v>-34.553524446635699</v>
      </c>
      <c r="D691" t="s">
        <v>1489</v>
      </c>
      <c r="E691" t="s">
        <v>39</v>
      </c>
      <c r="F691" t="s">
        <v>1912</v>
      </c>
      <c r="G691" t="s">
        <v>40</v>
      </c>
      <c r="H691">
        <v>1</v>
      </c>
      <c r="I691" t="b">
        <v>0</v>
      </c>
      <c r="J691" t="b">
        <v>0</v>
      </c>
      <c r="K691" t="s">
        <v>270</v>
      </c>
      <c r="L691">
        <v>6350</v>
      </c>
      <c r="N691" t="s">
        <v>532</v>
      </c>
      <c r="O691" t="s">
        <v>570</v>
      </c>
      <c r="P691">
        <v>1428</v>
      </c>
      <c r="Q691" t="s">
        <v>1913</v>
      </c>
    </row>
    <row r="692" spans="1:17" x14ac:dyDescent="0.25">
      <c r="A692">
        <v>40736</v>
      </c>
      <c r="B692">
        <v>-58.454955949090703</v>
      </c>
      <c r="C692">
        <v>-34.548978390151888</v>
      </c>
      <c r="D692" t="s">
        <v>1491</v>
      </c>
      <c r="E692" t="s">
        <v>39</v>
      </c>
      <c r="F692" t="s">
        <v>1914</v>
      </c>
      <c r="G692" t="s">
        <v>40</v>
      </c>
      <c r="H692">
        <v>3</v>
      </c>
      <c r="I692" t="b">
        <v>0</v>
      </c>
      <c r="J692" t="b">
        <v>0</v>
      </c>
      <c r="K692" t="s">
        <v>270</v>
      </c>
      <c r="L692">
        <v>6876</v>
      </c>
      <c r="N692" t="s">
        <v>533</v>
      </c>
      <c r="O692" t="s">
        <v>570</v>
      </c>
      <c r="P692">
        <v>1429</v>
      </c>
      <c r="Q692" t="s">
        <v>1915</v>
      </c>
    </row>
    <row r="693" spans="1:17" x14ac:dyDescent="0.25">
      <c r="A693">
        <v>40786</v>
      </c>
      <c r="B693">
        <v>-58.499756017573098</v>
      </c>
      <c r="C693">
        <v>-34.662696928984403</v>
      </c>
      <c r="D693" t="s">
        <v>1491</v>
      </c>
      <c r="E693" t="s">
        <v>39</v>
      </c>
      <c r="F693" t="s">
        <v>1916</v>
      </c>
      <c r="G693" t="s">
        <v>40</v>
      </c>
      <c r="H693">
        <v>1</v>
      </c>
      <c r="I693" t="b">
        <v>0</v>
      </c>
      <c r="J693" t="b">
        <v>0</v>
      </c>
      <c r="K693" t="s">
        <v>293</v>
      </c>
      <c r="L693">
        <v>2406</v>
      </c>
      <c r="N693" t="s">
        <v>547</v>
      </c>
      <c r="O693" t="s">
        <v>564</v>
      </c>
      <c r="P693">
        <v>1440</v>
      </c>
      <c r="Q693" t="s">
        <v>1003</v>
      </c>
    </row>
    <row r="694" spans="1:17" x14ac:dyDescent="0.25">
      <c r="A694">
        <v>40172</v>
      </c>
      <c r="B694">
        <v>-58.370641213690902</v>
      </c>
      <c r="C694">
        <v>-34.602298220328301</v>
      </c>
      <c r="D694" t="s">
        <v>1498</v>
      </c>
      <c r="E694" t="s">
        <v>39</v>
      </c>
      <c r="F694" t="s">
        <v>1917</v>
      </c>
      <c r="G694" t="s">
        <v>40</v>
      </c>
      <c r="H694">
        <v>4</v>
      </c>
      <c r="I694" t="b">
        <v>0</v>
      </c>
      <c r="J694" t="b">
        <v>0</v>
      </c>
      <c r="K694" t="s">
        <v>1531</v>
      </c>
      <c r="L694">
        <v>456</v>
      </c>
      <c r="N694" t="s">
        <v>512</v>
      </c>
      <c r="O694" t="s">
        <v>559</v>
      </c>
      <c r="P694">
        <v>1003</v>
      </c>
      <c r="Q694" t="s">
        <v>1918</v>
      </c>
    </row>
    <row r="695" spans="1:17" x14ac:dyDescent="0.25">
      <c r="A695">
        <v>40768</v>
      </c>
      <c r="B695">
        <v>-58.370440303574902</v>
      </c>
      <c r="C695">
        <v>-34.600037039812399</v>
      </c>
      <c r="D695" t="s">
        <v>1491</v>
      </c>
      <c r="E695" t="s">
        <v>39</v>
      </c>
      <c r="F695" t="s">
        <v>1919</v>
      </c>
      <c r="G695" t="s">
        <v>40</v>
      </c>
      <c r="H695">
        <v>2</v>
      </c>
      <c r="I695" t="b">
        <v>0</v>
      </c>
      <c r="J695" t="b">
        <v>0</v>
      </c>
      <c r="K695" t="s">
        <v>1531</v>
      </c>
      <c r="L695">
        <v>651</v>
      </c>
      <c r="N695" t="s">
        <v>512</v>
      </c>
      <c r="O695" t="s">
        <v>559</v>
      </c>
      <c r="P695">
        <v>1001</v>
      </c>
      <c r="Q695" t="s">
        <v>1920</v>
      </c>
    </row>
    <row r="696" spans="1:17" x14ac:dyDescent="0.25">
      <c r="A696">
        <v>41092</v>
      </c>
      <c r="B696">
        <v>-58.370445839034701</v>
      </c>
      <c r="C696">
        <v>-34.600015205586203</v>
      </c>
      <c r="D696" t="s">
        <v>1489</v>
      </c>
      <c r="E696" t="s">
        <v>39</v>
      </c>
      <c r="F696" t="s">
        <v>1921</v>
      </c>
      <c r="G696" t="s">
        <v>40</v>
      </c>
      <c r="H696">
        <v>3</v>
      </c>
      <c r="I696" t="b">
        <v>0</v>
      </c>
      <c r="J696" t="b">
        <v>0</v>
      </c>
      <c r="K696" t="s">
        <v>1531</v>
      </c>
      <c r="L696">
        <v>653</v>
      </c>
      <c r="N696" t="s">
        <v>512</v>
      </c>
      <c r="O696" t="s">
        <v>559</v>
      </c>
      <c r="P696">
        <v>1001</v>
      </c>
      <c r="Q696" t="s">
        <v>1920</v>
      </c>
    </row>
    <row r="697" spans="1:17" x14ac:dyDescent="0.25">
      <c r="A697">
        <v>40898</v>
      </c>
      <c r="B697">
        <v>-58.372248339562702</v>
      </c>
      <c r="C697">
        <v>-34.597087982194402</v>
      </c>
      <c r="D697" t="s">
        <v>1491</v>
      </c>
      <c r="E697" t="s">
        <v>39</v>
      </c>
      <c r="F697" t="s">
        <v>1922</v>
      </c>
      <c r="G697" t="s">
        <v>40</v>
      </c>
      <c r="H697">
        <v>2</v>
      </c>
      <c r="I697" t="b">
        <v>0</v>
      </c>
      <c r="J697" t="b">
        <v>0</v>
      </c>
      <c r="K697" t="s">
        <v>1531</v>
      </c>
      <c r="L697">
        <v>910</v>
      </c>
      <c r="N697" t="s">
        <v>517</v>
      </c>
      <c r="O697" t="s">
        <v>559</v>
      </c>
      <c r="P697">
        <v>1001</v>
      </c>
      <c r="Q697" t="s">
        <v>1923</v>
      </c>
    </row>
    <row r="698" spans="1:17" x14ac:dyDescent="0.25">
      <c r="A698">
        <v>39883</v>
      </c>
      <c r="B698">
        <v>-58.442570214587001</v>
      </c>
      <c r="C698">
        <v>-34.563423804116887</v>
      </c>
      <c r="D698" t="s">
        <v>1542</v>
      </c>
      <c r="E698" t="s">
        <v>39</v>
      </c>
      <c r="F698" t="s">
        <v>1924</v>
      </c>
      <c r="G698" t="s">
        <v>40</v>
      </c>
      <c r="H698">
        <v>1</v>
      </c>
      <c r="I698" t="b">
        <v>0</v>
      </c>
      <c r="J698" t="b">
        <v>0</v>
      </c>
      <c r="K698" t="s">
        <v>294</v>
      </c>
      <c r="L698">
        <v>1407</v>
      </c>
      <c r="N698" t="s">
        <v>532</v>
      </c>
      <c r="O698" t="s">
        <v>570</v>
      </c>
      <c r="P698">
        <v>1426</v>
      </c>
      <c r="Q698" t="s">
        <v>1925</v>
      </c>
    </row>
    <row r="699" spans="1:17" x14ac:dyDescent="0.25">
      <c r="A699">
        <v>39911</v>
      </c>
      <c r="B699">
        <v>-58.442570214587001</v>
      </c>
      <c r="C699">
        <v>-34.563423804116887</v>
      </c>
      <c r="D699" t="s">
        <v>1542</v>
      </c>
      <c r="E699" t="s">
        <v>39</v>
      </c>
      <c r="F699" t="s">
        <v>1924</v>
      </c>
      <c r="G699" t="s">
        <v>40</v>
      </c>
      <c r="H699">
        <v>1</v>
      </c>
      <c r="I699" t="b">
        <v>0</v>
      </c>
      <c r="J699" t="b">
        <v>0</v>
      </c>
      <c r="K699" t="s">
        <v>294</v>
      </c>
      <c r="L699">
        <v>1407</v>
      </c>
      <c r="N699" t="s">
        <v>532</v>
      </c>
      <c r="O699" t="s">
        <v>570</v>
      </c>
      <c r="P699">
        <v>1426</v>
      </c>
      <c r="Q699" t="s">
        <v>1925</v>
      </c>
    </row>
    <row r="700" spans="1:17" x14ac:dyDescent="0.25">
      <c r="A700">
        <v>39970</v>
      </c>
      <c r="B700">
        <v>-58.438324358895102</v>
      </c>
      <c r="C700">
        <v>-34.566847927371398</v>
      </c>
      <c r="D700" t="s">
        <v>1520</v>
      </c>
      <c r="E700" t="s">
        <v>39</v>
      </c>
      <c r="F700" t="s">
        <v>1926</v>
      </c>
      <c r="G700" t="s">
        <v>40</v>
      </c>
      <c r="H700">
        <v>1</v>
      </c>
      <c r="I700" t="b">
        <v>0</v>
      </c>
      <c r="J700" t="b">
        <v>0</v>
      </c>
      <c r="K700" t="s">
        <v>294</v>
      </c>
      <c r="L700">
        <v>1029</v>
      </c>
      <c r="N700" t="s">
        <v>530</v>
      </c>
      <c r="O700" t="s">
        <v>569</v>
      </c>
      <c r="P700">
        <v>1426</v>
      </c>
      <c r="Q700" t="s">
        <v>1927</v>
      </c>
    </row>
    <row r="701" spans="1:17" x14ac:dyDescent="0.25">
      <c r="A701">
        <v>40089</v>
      </c>
      <c r="B701">
        <v>-58.439933455399803</v>
      </c>
      <c r="C701">
        <v>-34.565452335051503</v>
      </c>
      <c r="D701" t="s">
        <v>1498</v>
      </c>
      <c r="E701" t="s">
        <v>39</v>
      </c>
      <c r="F701" t="s">
        <v>1928</v>
      </c>
      <c r="G701" t="s">
        <v>40</v>
      </c>
      <c r="H701">
        <v>3</v>
      </c>
      <c r="I701" t="b">
        <v>0</v>
      </c>
      <c r="J701" t="b">
        <v>0</v>
      </c>
      <c r="K701" t="s">
        <v>294</v>
      </c>
      <c r="L701">
        <v>1175</v>
      </c>
      <c r="N701" t="s">
        <v>530</v>
      </c>
      <c r="O701" t="s">
        <v>569</v>
      </c>
      <c r="P701">
        <v>1426</v>
      </c>
      <c r="Q701" t="s">
        <v>1929</v>
      </c>
    </row>
    <row r="702" spans="1:17" x14ac:dyDescent="0.25">
      <c r="A702">
        <v>40405</v>
      </c>
      <c r="B702">
        <v>-58.440331875135001</v>
      </c>
      <c r="C702">
        <v>-34.565167608537102</v>
      </c>
      <c r="D702" t="s">
        <v>1494</v>
      </c>
      <c r="E702" t="s">
        <v>39</v>
      </c>
      <c r="F702" t="s">
        <v>1930</v>
      </c>
      <c r="G702" t="s">
        <v>40</v>
      </c>
      <c r="H702">
        <v>2</v>
      </c>
      <c r="I702" t="b">
        <v>0</v>
      </c>
      <c r="J702" t="b">
        <v>0</v>
      </c>
      <c r="K702" t="s">
        <v>294</v>
      </c>
      <c r="L702">
        <v>1201</v>
      </c>
      <c r="N702" t="s">
        <v>530</v>
      </c>
      <c r="O702" t="s">
        <v>569</v>
      </c>
      <c r="P702">
        <v>1426</v>
      </c>
      <c r="Q702" t="s">
        <v>1931</v>
      </c>
    </row>
    <row r="703" spans="1:17" x14ac:dyDescent="0.25">
      <c r="A703">
        <v>40934</v>
      </c>
      <c r="B703">
        <v>-58.4417456307796</v>
      </c>
      <c r="C703">
        <v>-34.564022484793703</v>
      </c>
      <c r="D703" t="s">
        <v>1491</v>
      </c>
      <c r="E703" t="s">
        <v>39</v>
      </c>
      <c r="F703" t="s">
        <v>1932</v>
      </c>
      <c r="G703" t="s">
        <v>40</v>
      </c>
      <c r="H703">
        <v>2</v>
      </c>
      <c r="I703" t="b">
        <v>0</v>
      </c>
      <c r="J703" t="b">
        <v>0</v>
      </c>
      <c r="K703" t="s">
        <v>294</v>
      </c>
      <c r="L703">
        <v>1349</v>
      </c>
      <c r="N703" t="s">
        <v>530</v>
      </c>
      <c r="O703" t="s">
        <v>569</v>
      </c>
      <c r="P703">
        <v>1426</v>
      </c>
      <c r="Q703" t="s">
        <v>1933</v>
      </c>
    </row>
    <row r="704" spans="1:17" x14ac:dyDescent="0.25">
      <c r="A704">
        <v>40705</v>
      </c>
      <c r="B704">
        <v>-58.442158962543488</v>
      </c>
      <c r="C704">
        <v>-34.563722394314901</v>
      </c>
      <c r="D704" t="s">
        <v>1490</v>
      </c>
      <c r="E704" t="s">
        <v>39</v>
      </c>
      <c r="F704" t="s">
        <v>1934</v>
      </c>
      <c r="G704" t="s">
        <v>40</v>
      </c>
      <c r="H704">
        <v>2</v>
      </c>
      <c r="I704" t="b">
        <v>0</v>
      </c>
      <c r="J704" t="b">
        <v>0</v>
      </c>
      <c r="K704" t="s">
        <v>294</v>
      </c>
      <c r="L704">
        <v>1383</v>
      </c>
      <c r="N704" t="s">
        <v>530</v>
      </c>
      <c r="O704" t="s">
        <v>569</v>
      </c>
      <c r="P704">
        <v>1426</v>
      </c>
      <c r="Q704" t="s">
        <v>1933</v>
      </c>
    </row>
    <row r="705" spans="1:17" x14ac:dyDescent="0.25">
      <c r="A705">
        <v>39884</v>
      </c>
      <c r="B705">
        <v>-58.374149935040997</v>
      </c>
      <c r="C705">
        <v>-34.639885787423601</v>
      </c>
      <c r="D705" t="s">
        <v>1542</v>
      </c>
      <c r="E705" t="s">
        <v>39</v>
      </c>
      <c r="F705" t="s">
        <v>1935</v>
      </c>
      <c r="G705" t="s">
        <v>40</v>
      </c>
      <c r="H705">
        <v>2</v>
      </c>
      <c r="I705" t="b">
        <v>0</v>
      </c>
      <c r="J705" t="b">
        <v>0</v>
      </c>
      <c r="K705" t="s">
        <v>295</v>
      </c>
      <c r="L705">
        <v>1022</v>
      </c>
      <c r="N705" t="s">
        <v>525</v>
      </c>
      <c r="O705" t="s">
        <v>560</v>
      </c>
      <c r="P705">
        <v>1270</v>
      </c>
      <c r="Q705" t="s">
        <v>1936</v>
      </c>
    </row>
    <row r="706" spans="1:17" x14ac:dyDescent="0.25">
      <c r="A706">
        <v>40593</v>
      </c>
      <c r="B706">
        <v>-58.373422922755303</v>
      </c>
      <c r="C706">
        <v>-34.632641808990797</v>
      </c>
      <c r="D706" t="s">
        <v>1490</v>
      </c>
      <c r="E706" t="s">
        <v>39</v>
      </c>
      <c r="F706" t="s">
        <v>1937</v>
      </c>
      <c r="G706" t="s">
        <v>40</v>
      </c>
      <c r="H706">
        <v>2</v>
      </c>
      <c r="I706" t="b">
        <v>0</v>
      </c>
      <c r="J706" t="b">
        <v>0</v>
      </c>
      <c r="K706" t="s">
        <v>296</v>
      </c>
      <c r="L706">
        <v>702</v>
      </c>
      <c r="N706" t="s">
        <v>525</v>
      </c>
      <c r="O706" t="s">
        <v>560</v>
      </c>
      <c r="P706">
        <v>1268</v>
      </c>
      <c r="Q706" t="s">
        <v>1938</v>
      </c>
    </row>
    <row r="707" spans="1:17" x14ac:dyDescent="0.25">
      <c r="A707">
        <v>40532</v>
      </c>
      <c r="B707">
        <v>-58.466454444725287</v>
      </c>
      <c r="C707">
        <v>-34.562028701607701</v>
      </c>
      <c r="D707" t="s">
        <v>1490</v>
      </c>
      <c r="E707" t="s">
        <v>39</v>
      </c>
      <c r="F707" t="s">
        <v>1939</v>
      </c>
      <c r="G707" t="s">
        <v>40</v>
      </c>
      <c r="H707">
        <v>3</v>
      </c>
      <c r="I707" t="b">
        <v>0</v>
      </c>
      <c r="J707" t="b">
        <v>0</v>
      </c>
      <c r="K707" t="s">
        <v>297</v>
      </c>
      <c r="L707">
        <v>3099</v>
      </c>
      <c r="N707" t="s">
        <v>532</v>
      </c>
      <c r="O707" t="s">
        <v>570</v>
      </c>
      <c r="P707">
        <v>1428</v>
      </c>
      <c r="Q707" t="s">
        <v>1940</v>
      </c>
    </row>
    <row r="708" spans="1:17" x14ac:dyDescent="0.25">
      <c r="A708">
        <v>40600</v>
      </c>
      <c r="B708">
        <v>-58.374408701608488</v>
      </c>
      <c r="C708">
        <v>-34.640843540764401</v>
      </c>
      <c r="D708" t="s">
        <v>1490</v>
      </c>
      <c r="E708" t="s">
        <v>39</v>
      </c>
      <c r="F708" t="s">
        <v>1941</v>
      </c>
      <c r="G708" t="s">
        <v>40</v>
      </c>
      <c r="H708">
        <v>2</v>
      </c>
      <c r="I708" t="b">
        <v>0</v>
      </c>
      <c r="J708" t="b">
        <v>0</v>
      </c>
      <c r="K708" t="s">
        <v>295</v>
      </c>
      <c r="L708">
        <v>1107</v>
      </c>
      <c r="N708" t="s">
        <v>525</v>
      </c>
      <c r="O708" t="s">
        <v>560</v>
      </c>
      <c r="P708">
        <v>1270</v>
      </c>
      <c r="Q708" t="s">
        <v>1942</v>
      </c>
    </row>
    <row r="709" spans="1:17" x14ac:dyDescent="0.25">
      <c r="A709">
        <v>40996</v>
      </c>
      <c r="B709">
        <v>-58.374912205498113</v>
      </c>
      <c r="C709">
        <v>-34.635750223029497</v>
      </c>
      <c r="D709" t="s">
        <v>1491</v>
      </c>
      <c r="E709" t="s">
        <v>39</v>
      </c>
      <c r="F709" t="s">
        <v>1943</v>
      </c>
      <c r="G709" t="s">
        <v>40</v>
      </c>
      <c r="H709">
        <v>2</v>
      </c>
      <c r="I709" t="b">
        <v>0</v>
      </c>
      <c r="J709" t="b">
        <v>0</v>
      </c>
      <c r="K709" t="s">
        <v>295</v>
      </c>
      <c r="L709">
        <v>650</v>
      </c>
      <c r="N709" t="s">
        <v>525</v>
      </c>
      <c r="O709" t="s">
        <v>560</v>
      </c>
      <c r="P709">
        <v>1270</v>
      </c>
      <c r="Q709" t="s">
        <v>1944</v>
      </c>
    </row>
    <row r="710" spans="1:17" x14ac:dyDescent="0.25">
      <c r="A710">
        <v>40050</v>
      </c>
      <c r="B710">
        <v>-58.3752436046545</v>
      </c>
      <c r="C710">
        <v>-34.636323030612502</v>
      </c>
      <c r="D710" t="s">
        <v>1548</v>
      </c>
      <c r="E710" t="s">
        <v>39</v>
      </c>
      <c r="F710" t="s">
        <v>1945</v>
      </c>
      <c r="G710" t="s">
        <v>40</v>
      </c>
      <c r="H710">
        <v>2</v>
      </c>
      <c r="I710" t="b">
        <v>0</v>
      </c>
      <c r="J710" t="b">
        <v>0</v>
      </c>
      <c r="K710" t="s">
        <v>295</v>
      </c>
      <c r="L710">
        <v>701</v>
      </c>
      <c r="N710" t="s">
        <v>525</v>
      </c>
      <c r="O710" t="s">
        <v>560</v>
      </c>
      <c r="P710">
        <v>1270</v>
      </c>
      <c r="Q710" t="s">
        <v>1946</v>
      </c>
    </row>
    <row r="711" spans="1:17" x14ac:dyDescent="0.25">
      <c r="A711">
        <v>40424</v>
      </c>
      <c r="B711">
        <v>-58.374754556418502</v>
      </c>
      <c r="C711">
        <v>-34.636568446595987</v>
      </c>
      <c r="D711" t="s">
        <v>1494</v>
      </c>
      <c r="E711" t="s">
        <v>39</v>
      </c>
      <c r="F711" t="s">
        <v>1947</v>
      </c>
      <c r="G711" t="s">
        <v>40</v>
      </c>
      <c r="H711">
        <v>1</v>
      </c>
      <c r="I711" t="b">
        <v>0</v>
      </c>
      <c r="J711" t="b">
        <v>0</v>
      </c>
      <c r="K711" t="s">
        <v>295</v>
      </c>
      <c r="L711">
        <v>736</v>
      </c>
      <c r="N711" t="s">
        <v>525</v>
      </c>
      <c r="O711" t="s">
        <v>560</v>
      </c>
      <c r="P711">
        <v>1270</v>
      </c>
      <c r="Q711" t="s">
        <v>1948</v>
      </c>
    </row>
    <row r="712" spans="1:17" x14ac:dyDescent="0.25">
      <c r="A712">
        <v>40379</v>
      </c>
      <c r="B712">
        <v>-58.374811659077302</v>
      </c>
      <c r="C712">
        <v>-34.638611530195597</v>
      </c>
      <c r="D712" t="s">
        <v>1498</v>
      </c>
      <c r="E712" t="s">
        <v>39</v>
      </c>
      <c r="F712" t="s">
        <v>1949</v>
      </c>
      <c r="G712" t="s">
        <v>40</v>
      </c>
      <c r="H712">
        <v>2</v>
      </c>
      <c r="I712" t="b">
        <v>0</v>
      </c>
      <c r="J712" t="b">
        <v>0</v>
      </c>
      <c r="K712" t="s">
        <v>295</v>
      </c>
      <c r="L712">
        <v>895</v>
      </c>
      <c r="N712" t="s">
        <v>525</v>
      </c>
      <c r="O712" t="s">
        <v>560</v>
      </c>
      <c r="P712">
        <v>1270</v>
      </c>
      <c r="Q712" t="s">
        <v>1024</v>
      </c>
    </row>
    <row r="713" spans="1:17" x14ac:dyDescent="0.25">
      <c r="A713">
        <v>41215</v>
      </c>
      <c r="B713">
        <v>-58.510675149206897</v>
      </c>
      <c r="C713">
        <v>-34.5912239342628</v>
      </c>
      <c r="D713" t="s">
        <v>1489</v>
      </c>
      <c r="E713" t="s">
        <v>39</v>
      </c>
      <c r="F713" t="s">
        <v>1950</v>
      </c>
      <c r="G713" t="s">
        <v>40</v>
      </c>
      <c r="H713">
        <v>2</v>
      </c>
      <c r="I713" t="b">
        <v>0</v>
      </c>
      <c r="J713" t="b">
        <v>0</v>
      </c>
      <c r="K713" t="s">
        <v>285</v>
      </c>
      <c r="L713">
        <v>3525</v>
      </c>
      <c r="N713" t="s">
        <v>542</v>
      </c>
      <c r="O713" t="s">
        <v>573</v>
      </c>
      <c r="P713">
        <v>1419</v>
      </c>
      <c r="Q713" t="s">
        <v>956</v>
      </c>
    </row>
    <row r="714" spans="1:17" x14ac:dyDescent="0.25">
      <c r="A714">
        <v>40648</v>
      </c>
      <c r="B714">
        <v>-58.4809813029484</v>
      </c>
      <c r="C714">
        <v>-34.612293743062402</v>
      </c>
      <c r="D714" t="s">
        <v>1490</v>
      </c>
      <c r="E714" t="s">
        <v>39</v>
      </c>
      <c r="F714" t="s">
        <v>1951</v>
      </c>
      <c r="G714" t="s">
        <v>40</v>
      </c>
      <c r="H714">
        <v>3</v>
      </c>
      <c r="I714" t="b">
        <v>0</v>
      </c>
      <c r="J714" t="b">
        <v>0</v>
      </c>
      <c r="K714" t="s">
        <v>298</v>
      </c>
      <c r="L714">
        <v>1922</v>
      </c>
      <c r="N714" t="s">
        <v>545</v>
      </c>
      <c r="O714" t="s">
        <v>573</v>
      </c>
      <c r="P714">
        <v>1416</v>
      </c>
      <c r="Q714" t="s">
        <v>1026</v>
      </c>
    </row>
    <row r="715" spans="1:17" x14ac:dyDescent="0.25">
      <c r="A715">
        <v>40910</v>
      </c>
      <c r="B715">
        <v>-58.483895113945707</v>
      </c>
      <c r="C715">
        <v>-34.6086446098113</v>
      </c>
      <c r="D715" t="s">
        <v>1491</v>
      </c>
      <c r="E715" t="s">
        <v>39</v>
      </c>
      <c r="F715" t="s">
        <v>1952</v>
      </c>
      <c r="G715" t="s">
        <v>40</v>
      </c>
      <c r="H715">
        <v>3</v>
      </c>
      <c r="I715" t="b">
        <v>0</v>
      </c>
      <c r="J715" t="b">
        <v>0</v>
      </c>
      <c r="K715" t="s">
        <v>298</v>
      </c>
      <c r="L715">
        <v>2330</v>
      </c>
      <c r="N715" t="s">
        <v>556</v>
      </c>
      <c r="O715" t="s">
        <v>573</v>
      </c>
      <c r="P715">
        <v>1416</v>
      </c>
      <c r="Q715" t="s">
        <v>1953</v>
      </c>
    </row>
    <row r="716" spans="1:17" x14ac:dyDescent="0.25">
      <c r="A716">
        <v>40602</v>
      </c>
      <c r="B716">
        <v>-58.3697323087301</v>
      </c>
      <c r="C716">
        <v>-34.613671709771701</v>
      </c>
      <c r="D716" t="s">
        <v>1490</v>
      </c>
      <c r="E716" t="s">
        <v>39</v>
      </c>
      <c r="F716" t="s">
        <v>1954</v>
      </c>
      <c r="G716" t="s">
        <v>40</v>
      </c>
      <c r="H716">
        <v>3</v>
      </c>
      <c r="I716" t="b">
        <v>0</v>
      </c>
      <c r="J716" t="b">
        <v>0</v>
      </c>
      <c r="K716" t="s">
        <v>299</v>
      </c>
      <c r="L716">
        <v>505</v>
      </c>
      <c r="N716" t="s">
        <v>515</v>
      </c>
      <c r="O716" t="s">
        <v>559</v>
      </c>
      <c r="P716">
        <v>1063</v>
      </c>
      <c r="Q716" t="s">
        <v>1955</v>
      </c>
    </row>
    <row r="717" spans="1:17" x14ac:dyDescent="0.25">
      <c r="A717">
        <v>40067</v>
      </c>
      <c r="B717">
        <v>-58.369727444166102</v>
      </c>
      <c r="C717">
        <v>-34.613786192423703</v>
      </c>
      <c r="D717" t="s">
        <v>1548</v>
      </c>
      <c r="E717" t="s">
        <v>39</v>
      </c>
      <c r="F717" t="s">
        <v>1956</v>
      </c>
      <c r="G717" t="s">
        <v>40</v>
      </c>
      <c r="H717">
        <v>2</v>
      </c>
      <c r="I717" t="b">
        <v>0</v>
      </c>
      <c r="J717" t="b">
        <v>0</v>
      </c>
      <c r="K717" t="s">
        <v>299</v>
      </c>
      <c r="L717">
        <v>515</v>
      </c>
      <c r="N717" t="s">
        <v>515</v>
      </c>
      <c r="O717" t="s">
        <v>559</v>
      </c>
      <c r="P717">
        <v>1063</v>
      </c>
      <c r="Q717" t="s">
        <v>1955</v>
      </c>
    </row>
    <row r="718" spans="1:17" x14ac:dyDescent="0.25">
      <c r="A718">
        <v>40843</v>
      </c>
      <c r="B718">
        <v>-58.369623237402287</v>
      </c>
      <c r="C718">
        <v>-34.616987965809187</v>
      </c>
      <c r="D718" t="s">
        <v>1491</v>
      </c>
      <c r="E718" t="s">
        <v>39</v>
      </c>
      <c r="F718" t="s">
        <v>1957</v>
      </c>
      <c r="G718" t="s">
        <v>40</v>
      </c>
      <c r="H718">
        <v>2</v>
      </c>
      <c r="I718" t="b">
        <v>0</v>
      </c>
      <c r="J718" t="b">
        <v>0</v>
      </c>
      <c r="K718" t="s">
        <v>299</v>
      </c>
      <c r="L718">
        <v>793</v>
      </c>
      <c r="N718" t="s">
        <v>549</v>
      </c>
      <c r="O718" t="s">
        <v>559</v>
      </c>
      <c r="P718">
        <v>1063</v>
      </c>
      <c r="Q718" t="s">
        <v>1958</v>
      </c>
    </row>
    <row r="719" spans="1:17" x14ac:dyDescent="0.25">
      <c r="A719">
        <v>40652</v>
      </c>
      <c r="B719">
        <v>-58.4442020180838</v>
      </c>
      <c r="C719">
        <v>-34.6271288866172</v>
      </c>
      <c r="D719" t="s">
        <v>1490</v>
      </c>
      <c r="E719" t="s">
        <v>39</v>
      </c>
      <c r="F719" t="s">
        <v>1959</v>
      </c>
      <c r="G719" t="s">
        <v>40</v>
      </c>
      <c r="H719">
        <v>2</v>
      </c>
      <c r="I719" t="b">
        <v>0</v>
      </c>
      <c r="J719" t="b">
        <v>0</v>
      </c>
      <c r="K719" t="s">
        <v>300</v>
      </c>
      <c r="L719">
        <v>1192</v>
      </c>
      <c r="N719" t="s">
        <v>518</v>
      </c>
      <c r="O719" t="s">
        <v>562</v>
      </c>
      <c r="P719">
        <v>1406</v>
      </c>
      <c r="Q719" t="s">
        <v>1960</v>
      </c>
    </row>
    <row r="720" spans="1:17" x14ac:dyDescent="0.25">
      <c r="A720">
        <v>40508</v>
      </c>
      <c r="B720">
        <v>-58.445447323287603</v>
      </c>
      <c r="C720">
        <v>-34.626987212962803</v>
      </c>
      <c r="D720" t="s">
        <v>1494</v>
      </c>
      <c r="E720" t="s">
        <v>39</v>
      </c>
      <c r="F720" t="s">
        <v>1961</v>
      </c>
      <c r="G720" t="s">
        <v>40</v>
      </c>
      <c r="H720">
        <v>2</v>
      </c>
      <c r="I720" t="b">
        <v>0</v>
      </c>
      <c r="J720" t="b">
        <v>0</v>
      </c>
      <c r="K720" t="s">
        <v>300</v>
      </c>
      <c r="L720">
        <v>1291</v>
      </c>
      <c r="N720" t="s">
        <v>518</v>
      </c>
      <c r="O720" t="s">
        <v>562</v>
      </c>
      <c r="P720">
        <v>1406</v>
      </c>
      <c r="Q720" t="s">
        <v>1962</v>
      </c>
    </row>
    <row r="721" spans="1:17" x14ac:dyDescent="0.25">
      <c r="A721">
        <v>40896</v>
      </c>
      <c r="B721">
        <v>-58.451253439931499</v>
      </c>
      <c r="C721">
        <v>-34.628487468566703</v>
      </c>
      <c r="D721" t="s">
        <v>1491</v>
      </c>
      <c r="E721" t="s">
        <v>39</v>
      </c>
      <c r="F721" t="s">
        <v>1963</v>
      </c>
      <c r="G721" t="s">
        <v>40</v>
      </c>
      <c r="H721">
        <v>2</v>
      </c>
      <c r="I721" t="b">
        <v>0</v>
      </c>
      <c r="J721" t="b">
        <v>0</v>
      </c>
      <c r="K721" t="s">
        <v>300</v>
      </c>
      <c r="L721">
        <v>1642</v>
      </c>
      <c r="N721" t="s">
        <v>518</v>
      </c>
      <c r="O721" t="s">
        <v>562</v>
      </c>
      <c r="P721">
        <v>1406</v>
      </c>
      <c r="Q721" t="s">
        <v>1964</v>
      </c>
    </row>
    <row r="722" spans="1:17" x14ac:dyDescent="0.25">
      <c r="A722">
        <v>40657</v>
      </c>
      <c r="B722">
        <v>-58.403501937845597</v>
      </c>
      <c r="C722">
        <v>-34.598365519613601</v>
      </c>
      <c r="D722" t="s">
        <v>1490</v>
      </c>
      <c r="E722" t="s">
        <v>39</v>
      </c>
      <c r="F722" t="s">
        <v>1965</v>
      </c>
      <c r="G722" t="s">
        <v>40</v>
      </c>
      <c r="H722">
        <v>3</v>
      </c>
      <c r="I722" t="b">
        <v>0</v>
      </c>
      <c r="J722" t="b">
        <v>0</v>
      </c>
      <c r="K722" t="s">
        <v>301</v>
      </c>
      <c r="L722">
        <v>1001</v>
      </c>
      <c r="N722" t="s">
        <v>524</v>
      </c>
      <c r="O722" t="s">
        <v>565</v>
      </c>
      <c r="P722">
        <v>1118</v>
      </c>
    </row>
    <row r="723" spans="1:17" x14ac:dyDescent="0.25">
      <c r="A723">
        <v>40191</v>
      </c>
      <c r="B723">
        <v>-58.403342974268497</v>
      </c>
      <c r="C723">
        <v>-34.598001856120099</v>
      </c>
      <c r="D723" t="s">
        <v>1498</v>
      </c>
      <c r="E723" t="s">
        <v>39</v>
      </c>
      <c r="F723" t="s">
        <v>1966</v>
      </c>
      <c r="G723" t="s">
        <v>40</v>
      </c>
      <c r="H723">
        <v>3</v>
      </c>
      <c r="I723" t="b">
        <v>0</v>
      </c>
      <c r="J723" t="b">
        <v>0</v>
      </c>
      <c r="K723" t="s">
        <v>301</v>
      </c>
      <c r="L723">
        <v>1055</v>
      </c>
      <c r="N723" t="s">
        <v>524</v>
      </c>
      <c r="O723" t="s">
        <v>565</v>
      </c>
      <c r="P723">
        <v>1118</v>
      </c>
    </row>
    <row r="724" spans="1:17" x14ac:dyDescent="0.25">
      <c r="A724">
        <v>41268</v>
      </c>
      <c r="B724">
        <v>-58.4010275624996</v>
      </c>
      <c r="C724">
        <v>-34.592048739092597</v>
      </c>
      <c r="D724" t="s">
        <v>37</v>
      </c>
      <c r="E724" t="s">
        <v>39</v>
      </c>
      <c r="F724" t="s">
        <v>1967</v>
      </c>
      <c r="G724" t="s">
        <v>40</v>
      </c>
      <c r="H724">
        <v>2</v>
      </c>
      <c r="I724" t="b">
        <v>0</v>
      </c>
      <c r="J724" t="b">
        <v>0</v>
      </c>
      <c r="K724" t="s">
        <v>301</v>
      </c>
      <c r="L724">
        <v>1657</v>
      </c>
      <c r="N724" t="s">
        <v>524</v>
      </c>
      <c r="O724" t="s">
        <v>565</v>
      </c>
      <c r="P724">
        <v>1118</v>
      </c>
      <c r="Q724" t="s">
        <v>1968</v>
      </c>
    </row>
    <row r="725" spans="1:17" x14ac:dyDescent="0.25">
      <c r="A725">
        <v>39831</v>
      </c>
      <c r="B725">
        <v>-58.399863968948488</v>
      </c>
      <c r="C725">
        <v>-34.589677635621598</v>
      </c>
      <c r="D725" t="s">
        <v>1542</v>
      </c>
      <c r="E725" t="s">
        <v>39</v>
      </c>
      <c r="F725" t="s">
        <v>1969</v>
      </c>
      <c r="G725" t="s">
        <v>40</v>
      </c>
      <c r="H725">
        <v>2</v>
      </c>
      <c r="I725" t="b">
        <v>0</v>
      </c>
      <c r="J725" t="b">
        <v>0</v>
      </c>
      <c r="K725" t="s">
        <v>301</v>
      </c>
      <c r="L725">
        <v>1855</v>
      </c>
      <c r="N725" t="s">
        <v>524</v>
      </c>
      <c r="O725" t="s">
        <v>565</v>
      </c>
      <c r="P725">
        <v>1119</v>
      </c>
      <c r="Q725" t="s">
        <v>1970</v>
      </c>
    </row>
    <row r="726" spans="1:17" x14ac:dyDescent="0.25">
      <c r="A726">
        <v>40338</v>
      </c>
      <c r="B726">
        <v>-58.399810288047199</v>
      </c>
      <c r="C726">
        <v>-34.588884198239313</v>
      </c>
      <c r="D726" t="s">
        <v>1498</v>
      </c>
      <c r="E726" t="s">
        <v>39</v>
      </c>
      <c r="F726" t="s">
        <v>1971</v>
      </c>
      <c r="G726" t="s">
        <v>40</v>
      </c>
      <c r="H726">
        <v>4</v>
      </c>
      <c r="I726" t="b">
        <v>0</v>
      </c>
      <c r="J726" t="b">
        <v>0</v>
      </c>
      <c r="K726" t="s">
        <v>301</v>
      </c>
      <c r="L726">
        <v>1914</v>
      </c>
      <c r="N726" t="s">
        <v>524</v>
      </c>
      <c r="O726" t="s">
        <v>565</v>
      </c>
      <c r="P726">
        <v>1119</v>
      </c>
      <c r="Q726" t="s">
        <v>1972</v>
      </c>
    </row>
    <row r="727" spans="1:17" x14ac:dyDescent="0.25">
      <c r="A727">
        <v>41165</v>
      </c>
      <c r="B727">
        <v>-58.395781969488887</v>
      </c>
      <c r="C727">
        <v>-34.586962002027398</v>
      </c>
      <c r="D727" t="s">
        <v>1489</v>
      </c>
      <c r="E727" t="s">
        <v>39</v>
      </c>
      <c r="F727" t="s">
        <v>1973</v>
      </c>
      <c r="G727" t="s">
        <v>40</v>
      </c>
      <c r="H727">
        <v>2</v>
      </c>
      <c r="I727" t="b">
        <v>0</v>
      </c>
      <c r="J727" t="b">
        <v>0</v>
      </c>
      <c r="K727" t="s">
        <v>301</v>
      </c>
      <c r="L727">
        <v>2325</v>
      </c>
      <c r="N727" t="s">
        <v>524</v>
      </c>
      <c r="O727" t="s">
        <v>565</v>
      </c>
      <c r="P727">
        <v>1119</v>
      </c>
      <c r="Q727" t="s">
        <v>1974</v>
      </c>
    </row>
    <row r="728" spans="1:17" x14ac:dyDescent="0.25">
      <c r="A728">
        <v>40767</v>
      </c>
      <c r="B728">
        <v>-58.386026515343893</v>
      </c>
      <c r="C728">
        <v>-34.591347526652399</v>
      </c>
      <c r="D728" t="s">
        <v>1491</v>
      </c>
      <c r="E728" t="s">
        <v>39</v>
      </c>
      <c r="F728" t="s">
        <v>1975</v>
      </c>
      <c r="G728" t="s">
        <v>40</v>
      </c>
      <c r="H728">
        <v>2</v>
      </c>
      <c r="I728" t="b">
        <v>0</v>
      </c>
      <c r="J728" t="b">
        <v>0</v>
      </c>
      <c r="K728" t="s">
        <v>302</v>
      </c>
      <c r="L728">
        <v>101</v>
      </c>
      <c r="N728" t="s">
        <v>517</v>
      </c>
      <c r="O728" t="s">
        <v>559</v>
      </c>
      <c r="P728">
        <v>1014</v>
      </c>
      <c r="Q728" t="s">
        <v>1976</v>
      </c>
    </row>
    <row r="729" spans="1:17" x14ac:dyDescent="0.25">
      <c r="A729">
        <v>40827</v>
      </c>
      <c r="B729">
        <v>-58.388999349159413</v>
      </c>
      <c r="C729">
        <v>-34.588910050425</v>
      </c>
      <c r="D729" t="s">
        <v>1491</v>
      </c>
      <c r="E729" t="s">
        <v>39</v>
      </c>
      <c r="F729" t="s">
        <v>1977</v>
      </c>
      <c r="G729" t="s">
        <v>40</v>
      </c>
      <c r="H729">
        <v>3</v>
      </c>
      <c r="I729" t="b">
        <v>0</v>
      </c>
      <c r="J729" t="b">
        <v>0</v>
      </c>
      <c r="K729" t="s">
        <v>303</v>
      </c>
      <c r="L729">
        <v>401</v>
      </c>
      <c r="N729" t="s">
        <v>524</v>
      </c>
      <c r="O729" t="s">
        <v>565</v>
      </c>
      <c r="P729">
        <v>1129</v>
      </c>
      <c r="Q729" t="s">
        <v>1978</v>
      </c>
    </row>
    <row r="730" spans="1:17" x14ac:dyDescent="0.25">
      <c r="A730">
        <v>39765</v>
      </c>
      <c r="B730">
        <v>-58.389208985424602</v>
      </c>
      <c r="C730">
        <v>-34.588678260133001</v>
      </c>
      <c r="D730" t="s">
        <v>1527</v>
      </c>
      <c r="E730" t="s">
        <v>39</v>
      </c>
      <c r="F730" t="s">
        <v>1979</v>
      </c>
      <c r="G730" t="s">
        <v>40</v>
      </c>
      <c r="H730">
        <v>1</v>
      </c>
      <c r="I730" t="b">
        <v>0</v>
      </c>
      <c r="J730" t="b">
        <v>0</v>
      </c>
      <c r="K730" t="s">
        <v>303</v>
      </c>
      <c r="L730">
        <v>439</v>
      </c>
      <c r="N730" t="s">
        <v>524</v>
      </c>
      <c r="O730" t="s">
        <v>565</v>
      </c>
      <c r="P730">
        <v>1129</v>
      </c>
      <c r="Q730" t="s">
        <v>1978</v>
      </c>
    </row>
    <row r="731" spans="1:17" x14ac:dyDescent="0.25">
      <c r="A731">
        <v>39905</v>
      </c>
      <c r="B731">
        <v>-58.3905133335155</v>
      </c>
      <c r="C731">
        <v>-34.587671041650701</v>
      </c>
      <c r="D731" t="s">
        <v>1542</v>
      </c>
      <c r="E731" t="s">
        <v>39</v>
      </c>
      <c r="F731" t="s">
        <v>1980</v>
      </c>
      <c r="G731" t="s">
        <v>40</v>
      </c>
      <c r="H731">
        <v>1</v>
      </c>
      <c r="I731" t="b">
        <v>0</v>
      </c>
      <c r="J731" t="b">
        <v>0</v>
      </c>
      <c r="K731" t="s">
        <v>303</v>
      </c>
      <c r="L731">
        <v>587</v>
      </c>
      <c r="N731" t="s">
        <v>524</v>
      </c>
      <c r="O731" t="s">
        <v>565</v>
      </c>
      <c r="P731">
        <v>1129</v>
      </c>
      <c r="Q731" t="s">
        <v>1981</v>
      </c>
    </row>
    <row r="732" spans="1:17" x14ac:dyDescent="0.25">
      <c r="A732">
        <v>39942</v>
      </c>
      <c r="B732">
        <v>-58.385810495370499</v>
      </c>
      <c r="C732">
        <v>-34.5914924492767</v>
      </c>
      <c r="D732" t="s">
        <v>1520</v>
      </c>
      <c r="E732" t="s">
        <v>39</v>
      </c>
      <c r="F732" t="s">
        <v>1982</v>
      </c>
      <c r="G732" t="s">
        <v>40</v>
      </c>
      <c r="H732">
        <v>1</v>
      </c>
      <c r="I732" t="b">
        <v>0</v>
      </c>
      <c r="J732" t="b">
        <v>0</v>
      </c>
      <c r="K732" t="s">
        <v>302</v>
      </c>
      <c r="L732">
        <v>99</v>
      </c>
      <c r="N732" t="s">
        <v>517</v>
      </c>
      <c r="O732" t="s">
        <v>559</v>
      </c>
      <c r="P732">
        <v>1014</v>
      </c>
      <c r="Q732" t="s">
        <v>1983</v>
      </c>
    </row>
    <row r="733" spans="1:17" x14ac:dyDescent="0.25">
      <c r="A733">
        <v>41000</v>
      </c>
      <c r="B733">
        <v>-58.485120768574703</v>
      </c>
      <c r="C733">
        <v>-34.5546839119257</v>
      </c>
      <c r="D733" t="s">
        <v>1491</v>
      </c>
      <c r="E733" t="s">
        <v>39</v>
      </c>
      <c r="F733" t="s">
        <v>1984</v>
      </c>
      <c r="G733" t="s">
        <v>40</v>
      </c>
      <c r="H733">
        <v>3</v>
      </c>
      <c r="I733" t="b">
        <v>0</v>
      </c>
      <c r="J733" t="b">
        <v>0</v>
      </c>
      <c r="K733" t="s">
        <v>304</v>
      </c>
      <c r="L733">
        <v>3899</v>
      </c>
      <c r="N733" t="s">
        <v>203</v>
      </c>
      <c r="O733" t="s">
        <v>571</v>
      </c>
      <c r="P733">
        <v>1430</v>
      </c>
      <c r="Q733" t="s">
        <v>1070</v>
      </c>
    </row>
    <row r="734" spans="1:17" x14ac:dyDescent="0.25">
      <c r="A734">
        <v>41108</v>
      </c>
      <c r="B734">
        <v>-58.487024460971803</v>
      </c>
      <c r="C734">
        <v>-34.554728735525501</v>
      </c>
      <c r="D734" t="s">
        <v>1489</v>
      </c>
      <c r="E734" t="s">
        <v>39</v>
      </c>
      <c r="F734" t="s">
        <v>1985</v>
      </c>
      <c r="G734" t="s">
        <v>40</v>
      </c>
      <c r="H734">
        <v>1</v>
      </c>
      <c r="I734" t="b">
        <v>0</v>
      </c>
      <c r="J734" t="b">
        <v>0</v>
      </c>
      <c r="K734" t="s">
        <v>304</v>
      </c>
      <c r="L734">
        <v>4027</v>
      </c>
      <c r="N734" t="s">
        <v>203</v>
      </c>
      <c r="O734" t="s">
        <v>571</v>
      </c>
      <c r="P734">
        <v>1430</v>
      </c>
      <c r="Q734" t="s">
        <v>1986</v>
      </c>
    </row>
    <row r="735" spans="1:17" x14ac:dyDescent="0.25">
      <c r="A735">
        <v>40832</v>
      </c>
      <c r="B735">
        <v>-58.52137161005421</v>
      </c>
      <c r="C735">
        <v>-34.639104690577199</v>
      </c>
      <c r="D735" t="s">
        <v>1491</v>
      </c>
      <c r="E735" t="s">
        <v>39</v>
      </c>
      <c r="F735" t="s">
        <v>1987</v>
      </c>
      <c r="G735" t="s">
        <v>40</v>
      </c>
      <c r="H735">
        <v>2</v>
      </c>
      <c r="I735" t="b">
        <v>0</v>
      </c>
      <c r="J735" t="b">
        <v>0</v>
      </c>
      <c r="K735" t="s">
        <v>305</v>
      </c>
      <c r="L735">
        <v>11102</v>
      </c>
      <c r="N735" t="s">
        <v>522</v>
      </c>
      <c r="O735" t="s">
        <v>564</v>
      </c>
      <c r="P735">
        <v>1408</v>
      </c>
      <c r="Q735" t="s">
        <v>1988</v>
      </c>
    </row>
    <row r="736" spans="1:17" x14ac:dyDescent="0.25">
      <c r="A736">
        <v>40177</v>
      </c>
      <c r="B736">
        <v>-58.521505492070887</v>
      </c>
      <c r="C736">
        <v>-34.639096100298403</v>
      </c>
      <c r="D736" t="s">
        <v>1498</v>
      </c>
      <c r="E736" t="s">
        <v>39</v>
      </c>
      <c r="F736" t="s">
        <v>1989</v>
      </c>
      <c r="G736" t="s">
        <v>40</v>
      </c>
      <c r="H736">
        <v>2</v>
      </c>
      <c r="I736" t="b">
        <v>0</v>
      </c>
      <c r="J736" t="b">
        <v>0</v>
      </c>
      <c r="K736" t="s">
        <v>305</v>
      </c>
      <c r="L736">
        <v>11120</v>
      </c>
      <c r="N736" t="s">
        <v>522</v>
      </c>
      <c r="O736" t="s">
        <v>564</v>
      </c>
      <c r="P736">
        <v>1408</v>
      </c>
      <c r="Q736" t="s">
        <v>1988</v>
      </c>
    </row>
    <row r="737" spans="1:17" x14ac:dyDescent="0.25">
      <c r="A737">
        <v>39915</v>
      </c>
      <c r="B737">
        <v>-58.522129445296201</v>
      </c>
      <c r="C737">
        <v>-34.639063584018601</v>
      </c>
      <c r="D737" t="s">
        <v>1520</v>
      </c>
      <c r="E737" t="s">
        <v>39</v>
      </c>
      <c r="F737" t="s">
        <v>1990</v>
      </c>
      <c r="G737" t="s">
        <v>40</v>
      </c>
      <c r="H737">
        <v>2</v>
      </c>
      <c r="I737" t="b">
        <v>0</v>
      </c>
      <c r="J737" t="b">
        <v>0</v>
      </c>
      <c r="K737" t="s">
        <v>305</v>
      </c>
      <c r="L737">
        <v>11178</v>
      </c>
      <c r="N737" t="s">
        <v>522</v>
      </c>
      <c r="O737" t="s">
        <v>564</v>
      </c>
      <c r="P737">
        <v>1408</v>
      </c>
      <c r="Q737" t="s">
        <v>1988</v>
      </c>
    </row>
    <row r="738" spans="1:17" x14ac:dyDescent="0.25">
      <c r="A738">
        <v>41181</v>
      </c>
      <c r="B738">
        <v>-58.522388227109502</v>
      </c>
      <c r="C738">
        <v>-34.639063457642699</v>
      </c>
      <c r="D738" t="s">
        <v>1489</v>
      </c>
      <c r="E738" t="s">
        <v>39</v>
      </c>
      <c r="F738" t="s">
        <v>1991</v>
      </c>
      <c r="G738" t="s">
        <v>40</v>
      </c>
      <c r="H738">
        <v>2</v>
      </c>
      <c r="I738" t="b">
        <v>0</v>
      </c>
      <c r="J738" t="b">
        <v>0</v>
      </c>
      <c r="K738" t="s">
        <v>305</v>
      </c>
      <c r="L738">
        <v>11200</v>
      </c>
      <c r="N738" t="s">
        <v>522</v>
      </c>
      <c r="O738" t="s">
        <v>564</v>
      </c>
      <c r="P738">
        <v>1408</v>
      </c>
      <c r="Q738" t="s">
        <v>1988</v>
      </c>
    </row>
    <row r="739" spans="1:17" x14ac:dyDescent="0.25">
      <c r="A739">
        <v>40001</v>
      </c>
      <c r="B739">
        <v>-58.524169087467698</v>
      </c>
      <c r="C739">
        <v>-34.639151090401597</v>
      </c>
      <c r="D739" t="s">
        <v>1548</v>
      </c>
      <c r="E739" t="s">
        <v>39</v>
      </c>
      <c r="F739" t="s">
        <v>1992</v>
      </c>
      <c r="G739" t="s">
        <v>40</v>
      </c>
      <c r="H739">
        <v>2</v>
      </c>
      <c r="I739" t="b">
        <v>0</v>
      </c>
      <c r="J739" t="b">
        <v>0</v>
      </c>
      <c r="K739" t="s">
        <v>305</v>
      </c>
      <c r="L739">
        <v>11334</v>
      </c>
      <c r="N739" t="s">
        <v>522</v>
      </c>
      <c r="O739" t="s">
        <v>564</v>
      </c>
      <c r="P739">
        <v>1408</v>
      </c>
      <c r="Q739" t="s">
        <v>1993</v>
      </c>
    </row>
    <row r="740" spans="1:17" x14ac:dyDescent="0.25">
      <c r="A740">
        <v>40471</v>
      </c>
      <c r="B740">
        <v>-58.526287867560598</v>
      </c>
      <c r="C740">
        <v>-34.639320229569798</v>
      </c>
      <c r="D740" t="s">
        <v>1494</v>
      </c>
      <c r="E740" t="s">
        <v>39</v>
      </c>
      <c r="F740" t="s">
        <v>1994</v>
      </c>
      <c r="G740" t="s">
        <v>40</v>
      </c>
      <c r="H740">
        <v>3</v>
      </c>
      <c r="I740" t="b">
        <v>0</v>
      </c>
      <c r="J740" t="b">
        <v>0</v>
      </c>
      <c r="K740" t="s">
        <v>305</v>
      </c>
      <c r="L740">
        <v>11494</v>
      </c>
      <c r="N740" t="s">
        <v>522</v>
      </c>
      <c r="O740" t="s">
        <v>564</v>
      </c>
      <c r="P740">
        <v>1408</v>
      </c>
      <c r="Q740" t="s">
        <v>1995</v>
      </c>
    </row>
    <row r="741" spans="1:17" x14ac:dyDescent="0.25">
      <c r="A741">
        <v>40875</v>
      </c>
      <c r="B741">
        <v>-58.399490589082212</v>
      </c>
      <c r="C741">
        <v>-34.6099100646286</v>
      </c>
      <c r="D741" t="s">
        <v>1491</v>
      </c>
      <c r="E741" t="s">
        <v>39</v>
      </c>
      <c r="F741" t="s">
        <v>1996</v>
      </c>
      <c r="G741" t="s">
        <v>40</v>
      </c>
      <c r="H741">
        <v>4</v>
      </c>
      <c r="I741" t="b">
        <v>0</v>
      </c>
      <c r="J741" t="b">
        <v>0</v>
      </c>
      <c r="K741" t="s">
        <v>305</v>
      </c>
      <c r="L741">
        <v>2330</v>
      </c>
      <c r="N741" t="s">
        <v>527</v>
      </c>
      <c r="O741" t="s">
        <v>567</v>
      </c>
      <c r="P741">
        <v>1034</v>
      </c>
      <c r="Q741" t="s">
        <v>1997</v>
      </c>
    </row>
    <row r="742" spans="1:17" x14ac:dyDescent="0.25">
      <c r="A742">
        <v>39797</v>
      </c>
      <c r="B742">
        <v>-58.4026113813348</v>
      </c>
      <c r="C742">
        <v>-34.610115067772902</v>
      </c>
      <c r="D742" t="s">
        <v>1542</v>
      </c>
      <c r="E742" t="s">
        <v>39</v>
      </c>
      <c r="F742" t="s">
        <v>1998</v>
      </c>
      <c r="G742" t="s">
        <v>40</v>
      </c>
      <c r="H742">
        <v>1</v>
      </c>
      <c r="I742" t="b">
        <v>0</v>
      </c>
      <c r="J742" t="b">
        <v>0</v>
      </c>
      <c r="K742" t="s">
        <v>305</v>
      </c>
      <c r="L742">
        <v>2556</v>
      </c>
      <c r="N742" t="s">
        <v>527</v>
      </c>
      <c r="O742" t="s">
        <v>567</v>
      </c>
      <c r="P742">
        <v>1034</v>
      </c>
      <c r="Q742" t="s">
        <v>1999</v>
      </c>
    </row>
    <row r="743" spans="1:17" x14ac:dyDescent="0.25">
      <c r="A743">
        <v>39790</v>
      </c>
      <c r="B743">
        <v>-58.4026113813348</v>
      </c>
      <c r="C743">
        <v>-34.610115067772902</v>
      </c>
      <c r="D743" t="s">
        <v>1542</v>
      </c>
      <c r="E743" t="s">
        <v>39</v>
      </c>
      <c r="F743" t="s">
        <v>1998</v>
      </c>
      <c r="G743" t="s">
        <v>40</v>
      </c>
      <c r="H743">
        <v>2</v>
      </c>
      <c r="I743" t="b">
        <v>0</v>
      </c>
      <c r="J743" t="b">
        <v>0</v>
      </c>
      <c r="K743" t="s">
        <v>305</v>
      </c>
      <c r="L743">
        <v>2556</v>
      </c>
      <c r="N743" t="s">
        <v>527</v>
      </c>
      <c r="O743" t="s">
        <v>567</v>
      </c>
      <c r="P743">
        <v>1034</v>
      </c>
      <c r="Q743" t="s">
        <v>1999</v>
      </c>
    </row>
    <row r="744" spans="1:17" x14ac:dyDescent="0.25">
      <c r="A744">
        <v>40638</v>
      </c>
      <c r="B744">
        <v>-58.402966437942403</v>
      </c>
      <c r="C744">
        <v>-34.609773677045503</v>
      </c>
      <c r="D744" t="s">
        <v>1490</v>
      </c>
      <c r="E744" t="s">
        <v>39</v>
      </c>
      <c r="F744" t="s">
        <v>2000</v>
      </c>
      <c r="G744" t="s">
        <v>40</v>
      </c>
      <c r="H744">
        <v>3</v>
      </c>
      <c r="I744" t="b">
        <v>0</v>
      </c>
      <c r="J744" t="b">
        <v>0</v>
      </c>
      <c r="K744" t="s">
        <v>305</v>
      </c>
      <c r="L744">
        <v>2577</v>
      </c>
      <c r="N744" t="s">
        <v>527</v>
      </c>
      <c r="O744" t="s">
        <v>567</v>
      </c>
      <c r="P744">
        <v>1034</v>
      </c>
      <c r="Q744" t="s">
        <v>2001</v>
      </c>
    </row>
    <row r="745" spans="1:17" x14ac:dyDescent="0.25">
      <c r="A745">
        <v>39974</v>
      </c>
      <c r="B745">
        <v>-58.411867808221302</v>
      </c>
      <c r="C745">
        <v>-34.610707397735503</v>
      </c>
      <c r="D745" t="s">
        <v>1520</v>
      </c>
      <c r="E745" t="s">
        <v>39</v>
      </c>
      <c r="F745" t="s">
        <v>2002</v>
      </c>
      <c r="G745" t="s">
        <v>40</v>
      </c>
      <c r="H745">
        <v>2</v>
      </c>
      <c r="I745" t="b">
        <v>0</v>
      </c>
      <c r="J745" t="b">
        <v>0</v>
      </c>
      <c r="K745" t="s">
        <v>305</v>
      </c>
      <c r="L745">
        <v>3202</v>
      </c>
      <c r="N745" t="s">
        <v>527</v>
      </c>
      <c r="O745" t="s">
        <v>567</v>
      </c>
      <c r="P745">
        <v>1203</v>
      </c>
      <c r="Q745" t="s">
        <v>2003</v>
      </c>
    </row>
    <row r="746" spans="1:17" x14ac:dyDescent="0.25">
      <c r="A746">
        <v>40141</v>
      </c>
      <c r="B746">
        <v>-58.418262787639598</v>
      </c>
      <c r="C746">
        <v>-34.610825608494103</v>
      </c>
      <c r="D746" t="s">
        <v>1498</v>
      </c>
      <c r="E746" t="s">
        <v>39</v>
      </c>
      <c r="F746" t="s">
        <v>2004</v>
      </c>
      <c r="G746" t="s">
        <v>40</v>
      </c>
      <c r="H746">
        <v>2</v>
      </c>
      <c r="I746" t="b">
        <v>0</v>
      </c>
      <c r="J746" t="b">
        <v>0</v>
      </c>
      <c r="K746" t="s">
        <v>305</v>
      </c>
      <c r="L746">
        <v>3681</v>
      </c>
      <c r="N746" t="s">
        <v>537</v>
      </c>
      <c r="O746" t="s">
        <v>568</v>
      </c>
      <c r="P746">
        <v>1204</v>
      </c>
      <c r="Q746" t="s">
        <v>2005</v>
      </c>
    </row>
    <row r="747" spans="1:17" x14ac:dyDescent="0.25">
      <c r="A747">
        <v>40866</v>
      </c>
      <c r="B747">
        <v>-58.418488892872602</v>
      </c>
      <c r="C747">
        <v>-34.611204629946997</v>
      </c>
      <c r="D747" t="s">
        <v>1491</v>
      </c>
      <c r="E747" t="s">
        <v>39</v>
      </c>
      <c r="F747" t="s">
        <v>2006</v>
      </c>
      <c r="G747" t="s">
        <v>40</v>
      </c>
      <c r="H747">
        <v>3</v>
      </c>
      <c r="I747" t="b">
        <v>0</v>
      </c>
      <c r="J747" t="b">
        <v>0</v>
      </c>
      <c r="K747" t="s">
        <v>305</v>
      </c>
      <c r="L747">
        <v>3702</v>
      </c>
      <c r="N747" t="s">
        <v>537</v>
      </c>
      <c r="O747" t="s">
        <v>568</v>
      </c>
      <c r="P747">
        <v>1204</v>
      </c>
      <c r="Q747" t="s">
        <v>1089</v>
      </c>
    </row>
    <row r="748" spans="1:17" x14ac:dyDescent="0.25">
      <c r="A748">
        <v>41216</v>
      </c>
      <c r="B748">
        <v>-58.422078584302</v>
      </c>
      <c r="C748">
        <v>-34.611727938647199</v>
      </c>
      <c r="D748" t="s">
        <v>1489</v>
      </c>
      <c r="E748" t="s">
        <v>39</v>
      </c>
      <c r="F748" t="s">
        <v>2007</v>
      </c>
      <c r="G748" t="s">
        <v>40</v>
      </c>
      <c r="H748">
        <v>2</v>
      </c>
      <c r="I748" t="b">
        <v>0</v>
      </c>
      <c r="J748" t="b">
        <v>0</v>
      </c>
      <c r="K748" t="s">
        <v>305</v>
      </c>
      <c r="L748">
        <v>3977</v>
      </c>
      <c r="N748" t="s">
        <v>537</v>
      </c>
      <c r="O748" t="s">
        <v>568</v>
      </c>
      <c r="P748">
        <v>1204</v>
      </c>
      <c r="Q748" t="s">
        <v>2008</v>
      </c>
    </row>
    <row r="749" spans="1:17" x14ac:dyDescent="0.25">
      <c r="A749">
        <v>40626</v>
      </c>
      <c r="B749">
        <v>-58.423145882510788</v>
      </c>
      <c r="C749">
        <v>-34.612200112690502</v>
      </c>
      <c r="D749" t="s">
        <v>1490</v>
      </c>
      <c r="E749" t="s">
        <v>39</v>
      </c>
      <c r="F749" t="s">
        <v>2009</v>
      </c>
      <c r="G749" t="s">
        <v>40</v>
      </c>
      <c r="H749">
        <v>2</v>
      </c>
      <c r="I749" t="b">
        <v>0</v>
      </c>
      <c r="J749" t="b">
        <v>0</v>
      </c>
      <c r="K749" t="s">
        <v>305</v>
      </c>
      <c r="L749">
        <v>4059</v>
      </c>
      <c r="N749" t="s">
        <v>537</v>
      </c>
      <c r="O749" t="s">
        <v>568</v>
      </c>
      <c r="P749">
        <v>1205</v>
      </c>
      <c r="Q749" t="s">
        <v>2010</v>
      </c>
    </row>
    <row r="750" spans="1:17" x14ac:dyDescent="0.25">
      <c r="A750">
        <v>40048</v>
      </c>
      <c r="B750">
        <v>-58.423444268854702</v>
      </c>
      <c r="C750">
        <v>-34.612741077031998</v>
      </c>
      <c r="D750" t="s">
        <v>1548</v>
      </c>
      <c r="E750" t="s">
        <v>39</v>
      </c>
      <c r="F750" t="s">
        <v>2011</v>
      </c>
      <c r="G750" t="s">
        <v>40</v>
      </c>
      <c r="H750">
        <v>2</v>
      </c>
      <c r="I750" t="b">
        <v>0</v>
      </c>
      <c r="J750" t="b">
        <v>0</v>
      </c>
      <c r="K750" t="s">
        <v>305</v>
      </c>
      <c r="L750">
        <v>4100</v>
      </c>
      <c r="N750" t="s">
        <v>537</v>
      </c>
      <c r="O750" t="s">
        <v>568</v>
      </c>
      <c r="P750">
        <v>1205</v>
      </c>
      <c r="Q750" t="s">
        <v>2012</v>
      </c>
    </row>
    <row r="751" spans="1:17" x14ac:dyDescent="0.25">
      <c r="A751">
        <v>40312</v>
      </c>
      <c r="B751">
        <v>-58.426934634596002</v>
      </c>
      <c r="C751">
        <v>-34.614284953935801</v>
      </c>
      <c r="D751" t="s">
        <v>1498</v>
      </c>
      <c r="E751" t="s">
        <v>39</v>
      </c>
      <c r="F751" t="s">
        <v>2013</v>
      </c>
      <c r="G751" t="s">
        <v>40</v>
      </c>
      <c r="H751">
        <v>3</v>
      </c>
      <c r="I751" t="b">
        <v>0</v>
      </c>
      <c r="J751" t="b">
        <v>0</v>
      </c>
      <c r="K751" t="s">
        <v>305</v>
      </c>
      <c r="L751">
        <v>4364</v>
      </c>
      <c r="N751" t="s">
        <v>537</v>
      </c>
      <c r="O751" t="s">
        <v>568</v>
      </c>
      <c r="P751">
        <v>1205</v>
      </c>
      <c r="Q751" t="s">
        <v>2014</v>
      </c>
    </row>
    <row r="752" spans="1:17" x14ac:dyDescent="0.25">
      <c r="A752">
        <v>39859</v>
      </c>
      <c r="B752">
        <v>-58.431912966242287</v>
      </c>
      <c r="C752">
        <v>-34.616079798126698</v>
      </c>
      <c r="D752" t="s">
        <v>1542</v>
      </c>
      <c r="E752" t="s">
        <v>39</v>
      </c>
      <c r="F752" t="s">
        <v>2015</v>
      </c>
      <c r="G752" t="s">
        <v>40</v>
      </c>
      <c r="H752">
        <v>3</v>
      </c>
      <c r="I752" t="b">
        <v>0</v>
      </c>
      <c r="J752" t="b">
        <v>0</v>
      </c>
      <c r="K752" t="s">
        <v>305</v>
      </c>
      <c r="L752">
        <v>4715</v>
      </c>
      <c r="N752" t="s">
        <v>518</v>
      </c>
      <c r="O752" t="s">
        <v>562</v>
      </c>
      <c r="P752">
        <v>1424</v>
      </c>
      <c r="Q752" t="s">
        <v>2016</v>
      </c>
    </row>
    <row r="753" spans="1:17" x14ac:dyDescent="0.25">
      <c r="A753">
        <v>41190</v>
      </c>
      <c r="B753">
        <v>-58.437514126963499</v>
      </c>
      <c r="C753">
        <v>-34.618565456500797</v>
      </c>
      <c r="D753" t="s">
        <v>1489</v>
      </c>
      <c r="E753" t="s">
        <v>39</v>
      </c>
      <c r="F753" t="s">
        <v>2017</v>
      </c>
      <c r="G753" t="s">
        <v>40</v>
      </c>
      <c r="H753">
        <v>1</v>
      </c>
      <c r="I753" t="b">
        <v>0</v>
      </c>
      <c r="J753" t="b">
        <v>0</v>
      </c>
      <c r="K753" t="s">
        <v>305</v>
      </c>
      <c r="L753">
        <v>5075</v>
      </c>
      <c r="N753" t="s">
        <v>518</v>
      </c>
      <c r="O753" t="s">
        <v>562</v>
      </c>
      <c r="P753">
        <v>1424</v>
      </c>
      <c r="Q753" t="s">
        <v>1095</v>
      </c>
    </row>
    <row r="754" spans="1:17" x14ac:dyDescent="0.25">
      <c r="A754">
        <v>40133</v>
      </c>
      <c r="B754">
        <v>-58.438762929859507</v>
      </c>
      <c r="C754">
        <v>-34.6191198504646</v>
      </c>
      <c r="D754" t="s">
        <v>1498</v>
      </c>
      <c r="E754" t="s">
        <v>39</v>
      </c>
      <c r="F754" t="s">
        <v>2018</v>
      </c>
      <c r="G754" t="s">
        <v>40</v>
      </c>
      <c r="H754">
        <v>3</v>
      </c>
      <c r="I754" t="b">
        <v>0</v>
      </c>
      <c r="J754" t="b">
        <v>0</v>
      </c>
      <c r="K754" t="s">
        <v>305</v>
      </c>
      <c r="L754">
        <v>5173</v>
      </c>
      <c r="N754" t="s">
        <v>518</v>
      </c>
      <c r="O754" t="s">
        <v>562</v>
      </c>
      <c r="P754">
        <v>1424</v>
      </c>
      <c r="Q754" t="s">
        <v>1097</v>
      </c>
    </row>
    <row r="755" spans="1:17" x14ac:dyDescent="0.25">
      <c r="A755">
        <v>41094</v>
      </c>
      <c r="B755">
        <v>-58.439197201760003</v>
      </c>
      <c r="C755">
        <v>-34.619318970842798</v>
      </c>
      <c r="D755" t="s">
        <v>1489</v>
      </c>
      <c r="E755" t="s">
        <v>39</v>
      </c>
      <c r="F755" t="s">
        <v>2019</v>
      </c>
      <c r="G755" t="s">
        <v>40</v>
      </c>
      <c r="H755">
        <v>4</v>
      </c>
      <c r="I755" t="b">
        <v>0</v>
      </c>
      <c r="J755" t="b">
        <v>0</v>
      </c>
      <c r="K755" t="s">
        <v>305</v>
      </c>
      <c r="L755">
        <v>5201</v>
      </c>
      <c r="N755" t="s">
        <v>518</v>
      </c>
      <c r="O755" t="s">
        <v>562</v>
      </c>
      <c r="P755">
        <v>1424</v>
      </c>
      <c r="Q755" t="s">
        <v>2020</v>
      </c>
    </row>
    <row r="756" spans="1:17" x14ac:dyDescent="0.25">
      <c r="A756">
        <v>41346</v>
      </c>
      <c r="B756">
        <v>-58.439327388957999</v>
      </c>
      <c r="C756">
        <v>-34.619779702500402</v>
      </c>
      <c r="D756" t="s">
        <v>37</v>
      </c>
      <c r="E756" t="s">
        <v>39</v>
      </c>
      <c r="F756" t="s">
        <v>2021</v>
      </c>
      <c r="G756" t="s">
        <v>40</v>
      </c>
      <c r="H756">
        <v>1</v>
      </c>
      <c r="I756" t="b">
        <v>0</v>
      </c>
      <c r="J756" t="b">
        <v>0</v>
      </c>
      <c r="K756" t="s">
        <v>305</v>
      </c>
      <c r="L756">
        <v>5234</v>
      </c>
      <c r="N756" t="s">
        <v>518</v>
      </c>
      <c r="O756" t="s">
        <v>562</v>
      </c>
      <c r="P756">
        <v>1424</v>
      </c>
      <c r="Q756" t="s">
        <v>2022</v>
      </c>
    </row>
    <row r="757" spans="1:17" x14ac:dyDescent="0.25">
      <c r="A757">
        <v>41305</v>
      </c>
      <c r="B757">
        <v>-58.439327388957999</v>
      </c>
      <c r="C757">
        <v>-34.619779702500402</v>
      </c>
      <c r="D757" t="s">
        <v>37</v>
      </c>
      <c r="E757" t="s">
        <v>39</v>
      </c>
      <c r="F757" t="s">
        <v>2021</v>
      </c>
      <c r="G757" t="s">
        <v>40</v>
      </c>
      <c r="H757">
        <v>2</v>
      </c>
      <c r="I757" t="b">
        <v>0</v>
      </c>
      <c r="J757" t="b">
        <v>0</v>
      </c>
      <c r="K757" t="s">
        <v>305</v>
      </c>
      <c r="L757">
        <v>5234</v>
      </c>
      <c r="N757" t="s">
        <v>518</v>
      </c>
      <c r="O757" t="s">
        <v>562</v>
      </c>
      <c r="P757">
        <v>1424</v>
      </c>
      <c r="Q757" t="s">
        <v>2022</v>
      </c>
    </row>
    <row r="758" spans="1:17" x14ac:dyDescent="0.25">
      <c r="A758">
        <v>39931</v>
      </c>
      <c r="B758">
        <v>-58.440008282357788</v>
      </c>
      <c r="C758">
        <v>-34.619672687663702</v>
      </c>
      <c r="D758" t="s">
        <v>1520</v>
      </c>
      <c r="E758" t="s">
        <v>39</v>
      </c>
      <c r="F758" t="s">
        <v>2023</v>
      </c>
      <c r="G758" t="s">
        <v>40</v>
      </c>
      <c r="H758">
        <v>2</v>
      </c>
      <c r="I758" t="b">
        <v>0</v>
      </c>
      <c r="J758" t="b">
        <v>0</v>
      </c>
      <c r="K758" t="s">
        <v>305</v>
      </c>
      <c r="L758">
        <v>5273</v>
      </c>
      <c r="N758" t="s">
        <v>518</v>
      </c>
      <c r="O758" t="s">
        <v>562</v>
      </c>
      <c r="P758">
        <v>1424</v>
      </c>
      <c r="Q758" t="s">
        <v>2020</v>
      </c>
    </row>
    <row r="759" spans="1:17" x14ac:dyDescent="0.25">
      <c r="A759">
        <v>39780</v>
      </c>
      <c r="B759">
        <v>-58.439968037941213</v>
      </c>
      <c r="C759">
        <v>-34.6200640924379</v>
      </c>
      <c r="D759" t="s">
        <v>1527</v>
      </c>
      <c r="E759" t="s">
        <v>39</v>
      </c>
      <c r="F759" t="s">
        <v>2024</v>
      </c>
      <c r="G759" t="s">
        <v>40</v>
      </c>
      <c r="H759">
        <v>1</v>
      </c>
      <c r="I759" t="b">
        <v>0</v>
      </c>
      <c r="J759" t="b">
        <v>0</v>
      </c>
      <c r="K759" t="s">
        <v>305</v>
      </c>
      <c r="L759">
        <v>5288</v>
      </c>
      <c r="N759" t="s">
        <v>518</v>
      </c>
      <c r="O759" t="s">
        <v>562</v>
      </c>
      <c r="P759">
        <v>1424</v>
      </c>
      <c r="Q759" t="s">
        <v>2022</v>
      </c>
    </row>
    <row r="760" spans="1:17" x14ac:dyDescent="0.25">
      <c r="A760">
        <v>40661</v>
      </c>
      <c r="B760">
        <v>-58.440110405194098</v>
      </c>
      <c r="C760">
        <v>-34.620127288465298</v>
      </c>
      <c r="D760" t="s">
        <v>1490</v>
      </c>
      <c r="E760" t="s">
        <v>39</v>
      </c>
      <c r="F760" t="s">
        <v>2025</v>
      </c>
      <c r="G760" t="s">
        <v>40</v>
      </c>
      <c r="H760">
        <v>3</v>
      </c>
      <c r="I760" t="b">
        <v>0</v>
      </c>
      <c r="J760" t="b">
        <v>0</v>
      </c>
      <c r="K760" t="s">
        <v>305</v>
      </c>
      <c r="L760">
        <v>5300</v>
      </c>
      <c r="N760" t="s">
        <v>518</v>
      </c>
      <c r="O760" t="s">
        <v>562</v>
      </c>
      <c r="P760">
        <v>1424</v>
      </c>
      <c r="Q760" t="s">
        <v>2022</v>
      </c>
    </row>
    <row r="761" spans="1:17" x14ac:dyDescent="0.25">
      <c r="A761">
        <v>40884</v>
      </c>
      <c r="B761">
        <v>-58.440217344991503</v>
      </c>
      <c r="C761">
        <v>-34.620174729004901</v>
      </c>
      <c r="D761" t="s">
        <v>1491</v>
      </c>
      <c r="E761" t="s">
        <v>39</v>
      </c>
      <c r="F761" t="s">
        <v>2026</v>
      </c>
      <c r="G761" t="s">
        <v>40</v>
      </c>
      <c r="H761">
        <v>4</v>
      </c>
      <c r="I761" t="b">
        <v>0</v>
      </c>
      <c r="J761" t="b">
        <v>0</v>
      </c>
      <c r="K761" t="s">
        <v>305</v>
      </c>
      <c r="L761">
        <v>5306</v>
      </c>
      <c r="N761" t="s">
        <v>518</v>
      </c>
      <c r="O761" t="s">
        <v>562</v>
      </c>
      <c r="P761">
        <v>1424</v>
      </c>
      <c r="Q761" t="s">
        <v>2027</v>
      </c>
    </row>
    <row r="762" spans="1:17" x14ac:dyDescent="0.25">
      <c r="A762">
        <v>39899</v>
      </c>
      <c r="B762">
        <v>-58.4405259768793</v>
      </c>
      <c r="C762">
        <v>-34.619902415696501</v>
      </c>
      <c r="D762" t="s">
        <v>1542</v>
      </c>
      <c r="E762" t="s">
        <v>39</v>
      </c>
      <c r="F762" t="s">
        <v>2028</v>
      </c>
      <c r="G762" t="s">
        <v>40</v>
      </c>
      <c r="H762">
        <v>3</v>
      </c>
      <c r="I762" t="b">
        <v>0</v>
      </c>
      <c r="J762" t="b">
        <v>0</v>
      </c>
      <c r="K762" t="s">
        <v>305</v>
      </c>
      <c r="L762">
        <v>5315</v>
      </c>
      <c r="N762" t="s">
        <v>518</v>
      </c>
      <c r="O762" t="s">
        <v>562</v>
      </c>
      <c r="P762">
        <v>1424</v>
      </c>
      <c r="Q762" t="s">
        <v>2029</v>
      </c>
    </row>
    <row r="763" spans="1:17" x14ac:dyDescent="0.25">
      <c r="A763">
        <v>39935</v>
      </c>
      <c r="B763">
        <v>-58.454732500750403</v>
      </c>
      <c r="C763">
        <v>-34.625704864451102</v>
      </c>
      <c r="D763" t="s">
        <v>1520</v>
      </c>
      <c r="E763" t="s">
        <v>39</v>
      </c>
      <c r="F763" t="s">
        <v>2030</v>
      </c>
      <c r="G763" t="s">
        <v>40</v>
      </c>
      <c r="H763">
        <v>2</v>
      </c>
      <c r="I763" t="b">
        <v>0</v>
      </c>
      <c r="J763" t="b">
        <v>0</v>
      </c>
      <c r="K763" t="s">
        <v>305</v>
      </c>
      <c r="L763">
        <v>6245</v>
      </c>
      <c r="N763" t="s">
        <v>529</v>
      </c>
      <c r="O763" t="s">
        <v>566</v>
      </c>
      <c r="P763">
        <v>1406</v>
      </c>
      <c r="Q763" t="s">
        <v>2031</v>
      </c>
    </row>
    <row r="764" spans="1:17" x14ac:dyDescent="0.25">
      <c r="A764">
        <v>41247</v>
      </c>
      <c r="B764">
        <v>-58.455452850119201</v>
      </c>
      <c r="C764">
        <v>-34.626383110853403</v>
      </c>
      <c r="D764" t="s">
        <v>37</v>
      </c>
      <c r="E764" t="s">
        <v>39</v>
      </c>
      <c r="F764" t="s">
        <v>2032</v>
      </c>
      <c r="G764" t="s">
        <v>40</v>
      </c>
      <c r="H764">
        <v>3</v>
      </c>
      <c r="I764" t="b">
        <v>0</v>
      </c>
      <c r="J764" t="b">
        <v>0</v>
      </c>
      <c r="K764" t="s">
        <v>305</v>
      </c>
      <c r="L764">
        <v>6312</v>
      </c>
      <c r="N764" t="s">
        <v>529</v>
      </c>
      <c r="O764" t="s">
        <v>566</v>
      </c>
      <c r="P764">
        <v>1406</v>
      </c>
      <c r="Q764" t="s">
        <v>2033</v>
      </c>
    </row>
    <row r="765" spans="1:17" x14ac:dyDescent="0.25">
      <c r="A765">
        <v>40487</v>
      </c>
      <c r="B765">
        <v>-58.456948973713601</v>
      </c>
      <c r="C765">
        <v>-34.626564071498102</v>
      </c>
      <c r="D765" t="s">
        <v>1494</v>
      </c>
      <c r="E765" t="s">
        <v>39</v>
      </c>
      <c r="F765" t="s">
        <v>2034</v>
      </c>
      <c r="G765" t="s">
        <v>40</v>
      </c>
      <c r="H765">
        <v>2</v>
      </c>
      <c r="I765" t="b">
        <v>0</v>
      </c>
      <c r="J765" t="b">
        <v>0</v>
      </c>
      <c r="K765" t="s">
        <v>305</v>
      </c>
      <c r="L765">
        <v>6411</v>
      </c>
      <c r="N765" t="s">
        <v>529</v>
      </c>
      <c r="O765" t="s">
        <v>566</v>
      </c>
      <c r="P765">
        <v>1406</v>
      </c>
      <c r="Q765" t="s">
        <v>2035</v>
      </c>
    </row>
    <row r="766" spans="1:17" x14ac:dyDescent="0.25">
      <c r="A766">
        <v>40415</v>
      </c>
      <c r="B766">
        <v>-58.456948973713601</v>
      </c>
      <c r="C766">
        <v>-34.626564071498102</v>
      </c>
      <c r="D766" t="s">
        <v>1494</v>
      </c>
      <c r="E766" t="s">
        <v>39</v>
      </c>
      <c r="F766" t="s">
        <v>2034</v>
      </c>
      <c r="G766" t="s">
        <v>40</v>
      </c>
      <c r="H766">
        <v>1</v>
      </c>
      <c r="I766" t="b">
        <v>0</v>
      </c>
      <c r="J766" t="b">
        <v>0</v>
      </c>
      <c r="K766" t="s">
        <v>305</v>
      </c>
      <c r="L766">
        <v>6411</v>
      </c>
      <c r="N766" t="s">
        <v>529</v>
      </c>
      <c r="O766" t="s">
        <v>566</v>
      </c>
      <c r="P766">
        <v>1406</v>
      </c>
      <c r="Q766" t="s">
        <v>2035</v>
      </c>
    </row>
    <row r="767" spans="1:17" x14ac:dyDescent="0.25">
      <c r="A767">
        <v>40613</v>
      </c>
      <c r="B767">
        <v>-58.457728191825097</v>
      </c>
      <c r="C767">
        <v>-34.626884471493803</v>
      </c>
      <c r="D767" t="s">
        <v>1490</v>
      </c>
      <c r="E767" t="s">
        <v>39</v>
      </c>
      <c r="F767" t="s">
        <v>2036</v>
      </c>
      <c r="G767" t="s">
        <v>40</v>
      </c>
      <c r="H767">
        <v>4</v>
      </c>
      <c r="I767" t="b">
        <v>0</v>
      </c>
      <c r="J767" t="b">
        <v>0</v>
      </c>
      <c r="K767" t="s">
        <v>305</v>
      </c>
      <c r="L767">
        <v>6483</v>
      </c>
      <c r="N767" t="s">
        <v>529</v>
      </c>
      <c r="O767" t="s">
        <v>566</v>
      </c>
      <c r="P767">
        <v>1406</v>
      </c>
      <c r="Q767" t="s">
        <v>2035</v>
      </c>
    </row>
    <row r="768" spans="1:17" x14ac:dyDescent="0.25">
      <c r="A768">
        <v>41107</v>
      </c>
      <c r="B768">
        <v>-58.459017259391501</v>
      </c>
      <c r="C768">
        <v>-34.627817236408298</v>
      </c>
      <c r="D768" t="s">
        <v>1489</v>
      </c>
      <c r="E768" t="s">
        <v>39</v>
      </c>
      <c r="F768" t="s">
        <v>2037</v>
      </c>
      <c r="G768" t="s">
        <v>40</v>
      </c>
      <c r="H768">
        <v>3</v>
      </c>
      <c r="I768" t="b">
        <v>0</v>
      </c>
      <c r="J768" t="b">
        <v>0</v>
      </c>
      <c r="K768" t="s">
        <v>305</v>
      </c>
      <c r="L768">
        <v>6626</v>
      </c>
      <c r="N768" t="s">
        <v>529</v>
      </c>
      <c r="O768" t="s">
        <v>566</v>
      </c>
      <c r="P768">
        <v>1406</v>
      </c>
      <c r="Q768" t="s">
        <v>1101</v>
      </c>
    </row>
    <row r="769" spans="1:17" x14ac:dyDescent="0.25">
      <c r="A769">
        <v>39758</v>
      </c>
      <c r="B769">
        <v>-58.460692922967993</v>
      </c>
      <c r="C769">
        <v>-34.628440710369802</v>
      </c>
      <c r="D769" t="s">
        <v>1527</v>
      </c>
      <c r="E769" t="s">
        <v>39</v>
      </c>
      <c r="F769" t="s">
        <v>2038</v>
      </c>
      <c r="G769" t="s">
        <v>40</v>
      </c>
      <c r="H769">
        <v>1</v>
      </c>
      <c r="I769" t="b">
        <v>0</v>
      </c>
      <c r="J769" t="b">
        <v>0</v>
      </c>
      <c r="K769" t="s">
        <v>305</v>
      </c>
      <c r="L769">
        <v>6770</v>
      </c>
      <c r="N769" t="s">
        <v>529</v>
      </c>
      <c r="O769" t="s">
        <v>566</v>
      </c>
      <c r="P769">
        <v>1406</v>
      </c>
      <c r="Q769" t="s">
        <v>2039</v>
      </c>
    </row>
    <row r="770" spans="1:17" x14ac:dyDescent="0.25">
      <c r="A770">
        <v>40244</v>
      </c>
      <c r="B770">
        <v>-58.462784741802103</v>
      </c>
      <c r="C770">
        <v>-34.629050728654697</v>
      </c>
      <c r="D770" t="s">
        <v>1498</v>
      </c>
      <c r="E770" t="s">
        <v>39</v>
      </c>
      <c r="F770" t="s">
        <v>2040</v>
      </c>
      <c r="G770" t="s">
        <v>40</v>
      </c>
      <c r="H770">
        <v>4</v>
      </c>
      <c r="I770" t="b">
        <v>0</v>
      </c>
      <c r="J770" t="b">
        <v>0</v>
      </c>
      <c r="K770" t="s">
        <v>305</v>
      </c>
      <c r="L770">
        <v>6902</v>
      </c>
      <c r="N770" t="s">
        <v>529</v>
      </c>
      <c r="O770" t="s">
        <v>566</v>
      </c>
      <c r="P770">
        <v>1406</v>
      </c>
      <c r="Q770" t="s">
        <v>1105</v>
      </c>
    </row>
    <row r="771" spans="1:17" x14ac:dyDescent="0.25">
      <c r="A771">
        <v>39851</v>
      </c>
      <c r="B771">
        <v>-58.464864617490207</v>
      </c>
      <c r="C771">
        <v>-34.629659307131298</v>
      </c>
      <c r="D771" t="s">
        <v>1542</v>
      </c>
      <c r="E771" t="s">
        <v>39</v>
      </c>
      <c r="F771" t="s">
        <v>2041</v>
      </c>
      <c r="G771" t="s">
        <v>40</v>
      </c>
      <c r="H771">
        <v>3</v>
      </c>
      <c r="I771" t="b">
        <v>0</v>
      </c>
      <c r="J771" t="b">
        <v>0</v>
      </c>
      <c r="K771" t="s">
        <v>305</v>
      </c>
      <c r="L771">
        <v>7060</v>
      </c>
      <c r="N771" t="s">
        <v>529</v>
      </c>
      <c r="O771" t="s">
        <v>566</v>
      </c>
      <c r="P771">
        <v>1406</v>
      </c>
      <c r="Q771" t="s">
        <v>2042</v>
      </c>
    </row>
    <row r="772" spans="1:17" x14ac:dyDescent="0.25">
      <c r="A772">
        <v>40812</v>
      </c>
      <c r="B772">
        <v>-58.465893016425603</v>
      </c>
      <c r="C772">
        <v>-34.629559001147598</v>
      </c>
      <c r="D772" t="s">
        <v>1491</v>
      </c>
      <c r="E772" t="s">
        <v>39</v>
      </c>
      <c r="F772" t="s">
        <v>2043</v>
      </c>
      <c r="G772" t="s">
        <v>40</v>
      </c>
      <c r="H772">
        <v>3</v>
      </c>
      <c r="I772" t="b">
        <v>0</v>
      </c>
      <c r="J772" t="b">
        <v>0</v>
      </c>
      <c r="K772" t="s">
        <v>305</v>
      </c>
      <c r="L772">
        <v>7121</v>
      </c>
      <c r="N772" t="s">
        <v>529</v>
      </c>
      <c r="O772" t="s">
        <v>566</v>
      </c>
      <c r="P772">
        <v>1406</v>
      </c>
      <c r="Q772" t="s">
        <v>2044</v>
      </c>
    </row>
    <row r="773" spans="1:17" x14ac:dyDescent="0.25">
      <c r="A773">
        <v>40442</v>
      </c>
      <c r="B773">
        <v>-58.467938004489497</v>
      </c>
      <c r="C773">
        <v>-34.630082437201402</v>
      </c>
      <c r="D773" t="s">
        <v>1494</v>
      </c>
      <c r="E773" t="s">
        <v>39</v>
      </c>
      <c r="F773" t="s">
        <v>2045</v>
      </c>
      <c r="G773" t="s">
        <v>40</v>
      </c>
      <c r="H773">
        <v>3</v>
      </c>
      <c r="I773" t="b">
        <v>0</v>
      </c>
      <c r="J773" t="b">
        <v>0</v>
      </c>
      <c r="K773" t="s">
        <v>305</v>
      </c>
      <c r="L773">
        <v>7275</v>
      </c>
      <c r="N773" t="s">
        <v>529</v>
      </c>
      <c r="O773" t="s">
        <v>566</v>
      </c>
      <c r="P773">
        <v>1406</v>
      </c>
      <c r="Q773" t="s">
        <v>2046</v>
      </c>
    </row>
    <row r="774" spans="1:17" x14ac:dyDescent="0.25">
      <c r="A774">
        <v>40805</v>
      </c>
      <c r="B774">
        <v>-58.4714771004341</v>
      </c>
      <c r="C774">
        <v>-34.6313986300434</v>
      </c>
      <c r="D774" t="s">
        <v>1491</v>
      </c>
      <c r="E774" t="s">
        <v>39</v>
      </c>
      <c r="F774" t="s">
        <v>2047</v>
      </c>
      <c r="G774" t="s">
        <v>40</v>
      </c>
      <c r="H774">
        <v>1</v>
      </c>
      <c r="I774" t="b">
        <v>0</v>
      </c>
      <c r="J774" t="b">
        <v>0</v>
      </c>
      <c r="K774" t="s">
        <v>305</v>
      </c>
      <c r="L774">
        <v>7530</v>
      </c>
      <c r="N774" t="s">
        <v>529</v>
      </c>
      <c r="O774" t="s">
        <v>566</v>
      </c>
      <c r="P774">
        <v>1406</v>
      </c>
      <c r="Q774" t="s">
        <v>2048</v>
      </c>
    </row>
    <row r="775" spans="1:17" x14ac:dyDescent="0.25">
      <c r="A775">
        <v>40241</v>
      </c>
      <c r="B775">
        <v>-58.487681085440009</v>
      </c>
      <c r="C775">
        <v>-34.635035518028502</v>
      </c>
      <c r="D775" t="s">
        <v>1498</v>
      </c>
      <c r="E775" t="s">
        <v>39</v>
      </c>
      <c r="F775" t="s">
        <v>2049</v>
      </c>
      <c r="G775" t="s">
        <v>40</v>
      </c>
      <c r="H775">
        <v>2</v>
      </c>
      <c r="I775" t="b">
        <v>0</v>
      </c>
      <c r="J775" t="b">
        <v>0</v>
      </c>
      <c r="K775" t="s">
        <v>305</v>
      </c>
      <c r="L775">
        <v>8799</v>
      </c>
      <c r="N775" t="s">
        <v>551</v>
      </c>
      <c r="O775" t="s">
        <v>563</v>
      </c>
      <c r="P775">
        <v>1407</v>
      </c>
      <c r="Q775" t="s">
        <v>1115</v>
      </c>
    </row>
    <row r="776" spans="1:17" x14ac:dyDescent="0.25">
      <c r="A776">
        <v>40277</v>
      </c>
      <c r="B776">
        <v>-58.501100032608903</v>
      </c>
      <c r="C776">
        <v>-34.6374837396732</v>
      </c>
      <c r="D776" t="s">
        <v>1498</v>
      </c>
      <c r="E776" t="s">
        <v>39</v>
      </c>
      <c r="F776" t="s">
        <v>2050</v>
      </c>
      <c r="G776" t="s">
        <v>40</v>
      </c>
      <c r="H776">
        <v>2</v>
      </c>
      <c r="I776" t="b">
        <v>0</v>
      </c>
      <c r="J776" t="b">
        <v>0</v>
      </c>
      <c r="K776" t="s">
        <v>305</v>
      </c>
      <c r="L776">
        <v>9711</v>
      </c>
      <c r="N776" t="s">
        <v>550</v>
      </c>
      <c r="O776" t="s">
        <v>563</v>
      </c>
      <c r="P776">
        <v>1407</v>
      </c>
      <c r="Q776" t="s">
        <v>2051</v>
      </c>
    </row>
    <row r="777" spans="1:17" x14ac:dyDescent="0.25">
      <c r="A777">
        <v>40829</v>
      </c>
      <c r="B777">
        <v>-58.4693218837592</v>
      </c>
      <c r="C777">
        <v>-34.6969546281546</v>
      </c>
      <c r="D777" t="s">
        <v>1491</v>
      </c>
      <c r="E777" t="s">
        <v>39</v>
      </c>
      <c r="F777" t="s">
        <v>2052</v>
      </c>
      <c r="G777" t="s">
        <v>40</v>
      </c>
      <c r="H777">
        <v>1</v>
      </c>
      <c r="I777" t="b">
        <v>0</v>
      </c>
      <c r="J777" t="b">
        <v>0</v>
      </c>
      <c r="K777" t="s">
        <v>306</v>
      </c>
      <c r="L777">
        <v>6883</v>
      </c>
      <c r="N777" t="s">
        <v>534</v>
      </c>
      <c r="O777" t="s">
        <v>572</v>
      </c>
      <c r="P777">
        <v>1439</v>
      </c>
      <c r="Q777" t="s">
        <v>2053</v>
      </c>
    </row>
    <row r="778" spans="1:17" x14ac:dyDescent="0.25">
      <c r="A778">
        <v>40228</v>
      </c>
      <c r="B778">
        <v>-58.468336542669903</v>
      </c>
      <c r="C778">
        <v>-34.572888616156398</v>
      </c>
      <c r="D778" t="s">
        <v>1498</v>
      </c>
      <c r="E778" t="s">
        <v>39</v>
      </c>
      <c r="F778" t="s">
        <v>2054</v>
      </c>
      <c r="G778" t="s">
        <v>40</v>
      </c>
      <c r="H778">
        <v>2</v>
      </c>
      <c r="I778" t="b">
        <v>0</v>
      </c>
      <c r="J778" t="b">
        <v>0</v>
      </c>
      <c r="K778" t="s">
        <v>307</v>
      </c>
      <c r="L778">
        <v>1802</v>
      </c>
      <c r="N778" t="s">
        <v>535</v>
      </c>
      <c r="O778" t="s">
        <v>571</v>
      </c>
      <c r="P778">
        <v>1430</v>
      </c>
      <c r="Q778" t="s">
        <v>2055</v>
      </c>
    </row>
    <row r="779" spans="1:17" x14ac:dyDescent="0.25">
      <c r="A779">
        <v>41231</v>
      </c>
      <c r="B779">
        <v>-58.374404238654101</v>
      </c>
      <c r="C779">
        <v>-34.607298586284003</v>
      </c>
      <c r="D779" t="s">
        <v>37</v>
      </c>
      <c r="E779" t="s">
        <v>39</v>
      </c>
      <c r="F779" t="s">
        <v>2056</v>
      </c>
      <c r="G779" t="s">
        <v>40</v>
      </c>
      <c r="H779">
        <v>8</v>
      </c>
      <c r="I779" t="b">
        <v>0</v>
      </c>
      <c r="J779" t="b">
        <v>0</v>
      </c>
      <c r="K779" t="s">
        <v>308</v>
      </c>
      <c r="L779">
        <v>567</v>
      </c>
      <c r="N779" t="s">
        <v>512</v>
      </c>
      <c r="O779" t="s">
        <v>559</v>
      </c>
      <c r="P779">
        <v>1035</v>
      </c>
      <c r="Q779" t="s">
        <v>1046</v>
      </c>
    </row>
    <row r="780" spans="1:17" x14ac:dyDescent="0.25">
      <c r="A780">
        <v>39740</v>
      </c>
      <c r="B780">
        <v>-58.376179088933398</v>
      </c>
      <c r="C780">
        <v>-34.6067844151899</v>
      </c>
      <c r="D780" t="s">
        <v>1527</v>
      </c>
      <c r="E780" t="s">
        <v>39</v>
      </c>
      <c r="F780" t="s">
        <v>2057</v>
      </c>
      <c r="G780" t="s">
        <v>40</v>
      </c>
      <c r="H780">
        <v>3</v>
      </c>
      <c r="I780" t="b">
        <v>0</v>
      </c>
      <c r="J780" t="b">
        <v>0</v>
      </c>
      <c r="K780" t="s">
        <v>308</v>
      </c>
      <c r="L780">
        <v>660</v>
      </c>
      <c r="N780" t="s">
        <v>512</v>
      </c>
      <c r="O780" t="s">
        <v>559</v>
      </c>
      <c r="P780">
        <v>1035</v>
      </c>
      <c r="Q780" t="s">
        <v>2058</v>
      </c>
    </row>
    <row r="781" spans="1:17" x14ac:dyDescent="0.25">
      <c r="A781">
        <v>40206</v>
      </c>
      <c r="B781">
        <v>-58.378689519527697</v>
      </c>
      <c r="C781">
        <v>-34.605483391453198</v>
      </c>
      <c r="D781" t="s">
        <v>1498</v>
      </c>
      <c r="E781" t="s">
        <v>39</v>
      </c>
      <c r="F781" t="s">
        <v>2059</v>
      </c>
      <c r="G781" t="s">
        <v>40</v>
      </c>
      <c r="H781">
        <v>2</v>
      </c>
      <c r="I781" t="b">
        <v>0</v>
      </c>
      <c r="J781" t="b">
        <v>0</v>
      </c>
      <c r="K781" t="s">
        <v>308</v>
      </c>
      <c r="L781">
        <v>844</v>
      </c>
      <c r="N781" t="s">
        <v>512</v>
      </c>
      <c r="O781" t="s">
        <v>559</v>
      </c>
      <c r="P781">
        <v>1035</v>
      </c>
      <c r="Q781" t="s">
        <v>2060</v>
      </c>
    </row>
    <row r="782" spans="1:17" x14ac:dyDescent="0.25">
      <c r="A782">
        <v>40770</v>
      </c>
      <c r="B782">
        <v>-58.378755823062797</v>
      </c>
      <c r="C782">
        <v>-34.605021491583699</v>
      </c>
      <c r="D782" t="s">
        <v>1491</v>
      </c>
      <c r="E782" t="s">
        <v>39</v>
      </c>
      <c r="F782" t="s">
        <v>2061</v>
      </c>
      <c r="G782" t="s">
        <v>40</v>
      </c>
      <c r="H782">
        <v>3</v>
      </c>
      <c r="I782" t="b">
        <v>0</v>
      </c>
      <c r="J782" t="b">
        <v>0</v>
      </c>
      <c r="K782" t="s">
        <v>308</v>
      </c>
      <c r="L782">
        <v>865</v>
      </c>
      <c r="N782" t="s">
        <v>512</v>
      </c>
      <c r="O782" t="s">
        <v>559</v>
      </c>
      <c r="P782">
        <v>1035</v>
      </c>
      <c r="Q782" t="s">
        <v>2062</v>
      </c>
    </row>
    <row r="783" spans="1:17" x14ac:dyDescent="0.25">
      <c r="A783">
        <v>39964</v>
      </c>
      <c r="B783">
        <v>-58.360734122969603</v>
      </c>
      <c r="C783">
        <v>-34.6180435494432</v>
      </c>
      <c r="D783" t="s">
        <v>1520</v>
      </c>
      <c r="E783" t="s">
        <v>39</v>
      </c>
      <c r="F783" t="s">
        <v>2063</v>
      </c>
      <c r="G783" t="s">
        <v>40</v>
      </c>
      <c r="H783">
        <v>2</v>
      </c>
      <c r="I783" t="b">
        <v>0</v>
      </c>
      <c r="J783" t="b">
        <v>0</v>
      </c>
      <c r="K783" t="s">
        <v>309</v>
      </c>
      <c r="L783">
        <v>507</v>
      </c>
      <c r="N783" t="s">
        <v>514</v>
      </c>
      <c r="O783" t="s">
        <v>559</v>
      </c>
      <c r="P783">
        <v>1107</v>
      </c>
      <c r="Q783" t="s">
        <v>2064</v>
      </c>
    </row>
    <row r="784" spans="1:17" x14ac:dyDescent="0.25">
      <c r="A784">
        <v>39785</v>
      </c>
      <c r="B784">
        <v>-58.415696876159103</v>
      </c>
      <c r="C784">
        <v>-34.584842834103704</v>
      </c>
      <c r="D784" t="s">
        <v>1542</v>
      </c>
      <c r="E784" t="s">
        <v>39</v>
      </c>
      <c r="F784" t="s">
        <v>2065</v>
      </c>
      <c r="G784" t="s">
        <v>40</v>
      </c>
      <c r="H784">
        <v>1</v>
      </c>
      <c r="I784" t="b">
        <v>0</v>
      </c>
      <c r="J784" t="b">
        <v>0</v>
      </c>
      <c r="K784" t="s">
        <v>2066</v>
      </c>
      <c r="L784">
        <v>2524</v>
      </c>
      <c r="N784" t="s">
        <v>530</v>
      </c>
      <c r="O784" t="s">
        <v>569</v>
      </c>
      <c r="P784">
        <v>1425</v>
      </c>
      <c r="Q784" t="s">
        <v>2067</v>
      </c>
    </row>
    <row r="785" spans="1:17" x14ac:dyDescent="0.25">
      <c r="A785">
        <v>39792</v>
      </c>
      <c r="B785">
        <v>-58.415696876159103</v>
      </c>
      <c r="C785">
        <v>-34.584842834103704</v>
      </c>
      <c r="D785" t="s">
        <v>1542</v>
      </c>
      <c r="E785" t="s">
        <v>39</v>
      </c>
      <c r="F785" t="s">
        <v>2065</v>
      </c>
      <c r="G785" t="s">
        <v>40</v>
      </c>
      <c r="H785">
        <v>1</v>
      </c>
      <c r="I785" t="b">
        <v>0</v>
      </c>
      <c r="J785" t="b">
        <v>0</v>
      </c>
      <c r="K785" t="s">
        <v>2066</v>
      </c>
      <c r="L785">
        <v>2524</v>
      </c>
      <c r="N785" t="s">
        <v>530</v>
      </c>
      <c r="O785" t="s">
        <v>569</v>
      </c>
      <c r="P785">
        <v>1425</v>
      </c>
      <c r="Q785" t="s">
        <v>2067</v>
      </c>
    </row>
    <row r="786" spans="1:17" x14ac:dyDescent="0.25">
      <c r="A786">
        <v>40637</v>
      </c>
      <c r="B786">
        <v>-58.4017199806717</v>
      </c>
      <c r="C786">
        <v>-34.623906750966398</v>
      </c>
      <c r="D786" t="s">
        <v>1490</v>
      </c>
      <c r="E786" t="s">
        <v>39</v>
      </c>
      <c r="F786" t="s">
        <v>2068</v>
      </c>
      <c r="G786" t="s">
        <v>40</v>
      </c>
      <c r="H786">
        <v>2</v>
      </c>
      <c r="I786" t="b">
        <v>0</v>
      </c>
      <c r="J786" t="b">
        <v>0</v>
      </c>
      <c r="K786" t="s">
        <v>310</v>
      </c>
      <c r="L786">
        <v>2654</v>
      </c>
      <c r="N786" t="s">
        <v>540</v>
      </c>
      <c r="O786" t="s">
        <v>567</v>
      </c>
      <c r="P786">
        <v>1232</v>
      </c>
      <c r="Q786" t="s">
        <v>2069</v>
      </c>
    </row>
    <row r="787" spans="1:17" x14ac:dyDescent="0.25">
      <c r="A787">
        <v>40138</v>
      </c>
      <c r="B787">
        <v>-58.4036902328316</v>
      </c>
      <c r="C787">
        <v>-34.6241498503069</v>
      </c>
      <c r="D787" t="s">
        <v>1498</v>
      </c>
      <c r="E787" t="s">
        <v>39</v>
      </c>
      <c r="F787" t="s">
        <v>2070</v>
      </c>
      <c r="G787" t="s">
        <v>40</v>
      </c>
      <c r="H787">
        <v>3</v>
      </c>
      <c r="I787" t="b">
        <v>0</v>
      </c>
      <c r="J787" t="b">
        <v>0</v>
      </c>
      <c r="K787" t="s">
        <v>310</v>
      </c>
      <c r="L787">
        <v>2812</v>
      </c>
      <c r="N787" t="s">
        <v>540</v>
      </c>
      <c r="O787" t="s">
        <v>567</v>
      </c>
      <c r="P787">
        <v>1232</v>
      </c>
      <c r="Q787" t="s">
        <v>1120</v>
      </c>
    </row>
    <row r="788" spans="1:17" x14ac:dyDescent="0.25">
      <c r="A788">
        <v>40752</v>
      </c>
      <c r="B788">
        <v>-58.409029630301298</v>
      </c>
      <c r="C788">
        <v>-34.624471032731698</v>
      </c>
      <c r="D788" t="s">
        <v>1491</v>
      </c>
      <c r="E788" t="s">
        <v>39</v>
      </c>
      <c r="F788" t="s">
        <v>2071</v>
      </c>
      <c r="G788" t="s">
        <v>40</v>
      </c>
      <c r="H788">
        <v>3</v>
      </c>
      <c r="I788" t="b">
        <v>0</v>
      </c>
      <c r="J788" t="b">
        <v>0</v>
      </c>
      <c r="K788" t="s">
        <v>310</v>
      </c>
      <c r="L788">
        <v>3101</v>
      </c>
      <c r="N788" t="s">
        <v>540</v>
      </c>
      <c r="O788" t="s">
        <v>567</v>
      </c>
      <c r="P788">
        <v>1233</v>
      </c>
      <c r="Q788" t="s">
        <v>2072</v>
      </c>
    </row>
    <row r="789" spans="1:17" x14ac:dyDescent="0.25">
      <c r="A789">
        <v>40611</v>
      </c>
      <c r="B789">
        <v>-58.415903056126901</v>
      </c>
      <c r="C789">
        <v>-34.625253694593802</v>
      </c>
      <c r="D789" t="s">
        <v>1490</v>
      </c>
      <c r="E789" t="s">
        <v>39</v>
      </c>
      <c r="F789" t="s">
        <v>2073</v>
      </c>
      <c r="G789" t="s">
        <v>40</v>
      </c>
      <c r="H789">
        <v>3</v>
      </c>
      <c r="I789" t="b">
        <v>0</v>
      </c>
      <c r="J789" t="b">
        <v>0</v>
      </c>
      <c r="K789" t="s">
        <v>310</v>
      </c>
      <c r="L789">
        <v>3599</v>
      </c>
      <c r="N789" t="s">
        <v>528</v>
      </c>
      <c r="O789" t="s">
        <v>568</v>
      </c>
      <c r="P789">
        <v>1233</v>
      </c>
      <c r="Q789" t="s">
        <v>2074</v>
      </c>
    </row>
    <row r="790" spans="1:17" x14ac:dyDescent="0.25">
      <c r="A790">
        <v>40058</v>
      </c>
      <c r="B790">
        <v>-58.425391199413703</v>
      </c>
      <c r="C790">
        <v>-34.626953402003899</v>
      </c>
      <c r="D790" t="s">
        <v>1548</v>
      </c>
      <c r="E790" t="s">
        <v>39</v>
      </c>
      <c r="F790" t="s">
        <v>2075</v>
      </c>
      <c r="G790" t="s">
        <v>40</v>
      </c>
      <c r="H790">
        <v>2</v>
      </c>
      <c r="I790" t="b">
        <v>0</v>
      </c>
      <c r="J790" t="b">
        <v>0</v>
      </c>
      <c r="K790" t="s">
        <v>310</v>
      </c>
      <c r="L790">
        <v>4300</v>
      </c>
      <c r="N790" t="s">
        <v>528</v>
      </c>
      <c r="O790" t="s">
        <v>568</v>
      </c>
      <c r="P790">
        <v>1233</v>
      </c>
      <c r="Q790" t="s">
        <v>2076</v>
      </c>
    </row>
    <row r="791" spans="1:17" x14ac:dyDescent="0.25">
      <c r="A791">
        <v>40539</v>
      </c>
      <c r="B791">
        <v>-58.460719473269613</v>
      </c>
      <c r="C791">
        <v>-34.603727780598888</v>
      </c>
      <c r="D791" t="s">
        <v>1490</v>
      </c>
      <c r="E791" t="s">
        <v>39</v>
      </c>
      <c r="F791" t="s">
        <v>2077</v>
      </c>
      <c r="G791" t="s">
        <v>40</v>
      </c>
      <c r="H791">
        <v>3</v>
      </c>
      <c r="I791" t="b">
        <v>0</v>
      </c>
      <c r="J791" t="b">
        <v>0</v>
      </c>
      <c r="K791" t="s">
        <v>311</v>
      </c>
      <c r="L791">
        <v>2349</v>
      </c>
      <c r="N791" t="s">
        <v>538</v>
      </c>
      <c r="O791" t="s">
        <v>561</v>
      </c>
      <c r="P791">
        <v>1416</v>
      </c>
      <c r="Q791" t="s">
        <v>2078</v>
      </c>
    </row>
    <row r="792" spans="1:17" x14ac:dyDescent="0.25">
      <c r="A792">
        <v>39828</v>
      </c>
      <c r="B792">
        <v>-58.466732236586999</v>
      </c>
      <c r="C792">
        <v>-34.6022104581455</v>
      </c>
      <c r="D792" t="s">
        <v>1542</v>
      </c>
      <c r="E792" t="s">
        <v>39</v>
      </c>
      <c r="F792" t="s">
        <v>2079</v>
      </c>
      <c r="G792" t="s">
        <v>40</v>
      </c>
      <c r="H792">
        <v>2</v>
      </c>
      <c r="I792" t="b">
        <v>0</v>
      </c>
      <c r="J792" t="b">
        <v>0</v>
      </c>
      <c r="K792" t="s">
        <v>311</v>
      </c>
      <c r="L792">
        <v>2941</v>
      </c>
      <c r="N792" t="s">
        <v>538</v>
      </c>
      <c r="O792" t="s">
        <v>561</v>
      </c>
      <c r="P792">
        <v>1416</v>
      </c>
      <c r="Q792" t="s">
        <v>2080</v>
      </c>
    </row>
    <row r="793" spans="1:17" x14ac:dyDescent="0.25">
      <c r="A793">
        <v>40077</v>
      </c>
      <c r="B793">
        <v>-58.511403118852897</v>
      </c>
      <c r="C793">
        <v>-34.5913730835059</v>
      </c>
      <c r="D793" t="s">
        <v>1548</v>
      </c>
      <c r="E793" t="s">
        <v>39</v>
      </c>
      <c r="F793" t="s">
        <v>2081</v>
      </c>
      <c r="G793" t="s">
        <v>40</v>
      </c>
      <c r="H793">
        <v>1</v>
      </c>
      <c r="I793" t="b">
        <v>0</v>
      </c>
      <c r="J793" t="b">
        <v>0</v>
      </c>
      <c r="K793" t="s">
        <v>311</v>
      </c>
      <c r="L793">
        <v>6931</v>
      </c>
      <c r="N793" t="s">
        <v>542</v>
      </c>
      <c r="O793" t="s">
        <v>573</v>
      </c>
      <c r="P793">
        <v>1419</v>
      </c>
      <c r="Q793" t="s">
        <v>2082</v>
      </c>
    </row>
    <row r="794" spans="1:17" x14ac:dyDescent="0.25">
      <c r="A794">
        <v>40069</v>
      </c>
      <c r="B794">
        <v>-58.511403118852897</v>
      </c>
      <c r="C794">
        <v>-34.5913730835059</v>
      </c>
      <c r="D794" t="s">
        <v>1548</v>
      </c>
      <c r="E794" t="s">
        <v>39</v>
      </c>
      <c r="F794" t="s">
        <v>2081</v>
      </c>
      <c r="G794" t="s">
        <v>40</v>
      </c>
      <c r="H794">
        <v>1</v>
      </c>
      <c r="I794" t="b">
        <v>0</v>
      </c>
      <c r="J794" t="b">
        <v>0</v>
      </c>
      <c r="K794" t="s">
        <v>311</v>
      </c>
      <c r="L794">
        <v>6931</v>
      </c>
      <c r="N794" t="s">
        <v>542</v>
      </c>
      <c r="O794" t="s">
        <v>573</v>
      </c>
      <c r="P794">
        <v>1419</v>
      </c>
      <c r="Q794" t="s">
        <v>2082</v>
      </c>
    </row>
    <row r="795" spans="1:17" x14ac:dyDescent="0.25">
      <c r="A795">
        <v>39885</v>
      </c>
      <c r="B795">
        <v>-58.514955602463303</v>
      </c>
      <c r="C795">
        <v>-34.590317807908598</v>
      </c>
      <c r="D795" t="s">
        <v>1542</v>
      </c>
      <c r="E795" t="s">
        <v>39</v>
      </c>
      <c r="F795" t="s">
        <v>2083</v>
      </c>
      <c r="G795" t="s">
        <v>40</v>
      </c>
      <c r="H795">
        <v>1</v>
      </c>
      <c r="I795" t="b">
        <v>0</v>
      </c>
      <c r="J795" t="b">
        <v>0</v>
      </c>
      <c r="K795" t="s">
        <v>311</v>
      </c>
      <c r="L795">
        <v>7187</v>
      </c>
      <c r="N795" t="s">
        <v>542</v>
      </c>
      <c r="O795" t="s">
        <v>573</v>
      </c>
      <c r="P795">
        <v>1419</v>
      </c>
      <c r="Q795" t="s">
        <v>2084</v>
      </c>
    </row>
    <row r="796" spans="1:17" x14ac:dyDescent="0.25">
      <c r="A796">
        <v>39844</v>
      </c>
      <c r="B796">
        <v>-58.514955602463303</v>
      </c>
      <c r="C796">
        <v>-34.590317807908598</v>
      </c>
      <c r="D796" t="s">
        <v>1542</v>
      </c>
      <c r="E796" t="s">
        <v>39</v>
      </c>
      <c r="F796" t="s">
        <v>2083</v>
      </c>
      <c r="G796" t="s">
        <v>40</v>
      </c>
      <c r="H796">
        <v>1</v>
      </c>
      <c r="I796" t="b">
        <v>0</v>
      </c>
      <c r="J796" t="b">
        <v>0</v>
      </c>
      <c r="K796" t="s">
        <v>311</v>
      </c>
      <c r="L796">
        <v>7187</v>
      </c>
      <c r="N796" t="s">
        <v>542</v>
      </c>
      <c r="O796" t="s">
        <v>573</v>
      </c>
      <c r="P796">
        <v>1419</v>
      </c>
      <c r="Q796" t="s">
        <v>2084</v>
      </c>
    </row>
    <row r="797" spans="1:17" x14ac:dyDescent="0.25">
      <c r="A797">
        <v>39803</v>
      </c>
      <c r="B797">
        <v>-58.3837154781314</v>
      </c>
      <c r="C797">
        <v>-34.595727098161397</v>
      </c>
      <c r="D797" t="s">
        <v>1542</v>
      </c>
      <c r="E797" t="s">
        <v>39</v>
      </c>
      <c r="F797" t="s">
        <v>2085</v>
      </c>
      <c r="G797" t="s">
        <v>40</v>
      </c>
      <c r="H797">
        <v>2</v>
      </c>
      <c r="I797" t="b">
        <v>0</v>
      </c>
      <c r="J797" t="b">
        <v>0</v>
      </c>
      <c r="K797" t="s">
        <v>312</v>
      </c>
      <c r="L797">
        <v>1166</v>
      </c>
      <c r="N797" t="s">
        <v>517</v>
      </c>
      <c r="O797" t="s">
        <v>559</v>
      </c>
      <c r="P797">
        <v>1059</v>
      </c>
      <c r="Q797" t="s">
        <v>1132</v>
      </c>
    </row>
    <row r="798" spans="1:17" x14ac:dyDescent="0.25">
      <c r="A798">
        <v>39927</v>
      </c>
      <c r="B798">
        <v>-58.3855221262531</v>
      </c>
      <c r="C798">
        <v>-34.595846577407102</v>
      </c>
      <c r="D798" t="s">
        <v>1520</v>
      </c>
      <c r="E798" t="s">
        <v>39</v>
      </c>
      <c r="F798" t="s">
        <v>2086</v>
      </c>
      <c r="G798" t="s">
        <v>40</v>
      </c>
      <c r="H798">
        <v>2</v>
      </c>
      <c r="I798" t="b">
        <v>0</v>
      </c>
      <c r="J798" t="b">
        <v>0</v>
      </c>
      <c r="K798" t="s">
        <v>312</v>
      </c>
      <c r="L798">
        <v>1288</v>
      </c>
      <c r="N798" t="s">
        <v>517</v>
      </c>
      <c r="O798" t="s">
        <v>559</v>
      </c>
      <c r="P798">
        <v>1059</v>
      </c>
      <c r="Q798" t="s">
        <v>2087</v>
      </c>
    </row>
    <row r="799" spans="1:17" x14ac:dyDescent="0.25">
      <c r="A799">
        <v>40917</v>
      </c>
      <c r="B799">
        <v>-58.385877891815298</v>
      </c>
      <c r="C799">
        <v>-34.595535593203387</v>
      </c>
      <c r="D799" t="s">
        <v>1491</v>
      </c>
      <c r="E799" t="s">
        <v>39</v>
      </c>
      <c r="F799" t="s">
        <v>2088</v>
      </c>
      <c r="G799" t="s">
        <v>40</v>
      </c>
      <c r="H799">
        <v>2</v>
      </c>
      <c r="I799" t="b">
        <v>0</v>
      </c>
      <c r="J799" t="b">
        <v>0</v>
      </c>
      <c r="K799" t="s">
        <v>312</v>
      </c>
      <c r="L799">
        <v>1301</v>
      </c>
      <c r="N799" t="s">
        <v>517</v>
      </c>
      <c r="O799" t="s">
        <v>559</v>
      </c>
      <c r="P799">
        <v>1059</v>
      </c>
      <c r="Q799" t="s">
        <v>2089</v>
      </c>
    </row>
    <row r="800" spans="1:17" x14ac:dyDescent="0.25">
      <c r="A800">
        <v>40281</v>
      </c>
      <c r="B800">
        <v>-58.387768278520213</v>
      </c>
      <c r="C800">
        <v>-34.595926696816399</v>
      </c>
      <c r="D800" t="s">
        <v>1498</v>
      </c>
      <c r="E800" t="s">
        <v>39</v>
      </c>
      <c r="F800" t="s">
        <v>2090</v>
      </c>
      <c r="G800" t="s">
        <v>40</v>
      </c>
      <c r="H800">
        <v>3</v>
      </c>
      <c r="I800" t="b">
        <v>0</v>
      </c>
      <c r="J800" t="b">
        <v>0</v>
      </c>
      <c r="K800" t="s">
        <v>312</v>
      </c>
      <c r="L800">
        <v>1450</v>
      </c>
      <c r="N800" t="s">
        <v>524</v>
      </c>
      <c r="O800" t="s">
        <v>565</v>
      </c>
      <c r="P800">
        <v>1060</v>
      </c>
      <c r="Q800" t="s">
        <v>2091</v>
      </c>
    </row>
    <row r="801" spans="1:17" x14ac:dyDescent="0.25">
      <c r="A801">
        <v>40708</v>
      </c>
      <c r="B801">
        <v>-58.390543306399202</v>
      </c>
      <c r="C801">
        <v>-34.595994086493398</v>
      </c>
      <c r="D801" t="s">
        <v>1490</v>
      </c>
      <c r="E801" t="s">
        <v>39</v>
      </c>
      <c r="F801" t="s">
        <v>2092</v>
      </c>
      <c r="G801" t="s">
        <v>40</v>
      </c>
      <c r="H801">
        <v>2</v>
      </c>
      <c r="I801" t="b">
        <v>0</v>
      </c>
      <c r="J801" t="b">
        <v>0</v>
      </c>
      <c r="K801" t="s">
        <v>312</v>
      </c>
      <c r="L801">
        <v>1630</v>
      </c>
      <c r="N801" t="s">
        <v>524</v>
      </c>
      <c r="O801" t="s">
        <v>565</v>
      </c>
      <c r="P801">
        <v>1060</v>
      </c>
      <c r="Q801" t="s">
        <v>2093</v>
      </c>
    </row>
    <row r="802" spans="1:17" x14ac:dyDescent="0.25">
      <c r="A802">
        <v>40622</v>
      </c>
      <c r="B802">
        <v>-58.397588980675003</v>
      </c>
      <c r="C802">
        <v>-34.595345457914</v>
      </c>
      <c r="D802" t="s">
        <v>1490</v>
      </c>
      <c r="E802" t="s">
        <v>39</v>
      </c>
      <c r="F802" t="s">
        <v>2094</v>
      </c>
      <c r="G802" t="s">
        <v>40</v>
      </c>
      <c r="H802">
        <v>3</v>
      </c>
      <c r="I802" t="b">
        <v>0</v>
      </c>
      <c r="J802" t="b">
        <v>0</v>
      </c>
      <c r="K802" t="s">
        <v>312</v>
      </c>
      <c r="L802">
        <v>2121</v>
      </c>
      <c r="N802" t="s">
        <v>524</v>
      </c>
      <c r="O802" t="s">
        <v>565</v>
      </c>
      <c r="P802">
        <v>1123</v>
      </c>
      <c r="Q802" t="s">
        <v>2095</v>
      </c>
    </row>
    <row r="803" spans="1:17" x14ac:dyDescent="0.25">
      <c r="A803">
        <v>40144</v>
      </c>
      <c r="B803">
        <v>-58.398602395627613</v>
      </c>
      <c r="C803">
        <v>-34.595227966620612</v>
      </c>
      <c r="D803" t="s">
        <v>1498</v>
      </c>
      <c r="E803" t="s">
        <v>39</v>
      </c>
      <c r="F803" t="s">
        <v>2096</v>
      </c>
      <c r="G803" t="s">
        <v>40</v>
      </c>
      <c r="H803">
        <v>3</v>
      </c>
      <c r="I803" t="b">
        <v>0</v>
      </c>
      <c r="J803" t="b">
        <v>0</v>
      </c>
      <c r="K803" t="s">
        <v>312</v>
      </c>
      <c r="L803">
        <v>2201</v>
      </c>
      <c r="N803" t="s">
        <v>524</v>
      </c>
      <c r="O803" t="s">
        <v>565</v>
      </c>
      <c r="P803">
        <v>1123</v>
      </c>
      <c r="Q803" t="s">
        <v>1139</v>
      </c>
    </row>
    <row r="804" spans="1:17" x14ac:dyDescent="0.25">
      <c r="A804">
        <v>39945</v>
      </c>
      <c r="B804">
        <v>-58.398851412202397</v>
      </c>
      <c r="C804">
        <v>-34.595509513809603</v>
      </c>
      <c r="D804" t="s">
        <v>1520</v>
      </c>
      <c r="E804" t="s">
        <v>39</v>
      </c>
      <c r="F804" t="s">
        <v>2097</v>
      </c>
      <c r="G804" t="s">
        <v>40</v>
      </c>
      <c r="H804">
        <v>2</v>
      </c>
      <c r="I804" t="b">
        <v>0</v>
      </c>
      <c r="J804" t="b">
        <v>0</v>
      </c>
      <c r="K804" t="s">
        <v>312</v>
      </c>
      <c r="L804">
        <v>2220</v>
      </c>
      <c r="N804" t="s">
        <v>524</v>
      </c>
      <c r="O804" t="s">
        <v>565</v>
      </c>
      <c r="P804">
        <v>1123</v>
      </c>
      <c r="Q804" t="s">
        <v>2098</v>
      </c>
    </row>
    <row r="805" spans="1:17" x14ac:dyDescent="0.25">
      <c r="A805">
        <v>40672</v>
      </c>
      <c r="B805">
        <v>-58.404859547828998</v>
      </c>
      <c r="C805">
        <v>-34.593301346939597</v>
      </c>
      <c r="D805" t="s">
        <v>1490</v>
      </c>
      <c r="E805" t="s">
        <v>39</v>
      </c>
      <c r="F805" t="s">
        <v>2099</v>
      </c>
      <c r="G805" t="s">
        <v>40</v>
      </c>
      <c r="H805">
        <v>3</v>
      </c>
      <c r="I805" t="b">
        <v>0</v>
      </c>
      <c r="J805" t="b">
        <v>0</v>
      </c>
      <c r="K805" t="s">
        <v>312</v>
      </c>
      <c r="L805">
        <v>2699</v>
      </c>
      <c r="N805" t="s">
        <v>524</v>
      </c>
      <c r="O805" t="s">
        <v>565</v>
      </c>
      <c r="P805">
        <v>1425</v>
      </c>
      <c r="Q805" t="s">
        <v>2100</v>
      </c>
    </row>
    <row r="806" spans="1:17" x14ac:dyDescent="0.25">
      <c r="A806">
        <v>39754</v>
      </c>
      <c r="B806">
        <v>-58.4058560717815</v>
      </c>
      <c r="C806">
        <v>-34.5930090605194</v>
      </c>
      <c r="D806" t="s">
        <v>1527</v>
      </c>
      <c r="E806" t="s">
        <v>39</v>
      </c>
      <c r="F806" t="s">
        <v>2101</v>
      </c>
      <c r="G806" t="s">
        <v>40</v>
      </c>
      <c r="H806">
        <v>1</v>
      </c>
      <c r="I806" t="b">
        <v>0</v>
      </c>
      <c r="J806" t="b">
        <v>0</v>
      </c>
      <c r="K806" t="s">
        <v>312</v>
      </c>
      <c r="L806">
        <v>2762</v>
      </c>
      <c r="N806" t="s">
        <v>524</v>
      </c>
      <c r="O806" t="s">
        <v>565</v>
      </c>
      <c r="P806">
        <v>1425</v>
      </c>
      <c r="Q806" t="s">
        <v>2102</v>
      </c>
    </row>
    <row r="807" spans="1:17" x14ac:dyDescent="0.25">
      <c r="A807">
        <v>40887</v>
      </c>
      <c r="B807">
        <v>-58.406302842718802</v>
      </c>
      <c r="C807">
        <v>-34.592128382532202</v>
      </c>
      <c r="D807" t="s">
        <v>1491</v>
      </c>
      <c r="E807" t="s">
        <v>39</v>
      </c>
      <c r="F807" t="s">
        <v>2103</v>
      </c>
      <c r="G807" t="s">
        <v>40</v>
      </c>
      <c r="H807">
        <v>3</v>
      </c>
      <c r="I807" t="b">
        <v>0</v>
      </c>
      <c r="J807" t="b">
        <v>0</v>
      </c>
      <c r="K807" t="s">
        <v>312</v>
      </c>
      <c r="L807">
        <v>2835</v>
      </c>
      <c r="N807" t="s">
        <v>524</v>
      </c>
      <c r="O807" t="s">
        <v>565</v>
      </c>
      <c r="P807">
        <v>1425</v>
      </c>
      <c r="Q807" t="s">
        <v>1141</v>
      </c>
    </row>
    <row r="808" spans="1:17" x14ac:dyDescent="0.25">
      <c r="A808">
        <v>39795</v>
      </c>
      <c r="B808">
        <v>-58.40662551566529</v>
      </c>
      <c r="C808">
        <v>-34.591851885186898</v>
      </c>
      <c r="D808" t="s">
        <v>1542</v>
      </c>
      <c r="E808" t="s">
        <v>39</v>
      </c>
      <c r="F808" t="s">
        <v>2104</v>
      </c>
      <c r="G808" t="s">
        <v>40</v>
      </c>
      <c r="H808">
        <v>1</v>
      </c>
      <c r="I808" t="b">
        <v>0</v>
      </c>
      <c r="J808" t="b">
        <v>0</v>
      </c>
      <c r="K808" t="s">
        <v>312</v>
      </c>
      <c r="L808">
        <v>2867</v>
      </c>
      <c r="N808" t="s">
        <v>524</v>
      </c>
      <c r="O808" t="s">
        <v>565</v>
      </c>
      <c r="P808">
        <v>1425</v>
      </c>
      <c r="Q808" t="s">
        <v>1141</v>
      </c>
    </row>
    <row r="809" spans="1:17" x14ac:dyDescent="0.25">
      <c r="A809">
        <v>40463</v>
      </c>
      <c r="B809">
        <v>-58.407867117191202</v>
      </c>
      <c r="C809">
        <v>-34.591224004058901</v>
      </c>
      <c r="D809" t="s">
        <v>1494</v>
      </c>
      <c r="E809" t="s">
        <v>39</v>
      </c>
      <c r="F809" t="s">
        <v>2105</v>
      </c>
      <c r="G809" t="s">
        <v>40</v>
      </c>
      <c r="H809">
        <v>2</v>
      </c>
      <c r="I809" t="b">
        <v>0</v>
      </c>
      <c r="J809" t="b">
        <v>0</v>
      </c>
      <c r="K809" t="s">
        <v>312</v>
      </c>
      <c r="L809">
        <v>2972</v>
      </c>
      <c r="N809" t="s">
        <v>524</v>
      </c>
      <c r="O809" t="s">
        <v>565</v>
      </c>
      <c r="P809">
        <v>1425</v>
      </c>
      <c r="Q809" t="s">
        <v>2106</v>
      </c>
    </row>
    <row r="810" spans="1:17" x14ac:dyDescent="0.25">
      <c r="A810">
        <v>40000</v>
      </c>
      <c r="B810">
        <v>-58.408517873422298</v>
      </c>
      <c r="C810">
        <v>-34.590621332863002</v>
      </c>
      <c r="D810" t="s">
        <v>1548</v>
      </c>
      <c r="E810" t="s">
        <v>39</v>
      </c>
      <c r="F810" t="s">
        <v>2107</v>
      </c>
      <c r="G810" t="s">
        <v>40</v>
      </c>
      <c r="H810">
        <v>2</v>
      </c>
      <c r="I810" t="b">
        <v>0</v>
      </c>
      <c r="J810" t="b">
        <v>0</v>
      </c>
      <c r="K810" t="s">
        <v>312</v>
      </c>
      <c r="L810">
        <v>3060</v>
      </c>
      <c r="N810" t="s">
        <v>524</v>
      </c>
      <c r="O810" t="s">
        <v>565</v>
      </c>
      <c r="P810">
        <v>1425</v>
      </c>
      <c r="Q810" t="s">
        <v>2108</v>
      </c>
    </row>
    <row r="811" spans="1:17" x14ac:dyDescent="0.25">
      <c r="A811">
        <v>40266</v>
      </c>
      <c r="B811">
        <v>-58.4085184748891</v>
      </c>
      <c r="C811">
        <v>-34.590104753389099</v>
      </c>
      <c r="D811" t="s">
        <v>1498</v>
      </c>
      <c r="E811" t="s">
        <v>39</v>
      </c>
      <c r="F811" t="s">
        <v>2109</v>
      </c>
      <c r="G811" t="s">
        <v>40</v>
      </c>
      <c r="H811">
        <v>4</v>
      </c>
      <c r="I811" t="b">
        <v>0</v>
      </c>
      <c r="J811" t="b">
        <v>0</v>
      </c>
      <c r="K811" t="s">
        <v>312</v>
      </c>
      <c r="L811">
        <v>3077</v>
      </c>
      <c r="N811" t="s">
        <v>524</v>
      </c>
      <c r="O811" t="s">
        <v>565</v>
      </c>
      <c r="P811">
        <v>1425</v>
      </c>
      <c r="Q811" t="s">
        <v>1143</v>
      </c>
    </row>
    <row r="812" spans="1:17" x14ac:dyDescent="0.25">
      <c r="A812">
        <v>41136</v>
      </c>
      <c r="B812">
        <v>-58.408949746752697</v>
      </c>
      <c r="C812">
        <v>-34.589740673974298</v>
      </c>
      <c r="D812" t="s">
        <v>1489</v>
      </c>
      <c r="E812" t="s">
        <v>39</v>
      </c>
      <c r="F812" t="s">
        <v>2110</v>
      </c>
      <c r="G812" t="s">
        <v>40</v>
      </c>
      <c r="H812">
        <v>3</v>
      </c>
      <c r="I812" t="b">
        <v>0</v>
      </c>
      <c r="J812" t="b">
        <v>0</v>
      </c>
      <c r="K812" t="s">
        <v>312</v>
      </c>
      <c r="L812">
        <v>3117</v>
      </c>
      <c r="N812" t="s">
        <v>524</v>
      </c>
      <c r="O812" t="s">
        <v>565</v>
      </c>
      <c r="P812">
        <v>1425</v>
      </c>
      <c r="Q812" t="s">
        <v>2111</v>
      </c>
    </row>
    <row r="813" spans="1:17" x14ac:dyDescent="0.25">
      <c r="A813">
        <v>40509</v>
      </c>
      <c r="B813">
        <v>-58.409810018707297</v>
      </c>
      <c r="C813">
        <v>-34.589530867597901</v>
      </c>
      <c r="D813" t="s">
        <v>1494</v>
      </c>
      <c r="E813" t="s">
        <v>39</v>
      </c>
      <c r="F813" t="s">
        <v>2112</v>
      </c>
      <c r="G813" t="s">
        <v>40</v>
      </c>
      <c r="H813">
        <v>2</v>
      </c>
      <c r="I813" t="b">
        <v>0</v>
      </c>
      <c r="J813" t="b">
        <v>0</v>
      </c>
      <c r="K813" t="s">
        <v>312</v>
      </c>
      <c r="L813">
        <v>3164</v>
      </c>
      <c r="N813" t="s">
        <v>524</v>
      </c>
      <c r="O813" t="s">
        <v>565</v>
      </c>
      <c r="P813">
        <v>1425</v>
      </c>
      <c r="Q813" t="s">
        <v>2113</v>
      </c>
    </row>
    <row r="814" spans="1:17" x14ac:dyDescent="0.25">
      <c r="A814">
        <v>40131</v>
      </c>
      <c r="B814">
        <v>-58.4106550134956</v>
      </c>
      <c r="C814">
        <v>-34.588900273661402</v>
      </c>
      <c r="D814" t="s">
        <v>1498</v>
      </c>
      <c r="E814" t="s">
        <v>39</v>
      </c>
      <c r="F814" t="s">
        <v>2114</v>
      </c>
      <c r="G814" t="s">
        <v>40</v>
      </c>
      <c r="H814">
        <v>4</v>
      </c>
      <c r="I814" t="b">
        <v>0</v>
      </c>
      <c r="J814" t="b">
        <v>0</v>
      </c>
      <c r="K814" t="s">
        <v>312</v>
      </c>
      <c r="L814">
        <v>3228</v>
      </c>
      <c r="N814" t="s">
        <v>530</v>
      </c>
      <c r="O814" t="s">
        <v>569</v>
      </c>
      <c r="P814">
        <v>1425</v>
      </c>
      <c r="Q814" t="s">
        <v>2115</v>
      </c>
    </row>
    <row r="815" spans="1:17" x14ac:dyDescent="0.25">
      <c r="A815">
        <v>39868</v>
      </c>
      <c r="B815">
        <v>-58.411726836487503</v>
      </c>
      <c r="C815">
        <v>-34.587718578591797</v>
      </c>
      <c r="D815" t="s">
        <v>1542</v>
      </c>
      <c r="E815" t="s">
        <v>39</v>
      </c>
      <c r="F815" t="s">
        <v>2116</v>
      </c>
      <c r="G815" t="s">
        <v>40</v>
      </c>
      <c r="H815">
        <v>4</v>
      </c>
      <c r="I815" t="b">
        <v>0</v>
      </c>
      <c r="J815" t="b">
        <v>0</v>
      </c>
      <c r="K815" t="s">
        <v>312</v>
      </c>
      <c r="L815">
        <v>3315</v>
      </c>
      <c r="N815" t="s">
        <v>530</v>
      </c>
      <c r="O815" t="s">
        <v>569</v>
      </c>
      <c r="P815">
        <v>1425</v>
      </c>
      <c r="Q815" t="s">
        <v>2117</v>
      </c>
    </row>
    <row r="816" spans="1:17" x14ac:dyDescent="0.25">
      <c r="A816">
        <v>41348</v>
      </c>
      <c r="B816">
        <v>-58.411999314887296</v>
      </c>
      <c r="C816">
        <v>-34.588000068939103</v>
      </c>
      <c r="D816" t="s">
        <v>37</v>
      </c>
      <c r="E816" t="s">
        <v>39</v>
      </c>
      <c r="F816" t="s">
        <v>2118</v>
      </c>
      <c r="G816" t="s">
        <v>40</v>
      </c>
      <c r="H816">
        <v>2</v>
      </c>
      <c r="I816" t="b">
        <v>0</v>
      </c>
      <c r="J816" t="b">
        <v>0</v>
      </c>
      <c r="K816" t="s">
        <v>312</v>
      </c>
      <c r="L816">
        <v>3316</v>
      </c>
      <c r="N816" t="s">
        <v>530</v>
      </c>
      <c r="O816" t="s">
        <v>569</v>
      </c>
      <c r="P816">
        <v>1425</v>
      </c>
      <c r="Q816" t="s">
        <v>1147</v>
      </c>
    </row>
    <row r="817" spans="1:17" x14ac:dyDescent="0.25">
      <c r="A817">
        <v>41350</v>
      </c>
      <c r="B817">
        <v>-58.41364859184521</v>
      </c>
      <c r="C817">
        <v>-34.586908109289702</v>
      </c>
      <c r="D817" t="s">
        <v>37</v>
      </c>
      <c r="E817" t="s">
        <v>39</v>
      </c>
      <c r="F817" t="s">
        <v>2119</v>
      </c>
      <c r="G817" t="s">
        <v>40</v>
      </c>
      <c r="H817">
        <v>2</v>
      </c>
      <c r="I817" t="b">
        <v>0</v>
      </c>
      <c r="J817" t="b">
        <v>0</v>
      </c>
      <c r="K817" t="s">
        <v>312</v>
      </c>
      <c r="L817">
        <v>3440</v>
      </c>
      <c r="N817" t="s">
        <v>530</v>
      </c>
      <c r="O817" t="s">
        <v>569</v>
      </c>
      <c r="P817">
        <v>1425</v>
      </c>
      <c r="Q817" t="s">
        <v>2120</v>
      </c>
    </row>
    <row r="818" spans="1:17" x14ac:dyDescent="0.25">
      <c r="A818">
        <v>40125</v>
      </c>
      <c r="B818">
        <v>-58.415379932609397</v>
      </c>
      <c r="C818">
        <v>-34.585299630522499</v>
      </c>
      <c r="D818" t="s">
        <v>1498</v>
      </c>
      <c r="E818" t="s">
        <v>39</v>
      </c>
      <c r="F818" t="s">
        <v>2121</v>
      </c>
      <c r="G818" t="s">
        <v>40</v>
      </c>
      <c r="H818">
        <v>3</v>
      </c>
      <c r="I818" t="b">
        <v>0</v>
      </c>
      <c r="J818" t="b">
        <v>0</v>
      </c>
      <c r="K818" t="s">
        <v>312</v>
      </c>
      <c r="L818">
        <v>3655</v>
      </c>
      <c r="N818" t="s">
        <v>530</v>
      </c>
      <c r="O818" t="s">
        <v>569</v>
      </c>
      <c r="P818">
        <v>1425</v>
      </c>
      <c r="Q818" t="s">
        <v>2122</v>
      </c>
    </row>
    <row r="819" spans="1:17" x14ac:dyDescent="0.25">
      <c r="A819">
        <v>40933</v>
      </c>
      <c r="B819">
        <v>-58.415893839486714</v>
      </c>
      <c r="C819">
        <v>-34.5849753156132</v>
      </c>
      <c r="D819" t="s">
        <v>1491</v>
      </c>
      <c r="E819" t="s">
        <v>39</v>
      </c>
      <c r="F819" t="s">
        <v>2123</v>
      </c>
      <c r="G819" t="s">
        <v>40</v>
      </c>
      <c r="H819">
        <v>4</v>
      </c>
      <c r="I819" t="b">
        <v>0</v>
      </c>
      <c r="J819" t="b">
        <v>0</v>
      </c>
      <c r="K819" t="s">
        <v>312</v>
      </c>
      <c r="L819">
        <v>3701</v>
      </c>
      <c r="N819" t="s">
        <v>530</v>
      </c>
      <c r="O819" t="s">
        <v>569</v>
      </c>
      <c r="P819">
        <v>1425</v>
      </c>
      <c r="Q819" t="s">
        <v>2124</v>
      </c>
    </row>
    <row r="820" spans="1:17" x14ac:dyDescent="0.25">
      <c r="A820">
        <v>39995</v>
      </c>
      <c r="B820">
        <v>-58.416066045083888</v>
      </c>
      <c r="C820">
        <v>-34.5848447710217</v>
      </c>
      <c r="D820" t="s">
        <v>1548</v>
      </c>
      <c r="E820" t="s">
        <v>39</v>
      </c>
      <c r="F820" t="s">
        <v>2125</v>
      </c>
      <c r="G820" t="s">
        <v>40</v>
      </c>
      <c r="H820">
        <v>3</v>
      </c>
      <c r="I820" t="b">
        <v>0</v>
      </c>
      <c r="J820" t="b">
        <v>0</v>
      </c>
      <c r="K820" t="s">
        <v>312</v>
      </c>
      <c r="L820">
        <v>3725</v>
      </c>
      <c r="N820" t="s">
        <v>530</v>
      </c>
      <c r="O820" t="s">
        <v>569</v>
      </c>
      <c r="P820">
        <v>1425</v>
      </c>
      <c r="Q820" t="s">
        <v>2124</v>
      </c>
    </row>
    <row r="821" spans="1:17" x14ac:dyDescent="0.25">
      <c r="A821">
        <v>39743</v>
      </c>
      <c r="B821">
        <v>-58.420320354558399</v>
      </c>
      <c r="C821">
        <v>-34.582396821863199</v>
      </c>
      <c r="D821" t="s">
        <v>1527</v>
      </c>
      <c r="E821" t="s">
        <v>39</v>
      </c>
      <c r="F821" t="s">
        <v>2126</v>
      </c>
      <c r="G821" t="s">
        <v>40</v>
      </c>
      <c r="H821">
        <v>3</v>
      </c>
      <c r="I821" t="b">
        <v>0</v>
      </c>
      <c r="J821" t="b">
        <v>0</v>
      </c>
      <c r="K821" t="s">
        <v>312</v>
      </c>
      <c r="L821">
        <v>4018</v>
      </c>
      <c r="N821" t="s">
        <v>530</v>
      </c>
      <c r="O821" t="s">
        <v>569</v>
      </c>
      <c r="P821">
        <v>1425</v>
      </c>
      <c r="Q821" t="s">
        <v>2127</v>
      </c>
    </row>
    <row r="822" spans="1:17" x14ac:dyDescent="0.25">
      <c r="A822">
        <v>40422</v>
      </c>
      <c r="B822">
        <v>-58.423741525152913</v>
      </c>
      <c r="C822">
        <v>-34.5792447040808</v>
      </c>
      <c r="D822" t="s">
        <v>1494</v>
      </c>
      <c r="E822" t="s">
        <v>39</v>
      </c>
      <c r="F822" t="s">
        <v>2128</v>
      </c>
      <c r="G822" t="s">
        <v>40</v>
      </c>
      <c r="H822">
        <v>3</v>
      </c>
      <c r="I822" t="b">
        <v>0</v>
      </c>
      <c r="J822" t="b">
        <v>0</v>
      </c>
      <c r="K822" t="s">
        <v>312</v>
      </c>
      <c r="L822">
        <v>4453</v>
      </c>
      <c r="N822" t="s">
        <v>530</v>
      </c>
      <c r="O822" t="s">
        <v>569</v>
      </c>
      <c r="P822">
        <v>1425</v>
      </c>
      <c r="Q822" t="s">
        <v>2129</v>
      </c>
    </row>
    <row r="823" spans="1:17" x14ac:dyDescent="0.25">
      <c r="A823">
        <v>40269</v>
      </c>
      <c r="B823">
        <v>-58.4280633865041</v>
      </c>
      <c r="C823">
        <v>-34.5778877388938</v>
      </c>
      <c r="D823" t="s">
        <v>1498</v>
      </c>
      <c r="E823" t="s">
        <v>39</v>
      </c>
      <c r="F823" t="s">
        <v>2130</v>
      </c>
      <c r="G823" t="s">
        <v>40</v>
      </c>
      <c r="H823">
        <v>4</v>
      </c>
      <c r="I823" t="b">
        <v>0</v>
      </c>
      <c r="J823" t="b">
        <v>0</v>
      </c>
      <c r="K823" t="s">
        <v>312</v>
      </c>
      <c r="L823">
        <v>4846</v>
      </c>
      <c r="N823" t="s">
        <v>530</v>
      </c>
      <c r="O823" t="s">
        <v>569</v>
      </c>
      <c r="P823">
        <v>1425</v>
      </c>
      <c r="Q823" t="s">
        <v>1155</v>
      </c>
    </row>
    <row r="824" spans="1:17" x14ac:dyDescent="0.25">
      <c r="A824">
        <v>40656</v>
      </c>
      <c r="B824">
        <v>-58.430153933384098</v>
      </c>
      <c r="C824">
        <v>-34.577210173966698</v>
      </c>
      <c r="D824" t="s">
        <v>1490</v>
      </c>
      <c r="E824" t="s">
        <v>39</v>
      </c>
      <c r="F824" t="s">
        <v>2131</v>
      </c>
      <c r="G824" t="s">
        <v>40</v>
      </c>
      <c r="H824">
        <v>3</v>
      </c>
      <c r="I824" t="b">
        <v>0</v>
      </c>
      <c r="J824" t="b">
        <v>0</v>
      </c>
      <c r="K824" t="s">
        <v>312</v>
      </c>
      <c r="L824">
        <v>5000</v>
      </c>
      <c r="N824" t="s">
        <v>530</v>
      </c>
      <c r="O824" t="s">
        <v>569</v>
      </c>
      <c r="P824">
        <v>1425</v>
      </c>
      <c r="Q824" t="s">
        <v>2132</v>
      </c>
    </row>
    <row r="825" spans="1:17" x14ac:dyDescent="0.25">
      <c r="A825">
        <v>39830</v>
      </c>
      <c r="B825">
        <v>-58.378985838939514</v>
      </c>
      <c r="C825">
        <v>-34.594961741928202</v>
      </c>
      <c r="D825" t="s">
        <v>1542</v>
      </c>
      <c r="E825" t="s">
        <v>39</v>
      </c>
      <c r="F825" t="s">
        <v>2133</v>
      </c>
      <c r="G825" t="s">
        <v>40</v>
      </c>
      <c r="H825">
        <v>3</v>
      </c>
      <c r="I825" t="b">
        <v>0</v>
      </c>
      <c r="J825" t="b">
        <v>0</v>
      </c>
      <c r="K825" t="s">
        <v>312</v>
      </c>
      <c r="L825">
        <v>831</v>
      </c>
      <c r="N825" t="s">
        <v>517</v>
      </c>
      <c r="O825" t="s">
        <v>559</v>
      </c>
      <c r="P825">
        <v>1059</v>
      </c>
      <c r="Q825" t="s">
        <v>2134</v>
      </c>
    </row>
    <row r="826" spans="1:17" x14ac:dyDescent="0.25">
      <c r="A826">
        <v>40378</v>
      </c>
      <c r="B826">
        <v>-58.379608565107013</v>
      </c>
      <c r="C826">
        <v>-34.595379148378697</v>
      </c>
      <c r="D826" t="s">
        <v>1498</v>
      </c>
      <c r="E826" t="s">
        <v>39</v>
      </c>
      <c r="F826" t="s">
        <v>2135</v>
      </c>
      <c r="G826" t="s">
        <v>40</v>
      </c>
      <c r="H826">
        <v>2</v>
      </c>
      <c r="I826" t="b">
        <v>0</v>
      </c>
      <c r="J826" t="b">
        <v>0</v>
      </c>
      <c r="K826" t="s">
        <v>312</v>
      </c>
      <c r="L826">
        <v>880</v>
      </c>
      <c r="N826" t="s">
        <v>517</v>
      </c>
      <c r="O826" t="s">
        <v>559</v>
      </c>
      <c r="P826">
        <v>1059</v>
      </c>
      <c r="Q826" t="s">
        <v>1157</v>
      </c>
    </row>
    <row r="827" spans="1:17" x14ac:dyDescent="0.25">
      <c r="A827">
        <v>40608</v>
      </c>
      <c r="B827">
        <v>-58.380740130338488</v>
      </c>
      <c r="C827">
        <v>-34.595478708171797</v>
      </c>
      <c r="D827" t="s">
        <v>1490</v>
      </c>
      <c r="E827" t="s">
        <v>39</v>
      </c>
      <c r="F827" t="s">
        <v>2136</v>
      </c>
      <c r="G827" t="s">
        <v>40</v>
      </c>
      <c r="H827">
        <v>2</v>
      </c>
      <c r="I827" t="b">
        <v>0</v>
      </c>
      <c r="J827" t="b">
        <v>0</v>
      </c>
      <c r="K827" t="s">
        <v>312</v>
      </c>
      <c r="L827">
        <v>954</v>
      </c>
      <c r="N827" t="s">
        <v>517</v>
      </c>
      <c r="O827" t="s">
        <v>559</v>
      </c>
      <c r="P827">
        <v>1059</v>
      </c>
      <c r="Q827" t="s">
        <v>2137</v>
      </c>
    </row>
    <row r="828" spans="1:17" x14ac:dyDescent="0.25">
      <c r="A828">
        <v>41320</v>
      </c>
      <c r="B828">
        <v>-58.380886933800397</v>
      </c>
      <c r="C828">
        <v>-34.595491623530613</v>
      </c>
      <c r="D828" t="s">
        <v>37</v>
      </c>
      <c r="E828" t="s">
        <v>39</v>
      </c>
      <c r="F828" t="s">
        <v>2138</v>
      </c>
      <c r="G828" t="s">
        <v>40</v>
      </c>
      <c r="H828">
        <v>3</v>
      </c>
      <c r="I828" t="b">
        <v>0</v>
      </c>
      <c r="J828" t="b">
        <v>0</v>
      </c>
      <c r="K828" t="s">
        <v>312</v>
      </c>
      <c r="L828">
        <v>964</v>
      </c>
      <c r="N828" t="s">
        <v>517</v>
      </c>
      <c r="O828" t="s">
        <v>559</v>
      </c>
      <c r="P828">
        <v>1059</v>
      </c>
      <c r="Q828" t="s">
        <v>2137</v>
      </c>
    </row>
    <row r="829" spans="1:17" x14ac:dyDescent="0.25">
      <c r="A829">
        <v>40904</v>
      </c>
      <c r="B829">
        <v>-58.381109225653113</v>
      </c>
      <c r="C829">
        <v>-34.595148567489602</v>
      </c>
      <c r="D829" t="s">
        <v>1491</v>
      </c>
      <c r="E829" t="s">
        <v>39</v>
      </c>
      <c r="F829" t="s">
        <v>2139</v>
      </c>
      <c r="G829" t="s">
        <v>40</v>
      </c>
      <c r="H829">
        <v>3</v>
      </c>
      <c r="I829" t="b">
        <v>0</v>
      </c>
      <c r="J829" t="b">
        <v>0</v>
      </c>
      <c r="K829" t="s">
        <v>312</v>
      </c>
      <c r="L829">
        <v>975</v>
      </c>
      <c r="N829" t="s">
        <v>517</v>
      </c>
      <c r="O829" t="s">
        <v>559</v>
      </c>
      <c r="P829">
        <v>1059</v>
      </c>
      <c r="Q829" t="s">
        <v>2140</v>
      </c>
    </row>
    <row r="830" spans="1:17" x14ac:dyDescent="0.25">
      <c r="A830">
        <v>39969</v>
      </c>
      <c r="B830">
        <v>-58.423582847003303</v>
      </c>
      <c r="C830">
        <v>-34.590228972164397</v>
      </c>
      <c r="D830" t="s">
        <v>1520</v>
      </c>
      <c r="E830" t="s">
        <v>39</v>
      </c>
      <c r="F830" t="s">
        <v>2141</v>
      </c>
      <c r="G830" t="s">
        <v>40</v>
      </c>
      <c r="H830">
        <v>1</v>
      </c>
      <c r="I830" t="b">
        <v>0</v>
      </c>
      <c r="J830" t="b">
        <v>0</v>
      </c>
      <c r="K830" t="s">
        <v>2142</v>
      </c>
      <c r="L830">
        <v>1729</v>
      </c>
      <c r="N830" t="s">
        <v>530</v>
      </c>
      <c r="O830" t="s">
        <v>569</v>
      </c>
      <c r="P830">
        <v>1414</v>
      </c>
      <c r="Q830" t="s">
        <v>2143</v>
      </c>
    </row>
    <row r="831" spans="1:17" x14ac:dyDescent="0.25">
      <c r="A831">
        <v>40533</v>
      </c>
      <c r="B831">
        <v>-58.416325641164903</v>
      </c>
      <c r="C831">
        <v>-34.585160154004399</v>
      </c>
      <c r="D831" t="s">
        <v>1490</v>
      </c>
      <c r="E831" t="s">
        <v>39</v>
      </c>
      <c r="F831" t="s">
        <v>2144</v>
      </c>
      <c r="G831" t="s">
        <v>40</v>
      </c>
      <c r="H831">
        <v>3</v>
      </c>
      <c r="I831" t="b">
        <v>0</v>
      </c>
      <c r="J831" t="b">
        <v>0</v>
      </c>
      <c r="K831" t="s">
        <v>2142</v>
      </c>
      <c r="L831">
        <v>2486</v>
      </c>
      <c r="N831" t="s">
        <v>530</v>
      </c>
      <c r="O831" t="s">
        <v>569</v>
      </c>
      <c r="P831">
        <v>1425</v>
      </c>
      <c r="Q831" t="s">
        <v>2145</v>
      </c>
    </row>
    <row r="832" spans="1:17" x14ac:dyDescent="0.25">
      <c r="A832">
        <v>40500</v>
      </c>
      <c r="B832">
        <v>-58.439241904780303</v>
      </c>
      <c r="C832">
        <v>-34.600391597420703</v>
      </c>
      <c r="D832" t="s">
        <v>1494</v>
      </c>
      <c r="E832" t="s">
        <v>39</v>
      </c>
      <c r="F832" t="s">
        <v>2146</v>
      </c>
      <c r="G832" t="s">
        <v>40</v>
      </c>
      <c r="H832">
        <v>2</v>
      </c>
      <c r="I832" t="b">
        <v>0</v>
      </c>
      <c r="J832" t="b">
        <v>0</v>
      </c>
      <c r="K832" t="s">
        <v>2142</v>
      </c>
      <c r="L832">
        <v>249</v>
      </c>
      <c r="N832" t="s">
        <v>516</v>
      </c>
      <c r="O832" t="s">
        <v>561</v>
      </c>
      <c r="P832">
        <v>1414</v>
      </c>
      <c r="Q832" t="s">
        <v>2147</v>
      </c>
    </row>
    <row r="833" spans="1:17" x14ac:dyDescent="0.25">
      <c r="A833">
        <v>40111</v>
      </c>
      <c r="B833">
        <v>-58.472566896528498</v>
      </c>
      <c r="C833">
        <v>-34.581897744837001</v>
      </c>
      <c r="D833" t="s">
        <v>1498</v>
      </c>
      <c r="E833" t="s">
        <v>39</v>
      </c>
      <c r="F833" t="s">
        <v>2148</v>
      </c>
      <c r="G833" t="s">
        <v>40</v>
      </c>
      <c r="H833">
        <v>2</v>
      </c>
      <c r="I833" t="b">
        <v>0</v>
      </c>
      <c r="J833" t="b">
        <v>0</v>
      </c>
      <c r="K833" t="s">
        <v>313</v>
      </c>
      <c r="L833">
        <v>3633</v>
      </c>
      <c r="N833" t="s">
        <v>523</v>
      </c>
      <c r="O833" t="s">
        <v>561</v>
      </c>
      <c r="P833">
        <v>1427</v>
      </c>
      <c r="Q833" t="s">
        <v>2149</v>
      </c>
    </row>
    <row r="834" spans="1:17" x14ac:dyDescent="0.25">
      <c r="A834">
        <v>40073</v>
      </c>
      <c r="B834">
        <v>-58.475222065066212</v>
      </c>
      <c r="C834">
        <v>-34.579883026251103</v>
      </c>
      <c r="D834" t="s">
        <v>1548</v>
      </c>
      <c r="E834" t="s">
        <v>39</v>
      </c>
      <c r="F834" t="s">
        <v>2150</v>
      </c>
      <c r="G834" t="s">
        <v>40</v>
      </c>
      <c r="H834">
        <v>2</v>
      </c>
      <c r="I834" t="b">
        <v>0</v>
      </c>
      <c r="J834" t="b">
        <v>0</v>
      </c>
      <c r="K834" t="s">
        <v>313</v>
      </c>
      <c r="L834">
        <v>3897</v>
      </c>
      <c r="N834" t="s">
        <v>523</v>
      </c>
      <c r="O834" t="s">
        <v>561</v>
      </c>
      <c r="P834">
        <v>1431</v>
      </c>
      <c r="Q834" t="s">
        <v>2151</v>
      </c>
    </row>
    <row r="835" spans="1:17" x14ac:dyDescent="0.25">
      <c r="A835">
        <v>40614</v>
      </c>
      <c r="B835">
        <v>-58.481177825391804</v>
      </c>
      <c r="C835">
        <v>-34.577899444977497</v>
      </c>
      <c r="D835" t="s">
        <v>1490</v>
      </c>
      <c r="E835" t="s">
        <v>39</v>
      </c>
      <c r="F835" t="s">
        <v>2152</v>
      </c>
      <c r="G835" t="s">
        <v>40</v>
      </c>
      <c r="H835">
        <v>3</v>
      </c>
      <c r="I835" t="b">
        <v>0</v>
      </c>
      <c r="J835" t="b">
        <v>0</v>
      </c>
      <c r="K835" t="s">
        <v>313</v>
      </c>
      <c r="L835">
        <v>4274</v>
      </c>
      <c r="N835" t="s">
        <v>535</v>
      </c>
      <c r="O835" t="s">
        <v>571</v>
      </c>
      <c r="P835">
        <v>1431</v>
      </c>
      <c r="Q835" t="s">
        <v>2153</v>
      </c>
    </row>
    <row r="836" spans="1:17" x14ac:dyDescent="0.25">
      <c r="A836">
        <v>40505</v>
      </c>
      <c r="B836">
        <v>-58.481669539548207</v>
      </c>
      <c r="C836">
        <v>-34.5775343470712</v>
      </c>
      <c r="D836" t="s">
        <v>1494</v>
      </c>
      <c r="E836" t="s">
        <v>39</v>
      </c>
      <c r="F836" t="s">
        <v>2154</v>
      </c>
      <c r="G836" t="s">
        <v>40</v>
      </c>
      <c r="H836">
        <v>2</v>
      </c>
      <c r="I836" t="b">
        <v>0</v>
      </c>
      <c r="J836" t="b">
        <v>0</v>
      </c>
      <c r="K836" t="s">
        <v>313</v>
      </c>
      <c r="L836">
        <v>4302</v>
      </c>
      <c r="N836" t="s">
        <v>535</v>
      </c>
      <c r="O836" t="s">
        <v>571</v>
      </c>
      <c r="P836">
        <v>1431</v>
      </c>
      <c r="Q836" t="s">
        <v>2155</v>
      </c>
    </row>
    <row r="837" spans="1:17" x14ac:dyDescent="0.25">
      <c r="A837">
        <v>39808</v>
      </c>
      <c r="B837">
        <v>-58.483154580116206</v>
      </c>
      <c r="C837">
        <v>-34.576541989674098</v>
      </c>
      <c r="D837" t="s">
        <v>1542</v>
      </c>
      <c r="E837" t="s">
        <v>39</v>
      </c>
      <c r="F837" t="s">
        <v>2156</v>
      </c>
      <c r="G837" t="s">
        <v>40</v>
      </c>
      <c r="H837">
        <v>2</v>
      </c>
      <c r="I837" t="b">
        <v>0</v>
      </c>
      <c r="J837" t="b">
        <v>0</v>
      </c>
      <c r="K837" t="s">
        <v>313</v>
      </c>
      <c r="L837">
        <v>4410</v>
      </c>
      <c r="N837" t="s">
        <v>535</v>
      </c>
      <c r="O837" t="s">
        <v>571</v>
      </c>
      <c r="P837">
        <v>1431</v>
      </c>
      <c r="Q837" t="s">
        <v>2157</v>
      </c>
    </row>
    <row r="838" spans="1:17" x14ac:dyDescent="0.25">
      <c r="A838">
        <v>39812</v>
      </c>
      <c r="B838">
        <v>-58.483154580116206</v>
      </c>
      <c r="C838">
        <v>-34.576541989674098</v>
      </c>
      <c r="D838" t="s">
        <v>1542</v>
      </c>
      <c r="E838" t="s">
        <v>39</v>
      </c>
      <c r="F838" t="s">
        <v>2156</v>
      </c>
      <c r="G838" t="s">
        <v>40</v>
      </c>
      <c r="H838">
        <v>1</v>
      </c>
      <c r="I838" t="b">
        <v>0</v>
      </c>
      <c r="J838" t="b">
        <v>0</v>
      </c>
      <c r="K838" t="s">
        <v>313</v>
      </c>
      <c r="L838">
        <v>4410</v>
      </c>
      <c r="N838" t="s">
        <v>535</v>
      </c>
      <c r="O838" t="s">
        <v>571</v>
      </c>
      <c r="P838">
        <v>1431</v>
      </c>
      <c r="Q838" t="s">
        <v>2157</v>
      </c>
    </row>
    <row r="839" spans="1:17" x14ac:dyDescent="0.25">
      <c r="A839">
        <v>40836</v>
      </c>
      <c r="B839">
        <v>-58.483756222194501</v>
      </c>
      <c r="C839">
        <v>-34.576170574383397</v>
      </c>
      <c r="D839" t="s">
        <v>1491</v>
      </c>
      <c r="E839" t="s">
        <v>39</v>
      </c>
      <c r="F839" t="s">
        <v>2158</v>
      </c>
      <c r="G839" t="s">
        <v>40</v>
      </c>
      <c r="H839">
        <v>3</v>
      </c>
      <c r="I839" t="b">
        <v>0</v>
      </c>
      <c r="J839" t="b">
        <v>0</v>
      </c>
      <c r="K839" t="s">
        <v>313</v>
      </c>
      <c r="L839">
        <v>4458</v>
      </c>
      <c r="N839" t="s">
        <v>535</v>
      </c>
      <c r="O839" t="s">
        <v>571</v>
      </c>
      <c r="P839">
        <v>1431</v>
      </c>
      <c r="Q839" t="s">
        <v>2157</v>
      </c>
    </row>
    <row r="840" spans="1:17" x14ac:dyDescent="0.25">
      <c r="A840">
        <v>41264</v>
      </c>
      <c r="B840">
        <v>-58.485299399337897</v>
      </c>
      <c r="C840">
        <v>-34.574798659138999</v>
      </c>
      <c r="D840" t="s">
        <v>37</v>
      </c>
      <c r="E840" t="s">
        <v>39</v>
      </c>
      <c r="F840" t="s">
        <v>2159</v>
      </c>
      <c r="G840" t="s">
        <v>40</v>
      </c>
      <c r="H840">
        <v>4</v>
      </c>
      <c r="I840" t="b">
        <v>0</v>
      </c>
      <c r="J840" t="b">
        <v>0</v>
      </c>
      <c r="K840" t="s">
        <v>313</v>
      </c>
      <c r="L840">
        <v>4599</v>
      </c>
      <c r="N840" t="s">
        <v>535</v>
      </c>
      <c r="O840" t="s">
        <v>571</v>
      </c>
      <c r="P840">
        <v>1431</v>
      </c>
      <c r="Q840" t="s">
        <v>2160</v>
      </c>
    </row>
    <row r="841" spans="1:17" x14ac:dyDescent="0.25">
      <c r="A841">
        <v>41099</v>
      </c>
      <c r="B841">
        <v>-58.485299399337897</v>
      </c>
      <c r="C841">
        <v>-34.574798659138999</v>
      </c>
      <c r="D841" t="s">
        <v>1489</v>
      </c>
      <c r="E841" t="s">
        <v>39</v>
      </c>
      <c r="F841" t="s">
        <v>2161</v>
      </c>
      <c r="G841" t="s">
        <v>40</v>
      </c>
      <c r="H841">
        <v>4</v>
      </c>
      <c r="I841" t="b">
        <v>0</v>
      </c>
      <c r="J841" t="b">
        <v>0</v>
      </c>
      <c r="K841" t="s">
        <v>313</v>
      </c>
      <c r="L841">
        <v>4601</v>
      </c>
      <c r="N841" t="s">
        <v>535</v>
      </c>
      <c r="O841" t="s">
        <v>571</v>
      </c>
      <c r="P841">
        <v>1431</v>
      </c>
      <c r="Q841" t="s">
        <v>1180</v>
      </c>
    </row>
    <row r="842" spans="1:17" x14ac:dyDescent="0.25">
      <c r="A842">
        <v>40193</v>
      </c>
      <c r="B842">
        <v>-58.4860081460779</v>
      </c>
      <c r="C842">
        <v>-34.5748178312517</v>
      </c>
      <c r="D842" t="s">
        <v>1498</v>
      </c>
      <c r="E842" t="s">
        <v>39</v>
      </c>
      <c r="F842" t="s">
        <v>2162</v>
      </c>
      <c r="G842" t="s">
        <v>40</v>
      </c>
      <c r="H842">
        <v>3</v>
      </c>
      <c r="I842" t="b">
        <v>0</v>
      </c>
      <c r="J842" t="b">
        <v>0</v>
      </c>
      <c r="K842" t="s">
        <v>313</v>
      </c>
      <c r="L842">
        <v>4648</v>
      </c>
      <c r="N842" t="s">
        <v>535</v>
      </c>
      <c r="O842" t="s">
        <v>571</v>
      </c>
      <c r="P842">
        <v>1431</v>
      </c>
      <c r="Q842" t="s">
        <v>2163</v>
      </c>
    </row>
    <row r="843" spans="1:17" x14ac:dyDescent="0.25">
      <c r="A843">
        <v>40583</v>
      </c>
      <c r="B843">
        <v>-58.490436297416899</v>
      </c>
      <c r="C843">
        <v>-34.570911208006393</v>
      </c>
      <c r="D843" t="s">
        <v>1490</v>
      </c>
      <c r="E843" t="s">
        <v>39</v>
      </c>
      <c r="F843" t="s">
        <v>2164</v>
      </c>
      <c r="G843" t="s">
        <v>40</v>
      </c>
      <c r="H843">
        <v>2</v>
      </c>
      <c r="I843" t="b">
        <v>0</v>
      </c>
      <c r="J843" t="b">
        <v>0</v>
      </c>
      <c r="K843" t="s">
        <v>313</v>
      </c>
      <c r="L843">
        <v>5201</v>
      </c>
      <c r="N843" t="s">
        <v>535</v>
      </c>
      <c r="O843" t="s">
        <v>571</v>
      </c>
      <c r="P843">
        <v>1431</v>
      </c>
      <c r="Q843" t="s">
        <v>2165</v>
      </c>
    </row>
    <row r="844" spans="1:17" x14ac:dyDescent="0.25">
      <c r="A844">
        <v>40972</v>
      </c>
      <c r="B844">
        <v>-58.388720858822403</v>
      </c>
      <c r="C844">
        <v>-34.657524940325501</v>
      </c>
      <c r="D844" t="s">
        <v>1491</v>
      </c>
      <c r="E844" t="s">
        <v>39</v>
      </c>
      <c r="F844" t="s">
        <v>2166</v>
      </c>
      <c r="G844" t="s">
        <v>40</v>
      </c>
      <c r="H844">
        <v>3</v>
      </c>
      <c r="I844" t="b">
        <v>0</v>
      </c>
      <c r="J844" t="b">
        <v>0</v>
      </c>
      <c r="K844" t="s">
        <v>2167</v>
      </c>
      <c r="L844">
        <v>1847</v>
      </c>
      <c r="N844" t="s">
        <v>525</v>
      </c>
      <c r="O844" t="s">
        <v>560</v>
      </c>
      <c r="P844">
        <v>1285</v>
      </c>
      <c r="Q844" t="s">
        <v>2168</v>
      </c>
    </row>
    <row r="845" spans="1:17" x14ac:dyDescent="0.25">
      <c r="A845">
        <v>40061</v>
      </c>
      <c r="B845">
        <v>-58.3713165926983</v>
      </c>
      <c r="C845">
        <v>-34.639736465578501</v>
      </c>
      <c r="D845" t="s">
        <v>1548</v>
      </c>
      <c r="E845" t="s">
        <v>39</v>
      </c>
      <c r="F845" t="s">
        <v>2169</v>
      </c>
      <c r="G845" t="s">
        <v>40</v>
      </c>
      <c r="H845">
        <v>1</v>
      </c>
      <c r="I845" t="b">
        <v>0</v>
      </c>
      <c r="J845" t="b">
        <v>0</v>
      </c>
      <c r="K845" t="s">
        <v>314</v>
      </c>
      <c r="L845">
        <v>841</v>
      </c>
      <c r="N845" t="s">
        <v>525</v>
      </c>
      <c r="O845" t="s">
        <v>560</v>
      </c>
      <c r="P845">
        <v>1267</v>
      </c>
      <c r="Q845" t="s">
        <v>2170</v>
      </c>
    </row>
    <row r="846" spans="1:17" x14ac:dyDescent="0.25">
      <c r="A846">
        <v>40816</v>
      </c>
      <c r="B846">
        <v>-58.370121705425902</v>
      </c>
      <c r="C846">
        <v>-34.6412484546968</v>
      </c>
      <c r="D846" t="s">
        <v>1491</v>
      </c>
      <c r="E846" t="s">
        <v>39</v>
      </c>
      <c r="F846" t="s">
        <v>2171</v>
      </c>
      <c r="G846" t="s">
        <v>40</v>
      </c>
      <c r="H846">
        <v>1</v>
      </c>
      <c r="I846" t="b">
        <v>0</v>
      </c>
      <c r="J846" t="b">
        <v>0</v>
      </c>
      <c r="K846" t="s">
        <v>314</v>
      </c>
      <c r="L846">
        <v>0</v>
      </c>
      <c r="M846" t="s">
        <v>2172</v>
      </c>
      <c r="N846" t="s">
        <v>525</v>
      </c>
      <c r="O846" t="s">
        <v>560</v>
      </c>
    </row>
    <row r="847" spans="1:17" x14ac:dyDescent="0.25">
      <c r="A847">
        <v>41209</v>
      </c>
      <c r="B847">
        <v>-58.371100035438303</v>
      </c>
      <c r="C847">
        <v>-34.639671413904203</v>
      </c>
      <c r="D847" t="s">
        <v>1489</v>
      </c>
      <c r="E847" t="s">
        <v>39</v>
      </c>
      <c r="F847" t="s">
        <v>2173</v>
      </c>
      <c r="G847" t="s">
        <v>40</v>
      </c>
      <c r="H847">
        <v>1</v>
      </c>
      <c r="I847" t="b">
        <v>0</v>
      </c>
      <c r="J847" t="b">
        <v>0</v>
      </c>
      <c r="K847" t="s">
        <v>314</v>
      </c>
      <c r="L847">
        <v>0</v>
      </c>
      <c r="M847" t="s">
        <v>2174</v>
      </c>
      <c r="N847" t="s">
        <v>525</v>
      </c>
      <c r="O847" t="s">
        <v>560</v>
      </c>
    </row>
    <row r="848" spans="1:17" x14ac:dyDescent="0.25">
      <c r="A848">
        <v>41236</v>
      </c>
      <c r="B848">
        <v>-58.399373210475702</v>
      </c>
      <c r="C848">
        <v>-34.595250362215999</v>
      </c>
      <c r="D848" t="s">
        <v>37</v>
      </c>
      <c r="E848" t="s">
        <v>39</v>
      </c>
      <c r="F848" t="s">
        <v>2175</v>
      </c>
      <c r="G848" t="s">
        <v>40</v>
      </c>
      <c r="H848">
        <v>2</v>
      </c>
      <c r="I848" t="b">
        <v>0</v>
      </c>
      <c r="J848" t="b">
        <v>0</v>
      </c>
      <c r="K848" t="s">
        <v>315</v>
      </c>
      <c r="L848">
        <v>0</v>
      </c>
      <c r="M848" t="s">
        <v>312</v>
      </c>
      <c r="N848" t="s">
        <v>524</v>
      </c>
      <c r="O848" t="s">
        <v>565</v>
      </c>
    </row>
    <row r="849" spans="1:15" x14ac:dyDescent="0.25">
      <c r="A849">
        <v>41143</v>
      </c>
      <c r="B849">
        <v>-58.399720024508298</v>
      </c>
      <c r="C849">
        <v>-34.595168158647397</v>
      </c>
      <c r="D849" t="s">
        <v>1489</v>
      </c>
      <c r="E849" t="s">
        <v>39</v>
      </c>
      <c r="F849" t="s">
        <v>2175</v>
      </c>
      <c r="G849" t="s">
        <v>40</v>
      </c>
      <c r="H849">
        <v>4</v>
      </c>
      <c r="I849" t="b">
        <v>0</v>
      </c>
      <c r="J849" t="b">
        <v>0</v>
      </c>
      <c r="K849" t="s">
        <v>315</v>
      </c>
      <c r="L849">
        <v>0</v>
      </c>
      <c r="M849" t="s">
        <v>312</v>
      </c>
      <c r="N849" t="s">
        <v>524</v>
      </c>
      <c r="O849" t="s">
        <v>565</v>
      </c>
    </row>
    <row r="850" spans="1:15" x14ac:dyDescent="0.25">
      <c r="A850">
        <v>40334</v>
      </c>
      <c r="B850">
        <v>-58.367350007887502</v>
      </c>
      <c r="C850">
        <v>-34.615937790354003</v>
      </c>
      <c r="D850" t="s">
        <v>1498</v>
      </c>
      <c r="E850" t="s">
        <v>39</v>
      </c>
      <c r="F850" t="s">
        <v>2176</v>
      </c>
      <c r="G850" t="s">
        <v>40</v>
      </c>
      <c r="H850">
        <v>1</v>
      </c>
      <c r="I850" t="b">
        <v>0</v>
      </c>
      <c r="J850" t="b">
        <v>0</v>
      </c>
      <c r="K850" t="s">
        <v>316</v>
      </c>
      <c r="L850">
        <v>0</v>
      </c>
      <c r="M850" t="s">
        <v>357</v>
      </c>
      <c r="N850" t="s">
        <v>549</v>
      </c>
      <c r="O850" t="s">
        <v>559</v>
      </c>
    </row>
    <row r="851" spans="1:15" x14ac:dyDescent="0.25">
      <c r="A851">
        <v>41256</v>
      </c>
      <c r="B851">
        <v>-58.368044642389791</v>
      </c>
      <c r="C851">
        <v>-34.616667903629903</v>
      </c>
      <c r="D851" t="s">
        <v>37</v>
      </c>
      <c r="E851" t="s">
        <v>39</v>
      </c>
      <c r="F851" t="s">
        <v>2177</v>
      </c>
      <c r="G851" t="s">
        <v>40</v>
      </c>
      <c r="H851">
        <v>1</v>
      </c>
      <c r="I851" t="b">
        <v>0</v>
      </c>
      <c r="J851" t="b">
        <v>0</v>
      </c>
      <c r="K851" t="s">
        <v>316</v>
      </c>
      <c r="L851">
        <v>0</v>
      </c>
      <c r="M851" t="s">
        <v>286</v>
      </c>
      <c r="N851" t="s">
        <v>549</v>
      </c>
      <c r="O851" t="s">
        <v>559</v>
      </c>
    </row>
    <row r="852" spans="1:15" x14ac:dyDescent="0.25">
      <c r="A852">
        <v>39922</v>
      </c>
      <c r="B852">
        <v>-58.466866432504297</v>
      </c>
      <c r="C852">
        <v>-34.5502972077987</v>
      </c>
      <c r="D852" t="s">
        <v>1520</v>
      </c>
      <c r="E852" t="s">
        <v>39</v>
      </c>
      <c r="F852" t="s">
        <v>2178</v>
      </c>
      <c r="G852" t="s">
        <v>40</v>
      </c>
      <c r="H852">
        <v>1</v>
      </c>
      <c r="I852" t="b">
        <v>0</v>
      </c>
      <c r="J852" t="b">
        <v>0</v>
      </c>
      <c r="K852" t="s">
        <v>317</v>
      </c>
      <c r="L852">
        <v>0</v>
      </c>
      <c r="M852" t="s">
        <v>261</v>
      </c>
      <c r="N852" t="s">
        <v>533</v>
      </c>
      <c r="O852" t="s">
        <v>570</v>
      </c>
    </row>
    <row r="853" spans="1:15" x14ac:dyDescent="0.25">
      <c r="A853">
        <v>39774</v>
      </c>
      <c r="B853">
        <v>-58.483030755411797</v>
      </c>
      <c r="C853">
        <v>-34.597888212097097</v>
      </c>
      <c r="D853" t="s">
        <v>1527</v>
      </c>
      <c r="E853" t="s">
        <v>39</v>
      </c>
      <c r="F853" t="s">
        <v>2179</v>
      </c>
      <c r="G853" t="s">
        <v>40</v>
      </c>
      <c r="H853">
        <v>1</v>
      </c>
      <c r="I853" t="b">
        <v>0</v>
      </c>
      <c r="J853" t="b">
        <v>0</v>
      </c>
      <c r="K853" t="s">
        <v>318</v>
      </c>
      <c r="L853">
        <v>0</v>
      </c>
      <c r="M853" t="s">
        <v>311</v>
      </c>
      <c r="N853" t="s">
        <v>556</v>
      </c>
      <c r="O853" t="s">
        <v>573</v>
      </c>
    </row>
    <row r="854" spans="1:15" x14ac:dyDescent="0.25">
      <c r="A854">
        <v>40828</v>
      </c>
      <c r="B854">
        <v>-58.483030755411797</v>
      </c>
      <c r="C854">
        <v>-34.597888212097097</v>
      </c>
      <c r="D854" t="s">
        <v>1491</v>
      </c>
      <c r="E854" t="s">
        <v>39</v>
      </c>
      <c r="F854" t="s">
        <v>2179</v>
      </c>
      <c r="G854" t="s">
        <v>40</v>
      </c>
      <c r="H854">
        <v>3</v>
      </c>
      <c r="I854" t="b">
        <v>0</v>
      </c>
      <c r="J854" t="b">
        <v>0</v>
      </c>
      <c r="K854" t="s">
        <v>318</v>
      </c>
      <c r="L854">
        <v>0</v>
      </c>
      <c r="M854" t="s">
        <v>311</v>
      </c>
      <c r="N854" t="s">
        <v>556</v>
      </c>
      <c r="O854" t="s">
        <v>573</v>
      </c>
    </row>
    <row r="855" spans="1:15" x14ac:dyDescent="0.25">
      <c r="A855">
        <v>40564</v>
      </c>
      <c r="B855">
        <v>-58.424656066211988</v>
      </c>
      <c r="C855">
        <v>-34.635710261565002</v>
      </c>
      <c r="D855" t="s">
        <v>1490</v>
      </c>
      <c r="E855" t="s">
        <v>39</v>
      </c>
      <c r="F855" t="s">
        <v>2180</v>
      </c>
      <c r="G855" t="s">
        <v>40</v>
      </c>
      <c r="H855">
        <v>2</v>
      </c>
      <c r="I855" t="b">
        <v>0</v>
      </c>
      <c r="J855" t="b">
        <v>0</v>
      </c>
      <c r="K855" t="s">
        <v>319</v>
      </c>
      <c r="L855">
        <v>0</v>
      </c>
      <c r="M855" t="s">
        <v>290</v>
      </c>
      <c r="N855" t="s">
        <v>526</v>
      </c>
      <c r="O855" t="s">
        <v>566</v>
      </c>
    </row>
    <row r="856" spans="1:15" x14ac:dyDescent="0.25">
      <c r="A856">
        <v>40894</v>
      </c>
      <c r="B856">
        <v>-58.42471236627911</v>
      </c>
      <c r="C856">
        <v>-34.635388653946897</v>
      </c>
      <c r="D856" t="s">
        <v>1491</v>
      </c>
      <c r="E856" t="s">
        <v>39</v>
      </c>
      <c r="F856" t="s">
        <v>2180</v>
      </c>
      <c r="G856" t="s">
        <v>40</v>
      </c>
      <c r="H856">
        <v>2</v>
      </c>
      <c r="I856" t="b">
        <v>0</v>
      </c>
      <c r="J856" t="b">
        <v>0</v>
      </c>
      <c r="K856" t="s">
        <v>319</v>
      </c>
      <c r="L856">
        <v>0</v>
      </c>
      <c r="M856" t="s">
        <v>290</v>
      </c>
      <c r="N856" t="s">
        <v>528</v>
      </c>
      <c r="O856" t="s">
        <v>568</v>
      </c>
    </row>
    <row r="857" spans="1:15" x14ac:dyDescent="0.25">
      <c r="A857">
        <v>39833</v>
      </c>
      <c r="B857">
        <v>-58.485830963705702</v>
      </c>
      <c r="C857">
        <v>-34.554829717743999</v>
      </c>
      <c r="D857" t="s">
        <v>1542</v>
      </c>
      <c r="E857" t="s">
        <v>39</v>
      </c>
      <c r="F857" t="s">
        <v>2181</v>
      </c>
      <c r="G857" t="s">
        <v>40</v>
      </c>
      <c r="H857">
        <v>1</v>
      </c>
      <c r="I857" t="b">
        <v>0</v>
      </c>
      <c r="J857" t="b">
        <v>0</v>
      </c>
      <c r="K857" t="s">
        <v>304</v>
      </c>
      <c r="L857">
        <v>0</v>
      </c>
      <c r="M857" t="s">
        <v>2182</v>
      </c>
      <c r="N857" t="s">
        <v>203</v>
      </c>
      <c r="O857" t="s">
        <v>571</v>
      </c>
    </row>
    <row r="858" spans="1:15" x14ac:dyDescent="0.25">
      <c r="A858">
        <v>41044</v>
      </c>
      <c r="B858">
        <v>-58.434568653083709</v>
      </c>
      <c r="C858">
        <v>-34.617432095834097</v>
      </c>
      <c r="D858" t="s">
        <v>1512</v>
      </c>
      <c r="E858" t="s">
        <v>39</v>
      </c>
      <c r="F858" t="s">
        <v>2183</v>
      </c>
      <c r="G858" t="s">
        <v>40</v>
      </c>
      <c r="H858">
        <v>5</v>
      </c>
      <c r="I858" t="b">
        <v>0</v>
      </c>
      <c r="J858" t="b">
        <v>0</v>
      </c>
      <c r="K858" t="s">
        <v>320</v>
      </c>
      <c r="L858">
        <v>0</v>
      </c>
      <c r="M858" t="s">
        <v>305</v>
      </c>
      <c r="N858" t="s">
        <v>518</v>
      </c>
      <c r="O858" t="s">
        <v>562</v>
      </c>
    </row>
    <row r="859" spans="1:15" x14ac:dyDescent="0.25">
      <c r="A859">
        <v>40979</v>
      </c>
      <c r="B859">
        <v>-58.369743725811993</v>
      </c>
      <c r="C859">
        <v>-34.618317232987202</v>
      </c>
      <c r="D859" t="s">
        <v>1491</v>
      </c>
      <c r="E859" t="s">
        <v>39</v>
      </c>
      <c r="F859" t="s">
        <v>2184</v>
      </c>
      <c r="G859" t="s">
        <v>40</v>
      </c>
      <c r="H859">
        <v>1</v>
      </c>
      <c r="I859" t="b">
        <v>0</v>
      </c>
      <c r="J859" t="b">
        <v>0</v>
      </c>
      <c r="K859" t="s">
        <v>321</v>
      </c>
      <c r="L859">
        <v>0</v>
      </c>
      <c r="M859" t="s">
        <v>2185</v>
      </c>
      <c r="N859" t="s">
        <v>549</v>
      </c>
      <c r="O859" t="s">
        <v>559</v>
      </c>
    </row>
    <row r="860" spans="1:15" x14ac:dyDescent="0.25">
      <c r="A860">
        <v>40813</v>
      </c>
      <c r="B860">
        <v>-58.370785740218487</v>
      </c>
      <c r="C860">
        <v>-34.614175933401803</v>
      </c>
      <c r="D860" t="s">
        <v>1491</v>
      </c>
      <c r="E860" t="s">
        <v>39</v>
      </c>
      <c r="F860" t="s">
        <v>2186</v>
      </c>
      <c r="G860" t="s">
        <v>40</v>
      </c>
      <c r="H860">
        <v>1</v>
      </c>
      <c r="I860" t="b">
        <v>0</v>
      </c>
      <c r="J860" t="b">
        <v>0</v>
      </c>
      <c r="K860" t="s">
        <v>321</v>
      </c>
      <c r="L860">
        <v>0</v>
      </c>
      <c r="M860" t="s">
        <v>507</v>
      </c>
      <c r="N860" t="s">
        <v>515</v>
      </c>
      <c r="O860" t="s">
        <v>559</v>
      </c>
    </row>
    <row r="861" spans="1:15" x14ac:dyDescent="0.25">
      <c r="A861">
        <v>40203</v>
      </c>
      <c r="B861">
        <v>-58.505603319873707</v>
      </c>
      <c r="C861">
        <v>-34.571983710832498</v>
      </c>
      <c r="D861" t="s">
        <v>1498</v>
      </c>
      <c r="E861" t="s">
        <v>39</v>
      </c>
      <c r="F861" t="s">
        <v>2187</v>
      </c>
      <c r="G861" t="s">
        <v>40</v>
      </c>
      <c r="H861">
        <v>3</v>
      </c>
      <c r="I861" t="b">
        <v>0</v>
      </c>
      <c r="J861" t="b">
        <v>0</v>
      </c>
      <c r="K861" t="s">
        <v>322</v>
      </c>
      <c r="L861">
        <v>0</v>
      </c>
      <c r="M861" t="s">
        <v>265</v>
      </c>
      <c r="N861" t="s">
        <v>535</v>
      </c>
      <c r="O861" t="s">
        <v>571</v>
      </c>
    </row>
    <row r="862" spans="1:15" x14ac:dyDescent="0.25">
      <c r="A862">
        <v>41075</v>
      </c>
      <c r="B862">
        <v>-58.441114749139302</v>
      </c>
      <c r="C862">
        <v>-34.620225927462798</v>
      </c>
      <c r="D862" t="s">
        <v>2188</v>
      </c>
      <c r="E862" t="s">
        <v>39</v>
      </c>
      <c r="F862" t="s">
        <v>2189</v>
      </c>
      <c r="G862" t="s">
        <v>40</v>
      </c>
      <c r="H862">
        <v>1</v>
      </c>
      <c r="I862" t="b">
        <v>0</v>
      </c>
      <c r="J862" t="b">
        <v>0</v>
      </c>
      <c r="K862" t="s">
        <v>264</v>
      </c>
      <c r="L862">
        <v>0</v>
      </c>
      <c r="M862" t="s">
        <v>305</v>
      </c>
      <c r="N862" t="s">
        <v>518</v>
      </c>
      <c r="O862" t="s">
        <v>562</v>
      </c>
    </row>
    <row r="863" spans="1:15" x14ac:dyDescent="0.25">
      <c r="A863">
        <v>40411</v>
      </c>
      <c r="B863">
        <v>-58.452285525889799</v>
      </c>
      <c r="C863">
        <v>-34.551339403052303</v>
      </c>
      <c r="D863" t="s">
        <v>1494</v>
      </c>
      <c r="E863" t="s">
        <v>39</v>
      </c>
      <c r="F863" t="s">
        <v>2190</v>
      </c>
      <c r="G863" t="s">
        <v>40</v>
      </c>
      <c r="H863">
        <v>2</v>
      </c>
      <c r="I863" t="b">
        <v>0</v>
      </c>
      <c r="J863" t="b">
        <v>0</v>
      </c>
      <c r="K863" t="s">
        <v>323</v>
      </c>
      <c r="L863">
        <v>0</v>
      </c>
      <c r="M863" t="s">
        <v>270</v>
      </c>
      <c r="N863" t="s">
        <v>532</v>
      </c>
      <c r="O863" t="s">
        <v>570</v>
      </c>
    </row>
    <row r="864" spans="1:15" x14ac:dyDescent="0.25">
      <c r="A864">
        <v>40576</v>
      </c>
      <c r="B864">
        <v>-58.522407511000203</v>
      </c>
      <c r="C864">
        <v>-34.6388685524118</v>
      </c>
      <c r="D864" t="s">
        <v>1490</v>
      </c>
      <c r="E864" t="s">
        <v>39</v>
      </c>
      <c r="F864" t="s">
        <v>2191</v>
      </c>
      <c r="G864" t="s">
        <v>40</v>
      </c>
      <c r="H864">
        <v>2</v>
      </c>
      <c r="I864" t="b">
        <v>0</v>
      </c>
      <c r="J864" t="b">
        <v>0</v>
      </c>
      <c r="K864" t="s">
        <v>324</v>
      </c>
      <c r="L864">
        <v>0</v>
      </c>
      <c r="M864" t="s">
        <v>407</v>
      </c>
      <c r="N864" t="s">
        <v>522</v>
      </c>
      <c r="O864" t="s">
        <v>564</v>
      </c>
    </row>
    <row r="865" spans="1:17" x14ac:dyDescent="0.25">
      <c r="A865">
        <v>40497</v>
      </c>
      <c r="B865">
        <v>-58.372705345283499</v>
      </c>
      <c r="C865">
        <v>-34.606882479963801</v>
      </c>
      <c r="D865" t="s">
        <v>1494</v>
      </c>
      <c r="E865" t="s">
        <v>39</v>
      </c>
      <c r="F865" t="s">
        <v>2192</v>
      </c>
      <c r="G865" t="s">
        <v>40</v>
      </c>
      <c r="H865">
        <v>3</v>
      </c>
      <c r="I865" t="b">
        <v>0</v>
      </c>
      <c r="J865" t="b">
        <v>0</v>
      </c>
      <c r="K865" t="s">
        <v>325</v>
      </c>
      <c r="L865">
        <v>434</v>
      </c>
      <c r="N865" t="s">
        <v>512</v>
      </c>
      <c r="O865" t="s">
        <v>559</v>
      </c>
      <c r="P865">
        <v>1036</v>
      </c>
      <c r="Q865" t="s">
        <v>2193</v>
      </c>
    </row>
    <row r="866" spans="1:17" x14ac:dyDescent="0.25">
      <c r="A866">
        <v>39829</v>
      </c>
      <c r="B866">
        <v>-58.379149436530703</v>
      </c>
      <c r="C866">
        <v>-34.607078276494398</v>
      </c>
      <c r="D866" t="s">
        <v>1542</v>
      </c>
      <c r="E866" t="s">
        <v>39</v>
      </c>
      <c r="F866" t="s">
        <v>2194</v>
      </c>
      <c r="G866" t="s">
        <v>40</v>
      </c>
      <c r="H866">
        <v>2</v>
      </c>
      <c r="I866" t="b">
        <v>0</v>
      </c>
      <c r="J866" t="b">
        <v>0</v>
      </c>
      <c r="K866" t="s">
        <v>325</v>
      </c>
      <c r="L866">
        <v>899</v>
      </c>
      <c r="N866" t="s">
        <v>512</v>
      </c>
      <c r="O866" t="s">
        <v>559</v>
      </c>
      <c r="P866">
        <v>1036</v>
      </c>
      <c r="Q866" t="s">
        <v>2195</v>
      </c>
    </row>
    <row r="867" spans="1:17" x14ac:dyDescent="0.25">
      <c r="A867">
        <v>39900</v>
      </c>
      <c r="B867">
        <v>-58.379149436530703</v>
      </c>
      <c r="C867">
        <v>-34.607078276494398</v>
      </c>
      <c r="D867" t="s">
        <v>1542</v>
      </c>
      <c r="E867" t="s">
        <v>39</v>
      </c>
      <c r="F867" t="s">
        <v>2194</v>
      </c>
      <c r="G867" t="s">
        <v>40</v>
      </c>
      <c r="H867">
        <v>2</v>
      </c>
      <c r="I867" t="b">
        <v>0</v>
      </c>
      <c r="J867" t="b">
        <v>0</v>
      </c>
      <c r="K867" t="s">
        <v>325</v>
      </c>
      <c r="L867">
        <v>899</v>
      </c>
      <c r="N867" t="s">
        <v>512</v>
      </c>
      <c r="O867" t="s">
        <v>559</v>
      </c>
      <c r="P867">
        <v>1036</v>
      </c>
      <c r="Q867" t="s">
        <v>2195</v>
      </c>
    </row>
    <row r="868" spans="1:17" x14ac:dyDescent="0.25">
      <c r="A868">
        <v>40922</v>
      </c>
      <c r="B868">
        <v>-58.447551603521802</v>
      </c>
      <c r="C868">
        <v>-34.548128553193898</v>
      </c>
      <c r="D868" t="s">
        <v>1491</v>
      </c>
      <c r="E868" t="s">
        <v>39</v>
      </c>
      <c r="F868" t="s">
        <v>2196</v>
      </c>
      <c r="G868" t="s">
        <v>40</v>
      </c>
      <c r="H868">
        <v>1</v>
      </c>
      <c r="I868" t="b">
        <v>0</v>
      </c>
      <c r="J868" t="b">
        <v>0</v>
      </c>
      <c r="K868" t="s">
        <v>326</v>
      </c>
      <c r="L868">
        <v>0</v>
      </c>
      <c r="M868" t="s">
        <v>2197</v>
      </c>
      <c r="N868" t="s">
        <v>532</v>
      </c>
      <c r="O868" t="s">
        <v>570</v>
      </c>
    </row>
    <row r="869" spans="1:17" x14ac:dyDescent="0.25">
      <c r="A869">
        <v>39791</v>
      </c>
      <c r="B869">
        <v>-58.379435443348207</v>
      </c>
      <c r="C869">
        <v>-34.6241880808563</v>
      </c>
      <c r="D869" t="s">
        <v>1542</v>
      </c>
      <c r="E869" t="s">
        <v>39</v>
      </c>
      <c r="F869" t="s">
        <v>2198</v>
      </c>
      <c r="G869" t="s">
        <v>40</v>
      </c>
      <c r="H869">
        <v>1</v>
      </c>
      <c r="I869" t="b">
        <v>0</v>
      </c>
      <c r="J869" t="b">
        <v>0</v>
      </c>
      <c r="K869" t="s">
        <v>327</v>
      </c>
      <c r="L869">
        <v>1340</v>
      </c>
      <c r="N869" t="s">
        <v>539</v>
      </c>
      <c r="O869" t="s">
        <v>559</v>
      </c>
      <c r="P869">
        <v>1138</v>
      </c>
      <c r="Q869" t="s">
        <v>2199</v>
      </c>
    </row>
    <row r="870" spans="1:17" x14ac:dyDescent="0.25">
      <c r="A870">
        <v>41319</v>
      </c>
      <c r="B870">
        <v>-58.512143841411401</v>
      </c>
      <c r="C870">
        <v>-34.606090355539301</v>
      </c>
      <c r="D870" t="s">
        <v>37</v>
      </c>
      <c r="E870" t="s">
        <v>39</v>
      </c>
      <c r="F870" t="s">
        <v>2200</v>
      </c>
      <c r="G870" t="s">
        <v>40</v>
      </c>
      <c r="H870">
        <v>2</v>
      </c>
      <c r="I870" t="b">
        <v>0</v>
      </c>
      <c r="J870" t="b">
        <v>0</v>
      </c>
      <c r="K870" t="s">
        <v>279</v>
      </c>
      <c r="L870">
        <v>0</v>
      </c>
      <c r="M870" t="s">
        <v>2201</v>
      </c>
      <c r="N870" t="s">
        <v>542</v>
      </c>
      <c r="O870" t="s">
        <v>573</v>
      </c>
    </row>
    <row r="871" spans="1:17" x14ac:dyDescent="0.25">
      <c r="A871">
        <v>40891</v>
      </c>
      <c r="B871">
        <v>-58.497381052364901</v>
      </c>
      <c r="C871">
        <v>-34.596810116845496</v>
      </c>
      <c r="D871" t="s">
        <v>1491</v>
      </c>
      <c r="E871" t="s">
        <v>39</v>
      </c>
      <c r="F871" t="s">
        <v>2202</v>
      </c>
      <c r="G871" t="s">
        <v>40</v>
      </c>
      <c r="H871">
        <v>2</v>
      </c>
      <c r="I871" t="b">
        <v>0</v>
      </c>
      <c r="J871" t="b">
        <v>0</v>
      </c>
      <c r="K871" t="s">
        <v>279</v>
      </c>
      <c r="L871">
        <v>0</v>
      </c>
      <c r="M871" t="s">
        <v>311</v>
      </c>
      <c r="N871" t="s">
        <v>542</v>
      </c>
      <c r="O871" t="s">
        <v>573</v>
      </c>
    </row>
    <row r="872" spans="1:17" x14ac:dyDescent="0.25">
      <c r="A872">
        <v>40326</v>
      </c>
      <c r="B872">
        <v>-58.37172086524</v>
      </c>
      <c r="C872">
        <v>-34.612154982729813</v>
      </c>
      <c r="D872" t="s">
        <v>1498</v>
      </c>
      <c r="E872" t="s">
        <v>39</v>
      </c>
      <c r="F872" t="s">
        <v>2203</v>
      </c>
      <c r="G872" t="s">
        <v>40</v>
      </c>
      <c r="H872">
        <v>1</v>
      </c>
      <c r="I872" t="b">
        <v>0</v>
      </c>
      <c r="J872" t="b">
        <v>0</v>
      </c>
      <c r="K872" t="s">
        <v>259</v>
      </c>
      <c r="L872">
        <v>0</v>
      </c>
      <c r="M872" t="s">
        <v>376</v>
      </c>
      <c r="N872" t="s">
        <v>515</v>
      </c>
      <c r="O872" t="s">
        <v>559</v>
      </c>
    </row>
    <row r="873" spans="1:17" x14ac:dyDescent="0.25">
      <c r="A873">
        <v>39984</v>
      </c>
      <c r="B873">
        <v>-58.380127125936397</v>
      </c>
      <c r="C873">
        <v>-34.6130240615595</v>
      </c>
      <c r="D873" t="s">
        <v>1548</v>
      </c>
      <c r="E873" t="s">
        <v>39</v>
      </c>
      <c r="F873" t="s">
        <v>2204</v>
      </c>
      <c r="G873" t="s">
        <v>40</v>
      </c>
      <c r="H873">
        <v>4</v>
      </c>
      <c r="I873" t="b">
        <v>0</v>
      </c>
      <c r="J873" t="b">
        <v>0</v>
      </c>
      <c r="K873" t="s">
        <v>259</v>
      </c>
      <c r="L873">
        <v>0</v>
      </c>
      <c r="M873" t="s">
        <v>327</v>
      </c>
      <c r="N873" t="s">
        <v>515</v>
      </c>
      <c r="O873" t="s">
        <v>559</v>
      </c>
    </row>
    <row r="874" spans="1:17" x14ac:dyDescent="0.25">
      <c r="A874">
        <v>40546</v>
      </c>
      <c r="B874">
        <v>-58.408118018678707</v>
      </c>
      <c r="C874">
        <v>-34.614762364472398</v>
      </c>
      <c r="D874" t="s">
        <v>1490</v>
      </c>
      <c r="E874" t="s">
        <v>39</v>
      </c>
      <c r="F874" t="s">
        <v>2205</v>
      </c>
      <c r="G874" t="s">
        <v>40</v>
      </c>
      <c r="H874">
        <v>1</v>
      </c>
      <c r="I874" t="b">
        <v>0</v>
      </c>
      <c r="J874" t="b">
        <v>0</v>
      </c>
      <c r="K874" t="s">
        <v>259</v>
      </c>
      <c r="L874">
        <v>0</v>
      </c>
      <c r="M874" t="s">
        <v>2206</v>
      </c>
      <c r="N874" t="s">
        <v>527</v>
      </c>
      <c r="O874" t="s">
        <v>567</v>
      </c>
    </row>
    <row r="875" spans="1:17" x14ac:dyDescent="0.25">
      <c r="A875">
        <v>40964</v>
      </c>
      <c r="B875">
        <v>-58.397463865597601</v>
      </c>
      <c r="C875">
        <v>-34.614226904347198</v>
      </c>
      <c r="D875" t="s">
        <v>1491</v>
      </c>
      <c r="E875" t="s">
        <v>39</v>
      </c>
      <c r="F875" t="s">
        <v>2207</v>
      </c>
      <c r="G875" t="s">
        <v>40</v>
      </c>
      <c r="H875">
        <v>1</v>
      </c>
      <c r="I875" t="b">
        <v>0</v>
      </c>
      <c r="J875" t="b">
        <v>0</v>
      </c>
      <c r="K875" t="s">
        <v>259</v>
      </c>
      <c r="L875">
        <v>0</v>
      </c>
      <c r="M875" t="s">
        <v>2208</v>
      </c>
      <c r="N875" t="s">
        <v>527</v>
      </c>
      <c r="O875" t="s">
        <v>567</v>
      </c>
    </row>
    <row r="876" spans="1:17" x14ac:dyDescent="0.25">
      <c r="A876">
        <v>39978</v>
      </c>
      <c r="B876">
        <v>-58.3898722413606</v>
      </c>
      <c r="C876">
        <v>-34.613651428304202</v>
      </c>
      <c r="D876" t="s">
        <v>1520</v>
      </c>
      <c r="E876" t="s">
        <v>39</v>
      </c>
      <c r="F876" t="s">
        <v>2209</v>
      </c>
      <c r="G876" t="s">
        <v>40</v>
      </c>
      <c r="H876">
        <v>2</v>
      </c>
      <c r="I876" t="b">
        <v>0</v>
      </c>
      <c r="J876" t="b">
        <v>0</v>
      </c>
      <c r="K876" t="s">
        <v>259</v>
      </c>
      <c r="L876">
        <v>0</v>
      </c>
      <c r="M876" t="s">
        <v>2210</v>
      </c>
      <c r="N876" t="s">
        <v>515</v>
      </c>
      <c r="O876" t="s">
        <v>559</v>
      </c>
    </row>
    <row r="877" spans="1:17" x14ac:dyDescent="0.25">
      <c r="A877">
        <v>40728</v>
      </c>
      <c r="B877">
        <v>-58.426994056181712</v>
      </c>
      <c r="C877">
        <v>-34.662359158774798</v>
      </c>
      <c r="D877" t="s">
        <v>1490</v>
      </c>
      <c r="E877" t="s">
        <v>39</v>
      </c>
      <c r="F877" t="s">
        <v>2211</v>
      </c>
      <c r="G877" t="s">
        <v>40</v>
      </c>
      <c r="H877">
        <v>1</v>
      </c>
      <c r="I877" t="b">
        <v>0</v>
      </c>
      <c r="J877" t="b">
        <v>0</v>
      </c>
      <c r="K877" t="s">
        <v>328</v>
      </c>
      <c r="L877">
        <v>0</v>
      </c>
      <c r="M877" t="s">
        <v>2212</v>
      </c>
      <c r="N877" t="s">
        <v>544</v>
      </c>
      <c r="O877" t="s">
        <v>572</v>
      </c>
    </row>
    <row r="878" spans="1:17" x14ac:dyDescent="0.25">
      <c r="A878">
        <v>39744</v>
      </c>
      <c r="B878">
        <v>-58.378402811523102</v>
      </c>
      <c r="C878">
        <v>-34.627095709218999</v>
      </c>
      <c r="D878" t="s">
        <v>1527</v>
      </c>
      <c r="E878" t="s">
        <v>39</v>
      </c>
      <c r="F878" t="s">
        <v>2213</v>
      </c>
      <c r="G878" t="s">
        <v>40</v>
      </c>
      <c r="H878">
        <v>1</v>
      </c>
      <c r="I878" t="b">
        <v>0</v>
      </c>
      <c r="J878" t="b">
        <v>0</v>
      </c>
      <c r="K878" t="s">
        <v>327</v>
      </c>
      <c r="L878">
        <v>1578</v>
      </c>
      <c r="N878" t="s">
        <v>539</v>
      </c>
      <c r="O878" t="s">
        <v>559</v>
      </c>
      <c r="P878">
        <v>1138</v>
      </c>
      <c r="Q878" t="s">
        <v>2214</v>
      </c>
    </row>
    <row r="879" spans="1:17" x14ac:dyDescent="0.25">
      <c r="A879">
        <v>40253</v>
      </c>
      <c r="B879">
        <v>-58.401549280122602</v>
      </c>
      <c r="C879">
        <v>-34.592159381116701</v>
      </c>
      <c r="D879" t="s">
        <v>1498</v>
      </c>
      <c r="E879" t="s">
        <v>39</v>
      </c>
      <c r="F879" t="s">
        <v>2215</v>
      </c>
      <c r="G879" t="s">
        <v>40</v>
      </c>
      <c r="H879">
        <v>1</v>
      </c>
      <c r="I879" t="b">
        <v>0</v>
      </c>
      <c r="J879" t="b">
        <v>0</v>
      </c>
      <c r="K879" t="s">
        <v>329</v>
      </c>
      <c r="L879">
        <v>0</v>
      </c>
      <c r="M879" t="s">
        <v>301</v>
      </c>
      <c r="N879" t="s">
        <v>524</v>
      </c>
      <c r="O879" t="s">
        <v>565</v>
      </c>
    </row>
    <row r="880" spans="1:17" x14ac:dyDescent="0.25">
      <c r="A880">
        <v>40161</v>
      </c>
      <c r="B880">
        <v>-58.475584673085699</v>
      </c>
      <c r="C880">
        <v>-34.546594580741697</v>
      </c>
      <c r="D880" t="s">
        <v>1498</v>
      </c>
      <c r="E880" t="s">
        <v>39</v>
      </c>
      <c r="F880" t="s">
        <v>2216</v>
      </c>
      <c r="G880" t="s">
        <v>40</v>
      </c>
      <c r="H880">
        <v>1</v>
      </c>
      <c r="I880" t="b">
        <v>0</v>
      </c>
      <c r="J880" t="b">
        <v>0</v>
      </c>
      <c r="K880" t="s">
        <v>330</v>
      </c>
      <c r="L880">
        <v>0</v>
      </c>
      <c r="M880" t="s">
        <v>2217</v>
      </c>
      <c r="N880" t="s">
        <v>203</v>
      </c>
      <c r="O880" t="s">
        <v>571</v>
      </c>
    </row>
    <row r="881" spans="1:17" x14ac:dyDescent="0.25">
      <c r="A881">
        <v>40519</v>
      </c>
      <c r="B881">
        <v>-58.492610608676607</v>
      </c>
      <c r="C881">
        <v>-34.660190286387198</v>
      </c>
      <c r="D881" t="s">
        <v>1490</v>
      </c>
      <c r="E881" t="s">
        <v>39</v>
      </c>
      <c r="F881" t="s">
        <v>2218</v>
      </c>
      <c r="G881" t="s">
        <v>40</v>
      </c>
      <c r="H881">
        <v>1</v>
      </c>
      <c r="I881" t="b">
        <v>0</v>
      </c>
      <c r="J881" t="b">
        <v>0</v>
      </c>
      <c r="K881" t="s">
        <v>331</v>
      </c>
      <c r="L881">
        <v>0</v>
      </c>
      <c r="M881" t="s">
        <v>2219</v>
      </c>
      <c r="N881" t="s">
        <v>547</v>
      </c>
      <c r="O881" t="s">
        <v>564</v>
      </c>
    </row>
    <row r="882" spans="1:17" x14ac:dyDescent="0.25">
      <c r="A882">
        <v>39959</v>
      </c>
      <c r="B882">
        <v>-58.409113007712499</v>
      </c>
      <c r="C882">
        <v>-34.5893943207438</v>
      </c>
      <c r="D882" t="s">
        <v>1520</v>
      </c>
      <c r="E882" t="s">
        <v>39</v>
      </c>
      <c r="F882" t="s">
        <v>2220</v>
      </c>
      <c r="G882" t="s">
        <v>40</v>
      </c>
      <c r="H882">
        <v>2</v>
      </c>
      <c r="I882" t="b">
        <v>0</v>
      </c>
      <c r="J882" t="b">
        <v>0</v>
      </c>
      <c r="K882" t="s">
        <v>332</v>
      </c>
      <c r="L882">
        <v>1831</v>
      </c>
      <c r="N882" t="s">
        <v>524</v>
      </c>
      <c r="O882" t="s">
        <v>565</v>
      </c>
      <c r="P882">
        <v>1425</v>
      </c>
      <c r="Q882" t="s">
        <v>2221</v>
      </c>
    </row>
    <row r="883" spans="1:17" x14ac:dyDescent="0.25">
      <c r="A883">
        <v>40273</v>
      </c>
      <c r="B883">
        <v>-58.414824080232712</v>
      </c>
      <c r="C883">
        <v>-34.597828745462699</v>
      </c>
      <c r="D883" t="s">
        <v>1498</v>
      </c>
      <c r="E883" t="s">
        <v>39</v>
      </c>
      <c r="F883" t="s">
        <v>2222</v>
      </c>
      <c r="G883" t="s">
        <v>40</v>
      </c>
      <c r="H883">
        <v>2</v>
      </c>
      <c r="I883" t="b">
        <v>0</v>
      </c>
      <c r="J883" t="b">
        <v>0</v>
      </c>
      <c r="K883" t="s">
        <v>332</v>
      </c>
      <c r="L883">
        <v>0</v>
      </c>
      <c r="M883" t="s">
        <v>266</v>
      </c>
      <c r="N883" t="s">
        <v>524</v>
      </c>
      <c r="O883" t="s">
        <v>565</v>
      </c>
    </row>
    <row r="884" spans="1:17" x14ac:dyDescent="0.25">
      <c r="A884">
        <v>40750</v>
      </c>
      <c r="B884">
        <v>-58.402544647371897</v>
      </c>
      <c r="C884">
        <v>-34.581700737880297</v>
      </c>
      <c r="D884" t="s">
        <v>1491</v>
      </c>
      <c r="E884" t="s">
        <v>39</v>
      </c>
      <c r="F884" t="s">
        <v>2223</v>
      </c>
      <c r="G884" t="s">
        <v>40</v>
      </c>
      <c r="H884">
        <v>3</v>
      </c>
      <c r="I884" t="b">
        <v>0</v>
      </c>
      <c r="J884" t="b">
        <v>0</v>
      </c>
      <c r="K884" t="s">
        <v>332</v>
      </c>
      <c r="L884">
        <v>0</v>
      </c>
      <c r="M884" t="s">
        <v>270</v>
      </c>
      <c r="N884" t="s">
        <v>530</v>
      </c>
      <c r="O884" t="s">
        <v>569</v>
      </c>
    </row>
    <row r="885" spans="1:17" x14ac:dyDescent="0.25">
      <c r="A885">
        <v>40702</v>
      </c>
      <c r="B885">
        <v>-58.402754855716999</v>
      </c>
      <c r="C885">
        <v>-34.581628735212597</v>
      </c>
      <c r="D885" t="s">
        <v>1490</v>
      </c>
      <c r="E885" t="s">
        <v>39</v>
      </c>
      <c r="F885" t="s">
        <v>2223</v>
      </c>
      <c r="G885" t="s">
        <v>40</v>
      </c>
      <c r="H885">
        <v>2</v>
      </c>
      <c r="I885" t="b">
        <v>0</v>
      </c>
      <c r="J885" t="b">
        <v>0</v>
      </c>
      <c r="K885" t="s">
        <v>332</v>
      </c>
      <c r="L885">
        <v>0</v>
      </c>
      <c r="M885" t="s">
        <v>270</v>
      </c>
      <c r="N885" t="s">
        <v>530</v>
      </c>
      <c r="O885" t="s">
        <v>569</v>
      </c>
    </row>
    <row r="886" spans="1:17" x14ac:dyDescent="0.25">
      <c r="A886">
        <v>41037</v>
      </c>
      <c r="B886">
        <v>-58.409726804468697</v>
      </c>
      <c r="C886">
        <v>-34.589312576256113</v>
      </c>
      <c r="D886" t="s">
        <v>1512</v>
      </c>
      <c r="E886" t="s">
        <v>39</v>
      </c>
      <c r="F886" t="s">
        <v>2224</v>
      </c>
      <c r="G886" t="s">
        <v>40</v>
      </c>
      <c r="H886">
        <v>3</v>
      </c>
      <c r="I886" t="b">
        <v>0</v>
      </c>
      <c r="J886" t="b">
        <v>0</v>
      </c>
      <c r="K886" t="s">
        <v>332</v>
      </c>
      <c r="L886">
        <v>0</v>
      </c>
      <c r="M886" t="s">
        <v>312</v>
      </c>
      <c r="N886" t="s">
        <v>524</v>
      </c>
      <c r="O886" t="s">
        <v>565</v>
      </c>
    </row>
    <row r="887" spans="1:17" x14ac:dyDescent="0.25">
      <c r="A887">
        <v>39722</v>
      </c>
      <c r="B887">
        <v>-58.458867061004902</v>
      </c>
      <c r="C887">
        <v>-34.559420054678988</v>
      </c>
      <c r="D887" t="s">
        <v>2225</v>
      </c>
      <c r="E887" t="s">
        <v>39</v>
      </c>
      <c r="F887" t="s">
        <v>2226</v>
      </c>
      <c r="G887" t="s">
        <v>40</v>
      </c>
      <c r="H887">
        <v>1</v>
      </c>
      <c r="I887" t="b">
        <v>0</v>
      </c>
      <c r="J887" t="b">
        <v>0</v>
      </c>
      <c r="K887" t="s">
        <v>333</v>
      </c>
      <c r="L887">
        <v>0</v>
      </c>
      <c r="M887" t="s">
        <v>261</v>
      </c>
      <c r="N887" t="s">
        <v>532</v>
      </c>
      <c r="O887" t="s">
        <v>570</v>
      </c>
    </row>
    <row r="888" spans="1:17" x14ac:dyDescent="0.25">
      <c r="A888">
        <v>40185</v>
      </c>
      <c r="B888">
        <v>-58.373321201845513</v>
      </c>
      <c r="C888">
        <v>-34.606925242761513</v>
      </c>
      <c r="D888" t="s">
        <v>1498</v>
      </c>
      <c r="E888" t="s">
        <v>39</v>
      </c>
      <c r="F888" t="s">
        <v>2227</v>
      </c>
      <c r="G888" t="s">
        <v>40</v>
      </c>
      <c r="H888">
        <v>8</v>
      </c>
      <c r="I888" t="b">
        <v>0</v>
      </c>
      <c r="J888" t="b">
        <v>0</v>
      </c>
      <c r="K888" t="s">
        <v>325</v>
      </c>
      <c r="L888">
        <v>480</v>
      </c>
      <c r="N888" t="s">
        <v>512</v>
      </c>
      <c r="O888" t="s">
        <v>559</v>
      </c>
      <c r="P888">
        <v>1036</v>
      </c>
      <c r="Q888" t="s">
        <v>2193</v>
      </c>
    </row>
    <row r="889" spans="1:17" x14ac:dyDescent="0.25">
      <c r="A889">
        <v>39994</v>
      </c>
      <c r="B889">
        <v>-58.415900720051788</v>
      </c>
      <c r="C889">
        <v>-34.638934378075497</v>
      </c>
      <c r="D889" t="s">
        <v>1548</v>
      </c>
      <c r="E889" t="s">
        <v>39</v>
      </c>
      <c r="F889" t="s">
        <v>2228</v>
      </c>
      <c r="G889" t="s">
        <v>40</v>
      </c>
      <c r="H889">
        <v>3</v>
      </c>
      <c r="I889" t="b">
        <v>0</v>
      </c>
      <c r="J889" t="b">
        <v>0</v>
      </c>
      <c r="K889" t="s">
        <v>1616</v>
      </c>
      <c r="L889">
        <v>0</v>
      </c>
      <c r="M889" t="s">
        <v>263</v>
      </c>
      <c r="N889" t="s">
        <v>513</v>
      </c>
      <c r="O889" t="s">
        <v>560</v>
      </c>
    </row>
    <row r="890" spans="1:17" x14ac:dyDescent="0.25">
      <c r="A890">
        <v>39921</v>
      </c>
      <c r="B890">
        <v>-58.415941967629003</v>
      </c>
      <c r="C890">
        <v>-34.631379105384802</v>
      </c>
      <c r="D890" t="s">
        <v>1520</v>
      </c>
      <c r="E890" t="s">
        <v>39</v>
      </c>
      <c r="F890" t="s">
        <v>2229</v>
      </c>
      <c r="G890" t="s">
        <v>40</v>
      </c>
      <c r="H890">
        <v>1</v>
      </c>
      <c r="I890" t="b">
        <v>0</v>
      </c>
      <c r="J890" t="b">
        <v>0</v>
      </c>
      <c r="K890" t="s">
        <v>1616</v>
      </c>
      <c r="L890">
        <v>0</v>
      </c>
      <c r="M890" t="s">
        <v>402</v>
      </c>
      <c r="N890" t="s">
        <v>528</v>
      </c>
      <c r="O890" t="s">
        <v>568</v>
      </c>
    </row>
    <row r="891" spans="1:17" x14ac:dyDescent="0.25">
      <c r="A891">
        <v>39716</v>
      </c>
      <c r="B891">
        <v>-58.479396229737603</v>
      </c>
      <c r="C891">
        <v>-34.629475750326797</v>
      </c>
      <c r="D891" t="s">
        <v>2225</v>
      </c>
      <c r="E891" t="s">
        <v>39</v>
      </c>
      <c r="F891" t="s">
        <v>2230</v>
      </c>
      <c r="G891" t="s">
        <v>40</v>
      </c>
      <c r="H891">
        <v>1</v>
      </c>
      <c r="I891" t="b">
        <v>0</v>
      </c>
      <c r="J891" t="b">
        <v>0</v>
      </c>
      <c r="K891" t="s">
        <v>334</v>
      </c>
      <c r="L891">
        <v>0</v>
      </c>
      <c r="M891" t="s">
        <v>650</v>
      </c>
      <c r="N891" t="s">
        <v>553</v>
      </c>
      <c r="O891" t="s">
        <v>563</v>
      </c>
    </row>
    <row r="892" spans="1:17" x14ac:dyDescent="0.25">
      <c r="A892">
        <v>41207</v>
      </c>
      <c r="B892">
        <v>-58.371352180399597</v>
      </c>
      <c r="C892">
        <v>-34.630473302629198</v>
      </c>
      <c r="D892" t="s">
        <v>1489</v>
      </c>
      <c r="E892" t="s">
        <v>39</v>
      </c>
      <c r="F892" t="s">
        <v>2231</v>
      </c>
      <c r="G892" t="s">
        <v>40</v>
      </c>
      <c r="H892">
        <v>2</v>
      </c>
      <c r="I892" t="b">
        <v>0</v>
      </c>
      <c r="J892" t="b">
        <v>0</v>
      </c>
      <c r="K892" t="s">
        <v>335</v>
      </c>
      <c r="L892">
        <v>0</v>
      </c>
      <c r="M892" t="s">
        <v>296</v>
      </c>
      <c r="N892" t="s">
        <v>525</v>
      </c>
      <c r="O892" t="s">
        <v>560</v>
      </c>
    </row>
    <row r="893" spans="1:17" x14ac:dyDescent="0.25">
      <c r="A893">
        <v>39713</v>
      </c>
      <c r="B893">
        <v>-58.443419804205099</v>
      </c>
      <c r="C893">
        <v>-34.628283900016598</v>
      </c>
      <c r="D893" t="s">
        <v>2225</v>
      </c>
      <c r="E893" t="s">
        <v>39</v>
      </c>
      <c r="F893" t="s">
        <v>2232</v>
      </c>
      <c r="G893" t="s">
        <v>40</v>
      </c>
      <c r="H893">
        <v>1</v>
      </c>
      <c r="I893" t="b">
        <v>0</v>
      </c>
      <c r="J893" t="b">
        <v>0</v>
      </c>
      <c r="K893" t="s">
        <v>336</v>
      </c>
      <c r="L893">
        <v>0</v>
      </c>
      <c r="M893" t="s">
        <v>452</v>
      </c>
      <c r="N893" t="s">
        <v>518</v>
      </c>
      <c r="O893" t="s">
        <v>562</v>
      </c>
    </row>
    <row r="894" spans="1:17" x14ac:dyDescent="0.25">
      <c r="A894">
        <v>40078</v>
      </c>
      <c r="B894">
        <v>-58.460432020839399</v>
      </c>
      <c r="C894">
        <v>-34.628184714180399</v>
      </c>
      <c r="D894" t="s">
        <v>1548</v>
      </c>
      <c r="E894" t="s">
        <v>39</v>
      </c>
      <c r="F894" t="s">
        <v>2233</v>
      </c>
      <c r="G894" t="s">
        <v>40</v>
      </c>
      <c r="H894">
        <v>2</v>
      </c>
      <c r="I894" t="b">
        <v>0</v>
      </c>
      <c r="J894" t="b">
        <v>0</v>
      </c>
      <c r="K894" t="s">
        <v>337</v>
      </c>
      <c r="L894">
        <v>0</v>
      </c>
      <c r="M894" t="s">
        <v>2234</v>
      </c>
      <c r="N894" t="s">
        <v>529</v>
      </c>
      <c r="O894" t="s">
        <v>566</v>
      </c>
    </row>
    <row r="895" spans="1:17" x14ac:dyDescent="0.25">
      <c r="A895">
        <v>40309</v>
      </c>
      <c r="B895">
        <v>-58.436943409951709</v>
      </c>
      <c r="C895">
        <v>-34.583505010686999</v>
      </c>
      <c r="D895" t="s">
        <v>1498</v>
      </c>
      <c r="E895" t="s">
        <v>39</v>
      </c>
      <c r="F895" t="s">
        <v>2235</v>
      </c>
      <c r="G895" t="s">
        <v>40</v>
      </c>
      <c r="H895">
        <v>1</v>
      </c>
      <c r="I895" t="b">
        <v>0</v>
      </c>
      <c r="J895" t="b">
        <v>0</v>
      </c>
      <c r="K895" t="s">
        <v>338</v>
      </c>
      <c r="L895">
        <v>0</v>
      </c>
      <c r="M895" t="s">
        <v>413</v>
      </c>
      <c r="N895" t="s">
        <v>530</v>
      </c>
      <c r="O895" t="s">
        <v>569</v>
      </c>
    </row>
    <row r="896" spans="1:17" x14ac:dyDescent="0.25">
      <c r="A896">
        <v>41198</v>
      </c>
      <c r="B896">
        <v>-58.369025687067499</v>
      </c>
      <c r="C896">
        <v>-34.601054559604499</v>
      </c>
      <c r="D896" t="s">
        <v>1489</v>
      </c>
      <c r="E896" t="s">
        <v>39</v>
      </c>
      <c r="F896" t="s">
        <v>2236</v>
      </c>
      <c r="G896" t="s">
        <v>40</v>
      </c>
      <c r="H896">
        <v>1</v>
      </c>
      <c r="I896" t="b">
        <v>0</v>
      </c>
      <c r="J896" t="b">
        <v>0</v>
      </c>
      <c r="K896" t="s">
        <v>339</v>
      </c>
      <c r="L896">
        <v>557</v>
      </c>
      <c r="N896" t="s">
        <v>512</v>
      </c>
      <c r="O896" t="s">
        <v>559</v>
      </c>
      <c r="P896">
        <v>1106</v>
      </c>
      <c r="Q896" t="s">
        <v>2237</v>
      </c>
    </row>
    <row r="897" spans="1:17" x14ac:dyDescent="0.25">
      <c r="A897">
        <v>40718</v>
      </c>
      <c r="B897">
        <v>-58.369899489627898</v>
      </c>
      <c r="C897">
        <v>-34.598295175451312</v>
      </c>
      <c r="D897" t="s">
        <v>1490</v>
      </c>
      <c r="E897" t="s">
        <v>39</v>
      </c>
      <c r="F897" t="s">
        <v>2238</v>
      </c>
      <c r="G897" t="s">
        <v>40</v>
      </c>
      <c r="H897">
        <v>3</v>
      </c>
      <c r="I897" t="b">
        <v>0</v>
      </c>
      <c r="J897" t="b">
        <v>0</v>
      </c>
      <c r="K897" t="s">
        <v>339</v>
      </c>
      <c r="L897">
        <v>0</v>
      </c>
      <c r="M897" t="s">
        <v>266</v>
      </c>
      <c r="N897" t="s">
        <v>517</v>
      </c>
      <c r="O897" t="s">
        <v>559</v>
      </c>
    </row>
    <row r="898" spans="1:17" x14ac:dyDescent="0.25">
      <c r="A898">
        <v>40263</v>
      </c>
      <c r="B898">
        <v>-58.369205880786893</v>
      </c>
      <c r="C898">
        <v>-34.601158244128101</v>
      </c>
      <c r="D898" t="s">
        <v>1498</v>
      </c>
      <c r="E898" t="s">
        <v>39</v>
      </c>
      <c r="F898" t="s">
        <v>2239</v>
      </c>
      <c r="G898" t="s">
        <v>40</v>
      </c>
      <c r="H898">
        <v>1</v>
      </c>
      <c r="I898" t="b">
        <v>0</v>
      </c>
      <c r="J898" t="b">
        <v>0</v>
      </c>
      <c r="K898" t="s">
        <v>339</v>
      </c>
      <c r="L898">
        <v>0</v>
      </c>
      <c r="M898" t="s">
        <v>435</v>
      </c>
      <c r="N898" t="s">
        <v>512</v>
      </c>
      <c r="O898" t="s">
        <v>559</v>
      </c>
    </row>
    <row r="899" spans="1:17" x14ac:dyDescent="0.25">
      <c r="A899">
        <v>41218</v>
      </c>
      <c r="B899">
        <v>-58.3691375746698</v>
      </c>
      <c r="C899">
        <v>-34.600704034101497</v>
      </c>
      <c r="D899" t="s">
        <v>1489</v>
      </c>
      <c r="E899" t="s">
        <v>39</v>
      </c>
      <c r="F899" t="s">
        <v>2240</v>
      </c>
      <c r="G899" t="s">
        <v>40</v>
      </c>
      <c r="H899">
        <v>1</v>
      </c>
      <c r="I899" t="b">
        <v>0</v>
      </c>
      <c r="J899" t="b">
        <v>0</v>
      </c>
      <c r="K899" t="s">
        <v>339</v>
      </c>
      <c r="L899">
        <v>0</v>
      </c>
      <c r="M899" t="s">
        <v>503</v>
      </c>
      <c r="N899" t="s">
        <v>512</v>
      </c>
      <c r="O899" t="s">
        <v>559</v>
      </c>
    </row>
    <row r="900" spans="1:17" x14ac:dyDescent="0.25">
      <c r="A900">
        <v>39714</v>
      </c>
      <c r="B900">
        <v>-58.456572045203004</v>
      </c>
      <c r="C900">
        <v>-34.626393992291803</v>
      </c>
      <c r="D900" t="s">
        <v>2225</v>
      </c>
      <c r="E900" t="s">
        <v>39</v>
      </c>
      <c r="F900" t="s">
        <v>2241</v>
      </c>
      <c r="G900" t="s">
        <v>40</v>
      </c>
      <c r="H900">
        <v>1</v>
      </c>
      <c r="I900" t="b">
        <v>0</v>
      </c>
      <c r="J900" t="b">
        <v>0</v>
      </c>
      <c r="K900" t="s">
        <v>340</v>
      </c>
      <c r="L900">
        <v>0</v>
      </c>
      <c r="M900" t="s">
        <v>2242</v>
      </c>
      <c r="N900" t="s">
        <v>529</v>
      </c>
      <c r="O900" t="s">
        <v>566</v>
      </c>
    </row>
    <row r="901" spans="1:17" x14ac:dyDescent="0.25">
      <c r="A901">
        <v>40698</v>
      </c>
      <c r="B901">
        <v>-58.364636740812387</v>
      </c>
      <c r="C901">
        <v>-34.6365966752021</v>
      </c>
      <c r="D901" t="s">
        <v>1490</v>
      </c>
      <c r="E901" t="s">
        <v>39</v>
      </c>
      <c r="F901" t="s">
        <v>2243</v>
      </c>
      <c r="G901" t="s">
        <v>40</v>
      </c>
      <c r="H901">
        <v>1</v>
      </c>
      <c r="I901" t="b">
        <v>0</v>
      </c>
      <c r="J901" t="b">
        <v>0</v>
      </c>
      <c r="K901" t="s">
        <v>341</v>
      </c>
      <c r="L901">
        <v>0</v>
      </c>
      <c r="M901" t="s">
        <v>2244</v>
      </c>
      <c r="N901" t="s">
        <v>520</v>
      </c>
      <c r="O901" t="s">
        <v>560</v>
      </c>
    </row>
    <row r="902" spans="1:17" x14ac:dyDescent="0.25">
      <c r="A902">
        <v>40582</v>
      </c>
      <c r="B902">
        <v>-58.378473359331302</v>
      </c>
      <c r="C902">
        <v>-34.627469599311112</v>
      </c>
      <c r="D902" t="s">
        <v>1490</v>
      </c>
      <c r="E902" t="s">
        <v>39</v>
      </c>
      <c r="F902" t="s">
        <v>2245</v>
      </c>
      <c r="G902" t="s">
        <v>40</v>
      </c>
      <c r="H902">
        <v>3</v>
      </c>
      <c r="I902" t="b">
        <v>0</v>
      </c>
      <c r="J902" t="b">
        <v>0</v>
      </c>
      <c r="K902" t="s">
        <v>260</v>
      </c>
      <c r="L902">
        <v>0</v>
      </c>
      <c r="M902" t="s">
        <v>327</v>
      </c>
      <c r="N902" t="s">
        <v>539</v>
      </c>
      <c r="O902" t="s">
        <v>559</v>
      </c>
    </row>
    <row r="903" spans="1:17" x14ac:dyDescent="0.25">
      <c r="A903">
        <v>40545</v>
      </c>
      <c r="B903">
        <v>-58.360783657227898</v>
      </c>
      <c r="C903">
        <v>-34.632246604643598</v>
      </c>
      <c r="D903" t="s">
        <v>1490</v>
      </c>
      <c r="E903" t="s">
        <v>39</v>
      </c>
      <c r="F903" t="s">
        <v>2246</v>
      </c>
      <c r="G903" t="s">
        <v>40</v>
      </c>
      <c r="H903">
        <v>3</v>
      </c>
      <c r="I903" t="b">
        <v>0</v>
      </c>
      <c r="J903" t="b">
        <v>0</v>
      </c>
      <c r="K903" t="s">
        <v>342</v>
      </c>
      <c r="L903">
        <v>0</v>
      </c>
      <c r="M903" t="s">
        <v>2247</v>
      </c>
      <c r="N903" t="s">
        <v>520</v>
      </c>
      <c r="O903" t="s">
        <v>560</v>
      </c>
    </row>
    <row r="904" spans="1:17" x14ac:dyDescent="0.25">
      <c r="A904">
        <v>40817</v>
      </c>
      <c r="B904">
        <v>-58.425267957708797</v>
      </c>
      <c r="C904">
        <v>-34.575088676123997</v>
      </c>
      <c r="D904" t="s">
        <v>1491</v>
      </c>
      <c r="E904" t="s">
        <v>39</v>
      </c>
      <c r="F904" t="s">
        <v>2248</v>
      </c>
      <c r="G904" t="s">
        <v>40</v>
      </c>
      <c r="H904">
        <v>2</v>
      </c>
      <c r="I904" t="b">
        <v>0</v>
      </c>
      <c r="J904" t="b">
        <v>0</v>
      </c>
      <c r="K904" t="s">
        <v>343</v>
      </c>
      <c r="L904">
        <v>0</v>
      </c>
      <c r="M904" t="s">
        <v>354</v>
      </c>
      <c r="N904" t="s">
        <v>530</v>
      </c>
      <c r="O904" t="s">
        <v>569</v>
      </c>
    </row>
    <row r="905" spans="1:17" x14ac:dyDescent="0.25">
      <c r="A905">
        <v>39967</v>
      </c>
      <c r="B905">
        <v>-58.445398698179289</v>
      </c>
      <c r="C905">
        <v>-34.569909852450202</v>
      </c>
      <c r="D905" t="s">
        <v>1520</v>
      </c>
      <c r="E905" t="s">
        <v>39</v>
      </c>
      <c r="F905" t="s">
        <v>2249</v>
      </c>
      <c r="G905" t="s">
        <v>40</v>
      </c>
      <c r="H905">
        <v>2</v>
      </c>
      <c r="I905" t="b">
        <v>0</v>
      </c>
      <c r="J905" t="b">
        <v>0</v>
      </c>
      <c r="K905" t="s">
        <v>261</v>
      </c>
      <c r="L905">
        <v>850</v>
      </c>
      <c r="N905" t="s">
        <v>531</v>
      </c>
      <c r="O905" t="s">
        <v>570</v>
      </c>
      <c r="P905">
        <v>1426</v>
      </c>
      <c r="Q905" t="s">
        <v>2250</v>
      </c>
    </row>
    <row r="906" spans="1:17" x14ac:dyDescent="0.25">
      <c r="A906">
        <v>41239</v>
      </c>
      <c r="B906">
        <v>-58.455808557425897</v>
      </c>
      <c r="C906">
        <v>-34.562942549871501</v>
      </c>
      <c r="D906" t="s">
        <v>37</v>
      </c>
      <c r="E906" t="s">
        <v>39</v>
      </c>
      <c r="F906" t="s">
        <v>2251</v>
      </c>
      <c r="G906" t="s">
        <v>40</v>
      </c>
      <c r="H906">
        <v>2</v>
      </c>
      <c r="I906" t="b">
        <v>0</v>
      </c>
      <c r="J906" t="b">
        <v>0</v>
      </c>
      <c r="K906" t="s">
        <v>261</v>
      </c>
      <c r="L906">
        <v>0</v>
      </c>
      <c r="M906" t="s">
        <v>386</v>
      </c>
      <c r="N906" t="s">
        <v>532</v>
      </c>
      <c r="O906" t="s">
        <v>570</v>
      </c>
    </row>
    <row r="907" spans="1:17" x14ac:dyDescent="0.25">
      <c r="A907">
        <v>41269</v>
      </c>
      <c r="B907">
        <v>-58.453736686962003</v>
      </c>
      <c r="C907">
        <v>-34.565288013434099</v>
      </c>
      <c r="D907" t="s">
        <v>37</v>
      </c>
      <c r="E907" t="s">
        <v>39</v>
      </c>
      <c r="F907" t="s">
        <v>2252</v>
      </c>
      <c r="G907" t="s">
        <v>40</v>
      </c>
      <c r="H907">
        <v>3</v>
      </c>
      <c r="I907" t="b">
        <v>0</v>
      </c>
      <c r="J907" t="b">
        <v>0</v>
      </c>
      <c r="K907" t="s">
        <v>261</v>
      </c>
      <c r="L907">
        <v>0</v>
      </c>
      <c r="M907" t="s">
        <v>2253</v>
      </c>
      <c r="N907" t="s">
        <v>532</v>
      </c>
      <c r="O907" t="s">
        <v>570</v>
      </c>
    </row>
    <row r="908" spans="1:17" x14ac:dyDescent="0.25">
      <c r="A908">
        <v>41017</v>
      </c>
      <c r="B908">
        <v>-58.453360772795698</v>
      </c>
      <c r="C908">
        <v>-34.565520920580887</v>
      </c>
      <c r="D908" t="s">
        <v>1512</v>
      </c>
      <c r="E908" t="s">
        <v>39</v>
      </c>
      <c r="F908" t="s">
        <v>2252</v>
      </c>
      <c r="G908" t="s">
        <v>40</v>
      </c>
      <c r="H908">
        <v>3</v>
      </c>
      <c r="I908" t="b">
        <v>0</v>
      </c>
      <c r="J908" t="b">
        <v>0</v>
      </c>
      <c r="K908" t="s">
        <v>261</v>
      </c>
      <c r="L908">
        <v>0</v>
      </c>
      <c r="M908" t="s">
        <v>2253</v>
      </c>
      <c r="N908" t="s">
        <v>532</v>
      </c>
      <c r="O908" t="s">
        <v>570</v>
      </c>
    </row>
    <row r="909" spans="1:17" x14ac:dyDescent="0.25">
      <c r="A909">
        <v>40523</v>
      </c>
      <c r="B909">
        <v>-58.453535679518701</v>
      </c>
      <c r="C909">
        <v>-34.565430917673687</v>
      </c>
      <c r="D909" t="s">
        <v>1490</v>
      </c>
      <c r="E909" t="s">
        <v>39</v>
      </c>
      <c r="F909" t="s">
        <v>2252</v>
      </c>
      <c r="G909" t="s">
        <v>40</v>
      </c>
      <c r="H909">
        <v>4</v>
      </c>
      <c r="I909" t="b">
        <v>0</v>
      </c>
      <c r="J909" t="b">
        <v>0</v>
      </c>
      <c r="K909" t="s">
        <v>261</v>
      </c>
      <c r="L909">
        <v>0</v>
      </c>
      <c r="M909" t="s">
        <v>2253</v>
      </c>
      <c r="N909" t="s">
        <v>532</v>
      </c>
      <c r="O909" t="s">
        <v>570</v>
      </c>
    </row>
    <row r="910" spans="1:17" x14ac:dyDescent="0.25">
      <c r="A910">
        <v>41131</v>
      </c>
      <c r="B910">
        <v>-58.464461624633799</v>
      </c>
      <c r="C910">
        <v>-34.553561453882701</v>
      </c>
      <c r="D910" t="s">
        <v>1489</v>
      </c>
      <c r="E910" t="s">
        <v>39</v>
      </c>
      <c r="F910" t="s">
        <v>2254</v>
      </c>
      <c r="G910" t="s">
        <v>40</v>
      </c>
      <c r="H910">
        <v>3</v>
      </c>
      <c r="I910" t="b">
        <v>0</v>
      </c>
      <c r="J910" t="b">
        <v>0</v>
      </c>
      <c r="K910" t="s">
        <v>261</v>
      </c>
      <c r="L910">
        <v>0</v>
      </c>
      <c r="M910" t="s">
        <v>2255</v>
      </c>
      <c r="N910" t="s">
        <v>533</v>
      </c>
      <c r="O910" t="s">
        <v>570</v>
      </c>
    </row>
    <row r="911" spans="1:17" x14ac:dyDescent="0.25">
      <c r="A911">
        <v>39853</v>
      </c>
      <c r="B911">
        <v>-58.468199478617201</v>
      </c>
      <c r="C911">
        <v>-34.548899169444397</v>
      </c>
      <c r="D911" t="s">
        <v>1542</v>
      </c>
      <c r="E911" t="s">
        <v>39</v>
      </c>
      <c r="F911" t="s">
        <v>2256</v>
      </c>
      <c r="G911" t="s">
        <v>40</v>
      </c>
      <c r="H911">
        <v>2</v>
      </c>
      <c r="I911" t="b">
        <v>0</v>
      </c>
      <c r="J911" t="b">
        <v>0</v>
      </c>
      <c r="K911" t="s">
        <v>261</v>
      </c>
      <c r="L911">
        <v>0</v>
      </c>
      <c r="M911" t="s">
        <v>2257</v>
      </c>
      <c r="N911" t="s">
        <v>533</v>
      </c>
      <c r="O911" t="s">
        <v>570</v>
      </c>
    </row>
    <row r="912" spans="1:17" x14ac:dyDescent="0.25">
      <c r="A912">
        <v>40724</v>
      </c>
      <c r="B912">
        <v>-58.467796566434288</v>
      </c>
      <c r="C912">
        <v>-34.549566366603102</v>
      </c>
      <c r="D912" t="s">
        <v>1490</v>
      </c>
      <c r="E912" t="s">
        <v>39</v>
      </c>
      <c r="F912" t="s">
        <v>2258</v>
      </c>
      <c r="G912" t="s">
        <v>40</v>
      </c>
      <c r="H912">
        <v>1</v>
      </c>
      <c r="I912" t="b">
        <v>0</v>
      </c>
      <c r="J912" t="b">
        <v>0</v>
      </c>
      <c r="K912" t="s">
        <v>261</v>
      </c>
      <c r="L912">
        <v>0</v>
      </c>
      <c r="M912" t="s">
        <v>2259</v>
      </c>
      <c r="N912" t="s">
        <v>533</v>
      </c>
      <c r="O912" t="s">
        <v>570</v>
      </c>
    </row>
    <row r="913" spans="1:15" x14ac:dyDescent="0.25">
      <c r="A913">
        <v>41033</v>
      </c>
      <c r="B913">
        <v>-58.458631853128097</v>
      </c>
      <c r="C913">
        <v>-34.559703262279598</v>
      </c>
      <c r="D913" t="s">
        <v>1512</v>
      </c>
      <c r="E913" t="s">
        <v>39</v>
      </c>
      <c r="F913" t="s">
        <v>2260</v>
      </c>
      <c r="G913" t="s">
        <v>40</v>
      </c>
      <c r="H913">
        <v>3</v>
      </c>
      <c r="I913" t="b">
        <v>0</v>
      </c>
      <c r="J913" t="b">
        <v>0</v>
      </c>
      <c r="K913" t="s">
        <v>261</v>
      </c>
      <c r="L913">
        <v>0</v>
      </c>
      <c r="M913" t="s">
        <v>2261</v>
      </c>
      <c r="N913" t="s">
        <v>532</v>
      </c>
      <c r="O913" t="s">
        <v>570</v>
      </c>
    </row>
    <row r="914" spans="1:15" x14ac:dyDescent="0.25">
      <c r="A914">
        <v>41050</v>
      </c>
      <c r="B914">
        <v>-58.458462244798802</v>
      </c>
      <c r="C914">
        <v>-34.5595379593492</v>
      </c>
      <c r="D914" t="s">
        <v>1512</v>
      </c>
      <c r="E914" t="s">
        <v>39</v>
      </c>
      <c r="F914" t="s">
        <v>2260</v>
      </c>
      <c r="G914" t="s">
        <v>40</v>
      </c>
      <c r="H914">
        <v>1</v>
      </c>
      <c r="I914" t="b">
        <v>0</v>
      </c>
      <c r="J914" t="b">
        <v>0</v>
      </c>
      <c r="K914" t="s">
        <v>261</v>
      </c>
      <c r="L914">
        <v>0</v>
      </c>
      <c r="M914" t="s">
        <v>2261</v>
      </c>
      <c r="N914" t="s">
        <v>532</v>
      </c>
      <c r="O914" t="s">
        <v>570</v>
      </c>
    </row>
    <row r="915" spans="1:15" x14ac:dyDescent="0.25">
      <c r="A915">
        <v>40470</v>
      </c>
      <c r="B915">
        <v>-58.446582112750299</v>
      </c>
      <c r="C915">
        <v>-34.569082634924101</v>
      </c>
      <c r="D915" t="s">
        <v>1494</v>
      </c>
      <c r="E915" t="s">
        <v>39</v>
      </c>
      <c r="F915" t="s">
        <v>2262</v>
      </c>
      <c r="G915" t="s">
        <v>40</v>
      </c>
      <c r="H915">
        <v>2</v>
      </c>
      <c r="I915" t="b">
        <v>0</v>
      </c>
      <c r="J915" t="b">
        <v>0</v>
      </c>
      <c r="K915" t="s">
        <v>261</v>
      </c>
      <c r="L915">
        <v>0</v>
      </c>
      <c r="M915" t="s">
        <v>2263</v>
      </c>
      <c r="N915" t="s">
        <v>530</v>
      </c>
      <c r="O915" t="s">
        <v>569</v>
      </c>
    </row>
    <row r="916" spans="1:15" x14ac:dyDescent="0.25">
      <c r="A916">
        <v>40858</v>
      </c>
      <c r="B916">
        <v>-58.461598255066207</v>
      </c>
      <c r="C916">
        <v>-34.556494374684704</v>
      </c>
      <c r="D916" t="s">
        <v>1491</v>
      </c>
      <c r="E916" t="s">
        <v>39</v>
      </c>
      <c r="F916" t="s">
        <v>2264</v>
      </c>
      <c r="G916" t="s">
        <v>40</v>
      </c>
      <c r="H916">
        <v>4</v>
      </c>
      <c r="I916" t="b">
        <v>0</v>
      </c>
      <c r="J916" t="b">
        <v>0</v>
      </c>
      <c r="K916" t="s">
        <v>261</v>
      </c>
      <c r="L916">
        <v>0</v>
      </c>
      <c r="M916" t="s">
        <v>2265</v>
      </c>
      <c r="N916" t="s">
        <v>532</v>
      </c>
      <c r="O916" t="s">
        <v>570</v>
      </c>
    </row>
    <row r="917" spans="1:15" x14ac:dyDescent="0.25">
      <c r="A917">
        <v>39957</v>
      </c>
      <c r="B917">
        <v>-58.4439766911932</v>
      </c>
      <c r="C917">
        <v>-34.581392728085703</v>
      </c>
      <c r="D917" t="s">
        <v>1520</v>
      </c>
      <c r="E917" t="s">
        <v>39</v>
      </c>
      <c r="F917" t="s">
        <v>2266</v>
      </c>
      <c r="G917" t="s">
        <v>40</v>
      </c>
      <c r="H917">
        <v>1</v>
      </c>
      <c r="I917" t="b">
        <v>0</v>
      </c>
      <c r="J917" t="b">
        <v>0</v>
      </c>
      <c r="K917" t="s">
        <v>344</v>
      </c>
      <c r="L917">
        <v>0</v>
      </c>
      <c r="M917" t="s">
        <v>2267</v>
      </c>
      <c r="N917" t="s">
        <v>531</v>
      </c>
      <c r="O917" t="s">
        <v>570</v>
      </c>
    </row>
    <row r="918" spans="1:15" x14ac:dyDescent="0.25">
      <c r="A918">
        <v>40857</v>
      </c>
      <c r="B918">
        <v>-58.392370105689899</v>
      </c>
      <c r="C918">
        <v>-34.649862242809</v>
      </c>
      <c r="D918" t="s">
        <v>1491</v>
      </c>
      <c r="E918" t="s">
        <v>39</v>
      </c>
      <c r="F918" t="s">
        <v>2268</v>
      </c>
      <c r="G918" t="s">
        <v>40</v>
      </c>
      <c r="H918">
        <v>1</v>
      </c>
      <c r="I918" t="b">
        <v>0</v>
      </c>
      <c r="J918" t="b">
        <v>0</v>
      </c>
      <c r="K918" t="s">
        <v>345</v>
      </c>
      <c r="L918">
        <v>0</v>
      </c>
      <c r="M918" t="s">
        <v>443</v>
      </c>
      <c r="N918" t="s">
        <v>525</v>
      </c>
      <c r="O918" t="s">
        <v>560</v>
      </c>
    </row>
    <row r="919" spans="1:15" x14ac:dyDescent="0.25">
      <c r="A919">
        <v>41188</v>
      </c>
      <c r="B919">
        <v>-58.373160772187397</v>
      </c>
      <c r="C919">
        <v>-34.6466434631064</v>
      </c>
      <c r="D919" t="s">
        <v>1489</v>
      </c>
      <c r="E919" t="s">
        <v>39</v>
      </c>
      <c r="F919" t="s">
        <v>2269</v>
      </c>
      <c r="G919" t="s">
        <v>40</v>
      </c>
      <c r="H919">
        <v>2</v>
      </c>
      <c r="I919" t="b">
        <v>0</v>
      </c>
      <c r="J919" t="b">
        <v>0</v>
      </c>
      <c r="K919" t="s">
        <v>345</v>
      </c>
      <c r="L919">
        <v>0</v>
      </c>
      <c r="M919" t="s">
        <v>2270</v>
      </c>
      <c r="N919" t="s">
        <v>525</v>
      </c>
      <c r="O919" t="s">
        <v>560</v>
      </c>
    </row>
    <row r="920" spans="1:15" x14ac:dyDescent="0.25">
      <c r="A920">
        <v>40240</v>
      </c>
      <c r="B920">
        <v>-58.376488918946599</v>
      </c>
      <c r="C920">
        <v>-34.647529967113897</v>
      </c>
      <c r="D920" t="s">
        <v>1498</v>
      </c>
      <c r="E920" t="s">
        <v>39</v>
      </c>
      <c r="F920" t="s">
        <v>2271</v>
      </c>
      <c r="G920" t="s">
        <v>40</v>
      </c>
      <c r="H920">
        <v>1</v>
      </c>
      <c r="I920" t="b">
        <v>0</v>
      </c>
      <c r="J920" t="b">
        <v>0</v>
      </c>
      <c r="K920" t="s">
        <v>345</v>
      </c>
      <c r="L920">
        <v>0</v>
      </c>
      <c r="M920" t="s">
        <v>2272</v>
      </c>
      <c r="N920" t="s">
        <v>525</v>
      </c>
      <c r="O920" t="s">
        <v>560</v>
      </c>
    </row>
    <row r="921" spans="1:15" x14ac:dyDescent="0.25">
      <c r="A921">
        <v>41014</v>
      </c>
      <c r="B921">
        <v>-58.392304778305501</v>
      </c>
      <c r="C921">
        <v>-34.604465106869498</v>
      </c>
      <c r="D921" t="s">
        <v>1512</v>
      </c>
      <c r="E921" t="s">
        <v>39</v>
      </c>
      <c r="F921" t="s">
        <v>2273</v>
      </c>
      <c r="G921" t="s">
        <v>40</v>
      </c>
      <c r="H921">
        <v>4</v>
      </c>
      <c r="I921" t="b">
        <v>0</v>
      </c>
      <c r="J921" t="b">
        <v>0</v>
      </c>
      <c r="K921" t="s">
        <v>262</v>
      </c>
      <c r="L921">
        <v>0</v>
      </c>
      <c r="M921" t="s">
        <v>268</v>
      </c>
      <c r="N921" t="s">
        <v>527</v>
      </c>
      <c r="O921" t="s">
        <v>567</v>
      </c>
    </row>
    <row r="922" spans="1:15" x14ac:dyDescent="0.25">
      <c r="A922">
        <v>39706</v>
      </c>
      <c r="B922">
        <v>-58.391361245523797</v>
      </c>
      <c r="C922">
        <v>-34.591439714466098</v>
      </c>
      <c r="D922" t="s">
        <v>2225</v>
      </c>
      <c r="E922" t="s">
        <v>39</v>
      </c>
      <c r="F922" t="s">
        <v>2274</v>
      </c>
      <c r="G922" t="s">
        <v>40</v>
      </c>
      <c r="H922">
        <v>1</v>
      </c>
      <c r="I922" t="b">
        <v>0</v>
      </c>
      <c r="J922" t="b">
        <v>0</v>
      </c>
      <c r="K922" t="s">
        <v>262</v>
      </c>
      <c r="L922">
        <v>0</v>
      </c>
      <c r="M922" t="s">
        <v>291</v>
      </c>
      <c r="N922" t="s">
        <v>524</v>
      </c>
      <c r="O922" t="s">
        <v>565</v>
      </c>
    </row>
    <row r="923" spans="1:15" x14ac:dyDescent="0.25">
      <c r="A923">
        <v>41304</v>
      </c>
      <c r="B923">
        <v>-58.392276686318603</v>
      </c>
      <c r="C923">
        <v>-34.605752736375301</v>
      </c>
      <c r="D923" t="s">
        <v>37</v>
      </c>
      <c r="E923" t="s">
        <v>39</v>
      </c>
      <c r="F923" t="s">
        <v>2275</v>
      </c>
      <c r="G923" t="s">
        <v>40</v>
      </c>
      <c r="H923">
        <v>2</v>
      </c>
      <c r="I923" t="b">
        <v>0</v>
      </c>
      <c r="J923" t="b">
        <v>0</v>
      </c>
      <c r="K923" t="s">
        <v>262</v>
      </c>
      <c r="L923">
        <v>0</v>
      </c>
      <c r="M923" t="s">
        <v>493</v>
      </c>
      <c r="N923" t="s">
        <v>527</v>
      </c>
      <c r="O923" t="s">
        <v>567</v>
      </c>
    </row>
    <row r="924" spans="1:15" x14ac:dyDescent="0.25">
      <c r="A924">
        <v>40140</v>
      </c>
      <c r="B924">
        <v>-58.392751971892999</v>
      </c>
      <c r="C924">
        <v>-34.600927524006799</v>
      </c>
      <c r="D924" t="s">
        <v>1498</v>
      </c>
      <c r="E924" t="s">
        <v>39</v>
      </c>
      <c r="F924" t="s">
        <v>2276</v>
      </c>
      <c r="G924" t="s">
        <v>40</v>
      </c>
      <c r="H924">
        <v>2</v>
      </c>
      <c r="I924" t="b">
        <v>0</v>
      </c>
      <c r="J924" t="b">
        <v>0</v>
      </c>
      <c r="K924" t="s">
        <v>262</v>
      </c>
      <c r="L924">
        <v>0</v>
      </c>
      <c r="M924" t="s">
        <v>508</v>
      </c>
      <c r="N924" t="s">
        <v>527</v>
      </c>
      <c r="O924" t="s">
        <v>567</v>
      </c>
    </row>
    <row r="925" spans="1:15" x14ac:dyDescent="0.25">
      <c r="A925">
        <v>40294</v>
      </c>
      <c r="B925">
        <v>-58.387702595262198</v>
      </c>
      <c r="C925">
        <v>-34.6200051838821</v>
      </c>
      <c r="D925" t="s">
        <v>1498</v>
      </c>
      <c r="E925" t="s">
        <v>39</v>
      </c>
      <c r="F925" t="s">
        <v>2277</v>
      </c>
      <c r="G925" t="s">
        <v>40</v>
      </c>
      <c r="H925">
        <v>1</v>
      </c>
      <c r="I925" t="b">
        <v>0</v>
      </c>
      <c r="J925" t="b">
        <v>0</v>
      </c>
      <c r="K925" t="s">
        <v>346</v>
      </c>
      <c r="L925">
        <v>0</v>
      </c>
      <c r="M925" t="s">
        <v>2278</v>
      </c>
      <c r="N925" t="s">
        <v>539</v>
      </c>
      <c r="O925" t="s">
        <v>559</v>
      </c>
    </row>
    <row r="926" spans="1:15" x14ac:dyDescent="0.25">
      <c r="A926">
        <v>41369</v>
      </c>
      <c r="B926">
        <v>-58.475406767623213</v>
      </c>
      <c r="C926">
        <v>-34.630321289264202</v>
      </c>
      <c r="D926" t="s">
        <v>37</v>
      </c>
      <c r="E926" t="s">
        <v>39</v>
      </c>
      <c r="F926" t="s">
        <v>2279</v>
      </c>
      <c r="G926" t="s">
        <v>40</v>
      </c>
      <c r="H926">
        <v>2</v>
      </c>
      <c r="I926" t="b">
        <v>0</v>
      </c>
      <c r="J926" t="b">
        <v>0</v>
      </c>
      <c r="K926" t="s">
        <v>347</v>
      </c>
      <c r="L926">
        <v>0</v>
      </c>
      <c r="M926" t="s">
        <v>2280</v>
      </c>
      <c r="N926" t="s">
        <v>553</v>
      </c>
      <c r="O926" t="s">
        <v>563</v>
      </c>
    </row>
    <row r="927" spans="1:15" x14ac:dyDescent="0.25">
      <c r="A927">
        <v>39972</v>
      </c>
      <c r="B927">
        <v>-58.495649222714697</v>
      </c>
      <c r="C927">
        <v>-34.602821462385599</v>
      </c>
      <c r="D927" t="s">
        <v>1520</v>
      </c>
      <c r="E927" t="s">
        <v>39</v>
      </c>
      <c r="F927" t="s">
        <v>2281</v>
      </c>
      <c r="G927" t="s">
        <v>40</v>
      </c>
      <c r="H927">
        <v>2</v>
      </c>
      <c r="I927" t="b">
        <v>0</v>
      </c>
      <c r="J927" t="b">
        <v>0</v>
      </c>
      <c r="K927" t="s">
        <v>347</v>
      </c>
      <c r="L927">
        <v>0</v>
      </c>
      <c r="M927" t="s">
        <v>459</v>
      </c>
      <c r="N927" t="s">
        <v>556</v>
      </c>
      <c r="O927" t="s">
        <v>573</v>
      </c>
    </row>
    <row r="928" spans="1:15" x14ac:dyDescent="0.25">
      <c r="A928">
        <v>40042</v>
      </c>
      <c r="B928">
        <v>-58.436803211370098</v>
      </c>
      <c r="C928">
        <v>-34.570564716600202</v>
      </c>
      <c r="D928" t="s">
        <v>1548</v>
      </c>
      <c r="E928" t="s">
        <v>39</v>
      </c>
      <c r="F928" t="s">
        <v>2282</v>
      </c>
      <c r="G928" t="s">
        <v>40</v>
      </c>
      <c r="H928">
        <v>1</v>
      </c>
      <c r="I928" t="b">
        <v>0</v>
      </c>
      <c r="J928" t="b">
        <v>0</v>
      </c>
      <c r="K928" t="s">
        <v>294</v>
      </c>
      <c r="L928">
        <v>0</v>
      </c>
      <c r="M928" t="s">
        <v>2283</v>
      </c>
      <c r="N928" t="s">
        <v>530</v>
      </c>
      <c r="O928" t="s">
        <v>569</v>
      </c>
    </row>
    <row r="929" spans="1:17" x14ac:dyDescent="0.25">
      <c r="A929">
        <v>41054</v>
      </c>
      <c r="B929">
        <v>-58.434187810203397</v>
      </c>
      <c r="C929">
        <v>-34.571825858133501</v>
      </c>
      <c r="D929" t="s">
        <v>1512</v>
      </c>
      <c r="E929" t="s">
        <v>39</v>
      </c>
      <c r="F929" t="s">
        <v>2284</v>
      </c>
      <c r="G929" t="s">
        <v>40</v>
      </c>
      <c r="H929">
        <v>2</v>
      </c>
      <c r="I929" t="b">
        <v>0</v>
      </c>
      <c r="J929" t="b">
        <v>0</v>
      </c>
      <c r="K929" t="s">
        <v>294</v>
      </c>
      <c r="L929">
        <v>0</v>
      </c>
      <c r="M929" t="s">
        <v>2285</v>
      </c>
      <c r="N929" t="s">
        <v>530</v>
      </c>
      <c r="O929" t="s">
        <v>569</v>
      </c>
    </row>
    <row r="930" spans="1:17" x14ac:dyDescent="0.25">
      <c r="A930">
        <v>40840</v>
      </c>
      <c r="B930">
        <v>-58.495830881266897</v>
      </c>
      <c r="C930">
        <v>-34.582126789961599</v>
      </c>
      <c r="D930" t="s">
        <v>1491</v>
      </c>
      <c r="E930" t="s">
        <v>39</v>
      </c>
      <c r="F930" t="s">
        <v>2286</v>
      </c>
      <c r="G930" t="s">
        <v>40</v>
      </c>
      <c r="H930">
        <v>3</v>
      </c>
      <c r="I930" t="b">
        <v>0</v>
      </c>
      <c r="J930" t="b">
        <v>0</v>
      </c>
      <c r="K930" t="s">
        <v>348</v>
      </c>
      <c r="L930">
        <v>0</v>
      </c>
      <c r="M930" t="s">
        <v>285</v>
      </c>
      <c r="N930" t="s">
        <v>546</v>
      </c>
      <c r="O930" t="s">
        <v>571</v>
      </c>
    </row>
    <row r="931" spans="1:17" x14ac:dyDescent="0.25">
      <c r="A931">
        <v>40270</v>
      </c>
      <c r="B931">
        <v>-58.492480132159201</v>
      </c>
      <c r="C931">
        <v>-34.636512946436603</v>
      </c>
      <c r="D931" t="s">
        <v>1498</v>
      </c>
      <c r="E931" t="s">
        <v>39</v>
      </c>
      <c r="F931" t="s">
        <v>2287</v>
      </c>
      <c r="G931" t="s">
        <v>40</v>
      </c>
      <c r="H931">
        <v>1</v>
      </c>
      <c r="I931" t="b">
        <v>0</v>
      </c>
      <c r="J931" t="b">
        <v>0</v>
      </c>
      <c r="K931" t="s">
        <v>349</v>
      </c>
      <c r="L931">
        <v>0</v>
      </c>
      <c r="M931" t="s">
        <v>457</v>
      </c>
      <c r="N931" t="s">
        <v>551</v>
      </c>
      <c r="O931" t="s">
        <v>563</v>
      </c>
    </row>
    <row r="932" spans="1:17" x14ac:dyDescent="0.25">
      <c r="A932">
        <v>41005</v>
      </c>
      <c r="B932">
        <v>-58.381345422468392</v>
      </c>
      <c r="C932">
        <v>-34.591739799113597</v>
      </c>
      <c r="D932" t="s">
        <v>1491</v>
      </c>
      <c r="E932" t="s">
        <v>39</v>
      </c>
      <c r="F932" t="s">
        <v>2288</v>
      </c>
      <c r="G932" t="s">
        <v>40</v>
      </c>
      <c r="H932">
        <v>2</v>
      </c>
      <c r="I932" t="b">
        <v>0</v>
      </c>
      <c r="J932" t="b">
        <v>0</v>
      </c>
      <c r="K932" t="s">
        <v>350</v>
      </c>
      <c r="L932">
        <v>1391</v>
      </c>
      <c r="N932" t="s">
        <v>517</v>
      </c>
      <c r="O932" t="s">
        <v>559</v>
      </c>
      <c r="P932">
        <v>1011</v>
      </c>
      <c r="Q932" t="s">
        <v>2289</v>
      </c>
    </row>
    <row r="933" spans="1:17" x14ac:dyDescent="0.25">
      <c r="A933">
        <v>41226</v>
      </c>
      <c r="B933">
        <v>-58.380804203386901</v>
      </c>
      <c r="C933">
        <v>-34.6027652256209</v>
      </c>
      <c r="D933" t="s">
        <v>37</v>
      </c>
      <c r="E933" t="s">
        <v>39</v>
      </c>
      <c r="F933" t="s">
        <v>2290</v>
      </c>
      <c r="G933" t="s">
        <v>40</v>
      </c>
      <c r="H933">
        <v>3</v>
      </c>
      <c r="I933" t="b">
        <v>0</v>
      </c>
      <c r="J933" t="b">
        <v>0</v>
      </c>
      <c r="K933" t="s">
        <v>350</v>
      </c>
      <c r="L933">
        <v>479</v>
      </c>
      <c r="N933" t="s">
        <v>512</v>
      </c>
      <c r="O933" t="s">
        <v>559</v>
      </c>
      <c r="P933">
        <v>1009</v>
      </c>
      <c r="Q933" t="s">
        <v>2291</v>
      </c>
    </row>
    <row r="934" spans="1:17" x14ac:dyDescent="0.25">
      <c r="A934">
        <v>39718</v>
      </c>
      <c r="B934">
        <v>-58.404092116907101</v>
      </c>
      <c r="C934">
        <v>-34.6102868820632</v>
      </c>
      <c r="D934" t="s">
        <v>2225</v>
      </c>
      <c r="E934" t="s">
        <v>39</v>
      </c>
      <c r="F934" t="s">
        <v>2292</v>
      </c>
      <c r="G934" t="s">
        <v>40</v>
      </c>
      <c r="H934">
        <v>1</v>
      </c>
      <c r="I934" t="b">
        <v>0</v>
      </c>
      <c r="J934" t="b">
        <v>0</v>
      </c>
      <c r="K934" t="s">
        <v>351</v>
      </c>
      <c r="L934">
        <v>0</v>
      </c>
      <c r="M934" t="s">
        <v>2293</v>
      </c>
      <c r="N934" t="s">
        <v>527</v>
      </c>
      <c r="O934" t="s">
        <v>567</v>
      </c>
    </row>
    <row r="935" spans="1:17" x14ac:dyDescent="0.25">
      <c r="A935">
        <v>41270</v>
      </c>
      <c r="B935">
        <v>-58.3645124841334</v>
      </c>
      <c r="C935">
        <v>-34.5983681093822</v>
      </c>
      <c r="D935" t="s">
        <v>37</v>
      </c>
      <c r="E935" t="s">
        <v>39</v>
      </c>
      <c r="F935" t="s">
        <v>2294</v>
      </c>
      <c r="G935" t="s">
        <v>40</v>
      </c>
      <c r="H935">
        <v>3</v>
      </c>
      <c r="I935" t="b">
        <v>0</v>
      </c>
      <c r="J935" t="b">
        <v>0</v>
      </c>
      <c r="K935" t="s">
        <v>352</v>
      </c>
      <c r="L935">
        <v>355</v>
      </c>
      <c r="N935" t="s">
        <v>514</v>
      </c>
      <c r="O935" t="s">
        <v>559</v>
      </c>
    </row>
    <row r="936" spans="1:17" x14ac:dyDescent="0.25">
      <c r="A936">
        <v>40308</v>
      </c>
      <c r="B936">
        <v>-58.382959479795701</v>
      </c>
      <c r="C936">
        <v>-34.5949470615274</v>
      </c>
      <c r="D936" t="s">
        <v>1498</v>
      </c>
      <c r="E936" t="s">
        <v>39</v>
      </c>
      <c r="F936" t="s">
        <v>2295</v>
      </c>
      <c r="G936" t="s">
        <v>40</v>
      </c>
      <c r="H936">
        <v>2</v>
      </c>
      <c r="I936" t="b">
        <v>0</v>
      </c>
      <c r="J936" t="b">
        <v>0</v>
      </c>
      <c r="K936" t="s">
        <v>353</v>
      </c>
      <c r="L936">
        <v>1146</v>
      </c>
      <c r="N936" t="s">
        <v>517</v>
      </c>
      <c r="O936" t="s">
        <v>559</v>
      </c>
      <c r="P936">
        <v>1010</v>
      </c>
      <c r="Q936" t="s">
        <v>2296</v>
      </c>
    </row>
    <row r="937" spans="1:17" x14ac:dyDescent="0.25">
      <c r="A937">
        <v>40003</v>
      </c>
      <c r="B937">
        <v>-58.383036005963888</v>
      </c>
      <c r="C937">
        <v>-34.593250852624188</v>
      </c>
      <c r="D937" t="s">
        <v>1548</v>
      </c>
      <c r="E937" t="s">
        <v>39</v>
      </c>
      <c r="F937" t="s">
        <v>2297</v>
      </c>
      <c r="G937" t="s">
        <v>40</v>
      </c>
      <c r="H937">
        <v>2</v>
      </c>
      <c r="I937" t="b">
        <v>0</v>
      </c>
      <c r="J937" t="b">
        <v>0</v>
      </c>
      <c r="K937" t="s">
        <v>353</v>
      </c>
      <c r="L937">
        <v>1274</v>
      </c>
      <c r="N937" t="s">
        <v>517</v>
      </c>
      <c r="O937" t="s">
        <v>559</v>
      </c>
      <c r="P937">
        <v>1010</v>
      </c>
      <c r="Q937" t="s">
        <v>2298</v>
      </c>
    </row>
    <row r="938" spans="1:17" x14ac:dyDescent="0.25">
      <c r="A938">
        <v>39850</v>
      </c>
      <c r="B938">
        <v>-58.382692471913501</v>
      </c>
      <c r="C938">
        <v>-34.599754100560112</v>
      </c>
      <c r="D938" t="s">
        <v>1542</v>
      </c>
      <c r="E938" t="s">
        <v>39</v>
      </c>
      <c r="F938" t="s">
        <v>2299</v>
      </c>
      <c r="G938" t="s">
        <v>40</v>
      </c>
      <c r="H938">
        <v>3</v>
      </c>
      <c r="I938" t="b">
        <v>0</v>
      </c>
      <c r="J938" t="b">
        <v>0</v>
      </c>
      <c r="K938" t="s">
        <v>353</v>
      </c>
      <c r="L938">
        <v>748</v>
      </c>
      <c r="N938" t="s">
        <v>512</v>
      </c>
      <c r="O938" t="s">
        <v>559</v>
      </c>
      <c r="P938">
        <v>1010</v>
      </c>
      <c r="Q938" t="s">
        <v>1244</v>
      </c>
    </row>
    <row r="939" spans="1:17" x14ac:dyDescent="0.25">
      <c r="A939">
        <v>40968</v>
      </c>
      <c r="B939">
        <v>-58.382208439503401</v>
      </c>
      <c r="C939">
        <v>-34.602628114253598</v>
      </c>
      <c r="D939" t="s">
        <v>1491</v>
      </c>
      <c r="E939" t="s">
        <v>39</v>
      </c>
      <c r="F939" t="s">
        <v>2300</v>
      </c>
      <c r="G939" t="s">
        <v>40</v>
      </c>
      <c r="H939">
        <v>2</v>
      </c>
      <c r="I939" t="b">
        <v>0</v>
      </c>
      <c r="J939" t="b">
        <v>0</v>
      </c>
      <c r="K939" t="s">
        <v>353</v>
      </c>
      <c r="L939">
        <v>0</v>
      </c>
      <c r="M939" t="s">
        <v>435</v>
      </c>
      <c r="N939" t="s">
        <v>512</v>
      </c>
      <c r="O939" t="s">
        <v>559</v>
      </c>
    </row>
    <row r="940" spans="1:17" x14ac:dyDescent="0.25">
      <c r="A940">
        <v>41038</v>
      </c>
      <c r="B940">
        <v>-58.383446641119299</v>
      </c>
      <c r="C940">
        <v>-34.595537946525603</v>
      </c>
      <c r="D940" t="s">
        <v>1512</v>
      </c>
      <c r="E940" t="s">
        <v>39</v>
      </c>
      <c r="F940" t="s">
        <v>2301</v>
      </c>
      <c r="G940" t="s">
        <v>40</v>
      </c>
      <c r="H940">
        <v>3</v>
      </c>
      <c r="I940" t="b">
        <v>0</v>
      </c>
      <c r="J940" t="b">
        <v>0</v>
      </c>
      <c r="K940" t="s">
        <v>353</v>
      </c>
      <c r="L940">
        <v>0</v>
      </c>
      <c r="M940" t="s">
        <v>312</v>
      </c>
      <c r="N940" t="s">
        <v>517</v>
      </c>
      <c r="O940" t="s">
        <v>559</v>
      </c>
    </row>
    <row r="941" spans="1:17" x14ac:dyDescent="0.25">
      <c r="A941">
        <v>39825</v>
      </c>
      <c r="B941">
        <v>-58.410657655094788</v>
      </c>
      <c r="C941">
        <v>-34.579774470857203</v>
      </c>
      <c r="D941" t="s">
        <v>1542</v>
      </c>
      <c r="E941" t="s">
        <v>39</v>
      </c>
      <c r="F941" t="s">
        <v>2302</v>
      </c>
      <c r="G941" t="s">
        <v>40</v>
      </c>
      <c r="H941">
        <v>2</v>
      </c>
      <c r="I941" t="b">
        <v>0</v>
      </c>
      <c r="J941" t="b">
        <v>0</v>
      </c>
      <c r="K941" t="s">
        <v>354</v>
      </c>
      <c r="L941">
        <v>3654</v>
      </c>
      <c r="N941" t="s">
        <v>530</v>
      </c>
      <c r="O941" t="s">
        <v>569</v>
      </c>
      <c r="P941">
        <v>1425</v>
      </c>
      <c r="Q941" t="s">
        <v>2303</v>
      </c>
    </row>
    <row r="942" spans="1:17" x14ac:dyDescent="0.25">
      <c r="A942">
        <v>40678</v>
      </c>
      <c r="B942">
        <v>-58.422967400789787</v>
      </c>
      <c r="C942">
        <v>-34.575466305737002</v>
      </c>
      <c r="D942" t="s">
        <v>1490</v>
      </c>
      <c r="E942" t="s">
        <v>39</v>
      </c>
      <c r="F942" t="s">
        <v>2304</v>
      </c>
      <c r="G942" t="s">
        <v>40</v>
      </c>
      <c r="H942">
        <v>3</v>
      </c>
      <c r="I942" t="b">
        <v>0</v>
      </c>
      <c r="J942" t="b">
        <v>0</v>
      </c>
      <c r="K942" t="s">
        <v>354</v>
      </c>
      <c r="L942">
        <v>4648</v>
      </c>
      <c r="N942" t="s">
        <v>530</v>
      </c>
      <c r="O942" t="s">
        <v>569</v>
      </c>
      <c r="P942">
        <v>1425</v>
      </c>
      <c r="Q942" t="s">
        <v>2305</v>
      </c>
    </row>
    <row r="943" spans="1:17" x14ac:dyDescent="0.25">
      <c r="A943">
        <v>40119</v>
      </c>
      <c r="B943">
        <v>-58.423599778668198</v>
      </c>
      <c r="C943">
        <v>-34.574847520818601</v>
      </c>
      <c r="D943" t="s">
        <v>1498</v>
      </c>
      <c r="E943" t="s">
        <v>39</v>
      </c>
      <c r="F943" t="s">
        <v>2306</v>
      </c>
      <c r="G943" t="s">
        <v>40</v>
      </c>
      <c r="H943">
        <v>2</v>
      </c>
      <c r="I943" t="b">
        <v>0</v>
      </c>
      <c r="J943" t="b">
        <v>0</v>
      </c>
      <c r="K943" t="s">
        <v>354</v>
      </c>
      <c r="L943">
        <v>4709</v>
      </c>
      <c r="N943" t="s">
        <v>530</v>
      </c>
      <c r="O943" t="s">
        <v>569</v>
      </c>
      <c r="P943">
        <v>1425</v>
      </c>
      <c r="Q943" t="s">
        <v>2307</v>
      </c>
    </row>
    <row r="944" spans="1:17" x14ac:dyDescent="0.25">
      <c r="A944">
        <v>40457</v>
      </c>
      <c r="B944">
        <v>-58.413636191691602</v>
      </c>
      <c r="C944">
        <v>-34.578464709936902</v>
      </c>
      <c r="D944" t="s">
        <v>1494</v>
      </c>
      <c r="E944" t="s">
        <v>39</v>
      </c>
      <c r="F944" t="s">
        <v>2308</v>
      </c>
      <c r="G944" t="s">
        <v>40</v>
      </c>
      <c r="H944">
        <v>2</v>
      </c>
      <c r="I944" t="b">
        <v>0</v>
      </c>
      <c r="J944" t="b">
        <v>0</v>
      </c>
      <c r="K944" t="s">
        <v>354</v>
      </c>
      <c r="L944">
        <v>0</v>
      </c>
      <c r="M944" t="s">
        <v>2309</v>
      </c>
      <c r="N944" t="s">
        <v>530</v>
      </c>
      <c r="O944" t="s">
        <v>569</v>
      </c>
    </row>
    <row r="945" spans="1:17" x14ac:dyDescent="0.25">
      <c r="A945">
        <v>39989</v>
      </c>
      <c r="B945">
        <v>-58.376607519038998</v>
      </c>
      <c r="C945">
        <v>-34.608310119751501</v>
      </c>
      <c r="D945" t="s">
        <v>1548</v>
      </c>
      <c r="E945" t="s">
        <v>39</v>
      </c>
      <c r="F945" t="s">
        <v>2310</v>
      </c>
      <c r="G945" t="s">
        <v>40</v>
      </c>
      <c r="H945">
        <v>3</v>
      </c>
      <c r="I945" t="b">
        <v>0</v>
      </c>
      <c r="J945" t="b">
        <v>0</v>
      </c>
      <c r="K945" t="s">
        <v>355</v>
      </c>
      <c r="L945">
        <v>15</v>
      </c>
      <c r="N945" t="s">
        <v>515</v>
      </c>
      <c r="O945" t="s">
        <v>559</v>
      </c>
      <c r="P945">
        <v>1069</v>
      </c>
      <c r="Q945" t="s">
        <v>2311</v>
      </c>
    </row>
    <row r="946" spans="1:17" x14ac:dyDescent="0.25">
      <c r="A946">
        <v>40722</v>
      </c>
      <c r="B946">
        <v>-58.376173082843003</v>
      </c>
      <c r="C946">
        <v>-34.6163381564701</v>
      </c>
      <c r="D946" t="s">
        <v>1490</v>
      </c>
      <c r="E946" t="s">
        <v>39</v>
      </c>
      <c r="F946" t="s">
        <v>2312</v>
      </c>
      <c r="G946" t="s">
        <v>40</v>
      </c>
      <c r="H946">
        <v>1</v>
      </c>
      <c r="I946" t="b">
        <v>0</v>
      </c>
      <c r="J946" t="b">
        <v>0</v>
      </c>
      <c r="K946" t="s">
        <v>355</v>
      </c>
      <c r="L946">
        <v>0</v>
      </c>
      <c r="M946" t="s">
        <v>2313</v>
      </c>
      <c r="N946" t="s">
        <v>549</v>
      </c>
      <c r="O946" t="s">
        <v>559</v>
      </c>
    </row>
    <row r="947" spans="1:17" x14ac:dyDescent="0.25">
      <c r="A947">
        <v>40093</v>
      </c>
      <c r="B947">
        <v>-58.376414933152702</v>
      </c>
      <c r="C947">
        <v>-34.607944763786399</v>
      </c>
      <c r="D947" t="s">
        <v>1498</v>
      </c>
      <c r="E947" t="s">
        <v>39</v>
      </c>
      <c r="F947" t="s">
        <v>2314</v>
      </c>
      <c r="G947" t="s">
        <v>40</v>
      </c>
      <c r="H947">
        <v>1</v>
      </c>
      <c r="I947" t="b">
        <v>0</v>
      </c>
      <c r="J947" t="b">
        <v>0</v>
      </c>
      <c r="K947" t="s">
        <v>355</v>
      </c>
      <c r="L947">
        <v>0</v>
      </c>
      <c r="M947" t="s">
        <v>444</v>
      </c>
      <c r="N947" t="s">
        <v>512</v>
      </c>
      <c r="O947" t="s">
        <v>559</v>
      </c>
    </row>
    <row r="948" spans="1:17" x14ac:dyDescent="0.25">
      <c r="A948">
        <v>41117</v>
      </c>
      <c r="B948">
        <v>-58.428325121696702</v>
      </c>
      <c r="C948">
        <v>-34.580002873109699</v>
      </c>
      <c r="D948" t="s">
        <v>1489</v>
      </c>
      <c r="E948" t="s">
        <v>39</v>
      </c>
      <c r="F948" t="s">
        <v>2315</v>
      </c>
      <c r="G948" t="s">
        <v>40</v>
      </c>
      <c r="H948">
        <v>2</v>
      </c>
      <c r="I948" t="b">
        <v>0</v>
      </c>
      <c r="J948" t="b">
        <v>0</v>
      </c>
      <c r="K948" t="s">
        <v>356</v>
      </c>
      <c r="L948">
        <v>0</v>
      </c>
      <c r="M948" t="s">
        <v>287</v>
      </c>
      <c r="N948" t="s">
        <v>530</v>
      </c>
      <c r="O948" t="s">
        <v>569</v>
      </c>
    </row>
    <row r="949" spans="1:17" x14ac:dyDescent="0.25">
      <c r="A949">
        <v>40485</v>
      </c>
      <c r="B949">
        <v>-58.415790158614499</v>
      </c>
      <c r="C949">
        <v>-34.589114442087002</v>
      </c>
      <c r="D949" t="s">
        <v>1494</v>
      </c>
      <c r="E949" t="s">
        <v>39</v>
      </c>
      <c r="F949" t="s">
        <v>2316</v>
      </c>
      <c r="G949" t="s">
        <v>40</v>
      </c>
      <c r="H949">
        <v>2</v>
      </c>
      <c r="I949" t="b">
        <v>0</v>
      </c>
      <c r="J949" t="b">
        <v>0</v>
      </c>
      <c r="K949" t="s">
        <v>356</v>
      </c>
      <c r="L949">
        <v>0</v>
      </c>
      <c r="M949" t="s">
        <v>422</v>
      </c>
      <c r="N949" t="s">
        <v>530</v>
      </c>
      <c r="O949" t="s">
        <v>569</v>
      </c>
    </row>
    <row r="950" spans="1:17" x14ac:dyDescent="0.25">
      <c r="A950">
        <v>41078</v>
      </c>
      <c r="B950">
        <v>-58.368674466390402</v>
      </c>
      <c r="C950">
        <v>-34.616308692362402</v>
      </c>
      <c r="D950" t="s">
        <v>2188</v>
      </c>
      <c r="E950" t="s">
        <v>39</v>
      </c>
      <c r="F950" t="s">
        <v>2317</v>
      </c>
      <c r="G950" t="s">
        <v>40</v>
      </c>
      <c r="H950">
        <v>1</v>
      </c>
      <c r="I950" t="b">
        <v>0</v>
      </c>
      <c r="J950" t="b">
        <v>0</v>
      </c>
      <c r="K950" t="s">
        <v>357</v>
      </c>
      <c r="L950">
        <v>0</v>
      </c>
      <c r="M950" t="s">
        <v>299</v>
      </c>
      <c r="N950" t="s">
        <v>549</v>
      </c>
      <c r="O950" t="s">
        <v>559</v>
      </c>
    </row>
    <row r="951" spans="1:17" x14ac:dyDescent="0.25">
      <c r="A951">
        <v>40971</v>
      </c>
      <c r="B951">
        <v>-58.485549162414209</v>
      </c>
      <c r="C951">
        <v>-34.6257671354035</v>
      </c>
      <c r="D951" t="s">
        <v>1491</v>
      </c>
      <c r="E951" t="s">
        <v>39</v>
      </c>
      <c r="F951" t="s">
        <v>2318</v>
      </c>
      <c r="G951" t="s">
        <v>40</v>
      </c>
      <c r="H951">
        <v>1</v>
      </c>
      <c r="I951" t="b">
        <v>0</v>
      </c>
      <c r="J951" t="b">
        <v>0</v>
      </c>
      <c r="K951" t="s">
        <v>358</v>
      </c>
      <c r="L951">
        <v>0</v>
      </c>
      <c r="M951" t="s">
        <v>284</v>
      </c>
      <c r="N951" t="s">
        <v>553</v>
      </c>
      <c r="O951" t="s">
        <v>563</v>
      </c>
    </row>
    <row r="952" spans="1:17" x14ac:dyDescent="0.25">
      <c r="A952">
        <v>39730</v>
      </c>
      <c r="B952">
        <v>-58.458099885350506</v>
      </c>
      <c r="C952">
        <v>-34.561807494781497</v>
      </c>
      <c r="D952" t="s">
        <v>1527</v>
      </c>
      <c r="E952" t="s">
        <v>39</v>
      </c>
      <c r="F952" t="s">
        <v>2319</v>
      </c>
      <c r="G952" t="s">
        <v>40</v>
      </c>
      <c r="H952">
        <v>1</v>
      </c>
      <c r="I952" t="b">
        <v>0</v>
      </c>
      <c r="J952" t="b">
        <v>0</v>
      </c>
      <c r="K952" t="s">
        <v>359</v>
      </c>
      <c r="L952">
        <v>2175</v>
      </c>
      <c r="N952" t="s">
        <v>532</v>
      </c>
      <c r="O952" t="s">
        <v>570</v>
      </c>
      <c r="P952">
        <v>1428</v>
      </c>
      <c r="Q952" t="s">
        <v>2320</v>
      </c>
    </row>
    <row r="953" spans="1:17" x14ac:dyDescent="0.25">
      <c r="A953">
        <v>41333</v>
      </c>
      <c r="B953">
        <v>-58.4110676276809</v>
      </c>
      <c r="C953">
        <v>-34.626581219734597</v>
      </c>
      <c r="D953" t="s">
        <v>37</v>
      </c>
      <c r="E953" t="s">
        <v>39</v>
      </c>
      <c r="F953" t="s">
        <v>2321</v>
      </c>
      <c r="G953" t="s">
        <v>40</v>
      </c>
      <c r="H953">
        <v>2</v>
      </c>
      <c r="I953" t="b">
        <v>0</v>
      </c>
      <c r="J953" t="b">
        <v>0</v>
      </c>
      <c r="K953" t="s">
        <v>360</v>
      </c>
      <c r="L953">
        <v>0</v>
      </c>
      <c r="M953" t="s">
        <v>225</v>
      </c>
      <c r="N953" t="s">
        <v>540</v>
      </c>
      <c r="O953" t="s">
        <v>567</v>
      </c>
    </row>
    <row r="954" spans="1:17" x14ac:dyDescent="0.25">
      <c r="A954">
        <v>41323</v>
      </c>
      <c r="B954">
        <v>-58.3815154570663</v>
      </c>
      <c r="C954">
        <v>-34.62318888675</v>
      </c>
      <c r="D954" t="s">
        <v>37</v>
      </c>
      <c r="E954" t="s">
        <v>39</v>
      </c>
      <c r="F954" t="s">
        <v>2322</v>
      </c>
      <c r="G954" t="s">
        <v>40</v>
      </c>
      <c r="H954">
        <v>1</v>
      </c>
      <c r="I954" t="b">
        <v>0</v>
      </c>
      <c r="J954" t="b">
        <v>0</v>
      </c>
      <c r="K954" t="s">
        <v>360</v>
      </c>
      <c r="L954">
        <v>0</v>
      </c>
      <c r="M954" t="s">
        <v>437</v>
      </c>
      <c r="N954" t="s">
        <v>539</v>
      </c>
      <c r="O954" t="s">
        <v>559</v>
      </c>
    </row>
    <row r="955" spans="1:17" x14ac:dyDescent="0.25">
      <c r="A955">
        <v>41154</v>
      </c>
      <c r="B955">
        <v>-58.416445263599101</v>
      </c>
      <c r="C955">
        <v>-34.655743259327501</v>
      </c>
      <c r="D955" t="s">
        <v>1489</v>
      </c>
      <c r="E955" t="s">
        <v>39</v>
      </c>
      <c r="F955" t="s">
        <v>2323</v>
      </c>
      <c r="G955" t="s">
        <v>40</v>
      </c>
      <c r="H955">
        <v>3</v>
      </c>
      <c r="I955" t="b">
        <v>0</v>
      </c>
      <c r="J955" t="b">
        <v>0</v>
      </c>
      <c r="K955" t="s">
        <v>361</v>
      </c>
      <c r="L955">
        <v>0</v>
      </c>
      <c r="M955" t="s">
        <v>2324</v>
      </c>
      <c r="N955" t="s">
        <v>513</v>
      </c>
      <c r="O955" t="s">
        <v>560</v>
      </c>
    </row>
    <row r="956" spans="1:17" x14ac:dyDescent="0.25">
      <c r="A956">
        <v>40445</v>
      </c>
      <c r="B956">
        <v>-58.417261097552213</v>
      </c>
      <c r="C956">
        <v>-34.627792017047497</v>
      </c>
      <c r="D956" t="s">
        <v>1494</v>
      </c>
      <c r="E956" t="s">
        <v>39</v>
      </c>
      <c r="F956" t="s">
        <v>2325</v>
      </c>
      <c r="G956" t="s">
        <v>40</v>
      </c>
      <c r="H956">
        <v>2</v>
      </c>
      <c r="I956" t="b">
        <v>0</v>
      </c>
      <c r="J956" t="b">
        <v>0</v>
      </c>
      <c r="K956" t="s">
        <v>362</v>
      </c>
      <c r="L956">
        <v>0</v>
      </c>
      <c r="M956" t="s">
        <v>649</v>
      </c>
      <c r="N956" t="s">
        <v>528</v>
      </c>
      <c r="O956" t="s">
        <v>568</v>
      </c>
    </row>
    <row r="957" spans="1:17" x14ac:dyDescent="0.25">
      <c r="A957">
        <v>41245</v>
      </c>
      <c r="B957">
        <v>-58.397788141352301</v>
      </c>
      <c r="C957">
        <v>-34.636883519888798</v>
      </c>
      <c r="D957" t="s">
        <v>37</v>
      </c>
      <c r="E957" t="s">
        <v>39</v>
      </c>
      <c r="F957" t="s">
        <v>2326</v>
      </c>
      <c r="G957" t="s">
        <v>40</v>
      </c>
      <c r="H957">
        <v>1</v>
      </c>
      <c r="I957" t="b">
        <v>0</v>
      </c>
      <c r="J957" t="b">
        <v>0</v>
      </c>
      <c r="K957" t="s">
        <v>363</v>
      </c>
      <c r="L957">
        <v>0</v>
      </c>
      <c r="M957" t="s">
        <v>2327</v>
      </c>
      <c r="N957" t="s">
        <v>519</v>
      </c>
      <c r="O957" t="s">
        <v>560</v>
      </c>
    </row>
    <row r="958" spans="1:17" x14ac:dyDescent="0.25">
      <c r="A958">
        <v>40180</v>
      </c>
      <c r="B958">
        <v>-58.398093859484398</v>
      </c>
      <c r="C958">
        <v>-34.637615035097497</v>
      </c>
      <c r="D958" t="s">
        <v>1498</v>
      </c>
      <c r="E958" t="s">
        <v>39</v>
      </c>
      <c r="F958" t="s">
        <v>2328</v>
      </c>
      <c r="G958" t="s">
        <v>40</v>
      </c>
      <c r="H958">
        <v>1</v>
      </c>
      <c r="I958" t="b">
        <v>0</v>
      </c>
      <c r="J958" t="b">
        <v>0</v>
      </c>
      <c r="K958" t="s">
        <v>363</v>
      </c>
      <c r="L958">
        <v>0</v>
      </c>
      <c r="M958" t="s">
        <v>1550</v>
      </c>
      <c r="N958" t="s">
        <v>519</v>
      </c>
      <c r="O958" t="s">
        <v>560</v>
      </c>
    </row>
    <row r="959" spans="1:17" x14ac:dyDescent="0.25">
      <c r="A959">
        <v>40332</v>
      </c>
      <c r="B959">
        <v>-58.479984311413503</v>
      </c>
      <c r="C959">
        <v>-34.623492710926598</v>
      </c>
      <c r="D959" t="s">
        <v>1498</v>
      </c>
      <c r="E959" t="s">
        <v>39</v>
      </c>
      <c r="F959" t="s">
        <v>2329</v>
      </c>
      <c r="G959" t="s">
        <v>40</v>
      </c>
      <c r="H959">
        <v>2</v>
      </c>
      <c r="I959" t="b">
        <v>0</v>
      </c>
      <c r="J959" t="b">
        <v>0</v>
      </c>
      <c r="K959" t="s">
        <v>364</v>
      </c>
      <c r="L959">
        <v>0</v>
      </c>
      <c r="M959" t="s">
        <v>284</v>
      </c>
      <c r="N959" t="s">
        <v>553</v>
      </c>
      <c r="O959" t="s">
        <v>563</v>
      </c>
    </row>
    <row r="960" spans="1:17" x14ac:dyDescent="0.25">
      <c r="A960">
        <v>40555</v>
      </c>
      <c r="B960">
        <v>-58.477853855515207</v>
      </c>
      <c r="C960">
        <v>-34.544765727988903</v>
      </c>
      <c r="D960" t="s">
        <v>1490</v>
      </c>
      <c r="E960" t="s">
        <v>39</v>
      </c>
      <c r="F960" t="s">
        <v>2330</v>
      </c>
      <c r="G960" t="s">
        <v>40</v>
      </c>
      <c r="H960">
        <v>10</v>
      </c>
      <c r="I960" t="b">
        <v>0</v>
      </c>
      <c r="J960" t="b">
        <v>0</v>
      </c>
      <c r="K960" t="s">
        <v>365</v>
      </c>
      <c r="L960">
        <v>0</v>
      </c>
      <c r="M960" t="s">
        <v>2331</v>
      </c>
      <c r="N960" t="s">
        <v>203</v>
      </c>
      <c r="O960" t="s">
        <v>571</v>
      </c>
    </row>
    <row r="961" spans="1:15" x14ac:dyDescent="0.25">
      <c r="A961">
        <v>40155</v>
      </c>
      <c r="B961">
        <v>-58.477995095359113</v>
      </c>
      <c r="C961">
        <v>-34.5634146516595</v>
      </c>
      <c r="D961" t="s">
        <v>1498</v>
      </c>
      <c r="E961" t="s">
        <v>39</v>
      </c>
      <c r="F961" t="s">
        <v>2332</v>
      </c>
      <c r="G961" t="s">
        <v>40</v>
      </c>
      <c r="H961">
        <v>2</v>
      </c>
      <c r="I961" t="b">
        <v>0</v>
      </c>
      <c r="J961" t="b">
        <v>0</v>
      </c>
      <c r="K961" t="s">
        <v>366</v>
      </c>
      <c r="L961">
        <v>0</v>
      </c>
      <c r="M961" t="s">
        <v>395</v>
      </c>
      <c r="N961" t="s">
        <v>548</v>
      </c>
      <c r="O961" t="s">
        <v>571</v>
      </c>
    </row>
    <row r="962" spans="1:15" x14ac:dyDescent="0.25">
      <c r="A962">
        <v>40189</v>
      </c>
      <c r="B962">
        <v>-58.397578071559401</v>
      </c>
      <c r="C962">
        <v>-34.6003957883091</v>
      </c>
      <c r="D962" t="s">
        <v>1498</v>
      </c>
      <c r="E962" t="s">
        <v>39</v>
      </c>
      <c r="F962" t="s">
        <v>2333</v>
      </c>
      <c r="G962" t="s">
        <v>40</v>
      </c>
      <c r="H962">
        <v>1</v>
      </c>
      <c r="I962" t="b">
        <v>0</v>
      </c>
      <c r="J962" t="b">
        <v>0</v>
      </c>
      <c r="K962" t="s">
        <v>266</v>
      </c>
      <c r="L962">
        <v>0</v>
      </c>
      <c r="M962" t="s">
        <v>426</v>
      </c>
      <c r="N962" t="s">
        <v>527</v>
      </c>
      <c r="O962" t="s">
        <v>567</v>
      </c>
    </row>
    <row r="963" spans="1:15" x14ac:dyDescent="0.25">
      <c r="A963">
        <v>39747</v>
      </c>
      <c r="B963">
        <v>-58.389576425035202</v>
      </c>
      <c r="C963">
        <v>-34.599109998063888</v>
      </c>
      <c r="D963" t="s">
        <v>1527</v>
      </c>
      <c r="E963" t="s">
        <v>39</v>
      </c>
      <c r="F963" t="s">
        <v>2334</v>
      </c>
      <c r="G963" t="s">
        <v>40</v>
      </c>
      <c r="H963">
        <v>1</v>
      </c>
      <c r="I963" t="b">
        <v>0</v>
      </c>
      <c r="J963" t="b">
        <v>0</v>
      </c>
      <c r="K963" t="s">
        <v>266</v>
      </c>
      <c r="L963">
        <v>0</v>
      </c>
      <c r="M963" t="s">
        <v>454</v>
      </c>
      <c r="N963" t="s">
        <v>524</v>
      </c>
      <c r="O963" t="s">
        <v>565</v>
      </c>
    </row>
    <row r="964" spans="1:15" x14ac:dyDescent="0.25">
      <c r="A964">
        <v>41166</v>
      </c>
      <c r="B964">
        <v>-58.400243078234602</v>
      </c>
      <c r="C964">
        <v>-34.599601357172801</v>
      </c>
      <c r="D964" t="s">
        <v>1489</v>
      </c>
      <c r="E964" t="s">
        <v>39</v>
      </c>
      <c r="F964" t="s">
        <v>2335</v>
      </c>
      <c r="G964" t="s">
        <v>40</v>
      </c>
      <c r="H964">
        <v>3</v>
      </c>
      <c r="I964" t="b">
        <v>0</v>
      </c>
      <c r="J964" t="b">
        <v>0</v>
      </c>
      <c r="K964" t="s">
        <v>266</v>
      </c>
      <c r="L964">
        <v>0</v>
      </c>
      <c r="M964" t="s">
        <v>469</v>
      </c>
      <c r="N964" t="s">
        <v>527</v>
      </c>
      <c r="O964" t="s">
        <v>567</v>
      </c>
    </row>
    <row r="965" spans="1:15" x14ac:dyDescent="0.25">
      <c r="A965">
        <v>40995</v>
      </c>
      <c r="B965">
        <v>-58.395102762200203</v>
      </c>
      <c r="C965">
        <v>-34.5996953844285</v>
      </c>
      <c r="D965" t="s">
        <v>1491</v>
      </c>
      <c r="E965" t="s">
        <v>39</v>
      </c>
      <c r="F965" t="s">
        <v>2336</v>
      </c>
      <c r="G965" t="s">
        <v>40</v>
      </c>
      <c r="H965">
        <v>1</v>
      </c>
      <c r="I965" t="b">
        <v>0</v>
      </c>
      <c r="J965" t="b">
        <v>0</v>
      </c>
      <c r="K965" t="s">
        <v>266</v>
      </c>
      <c r="L965">
        <v>0</v>
      </c>
      <c r="M965" t="s">
        <v>485</v>
      </c>
      <c r="N965" t="s">
        <v>527</v>
      </c>
      <c r="O965" t="s">
        <v>567</v>
      </c>
    </row>
    <row r="966" spans="1:15" x14ac:dyDescent="0.25">
      <c r="A966">
        <v>40057</v>
      </c>
      <c r="B966">
        <v>-58.448780103615398</v>
      </c>
      <c r="C966">
        <v>-34.582789736355302</v>
      </c>
      <c r="D966" t="s">
        <v>1548</v>
      </c>
      <c r="E966" t="s">
        <v>39</v>
      </c>
      <c r="F966" t="s">
        <v>2337</v>
      </c>
      <c r="G966" t="s">
        <v>40</v>
      </c>
      <c r="H966">
        <v>2</v>
      </c>
      <c r="I966" t="b">
        <v>0</v>
      </c>
      <c r="J966" t="b">
        <v>0</v>
      </c>
      <c r="K966" t="s">
        <v>367</v>
      </c>
      <c r="L966">
        <v>0</v>
      </c>
      <c r="M966" t="s">
        <v>2338</v>
      </c>
      <c r="N966" t="s">
        <v>536</v>
      </c>
      <c r="O966" t="s">
        <v>561</v>
      </c>
    </row>
    <row r="967" spans="1:15" x14ac:dyDescent="0.25">
      <c r="A967">
        <v>41340</v>
      </c>
      <c r="B967">
        <v>-58.450514467012198</v>
      </c>
      <c r="C967">
        <v>-34.581439297080813</v>
      </c>
      <c r="D967" t="s">
        <v>37</v>
      </c>
      <c r="E967" t="s">
        <v>39</v>
      </c>
      <c r="F967" t="s">
        <v>2339</v>
      </c>
      <c r="G967" t="s">
        <v>40</v>
      </c>
      <c r="H967">
        <v>1</v>
      </c>
      <c r="I967" t="b">
        <v>0</v>
      </c>
      <c r="J967" t="b">
        <v>0</v>
      </c>
      <c r="K967" t="s">
        <v>367</v>
      </c>
      <c r="L967">
        <v>0</v>
      </c>
      <c r="M967" t="s">
        <v>2340</v>
      </c>
      <c r="N967" t="s">
        <v>536</v>
      </c>
      <c r="O967" t="s">
        <v>561</v>
      </c>
    </row>
    <row r="968" spans="1:15" x14ac:dyDescent="0.25">
      <c r="A968">
        <v>40978</v>
      </c>
      <c r="B968">
        <v>-58.3711967806532</v>
      </c>
      <c r="C968">
        <v>-34.603391785369404</v>
      </c>
      <c r="D968" t="s">
        <v>1491</v>
      </c>
      <c r="E968" t="s">
        <v>39</v>
      </c>
      <c r="F968" t="s">
        <v>2341</v>
      </c>
      <c r="G968" t="s">
        <v>40</v>
      </c>
      <c r="H968">
        <v>1</v>
      </c>
      <c r="I968" t="b">
        <v>0</v>
      </c>
      <c r="J968" t="b">
        <v>0</v>
      </c>
      <c r="K968" t="s">
        <v>268</v>
      </c>
      <c r="L968">
        <v>0</v>
      </c>
      <c r="M968" t="s">
        <v>226</v>
      </c>
      <c r="N968" t="s">
        <v>512</v>
      </c>
      <c r="O968" t="s">
        <v>559</v>
      </c>
    </row>
    <row r="969" spans="1:15" x14ac:dyDescent="0.25">
      <c r="A969">
        <v>40853</v>
      </c>
      <c r="B969">
        <v>-58.381589321219501</v>
      </c>
      <c r="C969">
        <v>-34.603724042270002</v>
      </c>
      <c r="D969" t="s">
        <v>1491</v>
      </c>
      <c r="E969" t="s">
        <v>39</v>
      </c>
      <c r="F969" t="s">
        <v>2342</v>
      </c>
      <c r="G969" t="s">
        <v>40</v>
      </c>
      <c r="H969">
        <v>1</v>
      </c>
      <c r="I969" t="b">
        <v>0</v>
      </c>
      <c r="J969" t="b">
        <v>0</v>
      </c>
      <c r="K969" t="s">
        <v>268</v>
      </c>
      <c r="L969">
        <v>0</v>
      </c>
      <c r="M969" t="s">
        <v>228</v>
      </c>
      <c r="N969" t="s">
        <v>512</v>
      </c>
      <c r="O969" t="s">
        <v>559</v>
      </c>
    </row>
    <row r="970" spans="1:15" x14ac:dyDescent="0.25">
      <c r="A970">
        <v>40597</v>
      </c>
      <c r="B970">
        <v>-58.381589321219501</v>
      </c>
      <c r="C970">
        <v>-34.603724042270002</v>
      </c>
      <c r="D970" t="s">
        <v>1490</v>
      </c>
      <c r="E970" t="s">
        <v>39</v>
      </c>
      <c r="F970" t="s">
        <v>2342</v>
      </c>
      <c r="G970" t="s">
        <v>40</v>
      </c>
      <c r="H970">
        <v>2</v>
      </c>
      <c r="I970" t="b">
        <v>0</v>
      </c>
      <c r="J970" t="b">
        <v>0</v>
      </c>
      <c r="K970" t="s">
        <v>268</v>
      </c>
      <c r="L970">
        <v>0</v>
      </c>
      <c r="M970" t="s">
        <v>228</v>
      </c>
      <c r="N970" t="s">
        <v>512</v>
      </c>
      <c r="O970" t="s">
        <v>559</v>
      </c>
    </row>
    <row r="971" spans="1:15" x14ac:dyDescent="0.25">
      <c r="A971">
        <v>41032</v>
      </c>
      <c r="B971">
        <v>-58.430457570710203</v>
      </c>
      <c r="C971">
        <v>-34.6022229691077</v>
      </c>
      <c r="D971" t="s">
        <v>1512</v>
      </c>
      <c r="E971" t="s">
        <v>39</v>
      </c>
      <c r="F971" t="s">
        <v>2343</v>
      </c>
      <c r="G971" t="s">
        <v>40</v>
      </c>
      <c r="H971">
        <v>3</v>
      </c>
      <c r="I971" t="b">
        <v>0</v>
      </c>
      <c r="J971" t="b">
        <v>0</v>
      </c>
      <c r="K971" t="s">
        <v>268</v>
      </c>
      <c r="L971">
        <v>0</v>
      </c>
      <c r="M971" t="s">
        <v>2344</v>
      </c>
      <c r="N971" t="s">
        <v>537</v>
      </c>
      <c r="O971" t="s">
        <v>568</v>
      </c>
    </row>
    <row r="972" spans="1:15" x14ac:dyDescent="0.25">
      <c r="A972">
        <v>40809</v>
      </c>
      <c r="B972">
        <v>-58.448500149463896</v>
      </c>
      <c r="C972">
        <v>-34.5908266208585</v>
      </c>
      <c r="D972" t="s">
        <v>1491</v>
      </c>
      <c r="E972" t="s">
        <v>39</v>
      </c>
      <c r="F972" t="s">
        <v>2345</v>
      </c>
      <c r="G972" t="s">
        <v>40</v>
      </c>
      <c r="H972">
        <v>3</v>
      </c>
      <c r="I972" t="b">
        <v>0</v>
      </c>
      <c r="J972" t="b">
        <v>0</v>
      </c>
      <c r="K972" t="s">
        <v>268</v>
      </c>
      <c r="L972">
        <v>0</v>
      </c>
      <c r="M972" t="s">
        <v>2346</v>
      </c>
      <c r="N972" t="s">
        <v>536</v>
      </c>
      <c r="O972" t="s">
        <v>561</v>
      </c>
    </row>
    <row r="973" spans="1:15" x14ac:dyDescent="0.25">
      <c r="A973">
        <v>41081</v>
      </c>
      <c r="B973">
        <v>-58.454361470048887</v>
      </c>
      <c r="C973">
        <v>-34.587144508187698</v>
      </c>
      <c r="D973" t="s">
        <v>2188</v>
      </c>
      <c r="E973" t="s">
        <v>39</v>
      </c>
      <c r="F973" t="s">
        <v>2347</v>
      </c>
      <c r="G973" t="s">
        <v>40</v>
      </c>
      <c r="H973">
        <v>1</v>
      </c>
      <c r="I973" t="b">
        <v>0</v>
      </c>
      <c r="J973" t="b">
        <v>0</v>
      </c>
      <c r="K973" t="s">
        <v>268</v>
      </c>
      <c r="L973">
        <v>0</v>
      </c>
      <c r="M973" t="s">
        <v>2340</v>
      </c>
      <c r="N973" t="s">
        <v>536</v>
      </c>
      <c r="O973" t="s">
        <v>561</v>
      </c>
    </row>
    <row r="974" spans="1:15" x14ac:dyDescent="0.25">
      <c r="A974">
        <v>40935</v>
      </c>
      <c r="B974">
        <v>-58.372789343523102</v>
      </c>
      <c r="C974">
        <v>-34.602791363911599</v>
      </c>
      <c r="D974" t="s">
        <v>1491</v>
      </c>
      <c r="E974" t="s">
        <v>39</v>
      </c>
      <c r="F974" t="s">
        <v>2348</v>
      </c>
      <c r="G974" t="s">
        <v>40</v>
      </c>
      <c r="H974">
        <v>3</v>
      </c>
      <c r="I974" t="b">
        <v>0</v>
      </c>
      <c r="J974" t="b">
        <v>0</v>
      </c>
      <c r="K974" t="s">
        <v>268</v>
      </c>
      <c r="L974">
        <v>0</v>
      </c>
      <c r="M974" t="s">
        <v>483</v>
      </c>
      <c r="N974" t="s">
        <v>512</v>
      </c>
      <c r="O974" t="s">
        <v>559</v>
      </c>
    </row>
    <row r="975" spans="1:15" x14ac:dyDescent="0.25">
      <c r="A975">
        <v>39799</v>
      </c>
      <c r="B975">
        <v>-58.442198726736002</v>
      </c>
      <c r="C975">
        <v>-34.596800387925803</v>
      </c>
      <c r="D975" t="s">
        <v>1542</v>
      </c>
      <c r="E975" t="s">
        <v>39</v>
      </c>
      <c r="F975" t="s">
        <v>2349</v>
      </c>
      <c r="G975" t="s">
        <v>40</v>
      </c>
      <c r="H975">
        <v>2</v>
      </c>
      <c r="I975" t="b">
        <v>0</v>
      </c>
      <c r="J975" t="b">
        <v>0</v>
      </c>
      <c r="K975" t="s">
        <v>268</v>
      </c>
      <c r="L975">
        <v>0</v>
      </c>
      <c r="M975" t="s">
        <v>2350</v>
      </c>
      <c r="N975" t="s">
        <v>516</v>
      </c>
      <c r="O975" t="s">
        <v>561</v>
      </c>
    </row>
    <row r="976" spans="1:15" x14ac:dyDescent="0.25">
      <c r="A976">
        <v>39979</v>
      </c>
      <c r="B976">
        <v>-58.378959108363297</v>
      </c>
      <c r="C976">
        <v>-34.603449848846502</v>
      </c>
      <c r="D976" t="s">
        <v>1520</v>
      </c>
      <c r="E976" t="s">
        <v>39</v>
      </c>
      <c r="F976" t="s">
        <v>2351</v>
      </c>
      <c r="G976" t="s">
        <v>40</v>
      </c>
      <c r="H976">
        <v>4</v>
      </c>
      <c r="I976" t="b">
        <v>0</v>
      </c>
      <c r="J976" t="b">
        <v>0</v>
      </c>
      <c r="K976" t="s">
        <v>268</v>
      </c>
      <c r="L976">
        <v>0</v>
      </c>
      <c r="M976" t="s">
        <v>499</v>
      </c>
      <c r="N976" t="s">
        <v>512</v>
      </c>
      <c r="O976" t="s">
        <v>559</v>
      </c>
    </row>
    <row r="977" spans="1:17" x14ac:dyDescent="0.25">
      <c r="A977">
        <v>40223</v>
      </c>
      <c r="B977">
        <v>-58.379240121094497</v>
      </c>
      <c r="C977">
        <v>-34.603573550297298</v>
      </c>
      <c r="D977" t="s">
        <v>1498</v>
      </c>
      <c r="E977" t="s">
        <v>39</v>
      </c>
      <c r="F977" t="s">
        <v>2351</v>
      </c>
      <c r="G977" t="s">
        <v>40</v>
      </c>
      <c r="H977">
        <v>2</v>
      </c>
      <c r="I977" t="b">
        <v>0</v>
      </c>
      <c r="J977" t="b">
        <v>0</v>
      </c>
      <c r="K977" t="s">
        <v>268</v>
      </c>
      <c r="L977">
        <v>0</v>
      </c>
      <c r="M977" t="s">
        <v>499</v>
      </c>
      <c r="N977" t="s">
        <v>512</v>
      </c>
      <c r="O977" t="s">
        <v>559</v>
      </c>
    </row>
    <row r="978" spans="1:17" x14ac:dyDescent="0.25">
      <c r="A978">
        <v>41053</v>
      </c>
      <c r="B978">
        <v>-58.379240121094497</v>
      </c>
      <c r="C978">
        <v>-34.603573550297298</v>
      </c>
      <c r="D978" t="s">
        <v>1512</v>
      </c>
      <c r="E978" t="s">
        <v>39</v>
      </c>
      <c r="F978" t="s">
        <v>2351</v>
      </c>
      <c r="G978" t="s">
        <v>40</v>
      </c>
      <c r="H978">
        <v>2</v>
      </c>
      <c r="I978" t="b">
        <v>0</v>
      </c>
      <c r="J978" t="b">
        <v>0</v>
      </c>
      <c r="K978" t="s">
        <v>268</v>
      </c>
      <c r="L978">
        <v>0</v>
      </c>
      <c r="M978" t="s">
        <v>499</v>
      </c>
      <c r="N978" t="s">
        <v>512</v>
      </c>
      <c r="O978" t="s">
        <v>559</v>
      </c>
    </row>
    <row r="979" spans="1:17" x14ac:dyDescent="0.25">
      <c r="A979">
        <v>40537</v>
      </c>
      <c r="B979">
        <v>-58.386573233367614</v>
      </c>
      <c r="C979">
        <v>-34.6040056243721</v>
      </c>
      <c r="D979" t="s">
        <v>1490</v>
      </c>
      <c r="E979" t="s">
        <v>39</v>
      </c>
      <c r="F979" t="s">
        <v>2352</v>
      </c>
      <c r="G979" t="s">
        <v>40</v>
      </c>
      <c r="H979">
        <v>4</v>
      </c>
      <c r="I979" t="b">
        <v>0</v>
      </c>
      <c r="J979" t="b">
        <v>0</v>
      </c>
      <c r="K979" t="s">
        <v>268</v>
      </c>
      <c r="L979">
        <v>0</v>
      </c>
      <c r="M979" t="s">
        <v>2353</v>
      </c>
      <c r="N979" t="s">
        <v>512</v>
      </c>
      <c r="O979" t="s">
        <v>559</v>
      </c>
    </row>
    <row r="980" spans="1:17" x14ac:dyDescent="0.25">
      <c r="A980">
        <v>40322</v>
      </c>
      <c r="B980">
        <v>-58.482719128291002</v>
      </c>
      <c r="C980">
        <v>-34.595944869341601</v>
      </c>
      <c r="D980" t="s">
        <v>1498</v>
      </c>
      <c r="E980" t="s">
        <v>39</v>
      </c>
      <c r="F980" t="s">
        <v>2354</v>
      </c>
      <c r="G980" t="s">
        <v>40</v>
      </c>
      <c r="H980">
        <v>1</v>
      </c>
      <c r="I980" t="b">
        <v>0</v>
      </c>
      <c r="J980" t="b">
        <v>0</v>
      </c>
      <c r="K980" t="s">
        <v>368</v>
      </c>
      <c r="L980">
        <v>0</v>
      </c>
      <c r="M980" t="s">
        <v>2355</v>
      </c>
      <c r="N980" t="s">
        <v>558</v>
      </c>
      <c r="O980" t="s">
        <v>561</v>
      </c>
    </row>
    <row r="981" spans="1:17" x14ac:dyDescent="0.25">
      <c r="A981">
        <v>39719</v>
      </c>
      <c r="B981">
        <v>-58.5242165879339</v>
      </c>
      <c r="C981">
        <v>-34.638960045553503</v>
      </c>
      <c r="D981" t="s">
        <v>2225</v>
      </c>
      <c r="E981" t="s">
        <v>39</v>
      </c>
      <c r="F981" t="s">
        <v>2356</v>
      </c>
      <c r="G981" t="s">
        <v>40</v>
      </c>
      <c r="H981">
        <v>1</v>
      </c>
      <c r="I981" t="b">
        <v>0</v>
      </c>
      <c r="J981" t="b">
        <v>0</v>
      </c>
      <c r="K981" t="s">
        <v>369</v>
      </c>
      <c r="L981">
        <v>0</v>
      </c>
      <c r="M981" t="s">
        <v>305</v>
      </c>
      <c r="N981" t="s">
        <v>522</v>
      </c>
      <c r="O981" t="s">
        <v>564</v>
      </c>
    </row>
    <row r="982" spans="1:17" x14ac:dyDescent="0.25">
      <c r="A982">
        <v>40116</v>
      </c>
      <c r="B982">
        <v>-58.432739032958402</v>
      </c>
      <c r="C982">
        <v>-34.583530631870197</v>
      </c>
      <c r="D982" t="s">
        <v>1498</v>
      </c>
      <c r="E982" t="s">
        <v>39</v>
      </c>
      <c r="F982" t="s">
        <v>2357</v>
      </c>
      <c r="G982" t="s">
        <v>40</v>
      </c>
      <c r="H982">
        <v>2</v>
      </c>
      <c r="I982" t="b">
        <v>0</v>
      </c>
      <c r="J982" t="b">
        <v>0</v>
      </c>
      <c r="K982" t="s">
        <v>370</v>
      </c>
      <c r="L982">
        <v>0</v>
      </c>
      <c r="M982" t="s">
        <v>287</v>
      </c>
      <c r="N982" t="s">
        <v>530</v>
      </c>
      <c r="O982" t="s">
        <v>569</v>
      </c>
    </row>
    <row r="983" spans="1:17" x14ac:dyDescent="0.25">
      <c r="A983">
        <v>40731</v>
      </c>
      <c r="B983">
        <v>-58.381330654369002</v>
      </c>
      <c r="C983">
        <v>-34.591426776832797</v>
      </c>
      <c r="D983" t="s">
        <v>1490</v>
      </c>
      <c r="E983" t="s">
        <v>39</v>
      </c>
      <c r="F983" t="s">
        <v>2358</v>
      </c>
      <c r="G983" t="s">
        <v>40</v>
      </c>
      <c r="H983">
        <v>1</v>
      </c>
      <c r="I983" t="b">
        <v>0</v>
      </c>
      <c r="J983" t="b">
        <v>0</v>
      </c>
      <c r="K983" t="s">
        <v>350</v>
      </c>
      <c r="L983">
        <v>1413</v>
      </c>
      <c r="N983" t="s">
        <v>517</v>
      </c>
      <c r="O983" t="s">
        <v>559</v>
      </c>
      <c r="P983">
        <v>1011</v>
      </c>
      <c r="Q983" t="s">
        <v>2359</v>
      </c>
    </row>
    <row r="984" spans="1:17" x14ac:dyDescent="0.25">
      <c r="A984">
        <v>40136</v>
      </c>
      <c r="B984">
        <v>-58.460470273609403</v>
      </c>
      <c r="C984">
        <v>-34.565705289892399</v>
      </c>
      <c r="D984" t="s">
        <v>1498</v>
      </c>
      <c r="E984" t="s">
        <v>39</v>
      </c>
      <c r="F984" t="s">
        <v>2360</v>
      </c>
      <c r="G984" t="s">
        <v>40</v>
      </c>
      <c r="H984">
        <v>3</v>
      </c>
      <c r="I984" t="b">
        <v>0</v>
      </c>
      <c r="J984" t="b">
        <v>0</v>
      </c>
      <c r="K984" t="s">
        <v>269</v>
      </c>
      <c r="L984">
        <v>0</v>
      </c>
      <c r="M984" t="s">
        <v>386</v>
      </c>
      <c r="N984" t="s">
        <v>532</v>
      </c>
      <c r="O984" t="s">
        <v>570</v>
      </c>
    </row>
    <row r="985" spans="1:17" x14ac:dyDescent="0.25">
      <c r="A985">
        <v>40288</v>
      </c>
      <c r="B985">
        <v>-58.405865329376788</v>
      </c>
      <c r="C985">
        <v>-34.657439649909499</v>
      </c>
      <c r="D985" t="s">
        <v>1498</v>
      </c>
      <c r="E985" t="s">
        <v>39</v>
      </c>
      <c r="F985" t="s">
        <v>2361</v>
      </c>
      <c r="G985" t="s">
        <v>40</v>
      </c>
      <c r="H985">
        <v>1</v>
      </c>
      <c r="I985" t="b">
        <v>0</v>
      </c>
      <c r="J985" t="b">
        <v>0</v>
      </c>
      <c r="K985" t="s">
        <v>371</v>
      </c>
      <c r="L985">
        <v>0</v>
      </c>
      <c r="M985" t="s">
        <v>2362</v>
      </c>
      <c r="N985" t="s">
        <v>513</v>
      </c>
      <c r="O985" t="s">
        <v>560</v>
      </c>
    </row>
    <row r="986" spans="1:17" x14ac:dyDescent="0.25">
      <c r="A986">
        <v>40291</v>
      </c>
      <c r="B986">
        <v>-58.453477206826598</v>
      </c>
      <c r="C986">
        <v>-34.562700713121501</v>
      </c>
      <c r="D986" t="s">
        <v>1498</v>
      </c>
      <c r="E986" t="s">
        <v>39</v>
      </c>
      <c r="F986" t="s">
        <v>2363</v>
      </c>
      <c r="G986" t="s">
        <v>40</v>
      </c>
      <c r="H986">
        <v>2</v>
      </c>
      <c r="I986" t="b">
        <v>0</v>
      </c>
      <c r="J986" t="b">
        <v>0</v>
      </c>
      <c r="K986" t="s">
        <v>372</v>
      </c>
      <c r="L986">
        <v>1920</v>
      </c>
      <c r="N986" t="s">
        <v>532</v>
      </c>
      <c r="O986" t="s">
        <v>570</v>
      </c>
      <c r="P986">
        <v>1428</v>
      </c>
      <c r="Q986" t="s">
        <v>2364</v>
      </c>
    </row>
    <row r="987" spans="1:17" x14ac:dyDescent="0.25">
      <c r="A987">
        <v>40573</v>
      </c>
      <c r="B987">
        <v>-58.497350666326</v>
      </c>
      <c r="C987">
        <v>-34.598380805665798</v>
      </c>
      <c r="D987" t="s">
        <v>1490</v>
      </c>
      <c r="E987" t="s">
        <v>39</v>
      </c>
      <c r="F987" t="s">
        <v>2365</v>
      </c>
      <c r="G987" t="s">
        <v>40</v>
      </c>
      <c r="H987">
        <v>3</v>
      </c>
      <c r="I987" t="b">
        <v>0</v>
      </c>
      <c r="J987" t="b">
        <v>0</v>
      </c>
      <c r="K987" t="s">
        <v>373</v>
      </c>
      <c r="L987">
        <v>3401</v>
      </c>
      <c r="N987" t="s">
        <v>556</v>
      </c>
      <c r="O987" t="s">
        <v>573</v>
      </c>
      <c r="P987">
        <v>1417</v>
      </c>
      <c r="Q987" t="s">
        <v>2366</v>
      </c>
    </row>
    <row r="988" spans="1:17" x14ac:dyDescent="0.25">
      <c r="A988">
        <v>41292</v>
      </c>
      <c r="B988">
        <v>-58.498146806826703</v>
      </c>
      <c r="C988">
        <v>-34.597905244507899</v>
      </c>
      <c r="D988" t="s">
        <v>37</v>
      </c>
      <c r="E988" t="s">
        <v>39</v>
      </c>
      <c r="F988" t="s">
        <v>2367</v>
      </c>
      <c r="G988" t="s">
        <v>40</v>
      </c>
      <c r="H988">
        <v>2</v>
      </c>
      <c r="I988" t="b">
        <v>0</v>
      </c>
      <c r="J988" t="b">
        <v>0</v>
      </c>
      <c r="K988" t="s">
        <v>373</v>
      </c>
      <c r="L988">
        <v>3470</v>
      </c>
      <c r="N988" t="s">
        <v>556</v>
      </c>
      <c r="O988" t="s">
        <v>573</v>
      </c>
      <c r="P988">
        <v>1417</v>
      </c>
      <c r="Q988" t="s">
        <v>2368</v>
      </c>
    </row>
    <row r="989" spans="1:17" x14ac:dyDescent="0.25">
      <c r="A989">
        <v>41210</v>
      </c>
      <c r="B989">
        <v>-58.497855553329202</v>
      </c>
      <c r="C989">
        <v>-34.5976100681196</v>
      </c>
      <c r="D989" t="s">
        <v>1489</v>
      </c>
      <c r="E989" t="s">
        <v>39</v>
      </c>
      <c r="F989" t="s">
        <v>2369</v>
      </c>
      <c r="G989" t="s">
        <v>40</v>
      </c>
      <c r="H989">
        <v>2</v>
      </c>
      <c r="I989" t="b">
        <v>0</v>
      </c>
      <c r="J989" t="b">
        <v>0</v>
      </c>
      <c r="K989" t="s">
        <v>373</v>
      </c>
      <c r="L989">
        <v>3479</v>
      </c>
      <c r="N989" t="s">
        <v>556</v>
      </c>
      <c r="O989" t="s">
        <v>573</v>
      </c>
      <c r="P989">
        <v>1417</v>
      </c>
      <c r="Q989" t="s">
        <v>2366</v>
      </c>
    </row>
    <row r="990" spans="1:17" x14ac:dyDescent="0.25">
      <c r="A990">
        <v>40330</v>
      </c>
      <c r="B990">
        <v>-58.4738332052261</v>
      </c>
      <c r="C990">
        <v>-34.630869609522698</v>
      </c>
      <c r="D990" t="s">
        <v>1498</v>
      </c>
      <c r="E990" t="s">
        <v>39</v>
      </c>
      <c r="F990" t="s">
        <v>2370</v>
      </c>
      <c r="G990" t="s">
        <v>40</v>
      </c>
      <c r="H990">
        <v>1</v>
      </c>
      <c r="I990" t="b">
        <v>0</v>
      </c>
      <c r="J990" t="b">
        <v>0</v>
      </c>
      <c r="K990" t="s">
        <v>373</v>
      </c>
      <c r="L990">
        <v>0</v>
      </c>
      <c r="M990" t="s">
        <v>2371</v>
      </c>
      <c r="N990" t="s">
        <v>529</v>
      </c>
      <c r="O990" t="s">
        <v>566</v>
      </c>
    </row>
    <row r="991" spans="1:17" x14ac:dyDescent="0.25">
      <c r="A991">
        <v>39903</v>
      </c>
      <c r="B991">
        <v>-58.458307229146392</v>
      </c>
      <c r="C991">
        <v>-34.641789435151502</v>
      </c>
      <c r="D991" t="s">
        <v>1542</v>
      </c>
      <c r="E991" t="s">
        <v>39</v>
      </c>
      <c r="F991" t="s">
        <v>2372</v>
      </c>
      <c r="G991" t="s">
        <v>40</v>
      </c>
      <c r="H991">
        <v>1</v>
      </c>
      <c r="I991" t="b">
        <v>0</v>
      </c>
      <c r="J991" t="b">
        <v>0</v>
      </c>
      <c r="K991" t="s">
        <v>374</v>
      </c>
      <c r="L991">
        <v>0</v>
      </c>
      <c r="M991" t="s">
        <v>278</v>
      </c>
      <c r="N991" t="s">
        <v>529</v>
      </c>
      <c r="O991" t="s">
        <v>566</v>
      </c>
    </row>
    <row r="992" spans="1:17" x14ac:dyDescent="0.25">
      <c r="A992">
        <v>41324</v>
      </c>
      <c r="B992">
        <v>-58.363703523921608</v>
      </c>
      <c r="C992">
        <v>-34.611704011513197</v>
      </c>
      <c r="D992" t="s">
        <v>37</v>
      </c>
      <c r="E992" t="s">
        <v>39</v>
      </c>
      <c r="F992" t="s">
        <v>2373</v>
      </c>
      <c r="G992" t="s">
        <v>40</v>
      </c>
      <c r="H992">
        <v>2</v>
      </c>
      <c r="I992" t="b">
        <v>0</v>
      </c>
      <c r="J992" t="b">
        <v>0</v>
      </c>
      <c r="K992" t="s">
        <v>375</v>
      </c>
      <c r="L992">
        <v>0</v>
      </c>
      <c r="M992" t="s">
        <v>510</v>
      </c>
      <c r="N992" t="s">
        <v>514</v>
      </c>
      <c r="O992" t="s">
        <v>559</v>
      </c>
    </row>
    <row r="993" spans="1:17" x14ac:dyDescent="0.25">
      <c r="A993">
        <v>39802</v>
      </c>
      <c r="B993">
        <v>-58.371440998369998</v>
      </c>
      <c r="C993">
        <v>-34.617421864767898</v>
      </c>
      <c r="D993" t="s">
        <v>1542</v>
      </c>
      <c r="E993" t="s">
        <v>39</v>
      </c>
      <c r="F993" t="s">
        <v>2374</v>
      </c>
      <c r="G993" t="s">
        <v>40</v>
      </c>
      <c r="H993">
        <v>3</v>
      </c>
      <c r="I993" t="b">
        <v>0</v>
      </c>
      <c r="J993" t="b">
        <v>0</v>
      </c>
      <c r="K993" t="s">
        <v>376</v>
      </c>
      <c r="L993">
        <v>818</v>
      </c>
      <c r="N993" t="s">
        <v>549</v>
      </c>
      <c r="O993" t="s">
        <v>559</v>
      </c>
      <c r="P993">
        <v>1065</v>
      </c>
      <c r="Q993" t="s">
        <v>2375</v>
      </c>
    </row>
    <row r="994" spans="1:17" x14ac:dyDescent="0.25">
      <c r="A994">
        <v>41170</v>
      </c>
      <c r="B994">
        <v>-58.370667244530303</v>
      </c>
      <c r="C994">
        <v>-34.629495883653902</v>
      </c>
      <c r="D994" t="s">
        <v>1489</v>
      </c>
      <c r="E994" t="s">
        <v>39</v>
      </c>
      <c r="F994" t="s">
        <v>2376</v>
      </c>
      <c r="G994" t="s">
        <v>40</v>
      </c>
      <c r="H994">
        <v>1</v>
      </c>
      <c r="I994" t="b">
        <v>0</v>
      </c>
      <c r="J994" t="b">
        <v>0</v>
      </c>
      <c r="K994" t="s">
        <v>376</v>
      </c>
      <c r="L994">
        <v>0</v>
      </c>
      <c r="M994" t="s">
        <v>296</v>
      </c>
      <c r="N994" t="s">
        <v>525</v>
      </c>
      <c r="O994" t="s">
        <v>560</v>
      </c>
    </row>
    <row r="995" spans="1:17" x14ac:dyDescent="0.25">
      <c r="A995">
        <v>40771</v>
      </c>
      <c r="B995">
        <v>-58.372446215354202</v>
      </c>
      <c r="C995">
        <v>-34.614892241651198</v>
      </c>
      <c r="D995" t="s">
        <v>1491</v>
      </c>
      <c r="E995" t="s">
        <v>39</v>
      </c>
      <c r="F995" t="s">
        <v>2377</v>
      </c>
      <c r="G995" t="s">
        <v>40</v>
      </c>
      <c r="H995">
        <v>1</v>
      </c>
      <c r="I995" t="b">
        <v>0</v>
      </c>
      <c r="J995" t="b">
        <v>0</v>
      </c>
      <c r="K995" t="s">
        <v>376</v>
      </c>
      <c r="L995">
        <v>0</v>
      </c>
      <c r="M995" t="s">
        <v>2378</v>
      </c>
      <c r="N995" t="s">
        <v>515</v>
      </c>
      <c r="O995" t="s">
        <v>559</v>
      </c>
    </row>
    <row r="996" spans="1:17" x14ac:dyDescent="0.25">
      <c r="A996">
        <v>41375</v>
      </c>
      <c r="B996">
        <v>-58.371855189467603</v>
      </c>
      <c r="C996">
        <v>-34.614757441457002</v>
      </c>
      <c r="D996" t="s">
        <v>37</v>
      </c>
      <c r="E996" t="s">
        <v>39</v>
      </c>
      <c r="F996" t="s">
        <v>2377</v>
      </c>
      <c r="G996" t="s">
        <v>40</v>
      </c>
      <c r="H996">
        <v>1</v>
      </c>
      <c r="I996" t="b">
        <v>0</v>
      </c>
      <c r="J996" t="b">
        <v>0</v>
      </c>
      <c r="K996" t="s">
        <v>376</v>
      </c>
      <c r="L996">
        <v>0</v>
      </c>
      <c r="M996" t="s">
        <v>2378</v>
      </c>
      <c r="N996" t="s">
        <v>515</v>
      </c>
      <c r="O996" t="s">
        <v>559</v>
      </c>
    </row>
    <row r="997" spans="1:17" x14ac:dyDescent="0.25">
      <c r="A997">
        <v>40598</v>
      </c>
      <c r="B997">
        <v>-58.417394832566501</v>
      </c>
      <c r="C997">
        <v>-34.645834928337997</v>
      </c>
      <c r="D997" t="s">
        <v>1490</v>
      </c>
      <c r="E997" t="s">
        <v>39</v>
      </c>
      <c r="F997" t="s">
        <v>2379</v>
      </c>
      <c r="G997" t="s">
        <v>40</v>
      </c>
      <c r="H997">
        <v>1</v>
      </c>
      <c r="I997" t="b">
        <v>0</v>
      </c>
      <c r="J997" t="b">
        <v>0</v>
      </c>
      <c r="K997" t="s">
        <v>377</v>
      </c>
      <c r="L997">
        <v>0</v>
      </c>
      <c r="M997" t="s">
        <v>480</v>
      </c>
      <c r="N997" t="s">
        <v>513</v>
      </c>
      <c r="O997" t="s">
        <v>560</v>
      </c>
    </row>
    <row r="998" spans="1:17" x14ac:dyDescent="0.25">
      <c r="A998">
        <v>40329</v>
      </c>
      <c r="B998">
        <v>-58.4173998369155</v>
      </c>
      <c r="C998">
        <v>-34.646411741487398</v>
      </c>
      <c r="D998" t="s">
        <v>1498</v>
      </c>
      <c r="E998" t="s">
        <v>39</v>
      </c>
      <c r="F998" t="s">
        <v>2379</v>
      </c>
      <c r="G998" t="s">
        <v>40</v>
      </c>
      <c r="H998">
        <v>1</v>
      </c>
      <c r="I998" t="b">
        <v>0</v>
      </c>
      <c r="J998" t="b">
        <v>0</v>
      </c>
      <c r="K998" t="s">
        <v>377</v>
      </c>
      <c r="L998">
        <v>0</v>
      </c>
      <c r="M998" t="s">
        <v>480</v>
      </c>
      <c r="N998" t="s">
        <v>513</v>
      </c>
      <c r="O998" t="s">
        <v>560</v>
      </c>
    </row>
    <row r="999" spans="1:17" x14ac:dyDescent="0.25">
      <c r="A999">
        <v>41310</v>
      </c>
      <c r="B999">
        <v>-58.371900326099301</v>
      </c>
      <c r="C999">
        <v>-34.594982940241202</v>
      </c>
      <c r="D999" t="s">
        <v>37</v>
      </c>
      <c r="E999" t="s">
        <v>39</v>
      </c>
      <c r="F999" t="s">
        <v>2380</v>
      </c>
      <c r="G999" t="s">
        <v>40</v>
      </c>
      <c r="H999">
        <v>3</v>
      </c>
      <c r="I999" t="b">
        <v>0</v>
      </c>
      <c r="J999" t="b">
        <v>0</v>
      </c>
      <c r="K999" t="s">
        <v>378</v>
      </c>
      <c r="L999">
        <v>265</v>
      </c>
      <c r="N999" t="s">
        <v>517</v>
      </c>
      <c r="O999" t="s">
        <v>559</v>
      </c>
      <c r="P999">
        <v>1001</v>
      </c>
      <c r="Q999" t="s">
        <v>2381</v>
      </c>
    </row>
    <row r="1000" spans="1:17" x14ac:dyDescent="0.25">
      <c r="A1000">
        <v>41151</v>
      </c>
      <c r="B1000">
        <v>-58.3703555948806</v>
      </c>
      <c r="C1000">
        <v>-34.596333728498898</v>
      </c>
      <c r="D1000" t="s">
        <v>1489</v>
      </c>
      <c r="E1000" t="s">
        <v>39</v>
      </c>
      <c r="F1000" t="s">
        <v>2382</v>
      </c>
      <c r="G1000" t="s">
        <v>40</v>
      </c>
      <c r="H1000">
        <v>1</v>
      </c>
      <c r="I1000" t="b">
        <v>0</v>
      </c>
      <c r="J1000" t="b">
        <v>0</v>
      </c>
      <c r="K1000" t="s">
        <v>378</v>
      </c>
      <c r="L1000">
        <v>0</v>
      </c>
      <c r="M1000" t="s">
        <v>442</v>
      </c>
      <c r="N1000" t="s">
        <v>517</v>
      </c>
      <c r="O1000" t="s">
        <v>559</v>
      </c>
    </row>
    <row r="1001" spans="1:17" x14ac:dyDescent="0.25">
      <c r="A1001">
        <v>40925</v>
      </c>
      <c r="B1001">
        <v>-58.43217478505079</v>
      </c>
      <c r="C1001">
        <v>-34.566189039622103</v>
      </c>
      <c r="D1001" t="s">
        <v>1491</v>
      </c>
      <c r="E1001" t="s">
        <v>39</v>
      </c>
      <c r="F1001" t="s">
        <v>2383</v>
      </c>
      <c r="G1001" t="s">
        <v>40</v>
      </c>
      <c r="H1001">
        <v>2</v>
      </c>
      <c r="I1001" t="b">
        <v>0</v>
      </c>
      <c r="J1001" t="b">
        <v>0</v>
      </c>
      <c r="K1001" t="s">
        <v>270</v>
      </c>
      <c r="L1001">
        <v>0</v>
      </c>
      <c r="M1001" t="s">
        <v>2283</v>
      </c>
      <c r="N1001" t="s">
        <v>530</v>
      </c>
      <c r="O1001" t="s">
        <v>569</v>
      </c>
    </row>
    <row r="1002" spans="1:17" x14ac:dyDescent="0.25">
      <c r="A1002">
        <v>40359</v>
      </c>
      <c r="B1002">
        <v>-58.449112620645707</v>
      </c>
      <c r="C1002">
        <v>-34.555304008835499</v>
      </c>
      <c r="D1002" t="s">
        <v>1498</v>
      </c>
      <c r="E1002" t="s">
        <v>39</v>
      </c>
      <c r="F1002" t="s">
        <v>2384</v>
      </c>
      <c r="G1002" t="s">
        <v>40</v>
      </c>
      <c r="H1002">
        <v>2</v>
      </c>
      <c r="I1002" t="b">
        <v>0</v>
      </c>
      <c r="J1002" t="b">
        <v>0</v>
      </c>
      <c r="K1002" t="s">
        <v>270</v>
      </c>
      <c r="L1002">
        <v>0</v>
      </c>
      <c r="M1002" t="s">
        <v>2261</v>
      </c>
      <c r="N1002" t="s">
        <v>532</v>
      </c>
      <c r="O1002" t="s">
        <v>570</v>
      </c>
    </row>
    <row r="1003" spans="1:17" x14ac:dyDescent="0.25">
      <c r="A1003">
        <v>39810</v>
      </c>
      <c r="B1003">
        <v>-58.399796837985107</v>
      </c>
      <c r="C1003">
        <v>-34.582600271800899</v>
      </c>
      <c r="D1003" t="s">
        <v>1542</v>
      </c>
      <c r="E1003" t="s">
        <v>39</v>
      </c>
      <c r="F1003" t="s">
        <v>2385</v>
      </c>
      <c r="G1003" t="s">
        <v>40</v>
      </c>
      <c r="H1003">
        <v>2</v>
      </c>
      <c r="I1003" t="b">
        <v>0</v>
      </c>
      <c r="J1003" t="b">
        <v>0</v>
      </c>
      <c r="K1003" t="s">
        <v>270</v>
      </c>
      <c r="L1003">
        <v>0</v>
      </c>
      <c r="M1003" t="s">
        <v>2386</v>
      </c>
      <c r="N1003" t="s">
        <v>530</v>
      </c>
      <c r="O1003" t="s">
        <v>569</v>
      </c>
    </row>
    <row r="1004" spans="1:17" x14ac:dyDescent="0.25">
      <c r="A1004">
        <v>41367</v>
      </c>
      <c r="B1004">
        <v>-58.407033015151207</v>
      </c>
      <c r="C1004">
        <v>-34.578707247740397</v>
      </c>
      <c r="D1004" t="s">
        <v>37</v>
      </c>
      <c r="E1004" t="s">
        <v>39</v>
      </c>
      <c r="F1004" t="s">
        <v>2387</v>
      </c>
      <c r="G1004" t="s">
        <v>40</v>
      </c>
      <c r="H1004">
        <v>2</v>
      </c>
      <c r="I1004" t="b">
        <v>0</v>
      </c>
      <c r="J1004" t="b">
        <v>0</v>
      </c>
      <c r="K1004" t="s">
        <v>270</v>
      </c>
      <c r="L1004">
        <v>0</v>
      </c>
      <c r="M1004" t="s">
        <v>422</v>
      </c>
      <c r="N1004" t="s">
        <v>530</v>
      </c>
      <c r="O1004" t="s">
        <v>569</v>
      </c>
    </row>
    <row r="1005" spans="1:17" x14ac:dyDescent="0.25">
      <c r="A1005">
        <v>41140</v>
      </c>
      <c r="B1005">
        <v>-58.406929010475999</v>
      </c>
      <c r="C1005">
        <v>-34.578666347316698</v>
      </c>
      <c r="D1005" t="s">
        <v>1489</v>
      </c>
      <c r="E1005" t="s">
        <v>39</v>
      </c>
      <c r="F1005" t="s">
        <v>2387</v>
      </c>
      <c r="G1005" t="s">
        <v>40</v>
      </c>
      <c r="H1005">
        <v>2</v>
      </c>
      <c r="I1005" t="b">
        <v>0</v>
      </c>
      <c r="J1005" t="b">
        <v>0</v>
      </c>
      <c r="K1005" t="s">
        <v>270</v>
      </c>
      <c r="L1005">
        <v>0</v>
      </c>
      <c r="M1005" t="s">
        <v>422</v>
      </c>
      <c r="N1005" t="s">
        <v>530</v>
      </c>
      <c r="O1005" t="s">
        <v>569</v>
      </c>
    </row>
    <row r="1006" spans="1:17" x14ac:dyDescent="0.25">
      <c r="A1006">
        <v>40791</v>
      </c>
      <c r="B1006">
        <v>-58.406890609241898</v>
      </c>
      <c r="C1006">
        <v>-34.578720148730199</v>
      </c>
      <c r="D1006" t="s">
        <v>1491</v>
      </c>
      <c r="E1006" t="s">
        <v>39</v>
      </c>
      <c r="F1006" t="s">
        <v>2387</v>
      </c>
      <c r="G1006" t="s">
        <v>40</v>
      </c>
      <c r="H1006">
        <v>2</v>
      </c>
      <c r="I1006" t="b">
        <v>0</v>
      </c>
      <c r="J1006" t="b">
        <v>0</v>
      </c>
      <c r="K1006" t="s">
        <v>270</v>
      </c>
      <c r="L1006">
        <v>0</v>
      </c>
      <c r="M1006" t="s">
        <v>422</v>
      </c>
      <c r="N1006" t="s">
        <v>530</v>
      </c>
      <c r="O1006" t="s">
        <v>569</v>
      </c>
    </row>
    <row r="1007" spans="1:17" x14ac:dyDescent="0.25">
      <c r="A1007">
        <v>41036</v>
      </c>
      <c r="B1007">
        <v>-58.408437268640903</v>
      </c>
      <c r="C1007">
        <v>-34.577910822731901</v>
      </c>
      <c r="D1007" t="s">
        <v>1512</v>
      </c>
      <c r="E1007" t="s">
        <v>39</v>
      </c>
      <c r="F1007" t="s">
        <v>2388</v>
      </c>
      <c r="G1007" t="s">
        <v>40</v>
      </c>
      <c r="H1007">
        <v>2</v>
      </c>
      <c r="I1007" t="b">
        <v>0</v>
      </c>
      <c r="J1007" t="b">
        <v>0</v>
      </c>
      <c r="K1007" t="s">
        <v>270</v>
      </c>
      <c r="L1007">
        <v>0</v>
      </c>
      <c r="M1007" t="s">
        <v>2066</v>
      </c>
      <c r="N1007" t="s">
        <v>530</v>
      </c>
      <c r="O1007" t="s">
        <v>569</v>
      </c>
    </row>
    <row r="1008" spans="1:17" x14ac:dyDescent="0.25">
      <c r="A1008">
        <v>39977</v>
      </c>
      <c r="B1008">
        <v>-58.506254544628</v>
      </c>
      <c r="C1008">
        <v>-34.571612299166688</v>
      </c>
      <c r="D1008" t="s">
        <v>1520</v>
      </c>
      <c r="E1008" t="s">
        <v>39</v>
      </c>
      <c r="F1008" t="s">
        <v>2389</v>
      </c>
      <c r="G1008" t="s">
        <v>40</v>
      </c>
      <c r="H1008">
        <v>1</v>
      </c>
      <c r="I1008" t="b">
        <v>0</v>
      </c>
      <c r="J1008" t="b">
        <v>0</v>
      </c>
      <c r="K1008" t="s">
        <v>265</v>
      </c>
      <c r="L1008">
        <v>0</v>
      </c>
      <c r="M1008" t="s">
        <v>2390</v>
      </c>
      <c r="N1008" t="s">
        <v>535</v>
      </c>
      <c r="O1008" t="s">
        <v>571</v>
      </c>
    </row>
    <row r="1009" spans="1:17" x14ac:dyDescent="0.25">
      <c r="A1009">
        <v>40907</v>
      </c>
      <c r="B1009">
        <v>-58.374926075184199</v>
      </c>
      <c r="C1009">
        <v>-34.608619486439402</v>
      </c>
      <c r="D1009" t="s">
        <v>1491</v>
      </c>
      <c r="E1009" t="s">
        <v>39</v>
      </c>
      <c r="F1009" t="s">
        <v>2391</v>
      </c>
      <c r="G1009" t="s">
        <v>40</v>
      </c>
      <c r="H1009">
        <v>3</v>
      </c>
      <c r="I1009" t="b">
        <v>0</v>
      </c>
      <c r="J1009" t="b">
        <v>0</v>
      </c>
      <c r="K1009" t="s">
        <v>272</v>
      </c>
      <c r="L1009">
        <v>0</v>
      </c>
      <c r="M1009" t="s">
        <v>2392</v>
      </c>
      <c r="N1009" t="s">
        <v>515</v>
      </c>
      <c r="O1009" t="s">
        <v>559</v>
      </c>
    </row>
    <row r="1010" spans="1:17" x14ac:dyDescent="0.25">
      <c r="A1010">
        <v>40864</v>
      </c>
      <c r="B1010">
        <v>-58.378867843225997</v>
      </c>
      <c r="C1010">
        <v>-34.608875473054397</v>
      </c>
      <c r="D1010" t="s">
        <v>1491</v>
      </c>
      <c r="E1010" t="s">
        <v>39</v>
      </c>
      <c r="F1010" t="s">
        <v>2393</v>
      </c>
      <c r="G1010" t="s">
        <v>40</v>
      </c>
      <c r="H1010">
        <v>1</v>
      </c>
      <c r="I1010" t="b">
        <v>0</v>
      </c>
      <c r="J1010" t="b">
        <v>0</v>
      </c>
      <c r="K1010" t="s">
        <v>272</v>
      </c>
      <c r="L1010">
        <v>0</v>
      </c>
      <c r="M1010" t="s">
        <v>2394</v>
      </c>
      <c r="N1010" t="s">
        <v>515</v>
      </c>
      <c r="O1010" t="s">
        <v>559</v>
      </c>
    </row>
    <row r="1011" spans="1:17" x14ac:dyDescent="0.25">
      <c r="A1011">
        <v>40345</v>
      </c>
      <c r="B1011">
        <v>-58.425221162269096</v>
      </c>
      <c r="C1011">
        <v>-34.617893852185901</v>
      </c>
      <c r="D1011" t="s">
        <v>1498</v>
      </c>
      <c r="E1011" t="s">
        <v>39</v>
      </c>
      <c r="F1011" t="s">
        <v>2395</v>
      </c>
      <c r="G1011" t="s">
        <v>40</v>
      </c>
      <c r="H1011">
        <v>1</v>
      </c>
      <c r="I1011" t="b">
        <v>0</v>
      </c>
      <c r="J1011" t="b">
        <v>0</v>
      </c>
      <c r="K1011" t="s">
        <v>379</v>
      </c>
      <c r="L1011">
        <v>0</v>
      </c>
      <c r="M1011" t="s">
        <v>507</v>
      </c>
      <c r="N1011" t="s">
        <v>537</v>
      </c>
      <c r="O1011" t="s">
        <v>568</v>
      </c>
    </row>
    <row r="1012" spans="1:17" x14ac:dyDescent="0.25">
      <c r="A1012">
        <v>40983</v>
      </c>
      <c r="B1012">
        <v>-58.523733379465497</v>
      </c>
      <c r="C1012">
        <v>-34.599125239567101</v>
      </c>
      <c r="D1012" t="s">
        <v>1491</v>
      </c>
      <c r="E1012" t="s">
        <v>39</v>
      </c>
      <c r="F1012" t="s">
        <v>2396</v>
      </c>
      <c r="G1012" t="s">
        <v>43</v>
      </c>
      <c r="H1012">
        <v>1</v>
      </c>
      <c r="I1012" t="b">
        <v>0</v>
      </c>
      <c r="J1012" t="b">
        <v>0</v>
      </c>
      <c r="K1012" t="s">
        <v>380</v>
      </c>
      <c r="L1012">
        <v>0</v>
      </c>
      <c r="M1012" t="s">
        <v>2397</v>
      </c>
      <c r="N1012" t="s">
        <v>542</v>
      </c>
      <c r="O1012" t="s">
        <v>573</v>
      </c>
    </row>
    <row r="1013" spans="1:17" x14ac:dyDescent="0.25">
      <c r="A1013">
        <v>40977</v>
      </c>
      <c r="B1013">
        <v>-58.4263849644882</v>
      </c>
      <c r="C1013">
        <v>-34.569456542374397</v>
      </c>
      <c r="D1013" t="s">
        <v>1491</v>
      </c>
      <c r="E1013" t="s">
        <v>39</v>
      </c>
      <c r="F1013" t="s">
        <v>2398</v>
      </c>
      <c r="G1013" t="s">
        <v>40</v>
      </c>
      <c r="H1013">
        <v>1</v>
      </c>
      <c r="I1013" t="b">
        <v>0</v>
      </c>
      <c r="J1013" t="b">
        <v>0</v>
      </c>
      <c r="K1013" t="s">
        <v>381</v>
      </c>
      <c r="L1013">
        <v>0</v>
      </c>
      <c r="M1013" t="s">
        <v>270</v>
      </c>
      <c r="N1013" t="s">
        <v>530</v>
      </c>
      <c r="O1013" t="s">
        <v>569</v>
      </c>
    </row>
    <row r="1014" spans="1:17" x14ac:dyDescent="0.25">
      <c r="A1014">
        <v>40344</v>
      </c>
      <c r="B1014">
        <v>-58.435965309796998</v>
      </c>
      <c r="C1014">
        <v>-34.575275828006099</v>
      </c>
      <c r="D1014" t="s">
        <v>1498</v>
      </c>
      <c r="E1014" t="s">
        <v>39</v>
      </c>
      <c r="F1014" t="s">
        <v>2399</v>
      </c>
      <c r="G1014" t="s">
        <v>40</v>
      </c>
      <c r="H1014">
        <v>1</v>
      </c>
      <c r="I1014" t="b">
        <v>0</v>
      </c>
      <c r="J1014" t="b">
        <v>0</v>
      </c>
      <c r="K1014" t="s">
        <v>382</v>
      </c>
      <c r="L1014">
        <v>0</v>
      </c>
      <c r="M1014" t="s">
        <v>467</v>
      </c>
      <c r="N1014" t="s">
        <v>530</v>
      </c>
      <c r="O1014" t="s">
        <v>569</v>
      </c>
    </row>
    <row r="1015" spans="1:17" x14ac:dyDescent="0.25">
      <c r="A1015">
        <v>40778</v>
      </c>
      <c r="B1015">
        <v>-58.422923241587398</v>
      </c>
      <c r="C1015">
        <v>-34.642464524275297</v>
      </c>
      <c r="D1015" t="s">
        <v>1491</v>
      </c>
      <c r="E1015" t="s">
        <v>39</v>
      </c>
      <c r="F1015" t="s">
        <v>2400</v>
      </c>
      <c r="G1015" t="s">
        <v>40</v>
      </c>
      <c r="H1015">
        <v>2</v>
      </c>
      <c r="I1015" t="b">
        <v>0</v>
      </c>
      <c r="J1015" t="b">
        <v>0</v>
      </c>
      <c r="K1015" t="s">
        <v>383</v>
      </c>
      <c r="L1015">
        <v>0</v>
      </c>
      <c r="M1015" t="s">
        <v>290</v>
      </c>
      <c r="N1015" t="s">
        <v>513</v>
      </c>
      <c r="O1015" t="s">
        <v>560</v>
      </c>
    </row>
    <row r="1016" spans="1:17" x14ac:dyDescent="0.25">
      <c r="A1016">
        <v>41317</v>
      </c>
      <c r="B1016">
        <v>-58.390797281200797</v>
      </c>
      <c r="C1016">
        <v>-34.630555609582601</v>
      </c>
      <c r="D1016" t="s">
        <v>37</v>
      </c>
      <c r="E1016" t="s">
        <v>39</v>
      </c>
      <c r="F1016" t="s">
        <v>2401</v>
      </c>
      <c r="G1016" t="s">
        <v>40</v>
      </c>
      <c r="H1016">
        <v>2</v>
      </c>
      <c r="I1016" t="b">
        <v>0</v>
      </c>
      <c r="J1016" t="b">
        <v>0</v>
      </c>
      <c r="K1016" t="s">
        <v>384</v>
      </c>
      <c r="L1016">
        <v>0</v>
      </c>
      <c r="M1016" t="s">
        <v>277</v>
      </c>
      <c r="N1016" t="s">
        <v>519</v>
      </c>
      <c r="O1016" t="s">
        <v>560</v>
      </c>
    </row>
    <row r="1017" spans="1:17" x14ac:dyDescent="0.25">
      <c r="A1017">
        <v>40247</v>
      </c>
      <c r="B1017">
        <v>-58.456536316835702</v>
      </c>
      <c r="C1017">
        <v>-34.641604504340897</v>
      </c>
      <c r="D1017" t="s">
        <v>1498</v>
      </c>
      <c r="E1017" t="s">
        <v>39</v>
      </c>
      <c r="F1017" t="s">
        <v>2402</v>
      </c>
      <c r="G1017" t="s">
        <v>40</v>
      </c>
      <c r="H1017">
        <v>3</v>
      </c>
      <c r="I1017" t="b">
        <v>0</v>
      </c>
      <c r="J1017" t="b">
        <v>0</v>
      </c>
      <c r="K1017" t="s">
        <v>385</v>
      </c>
      <c r="L1017">
        <v>2602</v>
      </c>
      <c r="N1017" t="s">
        <v>529</v>
      </c>
      <c r="O1017" t="s">
        <v>566</v>
      </c>
      <c r="P1017">
        <v>1406</v>
      </c>
      <c r="Q1017" t="s">
        <v>2403</v>
      </c>
    </row>
    <row r="1018" spans="1:17" x14ac:dyDescent="0.25">
      <c r="A1018">
        <v>39965</v>
      </c>
      <c r="B1018">
        <v>-58.4368255759642</v>
      </c>
      <c r="C1018">
        <v>-34.551510982707804</v>
      </c>
      <c r="D1018" t="s">
        <v>1520</v>
      </c>
      <c r="E1018" t="s">
        <v>39</v>
      </c>
      <c r="F1018" t="s">
        <v>2404</v>
      </c>
      <c r="G1018" t="s">
        <v>40</v>
      </c>
      <c r="H1018">
        <v>1</v>
      </c>
      <c r="I1018" t="b">
        <v>0</v>
      </c>
      <c r="J1018" t="b">
        <v>0</v>
      </c>
      <c r="K1018" t="s">
        <v>386</v>
      </c>
      <c r="L1018">
        <v>0</v>
      </c>
      <c r="M1018" t="s">
        <v>282</v>
      </c>
      <c r="N1018" t="s">
        <v>532</v>
      </c>
      <c r="O1018" t="s">
        <v>570</v>
      </c>
    </row>
    <row r="1019" spans="1:17" x14ac:dyDescent="0.25">
      <c r="A1019">
        <v>41027</v>
      </c>
      <c r="B1019">
        <v>-58.40315226221</v>
      </c>
      <c r="C1019">
        <v>-34.5941910195994</v>
      </c>
      <c r="D1019" t="s">
        <v>1512</v>
      </c>
      <c r="E1019" t="s">
        <v>39</v>
      </c>
      <c r="F1019" t="s">
        <v>2405</v>
      </c>
      <c r="G1019" t="s">
        <v>40</v>
      </c>
      <c r="H1019">
        <v>4</v>
      </c>
      <c r="I1019" t="b">
        <v>0</v>
      </c>
      <c r="J1019" t="b">
        <v>0</v>
      </c>
      <c r="K1019" t="s">
        <v>387</v>
      </c>
      <c r="L1019">
        <v>0</v>
      </c>
      <c r="M1019" t="s">
        <v>312</v>
      </c>
      <c r="N1019" t="s">
        <v>524</v>
      </c>
      <c r="O1019" t="s">
        <v>565</v>
      </c>
    </row>
    <row r="1020" spans="1:17" x14ac:dyDescent="0.25">
      <c r="A1020">
        <v>41194</v>
      </c>
      <c r="B1020">
        <v>-58.425938989981397</v>
      </c>
      <c r="C1020">
        <v>-34.589620403949198</v>
      </c>
      <c r="D1020" t="s">
        <v>1489</v>
      </c>
      <c r="E1020" t="s">
        <v>39</v>
      </c>
      <c r="F1020" t="s">
        <v>2406</v>
      </c>
      <c r="G1020" t="s">
        <v>40</v>
      </c>
      <c r="H1020">
        <v>1</v>
      </c>
      <c r="I1020" t="b">
        <v>0</v>
      </c>
      <c r="J1020" t="b">
        <v>0</v>
      </c>
      <c r="K1020" t="s">
        <v>388</v>
      </c>
      <c r="L1020">
        <v>0</v>
      </c>
      <c r="M1020" t="s">
        <v>2407</v>
      </c>
      <c r="N1020" t="s">
        <v>530</v>
      </c>
      <c r="O1020" t="s">
        <v>569</v>
      </c>
    </row>
    <row r="1021" spans="1:17" x14ac:dyDescent="0.25">
      <c r="A1021">
        <v>40128</v>
      </c>
      <c r="B1021">
        <v>-58.3911803943857</v>
      </c>
      <c r="C1021">
        <v>-34.6273427343667</v>
      </c>
      <c r="D1021" t="s">
        <v>1498</v>
      </c>
      <c r="E1021" t="s">
        <v>39</v>
      </c>
      <c r="F1021" t="s">
        <v>2408</v>
      </c>
      <c r="G1021" t="s">
        <v>40</v>
      </c>
      <c r="H1021">
        <v>2</v>
      </c>
      <c r="I1021" t="b">
        <v>0</v>
      </c>
      <c r="J1021" t="b">
        <v>0</v>
      </c>
      <c r="K1021" t="s">
        <v>277</v>
      </c>
      <c r="L1021">
        <v>0</v>
      </c>
      <c r="M1021" t="s">
        <v>402</v>
      </c>
      <c r="N1021" t="s">
        <v>519</v>
      </c>
      <c r="O1021" t="s">
        <v>560</v>
      </c>
    </row>
    <row r="1022" spans="1:17" x14ac:dyDescent="0.25">
      <c r="A1022">
        <v>41059</v>
      </c>
      <c r="B1022">
        <v>-58.392407580755098</v>
      </c>
      <c r="C1022">
        <v>-34.618196519627702</v>
      </c>
      <c r="D1022" t="s">
        <v>1512</v>
      </c>
      <c r="E1022" t="s">
        <v>39</v>
      </c>
      <c r="F1022" t="s">
        <v>2409</v>
      </c>
      <c r="G1022" t="s">
        <v>40</v>
      </c>
      <c r="H1022">
        <v>1</v>
      </c>
      <c r="I1022" t="b">
        <v>0</v>
      </c>
      <c r="J1022" t="b">
        <v>0</v>
      </c>
      <c r="K1022" t="s">
        <v>277</v>
      </c>
      <c r="L1022">
        <v>0</v>
      </c>
      <c r="M1022" t="s">
        <v>286</v>
      </c>
      <c r="N1022" t="s">
        <v>540</v>
      </c>
      <c r="O1022" t="s">
        <v>567</v>
      </c>
    </row>
    <row r="1023" spans="1:17" x14ac:dyDescent="0.25">
      <c r="A1023">
        <v>40483</v>
      </c>
      <c r="B1023">
        <v>-58.391208828147597</v>
      </c>
      <c r="C1023">
        <v>-34.617909018923001</v>
      </c>
      <c r="D1023" t="s">
        <v>1494</v>
      </c>
      <c r="E1023" t="s">
        <v>39</v>
      </c>
      <c r="F1023" t="s">
        <v>2409</v>
      </c>
      <c r="G1023" t="s">
        <v>40</v>
      </c>
      <c r="H1023">
        <v>2</v>
      </c>
      <c r="I1023" t="b">
        <v>0</v>
      </c>
      <c r="J1023" t="b">
        <v>0</v>
      </c>
      <c r="K1023" t="s">
        <v>277</v>
      </c>
      <c r="L1023">
        <v>0</v>
      </c>
      <c r="M1023" t="s">
        <v>286</v>
      </c>
      <c r="N1023" t="s">
        <v>515</v>
      </c>
      <c r="O1023" t="s">
        <v>559</v>
      </c>
    </row>
    <row r="1024" spans="1:17" x14ac:dyDescent="0.25">
      <c r="A1024">
        <v>40636</v>
      </c>
      <c r="B1024">
        <v>-58.391667323744201</v>
      </c>
      <c r="C1024">
        <v>-34.6145873408908</v>
      </c>
      <c r="D1024" t="s">
        <v>1490</v>
      </c>
      <c r="E1024" t="s">
        <v>39</v>
      </c>
      <c r="F1024" t="s">
        <v>2410</v>
      </c>
      <c r="G1024" t="s">
        <v>40</v>
      </c>
      <c r="H1024">
        <v>3</v>
      </c>
      <c r="I1024" t="b">
        <v>0</v>
      </c>
      <c r="J1024" t="b">
        <v>0</v>
      </c>
      <c r="K1024" t="s">
        <v>277</v>
      </c>
      <c r="L1024">
        <v>0</v>
      </c>
      <c r="M1024" t="s">
        <v>507</v>
      </c>
      <c r="N1024" t="s">
        <v>515</v>
      </c>
      <c r="O1024" t="s">
        <v>559</v>
      </c>
    </row>
    <row r="1025" spans="1:17" x14ac:dyDescent="0.25">
      <c r="A1025">
        <v>40999</v>
      </c>
      <c r="B1025">
        <v>-58.485811330066703</v>
      </c>
      <c r="C1025">
        <v>-34.619747096786597</v>
      </c>
      <c r="D1025" t="s">
        <v>1491</v>
      </c>
      <c r="E1025" t="s">
        <v>39</v>
      </c>
      <c r="F1025" t="s">
        <v>2411</v>
      </c>
      <c r="G1025" t="s">
        <v>40</v>
      </c>
      <c r="H1025">
        <v>2</v>
      </c>
      <c r="I1025" t="b">
        <v>0</v>
      </c>
      <c r="J1025" t="b">
        <v>0</v>
      </c>
      <c r="K1025" t="s">
        <v>389</v>
      </c>
      <c r="L1025">
        <v>0</v>
      </c>
      <c r="M1025" t="s">
        <v>2412</v>
      </c>
      <c r="N1025" t="s">
        <v>545</v>
      </c>
      <c r="O1025" t="s">
        <v>573</v>
      </c>
    </row>
    <row r="1026" spans="1:17" x14ac:dyDescent="0.25">
      <c r="A1026">
        <v>40701</v>
      </c>
      <c r="B1026">
        <v>-58.377829294461002</v>
      </c>
      <c r="C1026">
        <v>-34.606060697687298</v>
      </c>
      <c r="D1026" t="s">
        <v>1490</v>
      </c>
      <c r="E1026" t="s">
        <v>39</v>
      </c>
      <c r="F1026" t="s">
        <v>2413</v>
      </c>
      <c r="G1026" t="s">
        <v>40</v>
      </c>
      <c r="H1026">
        <v>2</v>
      </c>
      <c r="I1026" t="b">
        <v>0</v>
      </c>
      <c r="J1026" t="b">
        <v>0</v>
      </c>
      <c r="K1026" t="s">
        <v>390</v>
      </c>
      <c r="L1026">
        <v>199</v>
      </c>
      <c r="N1026" t="s">
        <v>512</v>
      </c>
      <c r="O1026" t="s">
        <v>559</v>
      </c>
      <c r="P1026">
        <v>1035</v>
      </c>
      <c r="Q1026" t="s">
        <v>2414</v>
      </c>
    </row>
    <row r="1027" spans="1:17" x14ac:dyDescent="0.25">
      <c r="A1027">
        <v>40122</v>
      </c>
      <c r="B1027">
        <v>-58.378447445538903</v>
      </c>
      <c r="C1027">
        <v>-34.597666419444003</v>
      </c>
      <c r="D1027" t="s">
        <v>1498</v>
      </c>
      <c r="E1027" t="s">
        <v>39</v>
      </c>
      <c r="F1027" t="s">
        <v>2415</v>
      </c>
      <c r="G1027" t="s">
        <v>40</v>
      </c>
      <c r="H1027">
        <v>2</v>
      </c>
      <c r="I1027" t="b">
        <v>0</v>
      </c>
      <c r="J1027" t="b">
        <v>0</v>
      </c>
      <c r="K1027" t="s">
        <v>390</v>
      </c>
      <c r="L1027">
        <v>0</v>
      </c>
      <c r="M1027" t="s">
        <v>467</v>
      </c>
      <c r="N1027" t="s">
        <v>517</v>
      </c>
      <c r="O1027" t="s">
        <v>559</v>
      </c>
    </row>
    <row r="1028" spans="1:17" x14ac:dyDescent="0.25">
      <c r="A1028">
        <v>41129</v>
      </c>
      <c r="B1028">
        <v>-58.378555831690512</v>
      </c>
      <c r="C1028">
        <v>-34.595083660021501</v>
      </c>
      <c r="D1028" t="s">
        <v>1489</v>
      </c>
      <c r="E1028" t="s">
        <v>39</v>
      </c>
      <c r="F1028" t="s">
        <v>2416</v>
      </c>
      <c r="G1028" t="s">
        <v>40</v>
      </c>
      <c r="H1028">
        <v>2</v>
      </c>
      <c r="I1028" t="b">
        <v>0</v>
      </c>
      <c r="J1028" t="b">
        <v>0</v>
      </c>
      <c r="K1028" t="s">
        <v>390</v>
      </c>
      <c r="L1028">
        <v>0</v>
      </c>
      <c r="M1028" t="s">
        <v>312</v>
      </c>
      <c r="N1028" t="s">
        <v>517</v>
      </c>
      <c r="O1028" t="s">
        <v>559</v>
      </c>
    </row>
    <row r="1029" spans="1:17" x14ac:dyDescent="0.25">
      <c r="A1029">
        <v>40571</v>
      </c>
      <c r="B1029">
        <v>-58.377492430554902</v>
      </c>
      <c r="C1029">
        <v>-34.601211204941201</v>
      </c>
      <c r="D1029" t="s">
        <v>1490</v>
      </c>
      <c r="E1029" t="s">
        <v>39</v>
      </c>
      <c r="F1029" t="s">
        <v>2417</v>
      </c>
      <c r="G1029" t="s">
        <v>40</v>
      </c>
      <c r="H1029">
        <v>1</v>
      </c>
      <c r="I1029" t="b">
        <v>0</v>
      </c>
      <c r="J1029" t="b">
        <v>0</v>
      </c>
      <c r="K1029" t="s">
        <v>390</v>
      </c>
      <c r="L1029">
        <v>0</v>
      </c>
      <c r="M1029" t="s">
        <v>503</v>
      </c>
      <c r="N1029" t="s">
        <v>512</v>
      </c>
      <c r="O1029" t="s">
        <v>559</v>
      </c>
    </row>
    <row r="1030" spans="1:17" x14ac:dyDescent="0.25">
      <c r="A1030">
        <v>40382</v>
      </c>
      <c r="B1030">
        <v>-58.355775865962102</v>
      </c>
      <c r="C1030">
        <v>-34.6224245947936</v>
      </c>
      <c r="D1030" t="s">
        <v>1498</v>
      </c>
      <c r="E1030" t="s">
        <v>39</v>
      </c>
      <c r="F1030" t="s">
        <v>2418</v>
      </c>
      <c r="G1030" t="s">
        <v>40</v>
      </c>
      <c r="H1030">
        <v>1</v>
      </c>
      <c r="I1030" t="b">
        <v>0</v>
      </c>
      <c r="J1030" t="b">
        <v>0</v>
      </c>
      <c r="K1030" t="s">
        <v>391</v>
      </c>
      <c r="L1030">
        <v>0</v>
      </c>
      <c r="M1030" t="s">
        <v>2419</v>
      </c>
      <c r="N1030" t="s">
        <v>520</v>
      </c>
      <c r="O1030" t="s">
        <v>560</v>
      </c>
    </row>
    <row r="1031" spans="1:17" x14ac:dyDescent="0.25">
      <c r="A1031">
        <v>41104</v>
      </c>
      <c r="B1031">
        <v>-58.458302354510501</v>
      </c>
      <c r="C1031">
        <v>-34.6036296645714</v>
      </c>
      <c r="D1031" t="s">
        <v>1489</v>
      </c>
      <c r="E1031" t="s">
        <v>39</v>
      </c>
      <c r="F1031" t="s">
        <v>2420</v>
      </c>
      <c r="G1031" t="s">
        <v>40</v>
      </c>
      <c r="H1031">
        <v>1</v>
      </c>
      <c r="I1031" t="b">
        <v>0</v>
      </c>
      <c r="J1031" t="b">
        <v>0</v>
      </c>
      <c r="K1031" t="s">
        <v>392</v>
      </c>
      <c r="L1031">
        <v>0</v>
      </c>
      <c r="M1031" t="s">
        <v>470</v>
      </c>
      <c r="N1031" t="s">
        <v>538</v>
      </c>
      <c r="O1031" t="s">
        <v>561</v>
      </c>
    </row>
    <row r="1032" spans="1:17" x14ac:dyDescent="0.25">
      <c r="A1032">
        <v>39762</v>
      </c>
      <c r="B1032">
        <v>-58.418187130048103</v>
      </c>
      <c r="C1032">
        <v>-34.651622107984899</v>
      </c>
      <c r="D1032" t="s">
        <v>1527</v>
      </c>
      <c r="E1032" t="s">
        <v>39</v>
      </c>
      <c r="F1032" t="s">
        <v>2421</v>
      </c>
      <c r="G1032" t="s">
        <v>40</v>
      </c>
      <c r="H1032">
        <v>1</v>
      </c>
      <c r="I1032" t="b">
        <v>0</v>
      </c>
      <c r="J1032" t="b">
        <v>0</v>
      </c>
      <c r="K1032" t="s">
        <v>393</v>
      </c>
      <c r="L1032">
        <v>1039</v>
      </c>
      <c r="N1032" t="s">
        <v>513</v>
      </c>
      <c r="O1032" t="s">
        <v>560</v>
      </c>
      <c r="P1032">
        <v>1437</v>
      </c>
      <c r="Q1032" t="s">
        <v>2422</v>
      </c>
    </row>
    <row r="1033" spans="1:17" x14ac:dyDescent="0.25">
      <c r="A1033">
        <v>41322</v>
      </c>
      <c r="B1033">
        <v>-58.425210831033198</v>
      </c>
      <c r="C1033">
        <v>-34.599639535905901</v>
      </c>
      <c r="D1033" t="s">
        <v>37</v>
      </c>
      <c r="E1033" t="s">
        <v>39</v>
      </c>
      <c r="F1033" t="s">
        <v>2423</v>
      </c>
      <c r="G1033" t="s">
        <v>40</v>
      </c>
      <c r="H1033">
        <v>1</v>
      </c>
      <c r="I1033" t="b">
        <v>0</v>
      </c>
      <c r="J1033" t="b">
        <v>0</v>
      </c>
      <c r="K1033" t="s">
        <v>394</v>
      </c>
      <c r="L1033">
        <v>0</v>
      </c>
      <c r="M1033" t="s">
        <v>2424</v>
      </c>
      <c r="N1033" t="s">
        <v>537</v>
      </c>
      <c r="O1033" t="s">
        <v>568</v>
      </c>
    </row>
    <row r="1034" spans="1:17" x14ac:dyDescent="0.25">
      <c r="A1034">
        <v>40354</v>
      </c>
      <c r="B1034">
        <v>-58.484731306062088</v>
      </c>
      <c r="C1034">
        <v>-34.553252187256099</v>
      </c>
      <c r="D1034" t="s">
        <v>1498</v>
      </c>
      <c r="E1034" t="s">
        <v>39</v>
      </c>
      <c r="F1034" t="s">
        <v>2425</v>
      </c>
      <c r="G1034" t="s">
        <v>40</v>
      </c>
      <c r="H1034">
        <v>1</v>
      </c>
      <c r="I1034" t="b">
        <v>0</v>
      </c>
      <c r="J1034" t="b">
        <v>0</v>
      </c>
      <c r="K1034" t="s">
        <v>395</v>
      </c>
      <c r="L1034">
        <v>0</v>
      </c>
      <c r="M1034" t="s">
        <v>2426</v>
      </c>
      <c r="N1034" t="s">
        <v>203</v>
      </c>
      <c r="O1034" t="s">
        <v>571</v>
      </c>
    </row>
    <row r="1035" spans="1:17" x14ac:dyDescent="0.25">
      <c r="A1035">
        <v>40162</v>
      </c>
      <c r="B1035">
        <v>-58.366002648146107</v>
      </c>
      <c r="C1035">
        <v>-34.615528587582403</v>
      </c>
      <c r="D1035" t="s">
        <v>1498</v>
      </c>
      <c r="E1035" t="s">
        <v>39</v>
      </c>
      <c r="F1035" t="s">
        <v>2427</v>
      </c>
      <c r="G1035" t="s">
        <v>40</v>
      </c>
      <c r="H1035">
        <v>2</v>
      </c>
      <c r="I1035" t="b">
        <v>0</v>
      </c>
      <c r="J1035" t="b">
        <v>0</v>
      </c>
      <c r="K1035" t="s">
        <v>396</v>
      </c>
      <c r="L1035">
        <v>0</v>
      </c>
      <c r="M1035" t="s">
        <v>1546</v>
      </c>
      <c r="N1035" t="s">
        <v>514</v>
      </c>
      <c r="O1035" t="s">
        <v>559</v>
      </c>
    </row>
    <row r="1036" spans="1:17" x14ac:dyDescent="0.25">
      <c r="A1036">
        <v>40358</v>
      </c>
      <c r="B1036">
        <v>-58.361950078824997</v>
      </c>
      <c r="C1036">
        <v>-34.615752212431403</v>
      </c>
      <c r="D1036" t="s">
        <v>1498</v>
      </c>
      <c r="E1036" t="s">
        <v>39</v>
      </c>
      <c r="F1036" t="s">
        <v>2428</v>
      </c>
      <c r="G1036" t="s">
        <v>40</v>
      </c>
      <c r="H1036">
        <v>2</v>
      </c>
      <c r="I1036" t="b">
        <v>0</v>
      </c>
      <c r="J1036" t="b">
        <v>0</v>
      </c>
      <c r="K1036" t="s">
        <v>397</v>
      </c>
      <c r="L1036">
        <v>0</v>
      </c>
      <c r="M1036" t="s">
        <v>423</v>
      </c>
      <c r="N1036" t="s">
        <v>514</v>
      </c>
      <c r="O1036" t="s">
        <v>559</v>
      </c>
    </row>
    <row r="1037" spans="1:17" x14ac:dyDescent="0.25">
      <c r="A1037">
        <v>41235</v>
      </c>
      <c r="B1037">
        <v>-58.460614263422897</v>
      </c>
      <c r="C1037">
        <v>-34.674677075086699</v>
      </c>
      <c r="D1037" t="s">
        <v>37</v>
      </c>
      <c r="E1037" t="s">
        <v>39</v>
      </c>
      <c r="F1037" t="s">
        <v>2429</v>
      </c>
      <c r="G1037" t="s">
        <v>40</v>
      </c>
      <c r="H1037">
        <v>1</v>
      </c>
      <c r="I1037" t="b">
        <v>0</v>
      </c>
      <c r="J1037" t="b">
        <v>0</v>
      </c>
      <c r="K1037" t="s">
        <v>280</v>
      </c>
      <c r="L1037">
        <v>0</v>
      </c>
      <c r="M1037" t="s">
        <v>2430</v>
      </c>
      <c r="N1037" t="s">
        <v>555</v>
      </c>
      <c r="O1037" t="s">
        <v>572</v>
      </c>
    </row>
    <row r="1038" spans="1:17" x14ac:dyDescent="0.25">
      <c r="A1038">
        <v>40795</v>
      </c>
      <c r="B1038">
        <v>-58.460758067846413</v>
      </c>
      <c r="C1038">
        <v>-34.674449069167302</v>
      </c>
      <c r="D1038" t="s">
        <v>1491</v>
      </c>
      <c r="E1038" t="s">
        <v>39</v>
      </c>
      <c r="F1038" t="s">
        <v>2429</v>
      </c>
      <c r="G1038" t="s">
        <v>40</v>
      </c>
      <c r="H1038">
        <v>3</v>
      </c>
      <c r="I1038" t="b">
        <v>0</v>
      </c>
      <c r="J1038" t="b">
        <v>0</v>
      </c>
      <c r="K1038" t="s">
        <v>280</v>
      </c>
      <c r="L1038">
        <v>0</v>
      </c>
      <c r="M1038" t="s">
        <v>2430</v>
      </c>
      <c r="N1038" t="s">
        <v>555</v>
      </c>
      <c r="O1038" t="s">
        <v>572</v>
      </c>
    </row>
    <row r="1039" spans="1:17" x14ac:dyDescent="0.25">
      <c r="A1039">
        <v>41237</v>
      </c>
      <c r="B1039">
        <v>-58.4575937415825</v>
      </c>
      <c r="C1039">
        <v>-34.675455307740798</v>
      </c>
      <c r="D1039" t="s">
        <v>37</v>
      </c>
      <c r="E1039" t="s">
        <v>39</v>
      </c>
      <c r="F1039" t="s">
        <v>2429</v>
      </c>
      <c r="G1039" t="s">
        <v>40</v>
      </c>
      <c r="H1039">
        <v>1</v>
      </c>
      <c r="I1039" t="b">
        <v>0</v>
      </c>
      <c r="J1039" t="b">
        <v>0</v>
      </c>
      <c r="K1039" t="s">
        <v>280</v>
      </c>
      <c r="L1039">
        <v>0</v>
      </c>
      <c r="M1039" t="s">
        <v>2430</v>
      </c>
      <c r="N1039" t="s">
        <v>555</v>
      </c>
      <c r="O1039" t="s">
        <v>572</v>
      </c>
    </row>
    <row r="1040" spans="1:17" x14ac:dyDescent="0.25">
      <c r="A1040">
        <v>41095</v>
      </c>
      <c r="B1040">
        <v>-58.387770601326203</v>
      </c>
      <c r="C1040">
        <v>-34.634442313108202</v>
      </c>
      <c r="D1040" t="s">
        <v>1489</v>
      </c>
      <c r="E1040" t="s">
        <v>39</v>
      </c>
      <c r="F1040" t="s">
        <v>2431</v>
      </c>
      <c r="G1040" t="s">
        <v>40</v>
      </c>
      <c r="H1040">
        <v>2</v>
      </c>
      <c r="I1040" t="b">
        <v>0</v>
      </c>
      <c r="J1040" t="b">
        <v>0</v>
      </c>
      <c r="K1040" t="s">
        <v>398</v>
      </c>
      <c r="L1040">
        <v>0</v>
      </c>
      <c r="M1040" t="s">
        <v>2432</v>
      </c>
      <c r="N1040" t="s">
        <v>525</v>
      </c>
      <c r="O1040" t="s">
        <v>560</v>
      </c>
    </row>
    <row r="1041" spans="1:17" x14ac:dyDescent="0.25">
      <c r="A1041">
        <v>40649</v>
      </c>
      <c r="B1041">
        <v>-58.374928725007599</v>
      </c>
      <c r="C1041">
        <v>-34.629596765169701</v>
      </c>
      <c r="D1041" t="s">
        <v>1490</v>
      </c>
      <c r="E1041" t="s">
        <v>39</v>
      </c>
      <c r="F1041" t="s">
        <v>2433</v>
      </c>
      <c r="G1041" t="s">
        <v>40</v>
      </c>
      <c r="H1041">
        <v>1</v>
      </c>
      <c r="I1041" t="b">
        <v>0</v>
      </c>
      <c r="J1041" t="b">
        <v>0</v>
      </c>
      <c r="K1041" t="s">
        <v>398</v>
      </c>
      <c r="L1041">
        <v>0</v>
      </c>
      <c r="M1041" t="s">
        <v>2394</v>
      </c>
      <c r="N1041" t="s">
        <v>525</v>
      </c>
      <c r="O1041" t="s">
        <v>560</v>
      </c>
    </row>
    <row r="1042" spans="1:17" x14ac:dyDescent="0.25">
      <c r="A1042">
        <v>40713</v>
      </c>
      <c r="B1042">
        <v>-58.375288438559892</v>
      </c>
      <c r="C1042">
        <v>-34.629369758232002</v>
      </c>
      <c r="D1042" t="s">
        <v>1490</v>
      </c>
      <c r="E1042" t="s">
        <v>39</v>
      </c>
      <c r="F1042" t="s">
        <v>2433</v>
      </c>
      <c r="G1042" t="s">
        <v>40</v>
      </c>
      <c r="H1042">
        <v>1</v>
      </c>
      <c r="I1042" t="b">
        <v>0</v>
      </c>
      <c r="J1042" t="b">
        <v>0</v>
      </c>
      <c r="K1042" t="s">
        <v>398</v>
      </c>
      <c r="L1042">
        <v>0</v>
      </c>
      <c r="M1042" t="s">
        <v>2394</v>
      </c>
      <c r="N1042" t="s">
        <v>525</v>
      </c>
      <c r="O1042" t="s">
        <v>560</v>
      </c>
    </row>
    <row r="1043" spans="1:17" x14ac:dyDescent="0.25">
      <c r="A1043">
        <v>41093</v>
      </c>
      <c r="B1043">
        <v>-58.375025475433787</v>
      </c>
      <c r="C1043">
        <v>-34.605603968475698</v>
      </c>
      <c r="D1043" t="s">
        <v>1489</v>
      </c>
      <c r="E1043" t="s">
        <v>39</v>
      </c>
      <c r="F1043" t="s">
        <v>2434</v>
      </c>
      <c r="G1043" t="s">
        <v>40</v>
      </c>
      <c r="H1043">
        <v>7</v>
      </c>
      <c r="I1043" t="b">
        <v>0</v>
      </c>
      <c r="J1043" t="b">
        <v>0</v>
      </c>
      <c r="K1043" t="s">
        <v>399</v>
      </c>
      <c r="L1043">
        <v>201</v>
      </c>
      <c r="N1043" t="s">
        <v>512</v>
      </c>
      <c r="O1043" t="s">
        <v>559</v>
      </c>
      <c r="P1043">
        <v>1005</v>
      </c>
      <c r="Q1043" t="s">
        <v>2435</v>
      </c>
    </row>
    <row r="1044" spans="1:17" x14ac:dyDescent="0.25">
      <c r="A1044">
        <v>41103</v>
      </c>
      <c r="B1044">
        <v>-58.375181210667897</v>
      </c>
      <c r="C1044">
        <v>-34.607585914426103</v>
      </c>
      <c r="D1044" t="s">
        <v>1489</v>
      </c>
      <c r="E1044" t="s">
        <v>39</v>
      </c>
      <c r="F1044" t="s">
        <v>2436</v>
      </c>
      <c r="G1044" t="s">
        <v>40</v>
      </c>
      <c r="H1044">
        <v>9</v>
      </c>
      <c r="I1044" t="b">
        <v>0</v>
      </c>
      <c r="J1044" t="b">
        <v>0</v>
      </c>
      <c r="K1044" t="s">
        <v>399</v>
      </c>
      <c r="L1044">
        <v>40</v>
      </c>
      <c r="N1044" t="s">
        <v>512</v>
      </c>
      <c r="O1044" t="s">
        <v>559</v>
      </c>
      <c r="P1044">
        <v>1005</v>
      </c>
      <c r="Q1044" t="s">
        <v>2437</v>
      </c>
    </row>
    <row r="1045" spans="1:17" x14ac:dyDescent="0.25">
      <c r="A1045">
        <v>40541</v>
      </c>
      <c r="B1045">
        <v>-58.3755336142533</v>
      </c>
      <c r="C1045">
        <v>-34.598563402716699</v>
      </c>
      <c r="D1045" t="s">
        <v>1490</v>
      </c>
      <c r="E1045" t="s">
        <v>39</v>
      </c>
      <c r="F1045" t="s">
        <v>2438</v>
      </c>
      <c r="G1045" t="s">
        <v>40</v>
      </c>
      <c r="H1045">
        <v>3</v>
      </c>
      <c r="I1045" t="b">
        <v>0</v>
      </c>
      <c r="J1045" t="b">
        <v>0</v>
      </c>
      <c r="K1045" t="s">
        <v>399</v>
      </c>
      <c r="L1045">
        <v>802</v>
      </c>
      <c r="N1045" t="s">
        <v>517</v>
      </c>
      <c r="O1045" t="s">
        <v>559</v>
      </c>
      <c r="P1045">
        <v>1005</v>
      </c>
      <c r="Q1045" t="s">
        <v>2439</v>
      </c>
    </row>
    <row r="1046" spans="1:17" x14ac:dyDescent="0.25">
      <c r="A1046">
        <v>40076</v>
      </c>
      <c r="B1046">
        <v>-58.375311994664791</v>
      </c>
      <c r="C1046">
        <v>-34.596348402447703</v>
      </c>
      <c r="D1046" t="s">
        <v>1548</v>
      </c>
      <c r="E1046" t="s">
        <v>39</v>
      </c>
      <c r="F1046" t="s">
        <v>2440</v>
      </c>
      <c r="G1046" t="s">
        <v>40</v>
      </c>
      <c r="H1046">
        <v>2</v>
      </c>
      <c r="I1046" t="b">
        <v>0</v>
      </c>
      <c r="J1046" t="b">
        <v>0</v>
      </c>
      <c r="K1046" t="s">
        <v>399</v>
      </c>
      <c r="L1046">
        <v>999</v>
      </c>
      <c r="N1046" t="s">
        <v>517</v>
      </c>
      <c r="O1046" t="s">
        <v>559</v>
      </c>
      <c r="P1046">
        <v>1005</v>
      </c>
      <c r="Q1046" t="s">
        <v>1293</v>
      </c>
    </row>
    <row r="1047" spans="1:17" x14ac:dyDescent="0.25">
      <c r="A1047">
        <v>41023</v>
      </c>
      <c r="B1047">
        <v>-58.375396928882893</v>
      </c>
      <c r="C1047">
        <v>-34.5993432725584</v>
      </c>
      <c r="D1047" t="s">
        <v>1512</v>
      </c>
      <c r="E1047" t="s">
        <v>39</v>
      </c>
      <c r="F1047" t="s">
        <v>2441</v>
      </c>
      <c r="G1047" t="s">
        <v>40</v>
      </c>
      <c r="H1047">
        <v>6</v>
      </c>
      <c r="I1047" t="b">
        <v>0</v>
      </c>
      <c r="J1047" t="b">
        <v>0</v>
      </c>
      <c r="K1047" t="s">
        <v>399</v>
      </c>
      <c r="L1047">
        <v>0</v>
      </c>
      <c r="M1047" t="s">
        <v>508</v>
      </c>
      <c r="N1047" t="s">
        <v>512</v>
      </c>
      <c r="O1047" t="s">
        <v>559</v>
      </c>
    </row>
    <row r="1048" spans="1:17" x14ac:dyDescent="0.25">
      <c r="A1048">
        <v>40880</v>
      </c>
      <c r="B1048">
        <v>-58.453946338532702</v>
      </c>
      <c r="C1048">
        <v>-34.585190365700299</v>
      </c>
      <c r="D1048" t="s">
        <v>1491</v>
      </c>
      <c r="E1048" t="s">
        <v>39</v>
      </c>
      <c r="F1048" t="s">
        <v>2442</v>
      </c>
      <c r="G1048" t="s">
        <v>40</v>
      </c>
      <c r="H1048">
        <v>4</v>
      </c>
      <c r="I1048" t="b">
        <v>0</v>
      </c>
      <c r="J1048" t="b">
        <v>0</v>
      </c>
      <c r="K1048" t="s">
        <v>283</v>
      </c>
      <c r="L1048">
        <v>0</v>
      </c>
      <c r="M1048" t="s">
        <v>281</v>
      </c>
      <c r="N1048" t="s">
        <v>536</v>
      </c>
      <c r="O1048" t="s">
        <v>561</v>
      </c>
    </row>
    <row r="1049" spans="1:17" x14ac:dyDescent="0.25">
      <c r="A1049">
        <v>40877</v>
      </c>
      <c r="B1049">
        <v>-58.400245610208387</v>
      </c>
      <c r="C1049">
        <v>-34.590064939741801</v>
      </c>
      <c r="D1049" t="s">
        <v>1491</v>
      </c>
      <c r="E1049" t="s">
        <v>39</v>
      </c>
      <c r="F1049" t="s">
        <v>2443</v>
      </c>
      <c r="G1049" t="s">
        <v>40</v>
      </c>
      <c r="H1049">
        <v>3</v>
      </c>
      <c r="I1049" t="b">
        <v>0</v>
      </c>
      <c r="J1049" t="b">
        <v>0</v>
      </c>
      <c r="K1049" t="s">
        <v>400</v>
      </c>
      <c r="L1049">
        <v>0</v>
      </c>
      <c r="M1049" t="s">
        <v>301</v>
      </c>
      <c r="N1049" t="s">
        <v>524</v>
      </c>
      <c r="O1049" t="s">
        <v>565</v>
      </c>
    </row>
    <row r="1050" spans="1:17" x14ac:dyDescent="0.25">
      <c r="A1050">
        <v>40059</v>
      </c>
      <c r="B1050">
        <v>-58.445845956800802</v>
      </c>
      <c r="C1050">
        <v>-34.607438412573799</v>
      </c>
      <c r="D1050" t="s">
        <v>1548</v>
      </c>
      <c r="E1050" t="s">
        <v>39</v>
      </c>
      <c r="F1050" t="s">
        <v>2444</v>
      </c>
      <c r="G1050" t="s">
        <v>40</v>
      </c>
      <c r="H1050">
        <v>2</v>
      </c>
      <c r="I1050" t="b">
        <v>0</v>
      </c>
      <c r="J1050" t="b">
        <v>0</v>
      </c>
      <c r="K1050" t="s">
        <v>401</v>
      </c>
      <c r="L1050">
        <v>0</v>
      </c>
      <c r="M1050" t="s">
        <v>284</v>
      </c>
      <c r="N1050" t="s">
        <v>518</v>
      </c>
      <c r="O1050" t="s">
        <v>562</v>
      </c>
    </row>
    <row r="1051" spans="1:17" x14ac:dyDescent="0.25">
      <c r="A1051">
        <v>40868</v>
      </c>
      <c r="B1051">
        <v>-58.444869114935713</v>
      </c>
      <c r="C1051">
        <v>-34.607342715184998</v>
      </c>
      <c r="D1051" t="s">
        <v>1491</v>
      </c>
      <c r="E1051" t="s">
        <v>39</v>
      </c>
      <c r="F1051" t="s">
        <v>2445</v>
      </c>
      <c r="G1051" t="s">
        <v>40</v>
      </c>
      <c r="H1051">
        <v>2</v>
      </c>
      <c r="I1051" t="b">
        <v>0</v>
      </c>
      <c r="J1051" t="b">
        <v>0</v>
      </c>
      <c r="K1051" t="s">
        <v>401</v>
      </c>
      <c r="L1051">
        <v>0</v>
      </c>
      <c r="M1051" t="s">
        <v>479</v>
      </c>
      <c r="N1051" t="s">
        <v>518</v>
      </c>
      <c r="O1051" t="s">
        <v>562</v>
      </c>
    </row>
    <row r="1052" spans="1:17" x14ac:dyDescent="0.25">
      <c r="A1052">
        <v>40991</v>
      </c>
      <c r="B1052">
        <v>-58.474114238984797</v>
      </c>
      <c r="C1052">
        <v>-34.6200277607823</v>
      </c>
      <c r="D1052" t="s">
        <v>1491</v>
      </c>
      <c r="E1052" t="s">
        <v>39</v>
      </c>
      <c r="F1052" t="s">
        <v>2446</v>
      </c>
      <c r="G1052" t="s">
        <v>40</v>
      </c>
      <c r="H1052">
        <v>2</v>
      </c>
      <c r="I1052" t="b">
        <v>0</v>
      </c>
      <c r="J1052" t="b">
        <v>0</v>
      </c>
      <c r="K1052" t="s">
        <v>284</v>
      </c>
      <c r="L1052">
        <v>0</v>
      </c>
      <c r="M1052" t="s">
        <v>298</v>
      </c>
      <c r="N1052" t="s">
        <v>545</v>
      </c>
      <c r="O1052" t="s">
        <v>573</v>
      </c>
    </row>
    <row r="1053" spans="1:17" x14ac:dyDescent="0.25">
      <c r="A1053">
        <v>41123</v>
      </c>
      <c r="B1053">
        <v>-58.366038707963902</v>
      </c>
      <c r="C1053">
        <v>-34.623703373983901</v>
      </c>
      <c r="D1053" t="s">
        <v>1489</v>
      </c>
      <c r="E1053" t="s">
        <v>39</v>
      </c>
      <c r="F1053" t="s">
        <v>2447</v>
      </c>
      <c r="G1053" t="s">
        <v>40</v>
      </c>
      <c r="H1053">
        <v>1</v>
      </c>
      <c r="I1053" t="b">
        <v>0</v>
      </c>
      <c r="J1053" t="b">
        <v>0</v>
      </c>
      <c r="K1053" t="s">
        <v>402</v>
      </c>
      <c r="L1053">
        <v>0</v>
      </c>
      <c r="M1053" t="s">
        <v>415</v>
      </c>
      <c r="N1053" t="s">
        <v>549</v>
      </c>
      <c r="O1053" t="s">
        <v>559</v>
      </c>
    </row>
    <row r="1054" spans="1:17" x14ac:dyDescent="0.25">
      <c r="A1054">
        <v>40974</v>
      </c>
      <c r="B1054">
        <v>-58.365948604303213</v>
      </c>
      <c r="C1054">
        <v>-34.623722974870603</v>
      </c>
      <c r="D1054" t="s">
        <v>1491</v>
      </c>
      <c r="E1054" t="s">
        <v>39</v>
      </c>
      <c r="F1054" t="s">
        <v>2447</v>
      </c>
      <c r="G1054" t="s">
        <v>40</v>
      </c>
      <c r="H1054">
        <v>1</v>
      </c>
      <c r="I1054" t="b">
        <v>0</v>
      </c>
      <c r="J1054" t="b">
        <v>0</v>
      </c>
      <c r="K1054" t="s">
        <v>402</v>
      </c>
      <c r="L1054">
        <v>0</v>
      </c>
      <c r="M1054" t="s">
        <v>415</v>
      </c>
      <c r="N1054" t="s">
        <v>549</v>
      </c>
      <c r="O1054" t="s">
        <v>559</v>
      </c>
    </row>
    <row r="1055" spans="1:17" x14ac:dyDescent="0.25">
      <c r="A1055">
        <v>41178</v>
      </c>
      <c r="B1055">
        <v>-58.424814716553001</v>
      </c>
      <c r="C1055">
        <v>-34.606622006009488</v>
      </c>
      <c r="D1055" t="s">
        <v>1489</v>
      </c>
      <c r="E1055" t="s">
        <v>39</v>
      </c>
      <c r="F1055" t="s">
        <v>2448</v>
      </c>
      <c r="G1055" t="s">
        <v>40</v>
      </c>
      <c r="H1055">
        <v>3</v>
      </c>
      <c r="I1055" t="b">
        <v>0</v>
      </c>
      <c r="J1055" t="b">
        <v>0</v>
      </c>
      <c r="K1055" t="s">
        <v>403</v>
      </c>
      <c r="L1055">
        <v>450</v>
      </c>
      <c r="N1055" t="s">
        <v>537</v>
      </c>
      <c r="O1055" t="s">
        <v>568</v>
      </c>
      <c r="P1055">
        <v>1181</v>
      </c>
      <c r="Q1055" t="s">
        <v>2449</v>
      </c>
    </row>
    <row r="1056" spans="1:17" x14ac:dyDescent="0.25">
      <c r="A1056">
        <v>39968</v>
      </c>
      <c r="B1056">
        <v>-58.374924851692199</v>
      </c>
      <c r="C1056">
        <v>-34.5913068916119</v>
      </c>
      <c r="D1056" t="s">
        <v>1520</v>
      </c>
      <c r="E1056" t="s">
        <v>39</v>
      </c>
      <c r="F1056" t="s">
        <v>2450</v>
      </c>
      <c r="G1056" t="s">
        <v>40</v>
      </c>
      <c r="H1056">
        <v>4</v>
      </c>
      <c r="I1056" t="b">
        <v>0</v>
      </c>
      <c r="J1056" t="b">
        <v>0</v>
      </c>
      <c r="K1056" t="s">
        <v>404</v>
      </c>
      <c r="L1056">
        <v>0</v>
      </c>
      <c r="M1056" t="s">
        <v>1576</v>
      </c>
      <c r="N1056" t="s">
        <v>517</v>
      </c>
      <c r="O1056" t="s">
        <v>559</v>
      </c>
    </row>
    <row r="1057" spans="1:17" x14ac:dyDescent="0.25">
      <c r="A1057">
        <v>40021</v>
      </c>
      <c r="B1057">
        <v>-58.438080712453392</v>
      </c>
      <c r="C1057">
        <v>-34.619005514504899</v>
      </c>
      <c r="D1057" t="s">
        <v>1548</v>
      </c>
      <c r="E1057" t="s">
        <v>39</v>
      </c>
      <c r="F1057" t="s">
        <v>2451</v>
      </c>
      <c r="G1057" t="s">
        <v>40</v>
      </c>
      <c r="H1057">
        <v>1</v>
      </c>
      <c r="I1057" t="b">
        <v>0</v>
      </c>
      <c r="J1057" t="b">
        <v>0</v>
      </c>
      <c r="K1057" t="s">
        <v>405</v>
      </c>
      <c r="L1057">
        <v>0</v>
      </c>
      <c r="M1057" t="s">
        <v>1587</v>
      </c>
      <c r="N1057" t="s">
        <v>518</v>
      </c>
      <c r="O1057" t="s">
        <v>562</v>
      </c>
    </row>
    <row r="1058" spans="1:17" x14ac:dyDescent="0.25">
      <c r="A1058">
        <v>41280</v>
      </c>
      <c r="B1058">
        <v>-58.499261301085902</v>
      </c>
      <c r="C1058">
        <v>-34.620308643295488</v>
      </c>
      <c r="D1058" t="s">
        <v>37</v>
      </c>
      <c r="E1058" t="s">
        <v>39</v>
      </c>
      <c r="F1058" t="s">
        <v>2452</v>
      </c>
      <c r="G1058" t="s">
        <v>40</v>
      </c>
      <c r="H1058">
        <v>1</v>
      </c>
      <c r="I1058" t="b">
        <v>0</v>
      </c>
      <c r="J1058" t="b">
        <v>0</v>
      </c>
      <c r="K1058" t="s">
        <v>406</v>
      </c>
      <c r="L1058">
        <v>0</v>
      </c>
      <c r="M1058" t="s">
        <v>2453</v>
      </c>
      <c r="N1058" t="s">
        <v>521</v>
      </c>
      <c r="O1058" t="s">
        <v>563</v>
      </c>
    </row>
    <row r="1059" spans="1:17" x14ac:dyDescent="0.25">
      <c r="A1059">
        <v>40325</v>
      </c>
      <c r="B1059">
        <v>-58.464208446328108</v>
      </c>
      <c r="C1059">
        <v>-34.6928629732055</v>
      </c>
      <c r="D1059" t="s">
        <v>1498</v>
      </c>
      <c r="E1059" t="s">
        <v>39</v>
      </c>
      <c r="F1059" t="s">
        <v>2454</v>
      </c>
      <c r="G1059" t="s">
        <v>40</v>
      </c>
      <c r="H1059">
        <v>1</v>
      </c>
      <c r="I1059" t="b">
        <v>0</v>
      </c>
      <c r="J1059" t="b">
        <v>0</v>
      </c>
      <c r="K1059" t="s">
        <v>407</v>
      </c>
      <c r="L1059">
        <v>0</v>
      </c>
      <c r="M1059" t="s">
        <v>306</v>
      </c>
      <c r="N1059" t="s">
        <v>534</v>
      </c>
      <c r="O1059" t="s">
        <v>572</v>
      </c>
    </row>
    <row r="1060" spans="1:17" x14ac:dyDescent="0.25">
      <c r="A1060">
        <v>40674</v>
      </c>
      <c r="B1060">
        <v>-58.513840903119487</v>
      </c>
      <c r="C1060">
        <v>-34.590878500517299</v>
      </c>
      <c r="D1060" t="s">
        <v>1490</v>
      </c>
      <c r="E1060" t="s">
        <v>39</v>
      </c>
      <c r="F1060" t="s">
        <v>2455</v>
      </c>
      <c r="G1060" t="s">
        <v>40</v>
      </c>
      <c r="H1060">
        <v>3</v>
      </c>
      <c r="I1060" t="b">
        <v>0</v>
      </c>
      <c r="J1060" t="b">
        <v>0</v>
      </c>
      <c r="K1060" t="s">
        <v>408</v>
      </c>
      <c r="L1060">
        <v>0</v>
      </c>
      <c r="M1060" t="s">
        <v>311</v>
      </c>
      <c r="N1060" t="s">
        <v>542</v>
      </c>
      <c r="O1060" t="s">
        <v>573</v>
      </c>
    </row>
    <row r="1061" spans="1:17" x14ac:dyDescent="0.25">
      <c r="A1061">
        <v>40769</v>
      </c>
      <c r="B1061">
        <v>-58.513840903119487</v>
      </c>
      <c r="C1061">
        <v>-34.590878500517299</v>
      </c>
      <c r="D1061" t="s">
        <v>1491</v>
      </c>
      <c r="E1061" t="s">
        <v>39</v>
      </c>
      <c r="F1061" t="s">
        <v>2455</v>
      </c>
      <c r="G1061" t="s">
        <v>40</v>
      </c>
      <c r="H1061">
        <v>4</v>
      </c>
      <c r="I1061" t="b">
        <v>0</v>
      </c>
      <c r="J1061" t="b">
        <v>0</v>
      </c>
      <c r="K1061" t="s">
        <v>408</v>
      </c>
      <c r="L1061">
        <v>0</v>
      </c>
      <c r="M1061" t="s">
        <v>311</v>
      </c>
      <c r="N1061" t="s">
        <v>542</v>
      </c>
      <c r="O1061" t="s">
        <v>573</v>
      </c>
    </row>
    <row r="1062" spans="1:17" x14ac:dyDescent="0.25">
      <c r="A1062">
        <v>40068</v>
      </c>
      <c r="B1062">
        <v>-58.513840903119487</v>
      </c>
      <c r="C1062">
        <v>-34.590878500517299</v>
      </c>
      <c r="D1062" t="s">
        <v>1548</v>
      </c>
      <c r="E1062" t="s">
        <v>39</v>
      </c>
      <c r="F1062" t="s">
        <v>2455</v>
      </c>
      <c r="G1062" t="s">
        <v>40</v>
      </c>
      <c r="H1062">
        <v>2</v>
      </c>
      <c r="I1062" t="b">
        <v>0</v>
      </c>
      <c r="J1062" t="b">
        <v>0</v>
      </c>
      <c r="K1062" t="s">
        <v>408</v>
      </c>
      <c r="L1062">
        <v>0</v>
      </c>
      <c r="M1062" t="s">
        <v>311</v>
      </c>
      <c r="N1062" t="s">
        <v>542</v>
      </c>
      <c r="O1062" t="s">
        <v>573</v>
      </c>
    </row>
    <row r="1063" spans="1:17" x14ac:dyDescent="0.25">
      <c r="A1063">
        <v>41113</v>
      </c>
      <c r="B1063">
        <v>-58.513840903119487</v>
      </c>
      <c r="C1063">
        <v>-34.590878500517299</v>
      </c>
      <c r="D1063" t="s">
        <v>1489</v>
      </c>
      <c r="E1063" t="s">
        <v>39</v>
      </c>
      <c r="F1063" t="s">
        <v>2455</v>
      </c>
      <c r="G1063" t="s">
        <v>40</v>
      </c>
      <c r="H1063">
        <v>2</v>
      </c>
      <c r="I1063" t="b">
        <v>0</v>
      </c>
      <c r="J1063" t="b">
        <v>0</v>
      </c>
      <c r="K1063" t="s">
        <v>408</v>
      </c>
      <c r="L1063">
        <v>0</v>
      </c>
      <c r="M1063" t="s">
        <v>311</v>
      </c>
      <c r="N1063" t="s">
        <v>542</v>
      </c>
      <c r="O1063" t="s">
        <v>573</v>
      </c>
    </row>
    <row r="1064" spans="1:17" x14ac:dyDescent="0.25">
      <c r="A1064">
        <v>40763</v>
      </c>
      <c r="B1064">
        <v>-58.429098311702788</v>
      </c>
      <c r="C1064">
        <v>-34.600051696869997</v>
      </c>
      <c r="D1064" t="s">
        <v>1491</v>
      </c>
      <c r="E1064" t="s">
        <v>39</v>
      </c>
      <c r="F1064" t="s">
        <v>2456</v>
      </c>
      <c r="G1064" t="s">
        <v>40</v>
      </c>
      <c r="H1064">
        <v>1</v>
      </c>
      <c r="I1064" t="b">
        <v>0</v>
      </c>
      <c r="J1064" t="b">
        <v>0</v>
      </c>
      <c r="K1064" t="s">
        <v>409</v>
      </c>
      <c r="L1064">
        <v>4558</v>
      </c>
      <c r="N1064" t="s">
        <v>537</v>
      </c>
      <c r="O1064" t="s">
        <v>568</v>
      </c>
      <c r="P1064">
        <v>1192</v>
      </c>
      <c r="Q1064" t="s">
        <v>2457</v>
      </c>
    </row>
    <row r="1065" spans="1:17" x14ac:dyDescent="0.25">
      <c r="A1065">
        <v>40243</v>
      </c>
      <c r="B1065">
        <v>-58.363769177572792</v>
      </c>
      <c r="C1065">
        <v>-34.604811153937099</v>
      </c>
      <c r="D1065" t="s">
        <v>1498</v>
      </c>
      <c r="E1065" t="s">
        <v>39</v>
      </c>
      <c r="F1065" t="s">
        <v>2458</v>
      </c>
      <c r="G1065" t="s">
        <v>40</v>
      </c>
      <c r="H1065">
        <v>1</v>
      </c>
      <c r="I1065" t="b">
        <v>0</v>
      </c>
      <c r="J1065" t="b">
        <v>0</v>
      </c>
      <c r="K1065" t="s">
        <v>410</v>
      </c>
      <c r="L1065">
        <v>0</v>
      </c>
      <c r="M1065" t="s">
        <v>423</v>
      </c>
      <c r="N1065" t="s">
        <v>514</v>
      </c>
      <c r="O1065" t="s">
        <v>559</v>
      </c>
    </row>
    <row r="1066" spans="1:17" x14ac:dyDescent="0.25">
      <c r="A1066">
        <v>40194</v>
      </c>
      <c r="B1066">
        <v>-58.362329521497792</v>
      </c>
      <c r="C1066">
        <v>-34.605461375782113</v>
      </c>
      <c r="D1066" t="s">
        <v>1498</v>
      </c>
      <c r="E1066" t="s">
        <v>39</v>
      </c>
      <c r="F1066" t="s">
        <v>2458</v>
      </c>
      <c r="G1066" t="s">
        <v>40</v>
      </c>
      <c r="H1066">
        <v>2</v>
      </c>
      <c r="I1066" t="b">
        <v>0</v>
      </c>
      <c r="J1066" t="b">
        <v>0</v>
      </c>
      <c r="K1066" t="s">
        <v>410</v>
      </c>
      <c r="L1066">
        <v>0</v>
      </c>
      <c r="M1066" t="s">
        <v>423</v>
      </c>
      <c r="N1066" t="s">
        <v>514</v>
      </c>
      <c r="O1066" t="s">
        <v>559</v>
      </c>
    </row>
    <row r="1067" spans="1:17" x14ac:dyDescent="0.25">
      <c r="A1067">
        <v>41013</v>
      </c>
      <c r="B1067">
        <v>-58.363752975079201</v>
      </c>
      <c r="C1067">
        <v>-34.604557048219498</v>
      </c>
      <c r="D1067" t="s">
        <v>1512</v>
      </c>
      <c r="E1067" t="s">
        <v>39</v>
      </c>
      <c r="F1067" t="s">
        <v>2458</v>
      </c>
      <c r="G1067" t="s">
        <v>40</v>
      </c>
      <c r="H1067">
        <v>2</v>
      </c>
      <c r="I1067" t="b">
        <v>0</v>
      </c>
      <c r="J1067" t="b">
        <v>0</v>
      </c>
      <c r="K1067" t="s">
        <v>410</v>
      </c>
      <c r="L1067">
        <v>0</v>
      </c>
      <c r="M1067" t="s">
        <v>423</v>
      </c>
      <c r="N1067" t="s">
        <v>514</v>
      </c>
      <c r="O1067" t="s">
        <v>559</v>
      </c>
    </row>
    <row r="1068" spans="1:17" x14ac:dyDescent="0.25">
      <c r="A1068">
        <v>39708</v>
      </c>
      <c r="B1068">
        <v>-58.492491192822698</v>
      </c>
      <c r="C1068">
        <v>-34.603264888055399</v>
      </c>
      <c r="D1068" t="s">
        <v>2225</v>
      </c>
      <c r="E1068" t="s">
        <v>39</v>
      </c>
      <c r="F1068" t="s">
        <v>2459</v>
      </c>
      <c r="G1068" t="s">
        <v>40</v>
      </c>
      <c r="H1068">
        <v>2</v>
      </c>
      <c r="I1068" t="b">
        <v>0</v>
      </c>
      <c r="J1068" t="b">
        <v>0</v>
      </c>
      <c r="K1068" t="s">
        <v>411</v>
      </c>
      <c r="L1068">
        <v>0</v>
      </c>
      <c r="M1068" t="s">
        <v>460</v>
      </c>
      <c r="N1068" t="s">
        <v>556</v>
      </c>
      <c r="O1068" t="s">
        <v>573</v>
      </c>
    </row>
    <row r="1069" spans="1:17" x14ac:dyDescent="0.25">
      <c r="A1069">
        <v>41035</v>
      </c>
      <c r="B1069">
        <v>-58.496620120276788</v>
      </c>
      <c r="C1069">
        <v>-34.596806820520499</v>
      </c>
      <c r="D1069" t="s">
        <v>1512</v>
      </c>
      <c r="E1069" t="s">
        <v>39</v>
      </c>
      <c r="F1069" t="s">
        <v>2460</v>
      </c>
      <c r="G1069" t="s">
        <v>40</v>
      </c>
      <c r="H1069">
        <v>1</v>
      </c>
      <c r="I1069" t="b">
        <v>0</v>
      </c>
      <c r="J1069" t="b">
        <v>0</v>
      </c>
      <c r="K1069" t="s">
        <v>411</v>
      </c>
      <c r="L1069">
        <v>0</v>
      </c>
      <c r="M1069" t="s">
        <v>311</v>
      </c>
      <c r="N1069" t="s">
        <v>558</v>
      </c>
      <c r="O1069" t="s">
        <v>561</v>
      </c>
    </row>
    <row r="1070" spans="1:17" x14ac:dyDescent="0.25">
      <c r="A1070">
        <v>40062</v>
      </c>
      <c r="B1070">
        <v>-58.391371731802913</v>
      </c>
      <c r="C1070">
        <v>-34.610396549118697</v>
      </c>
      <c r="D1070" t="s">
        <v>1548</v>
      </c>
      <c r="E1070" t="s">
        <v>39</v>
      </c>
      <c r="F1070" t="s">
        <v>2461</v>
      </c>
      <c r="G1070" t="s">
        <v>40</v>
      </c>
      <c r="H1070">
        <v>1</v>
      </c>
      <c r="I1070" t="b">
        <v>0</v>
      </c>
      <c r="J1070" t="b">
        <v>0</v>
      </c>
      <c r="K1070" t="s">
        <v>412</v>
      </c>
      <c r="L1070">
        <v>1778</v>
      </c>
      <c r="N1070" t="s">
        <v>515</v>
      </c>
      <c r="O1070" t="s">
        <v>559</v>
      </c>
      <c r="P1070">
        <v>1089</v>
      </c>
      <c r="Q1070" t="s">
        <v>1301</v>
      </c>
    </row>
    <row r="1071" spans="1:17" x14ac:dyDescent="0.25">
      <c r="A1071">
        <v>40129</v>
      </c>
      <c r="B1071">
        <v>-58.372236503311299</v>
      </c>
      <c r="C1071">
        <v>-34.609107808328702</v>
      </c>
      <c r="D1071" t="s">
        <v>1498</v>
      </c>
      <c r="E1071" t="s">
        <v>39</v>
      </c>
      <c r="F1071" t="s">
        <v>2462</v>
      </c>
      <c r="G1071" t="s">
        <v>40</v>
      </c>
      <c r="H1071">
        <v>5</v>
      </c>
      <c r="I1071" t="b">
        <v>0</v>
      </c>
      <c r="J1071" t="b">
        <v>0</v>
      </c>
      <c r="K1071" t="s">
        <v>412</v>
      </c>
      <c r="L1071">
        <v>402</v>
      </c>
      <c r="N1071" t="s">
        <v>515</v>
      </c>
      <c r="O1071" t="s">
        <v>559</v>
      </c>
      <c r="P1071">
        <v>1086</v>
      </c>
      <c r="Q1071" t="s">
        <v>2463</v>
      </c>
    </row>
    <row r="1072" spans="1:17" x14ac:dyDescent="0.25">
      <c r="A1072">
        <v>40929</v>
      </c>
      <c r="B1072">
        <v>-58.434771931851699</v>
      </c>
      <c r="C1072">
        <v>-34.5853768639791</v>
      </c>
      <c r="D1072" t="s">
        <v>1491</v>
      </c>
      <c r="E1072" t="s">
        <v>39</v>
      </c>
      <c r="F1072" t="s">
        <v>2464</v>
      </c>
      <c r="G1072" t="s">
        <v>40</v>
      </c>
      <c r="H1072">
        <v>1</v>
      </c>
      <c r="I1072" t="b">
        <v>0</v>
      </c>
      <c r="J1072" t="b">
        <v>0</v>
      </c>
      <c r="K1072" t="s">
        <v>413</v>
      </c>
      <c r="L1072">
        <v>0</v>
      </c>
      <c r="M1072" t="s">
        <v>287</v>
      </c>
      <c r="N1072" t="s">
        <v>530</v>
      </c>
      <c r="O1072" t="s">
        <v>569</v>
      </c>
    </row>
    <row r="1073" spans="1:17" x14ac:dyDescent="0.25">
      <c r="A1073">
        <v>41334</v>
      </c>
      <c r="B1073">
        <v>-58.375896435333999</v>
      </c>
      <c r="C1073">
        <v>-34.639327682649601</v>
      </c>
      <c r="D1073" t="s">
        <v>37</v>
      </c>
      <c r="E1073" t="s">
        <v>39</v>
      </c>
      <c r="F1073" t="s">
        <v>2465</v>
      </c>
      <c r="G1073" t="s">
        <v>40</v>
      </c>
      <c r="H1073">
        <v>2</v>
      </c>
      <c r="I1073" t="b">
        <v>0</v>
      </c>
      <c r="J1073" t="b">
        <v>0</v>
      </c>
      <c r="K1073" t="s">
        <v>414</v>
      </c>
      <c r="L1073">
        <v>0</v>
      </c>
      <c r="M1073" t="s">
        <v>497</v>
      </c>
      <c r="N1073" t="s">
        <v>525</v>
      </c>
      <c r="O1073" t="s">
        <v>560</v>
      </c>
    </row>
    <row r="1074" spans="1:17" x14ac:dyDescent="0.25">
      <c r="A1074">
        <v>40316</v>
      </c>
      <c r="B1074">
        <v>-58.36621959005079</v>
      </c>
      <c r="C1074">
        <v>-34.620122091358112</v>
      </c>
      <c r="D1074" t="s">
        <v>1498</v>
      </c>
      <c r="E1074" t="s">
        <v>39</v>
      </c>
      <c r="F1074" t="s">
        <v>2466</v>
      </c>
      <c r="G1074" t="s">
        <v>40</v>
      </c>
      <c r="H1074">
        <v>1</v>
      </c>
      <c r="I1074" t="b">
        <v>0</v>
      </c>
      <c r="J1074" t="b">
        <v>0</v>
      </c>
      <c r="K1074" t="s">
        <v>415</v>
      </c>
      <c r="L1074">
        <v>0</v>
      </c>
      <c r="M1074" t="s">
        <v>2467</v>
      </c>
      <c r="N1074" t="s">
        <v>514</v>
      </c>
      <c r="O1074" t="s">
        <v>559</v>
      </c>
    </row>
    <row r="1075" spans="1:17" x14ac:dyDescent="0.25">
      <c r="A1075">
        <v>39993</v>
      </c>
      <c r="B1075">
        <v>-58.366586810339413</v>
      </c>
      <c r="C1075">
        <v>-34.606769184877301</v>
      </c>
      <c r="D1075" t="s">
        <v>1548</v>
      </c>
      <c r="E1075" t="s">
        <v>39</v>
      </c>
      <c r="F1075" t="s">
        <v>2468</v>
      </c>
      <c r="G1075" t="s">
        <v>40</v>
      </c>
      <c r="H1075">
        <v>2</v>
      </c>
      <c r="I1075" t="b">
        <v>0</v>
      </c>
      <c r="J1075" t="b">
        <v>0</v>
      </c>
      <c r="K1075" t="s">
        <v>415</v>
      </c>
      <c r="L1075">
        <v>0</v>
      </c>
      <c r="M1075" t="s">
        <v>2469</v>
      </c>
      <c r="N1075" t="s">
        <v>514</v>
      </c>
      <c r="O1075" t="s">
        <v>559</v>
      </c>
    </row>
    <row r="1076" spans="1:17" x14ac:dyDescent="0.25">
      <c r="A1076">
        <v>39976</v>
      </c>
      <c r="B1076">
        <v>-58.367475180848388</v>
      </c>
      <c r="C1076">
        <v>-34.6114051863171</v>
      </c>
      <c r="D1076" t="s">
        <v>1520</v>
      </c>
      <c r="E1076" t="s">
        <v>39</v>
      </c>
      <c r="F1076" t="s">
        <v>2470</v>
      </c>
      <c r="G1076" t="s">
        <v>40</v>
      </c>
      <c r="H1076">
        <v>1</v>
      </c>
      <c r="I1076" t="b">
        <v>0</v>
      </c>
      <c r="J1076" t="b">
        <v>0</v>
      </c>
      <c r="K1076" t="s">
        <v>415</v>
      </c>
      <c r="L1076">
        <v>0</v>
      </c>
      <c r="M1076" t="s">
        <v>456</v>
      </c>
      <c r="N1076" t="s">
        <v>515</v>
      </c>
      <c r="O1076" t="s">
        <v>559</v>
      </c>
    </row>
    <row r="1077" spans="1:17" x14ac:dyDescent="0.25">
      <c r="A1077">
        <v>41048</v>
      </c>
      <c r="B1077">
        <v>-58.526329592402199</v>
      </c>
      <c r="C1077">
        <v>-34.641084483583597</v>
      </c>
      <c r="D1077" t="s">
        <v>1512</v>
      </c>
      <c r="E1077" t="s">
        <v>39</v>
      </c>
      <c r="F1077" t="s">
        <v>2471</v>
      </c>
      <c r="G1077" t="s">
        <v>40</v>
      </c>
      <c r="H1077">
        <v>3</v>
      </c>
      <c r="I1077" t="b">
        <v>0</v>
      </c>
      <c r="J1077" t="b">
        <v>0</v>
      </c>
      <c r="K1077" t="s">
        <v>416</v>
      </c>
      <c r="L1077">
        <v>0</v>
      </c>
      <c r="M1077" t="s">
        <v>2472</v>
      </c>
      <c r="N1077" t="s">
        <v>522</v>
      </c>
      <c r="O1077" t="s">
        <v>564</v>
      </c>
    </row>
    <row r="1078" spans="1:17" x14ac:dyDescent="0.25">
      <c r="A1078">
        <v>40758</v>
      </c>
      <c r="B1078">
        <v>-58.378789555995397</v>
      </c>
      <c r="C1078">
        <v>-34.639132964080702</v>
      </c>
      <c r="D1078" t="s">
        <v>1491</v>
      </c>
      <c r="E1078" t="s">
        <v>39</v>
      </c>
      <c r="F1078" t="s">
        <v>2473</v>
      </c>
      <c r="G1078" t="s">
        <v>40</v>
      </c>
      <c r="H1078">
        <v>2</v>
      </c>
      <c r="I1078" t="b">
        <v>0</v>
      </c>
      <c r="J1078" t="b">
        <v>0</v>
      </c>
      <c r="K1078" t="s">
        <v>417</v>
      </c>
      <c r="L1078">
        <v>0</v>
      </c>
      <c r="M1078" t="s">
        <v>2272</v>
      </c>
      <c r="N1078" t="s">
        <v>525</v>
      </c>
      <c r="O1078" t="s">
        <v>560</v>
      </c>
    </row>
    <row r="1079" spans="1:17" x14ac:dyDescent="0.25">
      <c r="A1079">
        <v>41058</v>
      </c>
      <c r="B1079">
        <v>-58.406206030865413</v>
      </c>
      <c r="C1079">
        <v>-34.641690288473001</v>
      </c>
      <c r="D1079" t="s">
        <v>1512</v>
      </c>
      <c r="E1079" t="s">
        <v>39</v>
      </c>
      <c r="F1079" t="s">
        <v>2474</v>
      </c>
      <c r="G1079" t="s">
        <v>40</v>
      </c>
      <c r="H1079">
        <v>1</v>
      </c>
      <c r="I1079" t="b">
        <v>0</v>
      </c>
      <c r="J1079" t="b">
        <v>0</v>
      </c>
      <c r="K1079" t="s">
        <v>418</v>
      </c>
      <c r="L1079">
        <v>0</v>
      </c>
      <c r="M1079" t="s">
        <v>2475</v>
      </c>
      <c r="N1079" t="s">
        <v>519</v>
      </c>
      <c r="O1079" t="s">
        <v>560</v>
      </c>
    </row>
    <row r="1080" spans="1:17" x14ac:dyDescent="0.25">
      <c r="A1080">
        <v>41063</v>
      </c>
      <c r="B1080">
        <v>-58.368607567781197</v>
      </c>
      <c r="C1080">
        <v>-34.616899306166701</v>
      </c>
      <c r="D1080" t="s">
        <v>1512</v>
      </c>
      <c r="E1080" t="s">
        <v>39</v>
      </c>
      <c r="F1080" t="s">
        <v>2476</v>
      </c>
      <c r="G1080" t="s">
        <v>40</v>
      </c>
      <c r="H1080">
        <v>2</v>
      </c>
      <c r="I1080" t="b">
        <v>0</v>
      </c>
      <c r="J1080" t="b">
        <v>0</v>
      </c>
      <c r="K1080" t="s">
        <v>286</v>
      </c>
      <c r="L1080">
        <v>0</v>
      </c>
      <c r="M1080" t="s">
        <v>299</v>
      </c>
      <c r="N1080" t="s">
        <v>549</v>
      </c>
      <c r="O1080" t="s">
        <v>559</v>
      </c>
    </row>
    <row r="1081" spans="1:17" x14ac:dyDescent="0.25">
      <c r="A1081">
        <v>40212</v>
      </c>
      <c r="B1081">
        <v>-58.382369853216197</v>
      </c>
      <c r="C1081">
        <v>-34.617604355128613</v>
      </c>
      <c r="D1081" t="s">
        <v>1498</v>
      </c>
      <c r="E1081" t="s">
        <v>39</v>
      </c>
      <c r="F1081" t="s">
        <v>2477</v>
      </c>
      <c r="G1081" t="s">
        <v>40</v>
      </c>
      <c r="H1081">
        <v>3</v>
      </c>
      <c r="I1081" t="b">
        <v>0</v>
      </c>
      <c r="J1081" t="b">
        <v>0</v>
      </c>
      <c r="K1081" t="s">
        <v>286</v>
      </c>
      <c r="L1081">
        <v>0</v>
      </c>
      <c r="M1081" t="s">
        <v>2478</v>
      </c>
      <c r="N1081" t="s">
        <v>515</v>
      </c>
      <c r="O1081" t="s">
        <v>559</v>
      </c>
    </row>
    <row r="1082" spans="1:17" x14ac:dyDescent="0.25">
      <c r="A1082">
        <v>39841</v>
      </c>
      <c r="B1082">
        <v>-58.527448893253613</v>
      </c>
      <c r="C1082">
        <v>-34.639719521315698</v>
      </c>
      <c r="D1082" t="s">
        <v>1542</v>
      </c>
      <c r="E1082" t="s">
        <v>39</v>
      </c>
      <c r="F1082" t="s">
        <v>2479</v>
      </c>
      <c r="G1082" t="s">
        <v>40</v>
      </c>
      <c r="H1082">
        <v>2</v>
      </c>
      <c r="I1082" t="b">
        <v>0</v>
      </c>
      <c r="J1082" t="b">
        <v>0</v>
      </c>
      <c r="K1082" t="s">
        <v>419</v>
      </c>
      <c r="L1082">
        <v>44</v>
      </c>
      <c r="N1082" t="s">
        <v>522</v>
      </c>
      <c r="O1082" t="s">
        <v>564</v>
      </c>
      <c r="P1082">
        <v>1408</v>
      </c>
      <c r="Q1082" t="s">
        <v>2480</v>
      </c>
    </row>
    <row r="1083" spans="1:17" x14ac:dyDescent="0.25">
      <c r="A1083">
        <v>39787</v>
      </c>
      <c r="B1083">
        <v>-58.527448893253613</v>
      </c>
      <c r="C1083">
        <v>-34.639719521315698</v>
      </c>
      <c r="D1083" t="s">
        <v>1542</v>
      </c>
      <c r="E1083" t="s">
        <v>39</v>
      </c>
      <c r="F1083" t="s">
        <v>2479</v>
      </c>
      <c r="G1083" t="s">
        <v>40</v>
      </c>
      <c r="H1083">
        <v>1</v>
      </c>
      <c r="I1083" t="b">
        <v>0</v>
      </c>
      <c r="J1083" t="b">
        <v>0</v>
      </c>
      <c r="K1083" t="s">
        <v>419</v>
      </c>
      <c r="L1083">
        <v>44</v>
      </c>
      <c r="N1083" t="s">
        <v>522</v>
      </c>
      <c r="O1083" t="s">
        <v>564</v>
      </c>
      <c r="P1083">
        <v>1408</v>
      </c>
      <c r="Q1083" t="s">
        <v>2480</v>
      </c>
    </row>
    <row r="1084" spans="1:17" x14ac:dyDescent="0.25">
      <c r="A1084">
        <v>41159</v>
      </c>
      <c r="B1084">
        <v>-58.516417976565712</v>
      </c>
      <c r="C1084">
        <v>-34.610453770366298</v>
      </c>
      <c r="D1084" t="s">
        <v>1489</v>
      </c>
      <c r="E1084" t="s">
        <v>39</v>
      </c>
      <c r="F1084" t="s">
        <v>2481</v>
      </c>
      <c r="G1084" t="s">
        <v>40</v>
      </c>
      <c r="H1084">
        <v>1</v>
      </c>
      <c r="I1084" t="b">
        <v>0</v>
      </c>
      <c r="J1084" t="b">
        <v>0</v>
      </c>
      <c r="K1084" t="s">
        <v>420</v>
      </c>
      <c r="L1084">
        <v>4750</v>
      </c>
      <c r="N1084" t="s">
        <v>542</v>
      </c>
      <c r="O1084" t="s">
        <v>573</v>
      </c>
      <c r="P1084">
        <v>1417</v>
      </c>
      <c r="Q1084" t="s">
        <v>2482</v>
      </c>
    </row>
    <row r="1085" spans="1:17" x14ac:dyDescent="0.25">
      <c r="A1085">
        <v>40939</v>
      </c>
      <c r="B1085">
        <v>-58.373864403030701</v>
      </c>
      <c r="C1085">
        <v>-34.632806343643701</v>
      </c>
      <c r="D1085" t="s">
        <v>1491</v>
      </c>
      <c r="E1085" t="s">
        <v>39</v>
      </c>
      <c r="F1085" t="s">
        <v>2483</v>
      </c>
      <c r="G1085" t="s">
        <v>40</v>
      </c>
      <c r="H1085">
        <v>1</v>
      </c>
      <c r="I1085" t="b">
        <v>0</v>
      </c>
      <c r="J1085" t="b">
        <v>0</v>
      </c>
      <c r="K1085" t="s">
        <v>421</v>
      </c>
      <c r="L1085">
        <v>0</v>
      </c>
      <c r="M1085" t="s">
        <v>296</v>
      </c>
      <c r="N1085" t="s">
        <v>525</v>
      </c>
      <c r="O1085" t="s">
        <v>560</v>
      </c>
    </row>
    <row r="1086" spans="1:17" x14ac:dyDescent="0.25">
      <c r="A1086">
        <v>40323</v>
      </c>
      <c r="B1086">
        <v>-58.373180369017888</v>
      </c>
      <c r="C1086">
        <v>-34.632084030488201</v>
      </c>
      <c r="D1086" t="s">
        <v>1498</v>
      </c>
      <c r="E1086" t="s">
        <v>39</v>
      </c>
      <c r="F1086" t="s">
        <v>2483</v>
      </c>
      <c r="G1086" t="s">
        <v>40</v>
      </c>
      <c r="H1086">
        <v>2</v>
      </c>
      <c r="I1086" t="b">
        <v>0</v>
      </c>
      <c r="J1086" t="b">
        <v>0</v>
      </c>
      <c r="K1086" t="s">
        <v>421</v>
      </c>
      <c r="L1086">
        <v>0</v>
      </c>
      <c r="M1086" t="s">
        <v>296</v>
      </c>
      <c r="N1086" t="s">
        <v>525</v>
      </c>
      <c r="O1086" t="s">
        <v>560</v>
      </c>
    </row>
    <row r="1087" spans="1:17" x14ac:dyDescent="0.25">
      <c r="A1087">
        <v>40105</v>
      </c>
      <c r="B1087">
        <v>-58.408049810490603</v>
      </c>
      <c r="C1087">
        <v>-34.580261438876398</v>
      </c>
      <c r="D1087" t="s">
        <v>1498</v>
      </c>
      <c r="E1087" t="s">
        <v>39</v>
      </c>
      <c r="F1087" t="s">
        <v>2484</v>
      </c>
      <c r="G1087" t="s">
        <v>40</v>
      </c>
      <c r="H1087">
        <v>3</v>
      </c>
      <c r="I1087" t="b">
        <v>0</v>
      </c>
      <c r="J1087" t="b">
        <v>0</v>
      </c>
      <c r="K1087" t="s">
        <v>422</v>
      </c>
      <c r="L1087">
        <v>2727</v>
      </c>
      <c r="N1087" t="s">
        <v>530</v>
      </c>
      <c r="O1087" t="s">
        <v>569</v>
      </c>
      <c r="P1087">
        <v>1425</v>
      </c>
      <c r="Q1087" t="s">
        <v>1420</v>
      </c>
    </row>
    <row r="1088" spans="1:17" x14ac:dyDescent="0.25">
      <c r="A1088">
        <v>40265</v>
      </c>
      <c r="B1088">
        <v>-58.403902665441798</v>
      </c>
      <c r="C1088">
        <v>-34.575195210304997</v>
      </c>
      <c r="D1088" t="s">
        <v>1498</v>
      </c>
      <c r="E1088" t="s">
        <v>39</v>
      </c>
      <c r="F1088" t="s">
        <v>2485</v>
      </c>
      <c r="G1088" t="s">
        <v>40</v>
      </c>
      <c r="H1088">
        <v>3</v>
      </c>
      <c r="I1088" t="b">
        <v>0</v>
      </c>
      <c r="J1088" t="b">
        <v>0</v>
      </c>
      <c r="K1088" t="s">
        <v>422</v>
      </c>
      <c r="L1088">
        <v>3212</v>
      </c>
      <c r="N1088" t="s">
        <v>530</v>
      </c>
      <c r="O1088" t="s">
        <v>569</v>
      </c>
      <c r="P1088">
        <v>1425</v>
      </c>
      <c r="Q1088" t="s">
        <v>2486</v>
      </c>
    </row>
    <row r="1089" spans="1:17" x14ac:dyDescent="0.25">
      <c r="A1089">
        <v>39804</v>
      </c>
      <c r="B1089">
        <v>-58.363938801019401</v>
      </c>
      <c r="C1089">
        <v>-34.6015516907012</v>
      </c>
      <c r="D1089" t="s">
        <v>1542</v>
      </c>
      <c r="E1089" t="s">
        <v>39</v>
      </c>
      <c r="F1089" t="s">
        <v>2487</v>
      </c>
      <c r="G1089" t="s">
        <v>40</v>
      </c>
      <c r="H1089">
        <v>1</v>
      </c>
      <c r="I1089" t="b">
        <v>0</v>
      </c>
      <c r="J1089" t="b">
        <v>0</v>
      </c>
      <c r="K1089" t="s">
        <v>423</v>
      </c>
      <c r="L1089">
        <v>355</v>
      </c>
      <c r="N1089" t="s">
        <v>514</v>
      </c>
      <c r="O1089" t="s">
        <v>559</v>
      </c>
      <c r="P1089">
        <v>1107</v>
      </c>
      <c r="Q1089" t="s">
        <v>2488</v>
      </c>
    </row>
    <row r="1090" spans="1:17" x14ac:dyDescent="0.25">
      <c r="A1090">
        <v>39782</v>
      </c>
      <c r="B1090">
        <v>-58.3637310543456</v>
      </c>
      <c r="C1090">
        <v>-34.603403354955198</v>
      </c>
      <c r="D1090" t="s">
        <v>1542</v>
      </c>
      <c r="E1090" t="s">
        <v>39</v>
      </c>
      <c r="F1090" t="s">
        <v>2489</v>
      </c>
      <c r="G1090" t="s">
        <v>40</v>
      </c>
      <c r="H1090">
        <v>2</v>
      </c>
      <c r="I1090" t="b">
        <v>0</v>
      </c>
      <c r="J1090" t="b">
        <v>0</v>
      </c>
      <c r="K1090" t="s">
        <v>423</v>
      </c>
      <c r="L1090">
        <v>505</v>
      </c>
      <c r="N1090" t="s">
        <v>514</v>
      </c>
      <c r="O1090" t="s">
        <v>559</v>
      </c>
      <c r="P1090">
        <v>1107</v>
      </c>
      <c r="Q1090" t="s">
        <v>2490</v>
      </c>
    </row>
    <row r="1091" spans="1:17" x14ac:dyDescent="0.25">
      <c r="A1091">
        <v>40468</v>
      </c>
      <c r="B1091">
        <v>-58.434403112705397</v>
      </c>
      <c r="C1091">
        <v>-34.584872684218503</v>
      </c>
      <c r="D1091" t="s">
        <v>1494</v>
      </c>
      <c r="E1091" t="s">
        <v>39</v>
      </c>
      <c r="F1091" t="s">
        <v>2491</v>
      </c>
      <c r="G1091" t="s">
        <v>40</v>
      </c>
      <c r="H1091">
        <v>2</v>
      </c>
      <c r="I1091" t="b">
        <v>0</v>
      </c>
      <c r="J1091" t="b">
        <v>0</v>
      </c>
      <c r="K1091" t="s">
        <v>287</v>
      </c>
      <c r="L1091">
        <v>1447</v>
      </c>
      <c r="N1091" t="s">
        <v>530</v>
      </c>
      <c r="O1091" t="s">
        <v>569</v>
      </c>
      <c r="P1091">
        <v>1414</v>
      </c>
      <c r="Q1091" t="s">
        <v>2492</v>
      </c>
    </row>
    <row r="1092" spans="1:17" x14ac:dyDescent="0.25">
      <c r="A1092">
        <v>39963</v>
      </c>
      <c r="B1092">
        <v>-58.374532425588903</v>
      </c>
      <c r="C1092">
        <v>-34.605864963087598</v>
      </c>
      <c r="D1092" t="s">
        <v>1520</v>
      </c>
      <c r="E1092" t="s">
        <v>39</v>
      </c>
      <c r="F1092" t="s">
        <v>2493</v>
      </c>
      <c r="G1092" t="s">
        <v>40</v>
      </c>
      <c r="H1092">
        <v>1</v>
      </c>
      <c r="I1092" t="b">
        <v>0</v>
      </c>
      <c r="J1092" t="b">
        <v>0</v>
      </c>
      <c r="K1092" t="s">
        <v>424</v>
      </c>
      <c r="L1092">
        <v>562</v>
      </c>
      <c r="N1092" t="s">
        <v>512</v>
      </c>
      <c r="O1092" t="s">
        <v>559</v>
      </c>
      <c r="P1092">
        <v>1038</v>
      </c>
      <c r="Q1092" t="s">
        <v>1393</v>
      </c>
    </row>
    <row r="1093" spans="1:17" x14ac:dyDescent="0.25">
      <c r="A1093">
        <v>40220</v>
      </c>
      <c r="B1093">
        <v>-58.377619160734803</v>
      </c>
      <c r="C1093">
        <v>-34.592693289790603</v>
      </c>
      <c r="D1093" t="s">
        <v>1498</v>
      </c>
      <c r="E1093" t="s">
        <v>39</v>
      </c>
      <c r="F1093" t="s">
        <v>2494</v>
      </c>
      <c r="G1093" t="s">
        <v>40</v>
      </c>
      <c r="H1093">
        <v>2</v>
      </c>
      <c r="I1093" t="b">
        <v>0</v>
      </c>
      <c r="J1093" t="b">
        <v>0</v>
      </c>
      <c r="K1093" t="s">
        <v>425</v>
      </c>
      <c r="L1093">
        <v>735</v>
      </c>
      <c r="N1093" t="s">
        <v>517</v>
      </c>
      <c r="O1093" t="s">
        <v>559</v>
      </c>
      <c r="P1093">
        <v>1062</v>
      </c>
      <c r="Q1093" t="s">
        <v>2495</v>
      </c>
    </row>
    <row r="1094" spans="1:17" x14ac:dyDescent="0.25">
      <c r="A1094">
        <v>39880</v>
      </c>
      <c r="B1094">
        <v>-58.3972968247324</v>
      </c>
      <c r="C1094">
        <v>-34.595500578063813</v>
      </c>
      <c r="D1094" t="s">
        <v>1542</v>
      </c>
      <c r="E1094" t="s">
        <v>39</v>
      </c>
      <c r="F1094" t="s">
        <v>2496</v>
      </c>
      <c r="G1094" t="s">
        <v>40</v>
      </c>
      <c r="H1094">
        <v>2</v>
      </c>
      <c r="I1094" t="b">
        <v>0</v>
      </c>
      <c r="J1094" t="b">
        <v>0</v>
      </c>
      <c r="K1094" t="s">
        <v>426</v>
      </c>
      <c r="L1094">
        <v>0</v>
      </c>
      <c r="M1094" t="s">
        <v>312</v>
      </c>
      <c r="N1094" t="s">
        <v>524</v>
      </c>
      <c r="O1094" t="s">
        <v>565</v>
      </c>
    </row>
    <row r="1095" spans="1:17" x14ac:dyDescent="0.25">
      <c r="A1095">
        <v>40340</v>
      </c>
      <c r="B1095">
        <v>-58.452708586455103</v>
      </c>
      <c r="C1095">
        <v>-34.559491848264003</v>
      </c>
      <c r="D1095" t="s">
        <v>1498</v>
      </c>
      <c r="E1095" t="s">
        <v>39</v>
      </c>
      <c r="F1095" t="s">
        <v>2497</v>
      </c>
      <c r="G1095" t="s">
        <v>40</v>
      </c>
      <c r="H1095">
        <v>1</v>
      </c>
      <c r="I1095" t="b">
        <v>0</v>
      </c>
      <c r="J1095" t="b">
        <v>0</v>
      </c>
      <c r="K1095" t="s">
        <v>289</v>
      </c>
      <c r="L1095">
        <v>1959</v>
      </c>
      <c r="N1095" t="s">
        <v>532</v>
      </c>
      <c r="O1095" t="s">
        <v>570</v>
      </c>
      <c r="P1095">
        <v>1428</v>
      </c>
      <c r="Q1095" t="s">
        <v>2498</v>
      </c>
    </row>
    <row r="1096" spans="1:17" x14ac:dyDescent="0.25">
      <c r="A1096">
        <v>39962</v>
      </c>
      <c r="B1096">
        <v>-58.458053488043006</v>
      </c>
      <c r="C1096">
        <v>-34.563060052073503</v>
      </c>
      <c r="D1096" t="s">
        <v>1520</v>
      </c>
      <c r="E1096" t="s">
        <v>39</v>
      </c>
      <c r="F1096" t="s">
        <v>2499</v>
      </c>
      <c r="G1096" t="s">
        <v>40</v>
      </c>
      <c r="H1096">
        <v>2</v>
      </c>
      <c r="I1096" t="b">
        <v>0</v>
      </c>
      <c r="J1096" t="b">
        <v>0</v>
      </c>
      <c r="K1096" t="s">
        <v>289</v>
      </c>
      <c r="L1096">
        <v>2558</v>
      </c>
      <c r="N1096" t="s">
        <v>532</v>
      </c>
      <c r="O1096" t="s">
        <v>570</v>
      </c>
      <c r="P1096">
        <v>1428</v>
      </c>
      <c r="Q1096" t="s">
        <v>2500</v>
      </c>
    </row>
    <row r="1097" spans="1:17" x14ac:dyDescent="0.25">
      <c r="A1097">
        <v>41025</v>
      </c>
      <c r="B1097">
        <v>-58.480745215252803</v>
      </c>
      <c r="C1097">
        <v>-34.577892367779</v>
      </c>
      <c r="D1097" t="s">
        <v>1512</v>
      </c>
      <c r="E1097" t="s">
        <v>39</v>
      </c>
      <c r="F1097" t="s">
        <v>2501</v>
      </c>
      <c r="G1097" t="s">
        <v>40</v>
      </c>
      <c r="H1097">
        <v>3</v>
      </c>
      <c r="I1097" t="b">
        <v>0</v>
      </c>
      <c r="J1097" t="b">
        <v>0</v>
      </c>
      <c r="K1097" t="s">
        <v>427</v>
      </c>
      <c r="L1097">
        <v>0</v>
      </c>
      <c r="M1097" t="s">
        <v>313</v>
      </c>
      <c r="N1097" t="s">
        <v>535</v>
      </c>
      <c r="O1097" t="s">
        <v>571</v>
      </c>
    </row>
    <row r="1098" spans="1:17" x14ac:dyDescent="0.25">
      <c r="A1098">
        <v>40390</v>
      </c>
      <c r="B1098">
        <v>-58.429067159400503</v>
      </c>
      <c r="C1098">
        <v>-34.580901789956698</v>
      </c>
      <c r="D1098" t="s">
        <v>1498</v>
      </c>
      <c r="E1098" t="s">
        <v>39</v>
      </c>
      <c r="F1098" t="s">
        <v>2502</v>
      </c>
      <c r="G1098" t="s">
        <v>40</v>
      </c>
      <c r="H1098">
        <v>1</v>
      </c>
      <c r="I1098" t="b">
        <v>0</v>
      </c>
      <c r="J1098" t="b">
        <v>0</v>
      </c>
      <c r="K1098" t="s">
        <v>287</v>
      </c>
      <c r="L1098">
        <v>0</v>
      </c>
      <c r="M1098" t="s">
        <v>467</v>
      </c>
      <c r="N1098" t="s">
        <v>530</v>
      </c>
      <c r="O1098" t="s">
        <v>569</v>
      </c>
    </row>
    <row r="1099" spans="1:17" x14ac:dyDescent="0.25">
      <c r="A1099">
        <v>41327</v>
      </c>
      <c r="B1099">
        <v>-58.465407298018498</v>
      </c>
      <c r="C1099">
        <v>-34.609754669312501</v>
      </c>
      <c r="D1099" t="s">
        <v>37</v>
      </c>
      <c r="E1099" t="s">
        <v>39</v>
      </c>
      <c r="F1099" t="s">
        <v>2503</v>
      </c>
      <c r="G1099" t="s">
        <v>40</v>
      </c>
      <c r="H1099">
        <v>1</v>
      </c>
      <c r="I1099" t="b">
        <v>0</v>
      </c>
      <c r="J1099" t="b">
        <v>0</v>
      </c>
      <c r="K1099" t="s">
        <v>287</v>
      </c>
      <c r="L1099">
        <v>0</v>
      </c>
      <c r="M1099" t="s">
        <v>2504</v>
      </c>
      <c r="N1099" t="s">
        <v>552</v>
      </c>
      <c r="O1099" t="s">
        <v>573</v>
      </c>
    </row>
    <row r="1100" spans="1:17" x14ac:dyDescent="0.25">
      <c r="A1100">
        <v>41191</v>
      </c>
      <c r="B1100">
        <v>-58.442829790574208</v>
      </c>
      <c r="C1100">
        <v>-34.629849738648197</v>
      </c>
      <c r="D1100" t="s">
        <v>1489</v>
      </c>
      <c r="E1100" t="s">
        <v>39</v>
      </c>
      <c r="F1100" t="s">
        <v>2505</v>
      </c>
      <c r="G1100" t="s">
        <v>40</v>
      </c>
      <c r="H1100">
        <v>3</v>
      </c>
      <c r="I1100" t="b">
        <v>0</v>
      </c>
      <c r="J1100" t="b">
        <v>0</v>
      </c>
      <c r="K1100" t="s">
        <v>428</v>
      </c>
      <c r="L1100">
        <v>0</v>
      </c>
      <c r="M1100" t="s">
        <v>452</v>
      </c>
      <c r="N1100" t="s">
        <v>526</v>
      </c>
      <c r="O1100" t="s">
        <v>566</v>
      </c>
    </row>
    <row r="1101" spans="1:17" x14ac:dyDescent="0.25">
      <c r="A1101">
        <v>40773</v>
      </c>
      <c r="B1101">
        <v>-58.464377266640213</v>
      </c>
      <c r="C1101">
        <v>-34.639220446650398</v>
      </c>
      <c r="D1101" t="s">
        <v>1491</v>
      </c>
      <c r="E1101" t="s">
        <v>39</v>
      </c>
      <c r="F1101" t="s">
        <v>2506</v>
      </c>
      <c r="G1101" t="s">
        <v>40</v>
      </c>
      <c r="H1101">
        <v>1</v>
      </c>
      <c r="I1101" t="b">
        <v>0</v>
      </c>
      <c r="J1101" t="b">
        <v>0</v>
      </c>
      <c r="K1101" t="s">
        <v>429</v>
      </c>
      <c r="L1101">
        <v>0</v>
      </c>
      <c r="M1101" t="s">
        <v>2507</v>
      </c>
      <c r="N1101" t="s">
        <v>529</v>
      </c>
      <c r="O1101" t="s">
        <v>566</v>
      </c>
    </row>
    <row r="1102" spans="1:17" x14ac:dyDescent="0.25">
      <c r="A1102">
        <v>40231</v>
      </c>
      <c r="B1102">
        <v>-58.437342615320098</v>
      </c>
      <c r="C1102">
        <v>-34.665488779499697</v>
      </c>
      <c r="D1102" t="s">
        <v>1498</v>
      </c>
      <c r="E1102" t="s">
        <v>39</v>
      </c>
      <c r="F1102" t="s">
        <v>2508</v>
      </c>
      <c r="G1102" t="s">
        <v>40</v>
      </c>
      <c r="H1102">
        <v>1</v>
      </c>
      <c r="I1102" t="b">
        <v>0</v>
      </c>
      <c r="J1102" t="b">
        <v>0</v>
      </c>
      <c r="K1102" t="s">
        <v>430</v>
      </c>
      <c r="L1102">
        <v>0</v>
      </c>
      <c r="M1102" t="s">
        <v>2509</v>
      </c>
      <c r="N1102" t="s">
        <v>544</v>
      </c>
      <c r="O1102" t="s">
        <v>572</v>
      </c>
    </row>
    <row r="1103" spans="1:17" x14ac:dyDescent="0.25">
      <c r="A1103">
        <v>40351</v>
      </c>
      <c r="B1103">
        <v>-58.474440768638999</v>
      </c>
      <c r="C1103">
        <v>-34.580534858968598</v>
      </c>
      <c r="D1103" t="s">
        <v>1498</v>
      </c>
      <c r="E1103" t="s">
        <v>39</v>
      </c>
      <c r="F1103" t="s">
        <v>2510</v>
      </c>
      <c r="G1103" t="s">
        <v>40</v>
      </c>
      <c r="H1103">
        <v>1</v>
      </c>
      <c r="I1103" t="b">
        <v>0</v>
      </c>
      <c r="J1103" t="b">
        <v>0</v>
      </c>
      <c r="K1103" t="s">
        <v>431</v>
      </c>
      <c r="L1103">
        <v>0</v>
      </c>
      <c r="M1103" t="s">
        <v>313</v>
      </c>
      <c r="N1103" t="s">
        <v>523</v>
      </c>
      <c r="O1103" t="s">
        <v>561</v>
      </c>
    </row>
    <row r="1104" spans="1:17" x14ac:dyDescent="0.25">
      <c r="A1104">
        <v>39909</v>
      </c>
      <c r="B1104">
        <v>-58.443205489152803</v>
      </c>
      <c r="C1104">
        <v>-34.627446581960399</v>
      </c>
      <c r="D1104" t="s">
        <v>1542</v>
      </c>
      <c r="E1104" t="s">
        <v>39</v>
      </c>
      <c r="F1104" t="s">
        <v>2511</v>
      </c>
      <c r="G1104" t="s">
        <v>40</v>
      </c>
      <c r="H1104">
        <v>1</v>
      </c>
      <c r="I1104" t="b">
        <v>0</v>
      </c>
      <c r="J1104" t="b">
        <v>0</v>
      </c>
      <c r="K1104" t="s">
        <v>432</v>
      </c>
      <c r="L1104">
        <v>0</v>
      </c>
      <c r="M1104" t="s">
        <v>452</v>
      </c>
      <c r="N1104" t="s">
        <v>518</v>
      </c>
      <c r="O1104" t="s">
        <v>562</v>
      </c>
    </row>
    <row r="1105" spans="1:17" x14ac:dyDescent="0.25">
      <c r="A1105">
        <v>40489</v>
      </c>
      <c r="B1105">
        <v>-58.451647324181003</v>
      </c>
      <c r="C1105">
        <v>-34.563179158020297</v>
      </c>
      <c r="D1105" t="s">
        <v>1494</v>
      </c>
      <c r="E1105" t="s">
        <v>39</v>
      </c>
      <c r="F1105" t="s">
        <v>2512</v>
      </c>
      <c r="G1105" t="s">
        <v>40</v>
      </c>
      <c r="H1105">
        <v>2</v>
      </c>
      <c r="I1105" t="b">
        <v>0</v>
      </c>
      <c r="J1105" t="b">
        <v>0</v>
      </c>
      <c r="K1105" t="s">
        <v>433</v>
      </c>
      <c r="L1105">
        <v>2103</v>
      </c>
      <c r="N1105" t="s">
        <v>532</v>
      </c>
      <c r="O1105" t="s">
        <v>570</v>
      </c>
      <c r="P1105">
        <v>1428</v>
      </c>
      <c r="Q1105" t="s">
        <v>2513</v>
      </c>
    </row>
    <row r="1106" spans="1:17" x14ac:dyDescent="0.25">
      <c r="A1106">
        <v>39733</v>
      </c>
      <c r="B1106">
        <v>-58.479570874338897</v>
      </c>
      <c r="C1106">
        <v>-34.579083000672398</v>
      </c>
      <c r="D1106" t="s">
        <v>1527</v>
      </c>
      <c r="E1106" t="s">
        <v>39</v>
      </c>
      <c r="F1106" t="s">
        <v>2514</v>
      </c>
      <c r="G1106" t="s">
        <v>40</v>
      </c>
      <c r="H1106">
        <v>1</v>
      </c>
      <c r="I1106" t="b">
        <v>0</v>
      </c>
      <c r="J1106" t="b">
        <v>0</v>
      </c>
      <c r="K1106" t="s">
        <v>433</v>
      </c>
      <c r="L1106">
        <v>0</v>
      </c>
      <c r="M1106" t="s">
        <v>313</v>
      </c>
      <c r="N1106" t="s">
        <v>535</v>
      </c>
      <c r="O1106" t="s">
        <v>571</v>
      </c>
    </row>
    <row r="1107" spans="1:17" x14ac:dyDescent="0.25">
      <c r="A1107">
        <v>41288</v>
      </c>
      <c r="B1107">
        <v>-58.402530738613613</v>
      </c>
      <c r="C1107">
        <v>-34.608544549953201</v>
      </c>
      <c r="D1107" t="s">
        <v>37</v>
      </c>
      <c r="E1107" t="s">
        <v>39</v>
      </c>
      <c r="F1107" t="s">
        <v>2515</v>
      </c>
      <c r="G1107" t="s">
        <v>40</v>
      </c>
      <c r="H1107">
        <v>1</v>
      </c>
      <c r="I1107" t="b">
        <v>0</v>
      </c>
      <c r="J1107" t="b">
        <v>0</v>
      </c>
      <c r="K1107" t="s">
        <v>434</v>
      </c>
      <c r="L1107">
        <v>0</v>
      </c>
      <c r="M1107" t="s">
        <v>325</v>
      </c>
      <c r="N1107" t="s">
        <v>527</v>
      </c>
      <c r="O1107" t="s">
        <v>567</v>
      </c>
    </row>
    <row r="1108" spans="1:17" x14ac:dyDescent="0.25">
      <c r="A1108">
        <v>40339</v>
      </c>
      <c r="B1108">
        <v>-58.400811668197797</v>
      </c>
      <c r="C1108">
        <v>-34.594842245883498</v>
      </c>
      <c r="D1108" t="s">
        <v>1498</v>
      </c>
      <c r="E1108" t="s">
        <v>39</v>
      </c>
      <c r="F1108" t="s">
        <v>2516</v>
      </c>
      <c r="G1108" t="s">
        <v>40</v>
      </c>
      <c r="H1108">
        <v>3</v>
      </c>
      <c r="I1108" t="b">
        <v>0</v>
      </c>
      <c r="J1108" t="b">
        <v>0</v>
      </c>
      <c r="K1108" t="s">
        <v>434</v>
      </c>
      <c r="L1108">
        <v>0</v>
      </c>
      <c r="M1108" t="s">
        <v>312</v>
      </c>
      <c r="N1108" t="s">
        <v>524</v>
      </c>
      <c r="O1108" t="s">
        <v>565</v>
      </c>
    </row>
    <row r="1109" spans="1:17" x14ac:dyDescent="0.25">
      <c r="A1109">
        <v>41028</v>
      </c>
      <c r="B1109">
        <v>-58.409970364476202</v>
      </c>
      <c r="C1109">
        <v>-34.582281014815301</v>
      </c>
      <c r="D1109" t="s">
        <v>1512</v>
      </c>
      <c r="E1109" t="s">
        <v>39</v>
      </c>
      <c r="F1109" t="s">
        <v>2517</v>
      </c>
      <c r="G1109" t="s">
        <v>40</v>
      </c>
      <c r="H1109">
        <v>3</v>
      </c>
      <c r="I1109" t="b">
        <v>0</v>
      </c>
      <c r="J1109" t="b">
        <v>0</v>
      </c>
      <c r="K1109" t="s">
        <v>292</v>
      </c>
      <c r="L1109">
        <v>0</v>
      </c>
      <c r="M1109" t="s">
        <v>422</v>
      </c>
      <c r="N1109" t="s">
        <v>530</v>
      </c>
      <c r="O1109" t="s">
        <v>569</v>
      </c>
    </row>
    <row r="1110" spans="1:17" x14ac:dyDescent="0.25">
      <c r="A1110">
        <v>40759</v>
      </c>
      <c r="B1110">
        <v>-58.412679075476888</v>
      </c>
      <c r="C1110">
        <v>-34.581839391509106</v>
      </c>
      <c r="D1110" t="s">
        <v>1491</v>
      </c>
      <c r="E1110" t="s">
        <v>39</v>
      </c>
      <c r="F1110" t="s">
        <v>2518</v>
      </c>
      <c r="G1110" t="s">
        <v>40</v>
      </c>
      <c r="H1110">
        <v>2</v>
      </c>
      <c r="I1110" t="b">
        <v>0</v>
      </c>
      <c r="J1110" t="b">
        <v>0</v>
      </c>
      <c r="K1110" t="s">
        <v>292</v>
      </c>
      <c r="L1110">
        <v>0</v>
      </c>
      <c r="M1110" t="s">
        <v>2519</v>
      </c>
      <c r="N1110" t="s">
        <v>530</v>
      </c>
      <c r="O1110" t="s">
        <v>569</v>
      </c>
    </row>
    <row r="1111" spans="1:17" x14ac:dyDescent="0.25">
      <c r="A1111">
        <v>40156</v>
      </c>
      <c r="B1111">
        <v>-58.382912759653799</v>
      </c>
      <c r="C1111">
        <v>-34.602422309508498</v>
      </c>
      <c r="D1111" t="s">
        <v>1498</v>
      </c>
      <c r="E1111" t="s">
        <v>39</v>
      </c>
      <c r="F1111" t="s">
        <v>2520</v>
      </c>
      <c r="G1111" t="s">
        <v>40</v>
      </c>
      <c r="H1111">
        <v>2</v>
      </c>
      <c r="I1111" t="b">
        <v>0</v>
      </c>
      <c r="J1111" t="b">
        <v>0</v>
      </c>
      <c r="K1111" t="s">
        <v>435</v>
      </c>
      <c r="L1111">
        <v>1141</v>
      </c>
      <c r="N1111" t="s">
        <v>512</v>
      </c>
      <c r="O1111" t="s">
        <v>559</v>
      </c>
      <c r="P1111">
        <v>1048</v>
      </c>
      <c r="Q1111" t="s">
        <v>2521</v>
      </c>
    </row>
    <row r="1112" spans="1:17" x14ac:dyDescent="0.25">
      <c r="A1112">
        <v>39818</v>
      </c>
      <c r="B1112">
        <v>-58.385949147246201</v>
      </c>
      <c r="C1112">
        <v>-34.602911277614403</v>
      </c>
      <c r="D1112" t="s">
        <v>1542</v>
      </c>
      <c r="E1112" t="s">
        <v>39</v>
      </c>
      <c r="F1112" t="s">
        <v>2522</v>
      </c>
      <c r="G1112" t="s">
        <v>40</v>
      </c>
      <c r="H1112">
        <v>2</v>
      </c>
      <c r="I1112" t="b">
        <v>0</v>
      </c>
      <c r="J1112" t="b">
        <v>0</v>
      </c>
      <c r="K1112" t="s">
        <v>435</v>
      </c>
      <c r="L1112">
        <v>1354</v>
      </c>
      <c r="N1112" t="s">
        <v>512</v>
      </c>
      <c r="O1112" t="s">
        <v>559</v>
      </c>
      <c r="P1112">
        <v>1048</v>
      </c>
      <c r="Q1112" t="s">
        <v>2523</v>
      </c>
    </row>
    <row r="1113" spans="1:17" x14ac:dyDescent="0.25">
      <c r="A1113">
        <v>40007</v>
      </c>
      <c r="B1113">
        <v>-58.373262883476002</v>
      </c>
      <c r="C1113">
        <v>-34.6022691208764</v>
      </c>
      <c r="D1113" t="s">
        <v>1548</v>
      </c>
      <c r="E1113" t="s">
        <v>39</v>
      </c>
      <c r="F1113" t="s">
        <v>2524</v>
      </c>
      <c r="G1113" t="s">
        <v>40</v>
      </c>
      <c r="H1113">
        <v>3</v>
      </c>
      <c r="I1113" t="b">
        <v>0</v>
      </c>
      <c r="J1113" t="b">
        <v>0</v>
      </c>
      <c r="K1113" t="s">
        <v>435</v>
      </c>
      <c r="L1113">
        <v>456</v>
      </c>
      <c r="N1113" t="s">
        <v>512</v>
      </c>
      <c r="O1113" t="s">
        <v>559</v>
      </c>
      <c r="P1113">
        <v>1047</v>
      </c>
      <c r="Q1113" t="s">
        <v>2525</v>
      </c>
    </row>
    <row r="1114" spans="1:17" x14ac:dyDescent="0.25">
      <c r="A1114">
        <v>39784</v>
      </c>
      <c r="B1114">
        <v>-58.373422215618596</v>
      </c>
      <c r="C1114">
        <v>-34.602279710552388</v>
      </c>
      <c r="D1114" t="s">
        <v>1542</v>
      </c>
      <c r="E1114" t="s">
        <v>39</v>
      </c>
      <c r="F1114" t="s">
        <v>2526</v>
      </c>
      <c r="G1114" t="s">
        <v>40</v>
      </c>
      <c r="H1114">
        <v>3</v>
      </c>
      <c r="I1114" t="b">
        <v>0</v>
      </c>
      <c r="J1114" t="b">
        <v>0</v>
      </c>
      <c r="K1114" t="s">
        <v>435</v>
      </c>
      <c r="L1114">
        <v>468</v>
      </c>
      <c r="N1114" t="s">
        <v>512</v>
      </c>
      <c r="O1114" t="s">
        <v>559</v>
      </c>
      <c r="P1114">
        <v>1047</v>
      </c>
      <c r="Q1114" t="s">
        <v>2525</v>
      </c>
    </row>
    <row r="1115" spans="1:17" x14ac:dyDescent="0.25">
      <c r="A1115">
        <v>40251</v>
      </c>
      <c r="B1115">
        <v>-58.401438813584299</v>
      </c>
      <c r="C1115">
        <v>-34.639430860201998</v>
      </c>
      <c r="D1115" t="s">
        <v>1498</v>
      </c>
      <c r="E1115" t="s">
        <v>39</v>
      </c>
      <c r="F1115" t="s">
        <v>2527</v>
      </c>
      <c r="G1115" t="s">
        <v>40</v>
      </c>
      <c r="H1115">
        <v>1</v>
      </c>
      <c r="I1115" t="b">
        <v>0</v>
      </c>
      <c r="J1115" t="b">
        <v>0</v>
      </c>
      <c r="K1115" t="s">
        <v>436</v>
      </c>
      <c r="L1115">
        <v>0</v>
      </c>
      <c r="M1115" t="s">
        <v>1550</v>
      </c>
      <c r="N1115" t="s">
        <v>519</v>
      </c>
      <c r="O1115" t="s">
        <v>560</v>
      </c>
    </row>
    <row r="1116" spans="1:17" x14ac:dyDescent="0.25">
      <c r="A1116">
        <v>41371</v>
      </c>
      <c r="B1116">
        <v>-58.381795791905901</v>
      </c>
      <c r="C1116">
        <v>-34.612408039362101</v>
      </c>
      <c r="D1116" t="s">
        <v>37</v>
      </c>
      <c r="E1116" t="s">
        <v>39</v>
      </c>
      <c r="F1116" t="s">
        <v>2528</v>
      </c>
      <c r="G1116" t="s">
        <v>40</v>
      </c>
      <c r="H1116">
        <v>1</v>
      </c>
      <c r="I1116" t="b">
        <v>0</v>
      </c>
      <c r="J1116" t="b">
        <v>0</v>
      </c>
      <c r="K1116" t="s">
        <v>437</v>
      </c>
      <c r="L1116">
        <v>0</v>
      </c>
      <c r="M1116" t="s">
        <v>456</v>
      </c>
      <c r="N1116" t="s">
        <v>515</v>
      </c>
      <c r="O1116" t="s">
        <v>559</v>
      </c>
    </row>
    <row r="1117" spans="1:17" x14ac:dyDescent="0.25">
      <c r="A1117">
        <v>40655</v>
      </c>
      <c r="B1117">
        <v>-58.381885665588896</v>
      </c>
      <c r="C1117">
        <v>-34.622196062282697</v>
      </c>
      <c r="D1117" t="s">
        <v>1490</v>
      </c>
      <c r="E1117" t="s">
        <v>39</v>
      </c>
      <c r="F1117" t="s">
        <v>2529</v>
      </c>
      <c r="G1117" t="s">
        <v>40</v>
      </c>
      <c r="H1117">
        <v>1</v>
      </c>
      <c r="I1117" t="b">
        <v>0</v>
      </c>
      <c r="J1117" t="b">
        <v>0</v>
      </c>
      <c r="K1117" t="s">
        <v>437</v>
      </c>
      <c r="L1117">
        <v>0</v>
      </c>
      <c r="M1117" t="s">
        <v>310</v>
      </c>
      <c r="N1117" t="s">
        <v>539</v>
      </c>
      <c r="O1117" t="s">
        <v>559</v>
      </c>
    </row>
    <row r="1118" spans="1:17" x14ac:dyDescent="0.25">
      <c r="A1118">
        <v>40258</v>
      </c>
      <c r="B1118">
        <v>-58.397012753148793</v>
      </c>
      <c r="C1118">
        <v>-34.587000277276303</v>
      </c>
      <c r="D1118" t="s">
        <v>1498</v>
      </c>
      <c r="E1118" t="s">
        <v>39</v>
      </c>
      <c r="F1118" t="s">
        <v>2530</v>
      </c>
      <c r="G1118" t="s">
        <v>40</v>
      </c>
      <c r="H1118">
        <v>2</v>
      </c>
      <c r="I1118" t="b">
        <v>0</v>
      </c>
      <c r="J1118" t="b">
        <v>0</v>
      </c>
      <c r="K1118" t="s">
        <v>232</v>
      </c>
      <c r="L1118">
        <v>2202</v>
      </c>
      <c r="N1118" t="s">
        <v>524</v>
      </c>
      <c r="O1118" t="s">
        <v>565</v>
      </c>
      <c r="P1118">
        <v>1425</v>
      </c>
      <c r="Q1118" t="s">
        <v>2531</v>
      </c>
    </row>
    <row r="1119" spans="1:17" x14ac:dyDescent="0.25">
      <c r="A1119">
        <v>40252</v>
      </c>
      <c r="B1119">
        <v>-58.488947900684607</v>
      </c>
      <c r="C1119">
        <v>-34.597321570048997</v>
      </c>
      <c r="D1119" t="s">
        <v>1498</v>
      </c>
      <c r="E1119" t="s">
        <v>39</v>
      </c>
      <c r="F1119" t="s">
        <v>2532</v>
      </c>
      <c r="G1119" t="s">
        <v>40</v>
      </c>
      <c r="H1119">
        <v>1</v>
      </c>
      <c r="I1119" t="b">
        <v>0</v>
      </c>
      <c r="J1119" t="b">
        <v>0</v>
      </c>
      <c r="K1119" t="s">
        <v>438</v>
      </c>
      <c r="L1119">
        <v>0</v>
      </c>
      <c r="M1119" t="s">
        <v>311</v>
      </c>
      <c r="N1119" t="s">
        <v>558</v>
      </c>
      <c r="O1119" t="s">
        <v>561</v>
      </c>
    </row>
    <row r="1120" spans="1:17" x14ac:dyDescent="0.25">
      <c r="A1120">
        <v>41082</v>
      </c>
      <c r="B1120">
        <v>-58.416577736854897</v>
      </c>
      <c r="C1120">
        <v>-34.651237355739397</v>
      </c>
      <c r="D1120" t="s">
        <v>2188</v>
      </c>
      <c r="E1120" t="s">
        <v>39</v>
      </c>
      <c r="F1120" t="s">
        <v>2533</v>
      </c>
      <c r="G1120" t="s">
        <v>40</v>
      </c>
      <c r="H1120">
        <v>1</v>
      </c>
      <c r="I1120" t="b">
        <v>0</v>
      </c>
      <c r="J1120" t="b">
        <v>0</v>
      </c>
      <c r="K1120" t="s">
        <v>439</v>
      </c>
      <c r="L1120">
        <v>0</v>
      </c>
      <c r="M1120" t="s">
        <v>2324</v>
      </c>
      <c r="N1120" t="s">
        <v>513</v>
      </c>
      <c r="O1120" t="s">
        <v>560</v>
      </c>
    </row>
    <row r="1121" spans="1:17" x14ac:dyDescent="0.25">
      <c r="A1121">
        <v>40053</v>
      </c>
      <c r="B1121">
        <v>-58.387036111310103</v>
      </c>
      <c r="C1121">
        <v>-34.654148166804703</v>
      </c>
      <c r="D1121" t="s">
        <v>1548</v>
      </c>
      <c r="E1121" t="s">
        <v>39</v>
      </c>
      <c r="F1121" t="s">
        <v>2534</v>
      </c>
      <c r="G1121" t="s">
        <v>40</v>
      </c>
      <c r="H1121">
        <v>1</v>
      </c>
      <c r="I1121" t="b">
        <v>0</v>
      </c>
      <c r="J1121" t="b">
        <v>0</v>
      </c>
      <c r="K1121" t="s">
        <v>440</v>
      </c>
      <c r="L1121">
        <v>0</v>
      </c>
      <c r="M1121" t="s">
        <v>2535</v>
      </c>
      <c r="N1121" t="s">
        <v>525</v>
      </c>
      <c r="O1121" t="s">
        <v>560</v>
      </c>
    </row>
    <row r="1122" spans="1:17" x14ac:dyDescent="0.25">
      <c r="A1122">
        <v>41156</v>
      </c>
      <c r="B1122">
        <v>-58.362817871269598</v>
      </c>
      <c r="C1122">
        <v>-34.609556666833001</v>
      </c>
      <c r="D1122" t="s">
        <v>1489</v>
      </c>
      <c r="E1122" t="s">
        <v>39</v>
      </c>
      <c r="F1122" t="s">
        <v>2536</v>
      </c>
      <c r="G1122" t="s">
        <v>40</v>
      </c>
      <c r="H1122">
        <v>2</v>
      </c>
      <c r="I1122" t="b">
        <v>0</v>
      </c>
      <c r="J1122" t="b">
        <v>0</v>
      </c>
      <c r="K1122" t="s">
        <v>441</v>
      </c>
      <c r="L1122">
        <v>0</v>
      </c>
      <c r="M1122" t="s">
        <v>423</v>
      </c>
      <c r="N1122" t="s">
        <v>514</v>
      </c>
      <c r="O1122" t="s">
        <v>559</v>
      </c>
    </row>
    <row r="1123" spans="1:17" x14ac:dyDescent="0.25">
      <c r="A1123">
        <v>41064</v>
      </c>
      <c r="B1123">
        <v>-58.370125990582601</v>
      </c>
      <c r="C1123">
        <v>-34.597089046842001</v>
      </c>
      <c r="D1123" t="s">
        <v>1512</v>
      </c>
      <c r="E1123" t="s">
        <v>39</v>
      </c>
      <c r="F1123" t="s">
        <v>2537</v>
      </c>
      <c r="G1123" t="s">
        <v>40</v>
      </c>
      <c r="H1123">
        <v>2</v>
      </c>
      <c r="I1123" t="b">
        <v>0</v>
      </c>
      <c r="J1123" t="b">
        <v>0</v>
      </c>
      <c r="K1123" t="s">
        <v>442</v>
      </c>
      <c r="L1123">
        <v>0</v>
      </c>
      <c r="M1123" t="s">
        <v>1532</v>
      </c>
      <c r="N1123" t="s">
        <v>517</v>
      </c>
      <c r="O1123" t="s">
        <v>559</v>
      </c>
    </row>
    <row r="1124" spans="1:17" x14ac:dyDescent="0.25">
      <c r="A1124">
        <v>41366</v>
      </c>
      <c r="B1124">
        <v>-58.392072654089397</v>
      </c>
      <c r="C1124">
        <v>-34.658374438757299</v>
      </c>
      <c r="D1124" t="s">
        <v>37</v>
      </c>
      <c r="E1124" t="s">
        <v>39</v>
      </c>
      <c r="F1124" t="s">
        <v>2538</v>
      </c>
      <c r="G1124" t="s">
        <v>40</v>
      </c>
      <c r="H1124">
        <v>1</v>
      </c>
      <c r="I1124" t="b">
        <v>0</v>
      </c>
      <c r="J1124" t="b">
        <v>0</v>
      </c>
      <c r="K1124" t="s">
        <v>443</v>
      </c>
      <c r="L1124">
        <v>0</v>
      </c>
      <c r="M1124" t="s">
        <v>2539</v>
      </c>
      <c r="N1124" t="s">
        <v>525</v>
      </c>
      <c r="O1124" t="s">
        <v>560</v>
      </c>
    </row>
    <row r="1125" spans="1:17" x14ac:dyDescent="0.25">
      <c r="A1125">
        <v>40207</v>
      </c>
      <c r="B1125">
        <v>-58.392072654089397</v>
      </c>
      <c r="C1125">
        <v>-34.658374438757299</v>
      </c>
      <c r="D1125" t="s">
        <v>1498</v>
      </c>
      <c r="E1125" t="s">
        <v>39</v>
      </c>
      <c r="F1125" t="s">
        <v>2538</v>
      </c>
      <c r="G1125" t="s">
        <v>40</v>
      </c>
      <c r="H1125">
        <v>1</v>
      </c>
      <c r="I1125" t="b">
        <v>0</v>
      </c>
      <c r="J1125" t="b">
        <v>0</v>
      </c>
      <c r="K1125" t="s">
        <v>443</v>
      </c>
      <c r="L1125">
        <v>0</v>
      </c>
      <c r="M1125" t="s">
        <v>2539</v>
      </c>
      <c r="N1125" t="s">
        <v>525</v>
      </c>
      <c r="O1125" t="s">
        <v>560</v>
      </c>
    </row>
    <row r="1126" spans="1:17" x14ac:dyDescent="0.25">
      <c r="A1126">
        <v>40099</v>
      </c>
      <c r="B1126">
        <v>-58.376893294554698</v>
      </c>
      <c r="C1126">
        <v>-34.602976351048099</v>
      </c>
      <c r="D1126" t="s">
        <v>1498</v>
      </c>
      <c r="E1126" t="s">
        <v>39</v>
      </c>
      <c r="F1126" t="s">
        <v>2540</v>
      </c>
      <c r="G1126" t="s">
        <v>40</v>
      </c>
      <c r="H1126">
        <v>2</v>
      </c>
      <c r="I1126" t="b">
        <v>0</v>
      </c>
      <c r="J1126" t="b">
        <v>0</v>
      </c>
      <c r="K1126" t="s">
        <v>444</v>
      </c>
      <c r="L1126">
        <v>440</v>
      </c>
      <c r="N1126" t="s">
        <v>512</v>
      </c>
      <c r="O1126" t="s">
        <v>559</v>
      </c>
      <c r="P1126">
        <v>1006</v>
      </c>
      <c r="Q1126" t="s">
        <v>2541</v>
      </c>
    </row>
    <row r="1127" spans="1:17" x14ac:dyDescent="0.25">
      <c r="A1127">
        <v>40789</v>
      </c>
      <c r="B1127">
        <v>-58.362516366523799</v>
      </c>
      <c r="C1127">
        <v>-34.610674993817497</v>
      </c>
      <c r="D1127" t="s">
        <v>1491</v>
      </c>
      <c r="E1127" t="s">
        <v>39</v>
      </c>
      <c r="F1127" t="s">
        <v>2542</v>
      </c>
      <c r="G1127" t="s">
        <v>40</v>
      </c>
      <c r="H1127">
        <v>2</v>
      </c>
      <c r="I1127" t="b">
        <v>0</v>
      </c>
      <c r="J1127" t="b">
        <v>0</v>
      </c>
      <c r="K1127" t="s">
        <v>445</v>
      </c>
      <c r="L1127">
        <v>0</v>
      </c>
      <c r="M1127" t="s">
        <v>423</v>
      </c>
      <c r="N1127" t="s">
        <v>514</v>
      </c>
      <c r="O1127" t="s">
        <v>559</v>
      </c>
    </row>
    <row r="1128" spans="1:17" x14ac:dyDescent="0.25">
      <c r="A1128">
        <v>40451</v>
      </c>
      <c r="B1128">
        <v>-58.483851114575501</v>
      </c>
      <c r="C1128">
        <v>-34.555081665455603</v>
      </c>
      <c r="D1128" t="s">
        <v>1494</v>
      </c>
      <c r="E1128" t="s">
        <v>39</v>
      </c>
      <c r="F1128" t="s">
        <v>2543</v>
      </c>
      <c r="G1128" t="s">
        <v>40</v>
      </c>
      <c r="H1128">
        <v>2</v>
      </c>
      <c r="I1128" t="b">
        <v>0</v>
      </c>
      <c r="J1128" t="b">
        <v>0</v>
      </c>
      <c r="K1128" t="s">
        <v>446</v>
      </c>
      <c r="L1128">
        <v>4012</v>
      </c>
      <c r="N1128" t="s">
        <v>203</v>
      </c>
      <c r="O1128" t="s">
        <v>571</v>
      </c>
      <c r="P1128">
        <v>1430</v>
      </c>
      <c r="Q1128" t="s">
        <v>2544</v>
      </c>
    </row>
    <row r="1129" spans="1:17" x14ac:dyDescent="0.25">
      <c r="A1129">
        <v>40994</v>
      </c>
      <c r="B1129">
        <v>-58.376521758344197</v>
      </c>
      <c r="C1129">
        <v>-34.596454367533802</v>
      </c>
      <c r="D1129" t="s">
        <v>1491</v>
      </c>
      <c r="E1129" t="s">
        <v>39</v>
      </c>
      <c r="F1129" t="s">
        <v>2545</v>
      </c>
      <c r="G1129" t="s">
        <v>40</v>
      </c>
      <c r="H1129">
        <v>2</v>
      </c>
      <c r="I1129" t="b">
        <v>0</v>
      </c>
      <c r="J1129" t="b">
        <v>0</v>
      </c>
      <c r="K1129" t="s">
        <v>244</v>
      </c>
      <c r="L1129">
        <v>670</v>
      </c>
      <c r="N1129" t="s">
        <v>517</v>
      </c>
      <c r="O1129" t="s">
        <v>559</v>
      </c>
      <c r="P1129">
        <v>1058</v>
      </c>
      <c r="Q1129" t="s">
        <v>2546</v>
      </c>
    </row>
    <row r="1130" spans="1:17" x14ac:dyDescent="0.25">
      <c r="A1130">
        <v>39827</v>
      </c>
      <c r="B1130">
        <v>-58.415969587834901</v>
      </c>
      <c r="C1130">
        <v>-34.5972353393391</v>
      </c>
      <c r="D1130" t="s">
        <v>1542</v>
      </c>
      <c r="E1130" t="s">
        <v>39</v>
      </c>
      <c r="F1130" t="s">
        <v>2547</v>
      </c>
      <c r="G1130" t="s">
        <v>40</v>
      </c>
      <c r="H1130">
        <v>1</v>
      </c>
      <c r="I1130" t="b">
        <v>0</v>
      </c>
      <c r="J1130" t="b">
        <v>0</v>
      </c>
      <c r="K1130" t="s">
        <v>447</v>
      </c>
      <c r="L1130">
        <v>1050</v>
      </c>
      <c r="N1130" t="s">
        <v>530</v>
      </c>
      <c r="O1130" t="s">
        <v>569</v>
      </c>
      <c r="P1130">
        <v>1175</v>
      </c>
      <c r="Q1130" t="s">
        <v>2548</v>
      </c>
    </row>
    <row r="1131" spans="1:17" x14ac:dyDescent="0.25">
      <c r="A1131">
        <v>41186</v>
      </c>
      <c r="B1131">
        <v>-58.436037585028707</v>
      </c>
      <c r="C1131">
        <v>-34.566488268777498</v>
      </c>
      <c r="D1131" t="s">
        <v>1489</v>
      </c>
      <c r="E1131" t="s">
        <v>39</v>
      </c>
      <c r="F1131" t="s">
        <v>2549</v>
      </c>
      <c r="G1131" t="s">
        <v>40</v>
      </c>
      <c r="H1131">
        <v>3</v>
      </c>
      <c r="I1131" t="b">
        <v>0</v>
      </c>
      <c r="J1131" t="b">
        <v>0</v>
      </c>
      <c r="K1131" t="s">
        <v>448</v>
      </c>
      <c r="L1131">
        <v>1691</v>
      </c>
      <c r="N1131" t="s">
        <v>530</v>
      </c>
      <c r="O1131" t="s">
        <v>569</v>
      </c>
      <c r="P1131">
        <v>1426</v>
      </c>
      <c r="Q1131" t="s">
        <v>2550</v>
      </c>
    </row>
    <row r="1132" spans="1:17" x14ac:dyDescent="0.25">
      <c r="A1132">
        <v>39960</v>
      </c>
      <c r="B1132">
        <v>-58.421391006029793</v>
      </c>
      <c r="C1132">
        <v>-34.6046691692964</v>
      </c>
      <c r="D1132" t="s">
        <v>1520</v>
      </c>
      <c r="E1132" t="s">
        <v>39</v>
      </c>
      <c r="F1132" t="s">
        <v>2551</v>
      </c>
      <c r="G1132" t="s">
        <v>40</v>
      </c>
      <c r="H1132">
        <v>4</v>
      </c>
      <c r="I1132" t="b">
        <v>0</v>
      </c>
      <c r="J1132" t="b">
        <v>0</v>
      </c>
      <c r="K1132" t="s">
        <v>449</v>
      </c>
      <c r="L1132">
        <v>0</v>
      </c>
      <c r="M1132" t="s">
        <v>493</v>
      </c>
      <c r="N1132" t="s">
        <v>537</v>
      </c>
      <c r="O1132" t="s">
        <v>568</v>
      </c>
    </row>
    <row r="1133" spans="1:17" x14ac:dyDescent="0.25">
      <c r="A1133">
        <v>41301</v>
      </c>
      <c r="B1133">
        <v>-58.486066890251102</v>
      </c>
      <c r="C1133">
        <v>-34.547232978126303</v>
      </c>
      <c r="D1133" t="s">
        <v>37</v>
      </c>
      <c r="E1133" t="s">
        <v>39</v>
      </c>
      <c r="F1133" t="s">
        <v>2552</v>
      </c>
      <c r="G1133" t="s">
        <v>40</v>
      </c>
      <c r="H1133">
        <v>2</v>
      </c>
      <c r="I1133" t="b">
        <v>0</v>
      </c>
      <c r="J1133" t="b">
        <v>0</v>
      </c>
      <c r="K1133" t="s">
        <v>450</v>
      </c>
      <c r="L1133">
        <v>4620</v>
      </c>
      <c r="N1133" t="s">
        <v>203</v>
      </c>
      <c r="O1133" t="s">
        <v>571</v>
      </c>
      <c r="P1133">
        <v>1430</v>
      </c>
      <c r="Q1133" t="s">
        <v>2553</v>
      </c>
    </row>
    <row r="1134" spans="1:17" x14ac:dyDescent="0.25">
      <c r="A1134">
        <v>41097</v>
      </c>
      <c r="B1134">
        <v>-58.471260584015212</v>
      </c>
      <c r="C1134">
        <v>-34.601312748063002</v>
      </c>
      <c r="D1134" t="s">
        <v>1489</v>
      </c>
      <c r="E1134" t="s">
        <v>39</v>
      </c>
      <c r="F1134" t="s">
        <v>2554</v>
      </c>
      <c r="G1134" t="s">
        <v>40</v>
      </c>
      <c r="H1134">
        <v>2</v>
      </c>
      <c r="I1134" t="b">
        <v>0</v>
      </c>
      <c r="J1134" t="b">
        <v>0</v>
      </c>
      <c r="K1134" t="s">
        <v>451</v>
      </c>
      <c r="L1134">
        <v>0</v>
      </c>
      <c r="M1134" t="s">
        <v>311</v>
      </c>
      <c r="N1134" t="s">
        <v>538</v>
      </c>
      <c r="O1134" t="s">
        <v>561</v>
      </c>
    </row>
    <row r="1135" spans="1:17" x14ac:dyDescent="0.25">
      <c r="A1135">
        <v>40914</v>
      </c>
      <c r="B1135">
        <v>-58.370834388375208</v>
      </c>
      <c r="C1135">
        <v>-34.606618260734301</v>
      </c>
      <c r="D1135" t="s">
        <v>1491</v>
      </c>
      <c r="E1135" t="s">
        <v>39</v>
      </c>
      <c r="F1135" t="s">
        <v>2555</v>
      </c>
      <c r="G1135" t="s">
        <v>40</v>
      </c>
      <c r="H1135">
        <v>3</v>
      </c>
      <c r="I1135" t="b">
        <v>0</v>
      </c>
      <c r="J1135" t="b">
        <v>0</v>
      </c>
      <c r="K1135" t="s">
        <v>325</v>
      </c>
      <c r="L1135">
        <v>0</v>
      </c>
      <c r="M1135" t="s">
        <v>226</v>
      </c>
      <c r="N1135" t="s">
        <v>512</v>
      </c>
      <c r="O1135" t="s">
        <v>559</v>
      </c>
    </row>
    <row r="1136" spans="1:17" x14ac:dyDescent="0.25">
      <c r="A1136">
        <v>40982</v>
      </c>
      <c r="B1136">
        <v>-58.443325578336903</v>
      </c>
      <c r="C1136">
        <v>-34.625235930924802</v>
      </c>
      <c r="D1136" t="s">
        <v>1491</v>
      </c>
      <c r="E1136" t="s">
        <v>39</v>
      </c>
      <c r="F1136" t="s">
        <v>2556</v>
      </c>
      <c r="G1136" t="s">
        <v>40</v>
      </c>
      <c r="H1136">
        <v>1</v>
      </c>
      <c r="I1136" t="b">
        <v>0</v>
      </c>
      <c r="J1136" t="b">
        <v>0</v>
      </c>
      <c r="K1136" t="s">
        <v>452</v>
      </c>
      <c r="L1136">
        <v>0</v>
      </c>
      <c r="M1136" t="s">
        <v>2557</v>
      </c>
      <c r="N1136" t="s">
        <v>518</v>
      </c>
      <c r="O1136" t="s">
        <v>562</v>
      </c>
    </row>
    <row r="1137" spans="1:17" x14ac:dyDescent="0.25">
      <c r="A1137">
        <v>40179</v>
      </c>
      <c r="B1137">
        <v>-58.450912779374903</v>
      </c>
      <c r="C1137">
        <v>-34.552917445694597</v>
      </c>
      <c r="D1137" t="s">
        <v>1498</v>
      </c>
      <c r="E1137" t="s">
        <v>39</v>
      </c>
      <c r="F1137" t="s">
        <v>2558</v>
      </c>
      <c r="G1137" t="s">
        <v>40</v>
      </c>
      <c r="H1137">
        <v>2</v>
      </c>
      <c r="I1137" t="b">
        <v>0</v>
      </c>
      <c r="J1137" t="b">
        <v>0</v>
      </c>
      <c r="K1137" t="s">
        <v>297</v>
      </c>
      <c r="L1137">
        <v>0</v>
      </c>
      <c r="M1137" t="s">
        <v>270</v>
      </c>
      <c r="N1137" t="s">
        <v>532</v>
      </c>
      <c r="O1137" t="s">
        <v>570</v>
      </c>
    </row>
    <row r="1138" spans="1:17" x14ac:dyDescent="0.25">
      <c r="A1138">
        <v>41016</v>
      </c>
      <c r="B1138">
        <v>-58.450688171896601</v>
      </c>
      <c r="C1138">
        <v>-34.553194153093003</v>
      </c>
      <c r="D1138" t="s">
        <v>1512</v>
      </c>
      <c r="E1138" t="s">
        <v>39</v>
      </c>
      <c r="F1138" t="s">
        <v>2559</v>
      </c>
      <c r="G1138" t="s">
        <v>40</v>
      </c>
      <c r="H1138">
        <v>2</v>
      </c>
      <c r="I1138" t="b">
        <v>0</v>
      </c>
      <c r="J1138" t="b">
        <v>0</v>
      </c>
      <c r="K1138" t="s">
        <v>297</v>
      </c>
      <c r="L1138">
        <v>0</v>
      </c>
      <c r="M1138" t="s">
        <v>2560</v>
      </c>
      <c r="N1138" t="s">
        <v>532</v>
      </c>
      <c r="O1138" t="s">
        <v>570</v>
      </c>
    </row>
    <row r="1139" spans="1:17" x14ac:dyDescent="0.25">
      <c r="A1139">
        <v>40092</v>
      </c>
      <c r="B1139">
        <v>-58.404456940275203</v>
      </c>
      <c r="C1139">
        <v>-34.639344043453498</v>
      </c>
      <c r="D1139" t="s">
        <v>1498</v>
      </c>
      <c r="E1139" t="s">
        <v>39</v>
      </c>
      <c r="F1139" t="s">
        <v>2561</v>
      </c>
      <c r="G1139" t="s">
        <v>40</v>
      </c>
      <c r="H1139">
        <v>1</v>
      </c>
      <c r="I1139" t="b">
        <v>0</v>
      </c>
      <c r="J1139" t="b">
        <v>0</v>
      </c>
      <c r="K1139" t="s">
        <v>453</v>
      </c>
      <c r="L1139">
        <v>0</v>
      </c>
      <c r="M1139" t="s">
        <v>1550</v>
      </c>
      <c r="N1139" t="s">
        <v>519</v>
      </c>
      <c r="O1139" t="s">
        <v>560</v>
      </c>
    </row>
    <row r="1140" spans="1:17" x14ac:dyDescent="0.25">
      <c r="A1140">
        <v>40149</v>
      </c>
      <c r="B1140">
        <v>-58.405662198689598</v>
      </c>
      <c r="C1140">
        <v>-34.640401261697797</v>
      </c>
      <c r="D1140" t="s">
        <v>1498</v>
      </c>
      <c r="E1140" t="s">
        <v>39</v>
      </c>
      <c r="F1140" t="s">
        <v>2561</v>
      </c>
      <c r="G1140" t="s">
        <v>40</v>
      </c>
      <c r="H1140">
        <v>1</v>
      </c>
      <c r="I1140" t="b">
        <v>0</v>
      </c>
      <c r="J1140" t="b">
        <v>0</v>
      </c>
      <c r="K1140" t="s">
        <v>453</v>
      </c>
      <c r="L1140">
        <v>0</v>
      </c>
      <c r="M1140" t="s">
        <v>1550</v>
      </c>
      <c r="N1140" t="s">
        <v>519</v>
      </c>
      <c r="O1140" t="s">
        <v>560</v>
      </c>
    </row>
    <row r="1141" spans="1:17" x14ac:dyDescent="0.25">
      <c r="A1141">
        <v>40448</v>
      </c>
      <c r="B1141">
        <v>-58.373102820694001</v>
      </c>
      <c r="C1141">
        <v>-34.645396963511601</v>
      </c>
      <c r="D1141" t="s">
        <v>1494</v>
      </c>
      <c r="E1141" t="s">
        <v>39</v>
      </c>
      <c r="F1141" t="s">
        <v>2562</v>
      </c>
      <c r="G1141" t="s">
        <v>40</v>
      </c>
      <c r="H1141">
        <v>2</v>
      </c>
      <c r="I1141" t="b">
        <v>0</v>
      </c>
      <c r="J1141" t="b">
        <v>0</v>
      </c>
      <c r="K1141" t="s">
        <v>295</v>
      </c>
      <c r="L1141">
        <v>1580</v>
      </c>
      <c r="N1141" t="s">
        <v>525</v>
      </c>
      <c r="O1141" t="s">
        <v>560</v>
      </c>
      <c r="P1141">
        <v>1270</v>
      </c>
      <c r="Q1141" t="s">
        <v>2563</v>
      </c>
    </row>
    <row r="1142" spans="1:17" x14ac:dyDescent="0.25">
      <c r="A1142">
        <v>40416</v>
      </c>
      <c r="B1142">
        <v>-58.389578988094101</v>
      </c>
      <c r="C1142">
        <v>-34.603176066219298</v>
      </c>
      <c r="D1142" t="s">
        <v>1494</v>
      </c>
      <c r="E1142" t="s">
        <v>39</v>
      </c>
      <c r="F1142" t="s">
        <v>2564</v>
      </c>
      <c r="G1142" t="s">
        <v>40</v>
      </c>
      <c r="H1142">
        <v>2</v>
      </c>
      <c r="I1142" t="b">
        <v>0</v>
      </c>
      <c r="J1142" t="b">
        <v>0</v>
      </c>
      <c r="K1142" t="s">
        <v>454</v>
      </c>
      <c r="L1142">
        <v>498</v>
      </c>
      <c r="N1142" t="s">
        <v>512</v>
      </c>
      <c r="O1142" t="s">
        <v>559</v>
      </c>
      <c r="P1142">
        <v>1019</v>
      </c>
      <c r="Q1142" t="s">
        <v>2565</v>
      </c>
    </row>
    <row r="1143" spans="1:17" x14ac:dyDescent="0.25">
      <c r="A1143">
        <v>41206</v>
      </c>
      <c r="B1143">
        <v>-58.384199426621713</v>
      </c>
      <c r="C1143">
        <v>-34.589056595087001</v>
      </c>
      <c r="D1143" t="s">
        <v>1489</v>
      </c>
      <c r="E1143" t="s">
        <v>39</v>
      </c>
      <c r="F1143" t="s">
        <v>2566</v>
      </c>
      <c r="G1143" t="s">
        <v>40</v>
      </c>
      <c r="H1143">
        <v>1</v>
      </c>
      <c r="I1143" t="b">
        <v>0</v>
      </c>
      <c r="J1143" t="b">
        <v>0</v>
      </c>
      <c r="K1143" t="s">
        <v>454</v>
      </c>
      <c r="L1143">
        <v>0</v>
      </c>
      <c r="M1143" t="s">
        <v>1504</v>
      </c>
      <c r="N1143" t="s">
        <v>517</v>
      </c>
      <c r="O1143" t="s">
        <v>559</v>
      </c>
    </row>
    <row r="1144" spans="1:17" x14ac:dyDescent="0.25">
      <c r="A1144">
        <v>41060</v>
      </c>
      <c r="B1144">
        <v>-58.390594844535102</v>
      </c>
      <c r="C1144">
        <v>-34.595827318239998</v>
      </c>
      <c r="D1144" t="s">
        <v>1512</v>
      </c>
      <c r="E1144" t="s">
        <v>39</v>
      </c>
      <c r="F1144" t="s">
        <v>2567</v>
      </c>
      <c r="G1144" t="s">
        <v>40</v>
      </c>
      <c r="H1144">
        <v>3</v>
      </c>
      <c r="I1144" t="b">
        <v>0</v>
      </c>
      <c r="J1144" t="b">
        <v>0</v>
      </c>
      <c r="K1144" t="s">
        <v>454</v>
      </c>
      <c r="L1144">
        <v>0</v>
      </c>
      <c r="M1144" t="s">
        <v>312</v>
      </c>
      <c r="N1144" t="s">
        <v>524</v>
      </c>
      <c r="O1144" t="s">
        <v>565</v>
      </c>
    </row>
    <row r="1145" spans="1:17" x14ac:dyDescent="0.25">
      <c r="A1145">
        <v>41012</v>
      </c>
      <c r="B1145">
        <v>-58.452580067386897</v>
      </c>
      <c r="C1145">
        <v>-34.625073281770298</v>
      </c>
      <c r="D1145" t="s">
        <v>1512</v>
      </c>
      <c r="E1145" t="s">
        <v>39</v>
      </c>
      <c r="F1145" t="s">
        <v>2568</v>
      </c>
      <c r="G1145" t="s">
        <v>40</v>
      </c>
      <c r="H1145">
        <v>2</v>
      </c>
      <c r="I1145" t="b">
        <v>0</v>
      </c>
      <c r="J1145" t="b">
        <v>0</v>
      </c>
      <c r="K1145" t="s">
        <v>455</v>
      </c>
      <c r="L1145">
        <v>0</v>
      </c>
      <c r="M1145" t="s">
        <v>305</v>
      </c>
      <c r="N1145" t="s">
        <v>518</v>
      </c>
      <c r="O1145" t="s">
        <v>562</v>
      </c>
    </row>
    <row r="1146" spans="1:17" x14ac:dyDescent="0.25">
      <c r="A1146">
        <v>40103</v>
      </c>
      <c r="B1146">
        <v>-58.400092745141293</v>
      </c>
      <c r="C1146">
        <v>-34.613327161525397</v>
      </c>
      <c r="D1146" t="s">
        <v>1498</v>
      </c>
      <c r="E1146" t="s">
        <v>39</v>
      </c>
      <c r="F1146" t="s">
        <v>2569</v>
      </c>
      <c r="G1146" t="s">
        <v>40</v>
      </c>
      <c r="H1146">
        <v>2</v>
      </c>
      <c r="I1146" t="b">
        <v>0</v>
      </c>
      <c r="J1146" t="b">
        <v>0</v>
      </c>
      <c r="K1146" t="s">
        <v>456</v>
      </c>
      <c r="L1146">
        <v>2400</v>
      </c>
      <c r="N1146" t="s">
        <v>527</v>
      </c>
      <c r="O1146" t="s">
        <v>567</v>
      </c>
      <c r="P1146">
        <v>1094</v>
      </c>
      <c r="Q1146" t="s">
        <v>2570</v>
      </c>
    </row>
    <row r="1147" spans="1:17" x14ac:dyDescent="0.25">
      <c r="A1147">
        <v>39890</v>
      </c>
      <c r="B1147">
        <v>-58.373294544946212</v>
      </c>
      <c r="C1147">
        <v>-34.611565316180098</v>
      </c>
      <c r="D1147" t="s">
        <v>1542</v>
      </c>
      <c r="E1147" t="s">
        <v>39</v>
      </c>
      <c r="F1147" t="s">
        <v>2571</v>
      </c>
      <c r="G1147" t="s">
        <v>40</v>
      </c>
      <c r="H1147">
        <v>2</v>
      </c>
      <c r="I1147" t="b">
        <v>0</v>
      </c>
      <c r="J1147" t="b">
        <v>0</v>
      </c>
      <c r="K1147" t="s">
        <v>456</v>
      </c>
      <c r="L1147">
        <v>498</v>
      </c>
      <c r="N1147" t="s">
        <v>515</v>
      </c>
      <c r="O1147" t="s">
        <v>559</v>
      </c>
      <c r="P1147">
        <v>1091</v>
      </c>
      <c r="Q1147" t="s">
        <v>2572</v>
      </c>
    </row>
    <row r="1148" spans="1:17" x14ac:dyDescent="0.25">
      <c r="A1148">
        <v>40238</v>
      </c>
      <c r="B1148">
        <v>-58.378159468937497</v>
      </c>
      <c r="C1148">
        <v>-34.611865152766399</v>
      </c>
      <c r="D1148" t="s">
        <v>1498</v>
      </c>
      <c r="E1148" t="s">
        <v>39</v>
      </c>
      <c r="F1148" t="s">
        <v>2573</v>
      </c>
      <c r="G1148" t="s">
        <v>40</v>
      </c>
      <c r="H1148">
        <v>2</v>
      </c>
      <c r="I1148" t="b">
        <v>0</v>
      </c>
      <c r="J1148" t="b">
        <v>0</v>
      </c>
      <c r="K1148" t="s">
        <v>456</v>
      </c>
      <c r="L1148">
        <v>838</v>
      </c>
      <c r="N1148" t="s">
        <v>515</v>
      </c>
      <c r="O1148" t="s">
        <v>559</v>
      </c>
      <c r="P1148">
        <v>1091</v>
      </c>
      <c r="Q1148" t="s">
        <v>2574</v>
      </c>
    </row>
    <row r="1149" spans="1:17" x14ac:dyDescent="0.25">
      <c r="A1149">
        <v>40480</v>
      </c>
      <c r="B1149">
        <v>-58.378729420741102</v>
      </c>
      <c r="C1149">
        <v>-34.611536017554997</v>
      </c>
      <c r="D1149" t="s">
        <v>1494</v>
      </c>
      <c r="E1149" t="s">
        <v>39</v>
      </c>
      <c r="F1149" t="s">
        <v>2575</v>
      </c>
      <c r="G1149" t="s">
        <v>40</v>
      </c>
      <c r="H1149">
        <v>1</v>
      </c>
      <c r="I1149" t="b">
        <v>0</v>
      </c>
      <c r="J1149" t="b">
        <v>0</v>
      </c>
      <c r="K1149" t="s">
        <v>456</v>
      </c>
      <c r="L1149">
        <v>877</v>
      </c>
      <c r="N1149" t="s">
        <v>515</v>
      </c>
      <c r="O1149" t="s">
        <v>559</v>
      </c>
      <c r="P1149">
        <v>1091</v>
      </c>
      <c r="Q1149" t="s">
        <v>2576</v>
      </c>
    </row>
    <row r="1150" spans="1:17" x14ac:dyDescent="0.25">
      <c r="A1150">
        <v>40531</v>
      </c>
      <c r="B1150">
        <v>-58.380336797792303</v>
      </c>
      <c r="C1150">
        <v>-34.611922158503397</v>
      </c>
      <c r="D1150" t="s">
        <v>1490</v>
      </c>
      <c r="E1150" t="s">
        <v>39</v>
      </c>
      <c r="F1150" t="s">
        <v>2577</v>
      </c>
      <c r="G1150" t="s">
        <v>40</v>
      </c>
      <c r="H1150">
        <v>2</v>
      </c>
      <c r="I1150" t="b">
        <v>0</v>
      </c>
      <c r="J1150" t="b">
        <v>0</v>
      </c>
      <c r="K1150" t="s">
        <v>456</v>
      </c>
      <c r="L1150">
        <v>998</v>
      </c>
      <c r="N1150" t="s">
        <v>515</v>
      </c>
      <c r="O1150" t="s">
        <v>559</v>
      </c>
      <c r="P1150">
        <v>1091</v>
      </c>
      <c r="Q1150" t="s">
        <v>2578</v>
      </c>
    </row>
    <row r="1151" spans="1:17" x14ac:dyDescent="0.25">
      <c r="A1151">
        <v>40006</v>
      </c>
      <c r="B1151">
        <v>-58.468079270217103</v>
      </c>
      <c r="C1151">
        <v>-34.659679895640799</v>
      </c>
      <c r="D1151" t="s">
        <v>1548</v>
      </c>
      <c r="E1151" t="s">
        <v>39</v>
      </c>
      <c r="F1151" t="s">
        <v>2579</v>
      </c>
      <c r="G1151" t="s">
        <v>40</v>
      </c>
      <c r="H1151">
        <v>1</v>
      </c>
      <c r="I1151" t="b">
        <v>0</v>
      </c>
      <c r="J1151" t="b">
        <v>0</v>
      </c>
      <c r="K1151" t="s">
        <v>457</v>
      </c>
      <c r="L1151">
        <v>0</v>
      </c>
      <c r="M1151" t="s">
        <v>2580</v>
      </c>
      <c r="N1151" t="s">
        <v>555</v>
      </c>
      <c r="O1151" t="s">
        <v>572</v>
      </c>
    </row>
    <row r="1152" spans="1:17" x14ac:dyDescent="0.25">
      <c r="A1152">
        <v>40574</v>
      </c>
      <c r="B1152">
        <v>-58.474763283818596</v>
      </c>
      <c r="C1152">
        <v>-34.677917279462001</v>
      </c>
      <c r="D1152" t="s">
        <v>1490</v>
      </c>
      <c r="E1152" t="s">
        <v>39</v>
      </c>
      <c r="F1152" t="s">
        <v>2581</v>
      </c>
      <c r="G1152" t="s">
        <v>40</v>
      </c>
      <c r="H1152">
        <v>1</v>
      </c>
      <c r="I1152" t="b">
        <v>0</v>
      </c>
      <c r="J1152" t="b">
        <v>0</v>
      </c>
      <c r="K1152" t="s">
        <v>458</v>
      </c>
      <c r="L1152">
        <v>0</v>
      </c>
      <c r="M1152" t="s">
        <v>2582</v>
      </c>
      <c r="N1152" t="s">
        <v>555</v>
      </c>
      <c r="O1152" t="s">
        <v>572</v>
      </c>
    </row>
    <row r="1153" spans="1:17" x14ac:dyDescent="0.25">
      <c r="A1153">
        <v>40235</v>
      </c>
      <c r="B1153">
        <v>-58.495119756298003</v>
      </c>
      <c r="C1153">
        <v>-34.602299745855397</v>
      </c>
      <c r="D1153" t="s">
        <v>1498</v>
      </c>
      <c r="E1153" t="s">
        <v>39</v>
      </c>
      <c r="F1153" t="s">
        <v>2583</v>
      </c>
      <c r="G1153" t="s">
        <v>40</v>
      </c>
      <c r="H1153">
        <v>3</v>
      </c>
      <c r="I1153" t="b">
        <v>0</v>
      </c>
      <c r="J1153" t="b">
        <v>0</v>
      </c>
      <c r="K1153" t="s">
        <v>459</v>
      </c>
      <c r="L1153">
        <v>3225</v>
      </c>
      <c r="N1153" t="s">
        <v>556</v>
      </c>
      <c r="O1153" t="s">
        <v>573</v>
      </c>
      <c r="P1153">
        <v>1417</v>
      </c>
      <c r="Q1153" t="s">
        <v>2584</v>
      </c>
    </row>
    <row r="1154" spans="1:17" x14ac:dyDescent="0.25">
      <c r="A1154">
        <v>39826</v>
      </c>
      <c r="B1154">
        <v>-58.4953319617902</v>
      </c>
      <c r="C1154">
        <v>-34.602870180190699</v>
      </c>
      <c r="D1154" t="s">
        <v>1542</v>
      </c>
      <c r="E1154" t="s">
        <v>39</v>
      </c>
      <c r="F1154" t="s">
        <v>2585</v>
      </c>
      <c r="G1154" t="s">
        <v>40</v>
      </c>
      <c r="H1154">
        <v>3</v>
      </c>
      <c r="I1154" t="b">
        <v>0</v>
      </c>
      <c r="J1154" t="b">
        <v>0</v>
      </c>
      <c r="K1154" t="s">
        <v>459</v>
      </c>
      <c r="L1154">
        <v>3262</v>
      </c>
      <c r="N1154" t="s">
        <v>556</v>
      </c>
      <c r="O1154" t="s">
        <v>573</v>
      </c>
      <c r="P1154">
        <v>1417</v>
      </c>
      <c r="Q1154" t="s">
        <v>2586</v>
      </c>
    </row>
    <row r="1155" spans="1:17" x14ac:dyDescent="0.25">
      <c r="A1155">
        <v>39751</v>
      </c>
      <c r="B1155">
        <v>-58.49270428775479</v>
      </c>
      <c r="C1155">
        <v>-34.603188726462299</v>
      </c>
      <c r="D1155" t="s">
        <v>1527</v>
      </c>
      <c r="E1155" t="s">
        <v>39</v>
      </c>
      <c r="F1155" t="s">
        <v>2587</v>
      </c>
      <c r="G1155" t="s">
        <v>40</v>
      </c>
      <c r="H1155">
        <v>1</v>
      </c>
      <c r="I1155" t="b">
        <v>0</v>
      </c>
      <c r="J1155" t="b">
        <v>0</v>
      </c>
      <c r="K1155" t="s">
        <v>460</v>
      </c>
      <c r="L1155">
        <v>3135</v>
      </c>
      <c r="N1155" t="s">
        <v>556</v>
      </c>
      <c r="O1155" t="s">
        <v>573</v>
      </c>
      <c r="P1155">
        <v>1417</v>
      </c>
      <c r="Q1155" t="s">
        <v>2588</v>
      </c>
    </row>
    <row r="1156" spans="1:17" x14ac:dyDescent="0.25">
      <c r="A1156">
        <v>40595</v>
      </c>
      <c r="B1156">
        <v>-58.494058508864498</v>
      </c>
      <c r="C1156">
        <v>-34.604418236410801</v>
      </c>
      <c r="D1156" t="s">
        <v>1490</v>
      </c>
      <c r="E1156" t="s">
        <v>39</v>
      </c>
      <c r="F1156" t="s">
        <v>2589</v>
      </c>
      <c r="G1156" t="s">
        <v>40</v>
      </c>
      <c r="H1156">
        <v>3</v>
      </c>
      <c r="I1156" t="b">
        <v>0</v>
      </c>
      <c r="J1156" t="b">
        <v>0</v>
      </c>
      <c r="K1156" t="s">
        <v>460</v>
      </c>
      <c r="L1156">
        <v>3256</v>
      </c>
      <c r="N1156" t="s">
        <v>556</v>
      </c>
      <c r="O1156" t="s">
        <v>573</v>
      </c>
      <c r="P1156">
        <v>1417</v>
      </c>
      <c r="Q1156" t="s">
        <v>2590</v>
      </c>
    </row>
    <row r="1157" spans="1:17" x14ac:dyDescent="0.25">
      <c r="A1157">
        <v>40660</v>
      </c>
      <c r="B1157">
        <v>-58.367462407128293</v>
      </c>
      <c r="C1157">
        <v>-34.6011377521558</v>
      </c>
      <c r="D1157" t="s">
        <v>1490</v>
      </c>
      <c r="E1157" t="s">
        <v>39</v>
      </c>
      <c r="F1157" t="s">
        <v>2591</v>
      </c>
      <c r="G1157" t="s">
        <v>40</v>
      </c>
      <c r="H1157">
        <v>2</v>
      </c>
      <c r="I1157" t="b">
        <v>0</v>
      </c>
      <c r="J1157" t="b">
        <v>0</v>
      </c>
      <c r="K1157" t="s">
        <v>461</v>
      </c>
      <c r="L1157">
        <v>0</v>
      </c>
      <c r="M1157" t="s">
        <v>1546</v>
      </c>
      <c r="N1157" t="s">
        <v>514</v>
      </c>
      <c r="O1157" t="s">
        <v>559</v>
      </c>
    </row>
    <row r="1158" spans="1:17" x14ac:dyDescent="0.25">
      <c r="A1158">
        <v>41344</v>
      </c>
      <c r="B1158">
        <v>-58.464745320160297</v>
      </c>
      <c r="C1158">
        <v>-34.547087045171601</v>
      </c>
      <c r="D1158" t="s">
        <v>37</v>
      </c>
      <c r="E1158" t="s">
        <v>39</v>
      </c>
      <c r="F1158" t="s">
        <v>2592</v>
      </c>
      <c r="G1158" t="s">
        <v>40</v>
      </c>
      <c r="H1158">
        <v>1</v>
      </c>
      <c r="I1158" t="b">
        <v>0</v>
      </c>
      <c r="J1158" t="b">
        <v>0</v>
      </c>
      <c r="K1158" t="s">
        <v>462</v>
      </c>
      <c r="L1158">
        <v>0</v>
      </c>
      <c r="M1158" t="s">
        <v>2593</v>
      </c>
      <c r="N1158" t="s">
        <v>533</v>
      </c>
      <c r="O1158" t="s">
        <v>570</v>
      </c>
    </row>
    <row r="1159" spans="1:17" x14ac:dyDescent="0.25">
      <c r="A1159">
        <v>40008</v>
      </c>
      <c r="B1159">
        <v>-58.4373549195845</v>
      </c>
      <c r="C1159">
        <v>-34.564727520178899</v>
      </c>
      <c r="D1159" t="s">
        <v>1548</v>
      </c>
      <c r="E1159" t="s">
        <v>39</v>
      </c>
      <c r="F1159" t="s">
        <v>2594</v>
      </c>
      <c r="G1159" t="s">
        <v>40</v>
      </c>
      <c r="H1159">
        <v>2</v>
      </c>
      <c r="I1159" t="b">
        <v>0</v>
      </c>
      <c r="J1159" t="b">
        <v>0</v>
      </c>
      <c r="K1159" t="s">
        <v>463</v>
      </c>
      <c r="L1159">
        <v>1712</v>
      </c>
      <c r="N1159" t="s">
        <v>530</v>
      </c>
      <c r="O1159" t="s">
        <v>569</v>
      </c>
      <c r="P1159">
        <v>1426</v>
      </c>
      <c r="Q1159" t="s">
        <v>2595</v>
      </c>
    </row>
    <row r="1160" spans="1:17" x14ac:dyDescent="0.25">
      <c r="A1160">
        <v>40279</v>
      </c>
      <c r="B1160">
        <v>-58.438150838688401</v>
      </c>
      <c r="C1160">
        <v>-34.564650915578703</v>
      </c>
      <c r="D1160" t="s">
        <v>1498</v>
      </c>
      <c r="E1160" t="s">
        <v>39</v>
      </c>
      <c r="F1160" t="s">
        <v>2596</v>
      </c>
      <c r="G1160" t="s">
        <v>40</v>
      </c>
      <c r="H1160">
        <v>2</v>
      </c>
      <c r="I1160" t="b">
        <v>0</v>
      </c>
      <c r="J1160" t="b">
        <v>0</v>
      </c>
      <c r="K1160" t="s">
        <v>463</v>
      </c>
      <c r="L1160">
        <v>1747</v>
      </c>
      <c r="N1160" t="s">
        <v>530</v>
      </c>
      <c r="O1160" t="s">
        <v>569</v>
      </c>
      <c r="P1160">
        <v>1426</v>
      </c>
      <c r="Q1160" t="s">
        <v>2597</v>
      </c>
    </row>
    <row r="1161" spans="1:17" x14ac:dyDescent="0.25">
      <c r="A1161">
        <v>40232</v>
      </c>
      <c r="B1161">
        <v>-58.364163560766791</v>
      </c>
      <c r="C1161">
        <v>-34.600117744961601</v>
      </c>
      <c r="D1161" t="s">
        <v>1498</v>
      </c>
      <c r="E1161" t="s">
        <v>39</v>
      </c>
      <c r="F1161" t="s">
        <v>2598</v>
      </c>
      <c r="G1161" t="s">
        <v>40</v>
      </c>
      <c r="H1161">
        <v>1</v>
      </c>
      <c r="I1161" t="b">
        <v>0</v>
      </c>
      <c r="J1161" t="b">
        <v>0</v>
      </c>
      <c r="K1161" t="s">
        <v>464</v>
      </c>
      <c r="L1161">
        <v>0</v>
      </c>
      <c r="M1161" t="s">
        <v>423</v>
      </c>
      <c r="N1161" t="s">
        <v>514</v>
      </c>
      <c r="O1161" t="s">
        <v>559</v>
      </c>
    </row>
    <row r="1162" spans="1:17" x14ac:dyDescent="0.25">
      <c r="A1162">
        <v>40280</v>
      </c>
      <c r="B1162">
        <v>-58.367139986018202</v>
      </c>
      <c r="C1162">
        <v>-34.600083029670998</v>
      </c>
      <c r="D1162" t="s">
        <v>1498</v>
      </c>
      <c r="E1162" t="s">
        <v>39</v>
      </c>
      <c r="F1162" t="s">
        <v>2599</v>
      </c>
      <c r="G1162" t="s">
        <v>40</v>
      </c>
      <c r="H1162">
        <v>2</v>
      </c>
      <c r="I1162" t="b">
        <v>0</v>
      </c>
      <c r="J1162" t="b">
        <v>0</v>
      </c>
      <c r="K1162" t="s">
        <v>464</v>
      </c>
      <c r="L1162">
        <v>0</v>
      </c>
      <c r="M1162" t="s">
        <v>1546</v>
      </c>
      <c r="N1162" t="s">
        <v>514</v>
      </c>
      <c r="O1162" t="s">
        <v>559</v>
      </c>
    </row>
    <row r="1163" spans="1:17" x14ac:dyDescent="0.25">
      <c r="A1163">
        <v>40775</v>
      </c>
      <c r="B1163">
        <v>-58.362132756942799</v>
      </c>
      <c r="C1163">
        <v>-34.611600716808198</v>
      </c>
      <c r="D1163" t="s">
        <v>1491</v>
      </c>
      <c r="E1163" t="s">
        <v>39</v>
      </c>
      <c r="F1163" t="s">
        <v>2600</v>
      </c>
      <c r="G1163" t="s">
        <v>40</v>
      </c>
      <c r="H1163">
        <v>1</v>
      </c>
      <c r="I1163" t="b">
        <v>0</v>
      </c>
      <c r="J1163" t="b">
        <v>0</v>
      </c>
      <c r="K1163" t="s">
        <v>465</v>
      </c>
      <c r="L1163">
        <v>0</v>
      </c>
      <c r="M1163" t="s">
        <v>510</v>
      </c>
      <c r="N1163" t="s">
        <v>514</v>
      </c>
      <c r="O1163" t="s">
        <v>559</v>
      </c>
    </row>
    <row r="1164" spans="1:17" x14ac:dyDescent="0.25">
      <c r="A1164">
        <v>39845</v>
      </c>
      <c r="B1164">
        <v>-58.361953367970798</v>
      </c>
      <c r="C1164">
        <v>-34.642253417485001</v>
      </c>
      <c r="D1164" t="s">
        <v>1542</v>
      </c>
      <c r="E1164" t="s">
        <v>39</v>
      </c>
      <c r="F1164" t="s">
        <v>2601</v>
      </c>
      <c r="G1164" t="s">
        <v>40</v>
      </c>
      <c r="H1164">
        <v>2</v>
      </c>
      <c r="I1164" t="b">
        <v>0</v>
      </c>
      <c r="J1164" t="b">
        <v>0</v>
      </c>
      <c r="K1164" t="s">
        <v>466</v>
      </c>
      <c r="L1164">
        <v>0</v>
      </c>
      <c r="M1164" t="s">
        <v>2602</v>
      </c>
      <c r="N1164" t="s">
        <v>520</v>
      </c>
      <c r="O1164" t="s">
        <v>560</v>
      </c>
    </row>
    <row r="1165" spans="1:17" x14ac:dyDescent="0.25">
      <c r="A1165">
        <v>39936</v>
      </c>
      <c r="B1165">
        <v>-58.361953367970798</v>
      </c>
      <c r="C1165">
        <v>-34.642253417485001</v>
      </c>
      <c r="D1165" t="s">
        <v>1520</v>
      </c>
      <c r="E1165" t="s">
        <v>39</v>
      </c>
      <c r="F1165" t="s">
        <v>2601</v>
      </c>
      <c r="G1165" t="s">
        <v>40</v>
      </c>
      <c r="H1165">
        <v>3</v>
      </c>
      <c r="I1165" t="b">
        <v>0</v>
      </c>
      <c r="J1165" t="b">
        <v>0</v>
      </c>
      <c r="K1165" t="s">
        <v>466</v>
      </c>
      <c r="L1165">
        <v>0</v>
      </c>
      <c r="M1165" t="s">
        <v>2602</v>
      </c>
      <c r="N1165" t="s">
        <v>520</v>
      </c>
      <c r="O1165" t="s">
        <v>560</v>
      </c>
    </row>
    <row r="1166" spans="1:17" x14ac:dyDescent="0.25">
      <c r="A1166">
        <v>41127</v>
      </c>
      <c r="B1166">
        <v>-58.377181486977399</v>
      </c>
      <c r="C1166">
        <v>-34.597781813765799</v>
      </c>
      <c r="D1166" t="s">
        <v>1489</v>
      </c>
      <c r="E1166" t="s">
        <v>39</v>
      </c>
      <c r="F1166" t="s">
        <v>2603</v>
      </c>
      <c r="G1166" t="s">
        <v>40</v>
      </c>
      <c r="H1166">
        <v>2</v>
      </c>
      <c r="I1166" t="b">
        <v>0</v>
      </c>
      <c r="J1166" t="b">
        <v>0</v>
      </c>
      <c r="K1166" t="s">
        <v>467</v>
      </c>
      <c r="L1166">
        <v>720</v>
      </c>
      <c r="N1166" t="s">
        <v>517</v>
      </c>
      <c r="O1166" t="s">
        <v>559</v>
      </c>
      <c r="P1166">
        <v>1057</v>
      </c>
      <c r="Q1166" t="s">
        <v>2604</v>
      </c>
    </row>
    <row r="1167" spans="1:17" x14ac:dyDescent="0.25">
      <c r="A1167">
        <v>41116</v>
      </c>
      <c r="B1167">
        <v>-58.388060117433596</v>
      </c>
      <c r="C1167">
        <v>-34.606056333976802</v>
      </c>
      <c r="D1167" t="s">
        <v>1489</v>
      </c>
      <c r="E1167" t="s">
        <v>39</v>
      </c>
      <c r="F1167" t="s">
        <v>2605</v>
      </c>
      <c r="G1167" t="s">
        <v>40</v>
      </c>
      <c r="H1167">
        <v>2</v>
      </c>
      <c r="I1167" t="b">
        <v>0</v>
      </c>
      <c r="J1167" t="b">
        <v>0</v>
      </c>
      <c r="K1167" t="s">
        <v>468</v>
      </c>
      <c r="L1167">
        <v>242</v>
      </c>
      <c r="N1167" t="s">
        <v>512</v>
      </c>
      <c r="O1167" t="s">
        <v>559</v>
      </c>
      <c r="P1167">
        <v>1017</v>
      </c>
      <c r="Q1167" t="s">
        <v>2606</v>
      </c>
    </row>
    <row r="1168" spans="1:17" x14ac:dyDescent="0.25">
      <c r="A1168">
        <v>39848</v>
      </c>
      <c r="B1168">
        <v>-58.388119472437303</v>
      </c>
      <c r="C1168">
        <v>-34.604504106906496</v>
      </c>
      <c r="D1168" t="s">
        <v>1542</v>
      </c>
      <c r="E1168" t="s">
        <v>39</v>
      </c>
      <c r="F1168" t="s">
        <v>2607</v>
      </c>
      <c r="G1168" t="s">
        <v>40</v>
      </c>
      <c r="H1168">
        <v>3</v>
      </c>
      <c r="I1168" t="b">
        <v>0</v>
      </c>
      <c r="J1168" t="b">
        <v>0</v>
      </c>
      <c r="K1168" t="s">
        <v>468</v>
      </c>
      <c r="L1168">
        <v>370</v>
      </c>
      <c r="N1168" t="s">
        <v>512</v>
      </c>
      <c r="O1168" t="s">
        <v>559</v>
      </c>
      <c r="P1168">
        <v>1017</v>
      </c>
      <c r="Q1168" t="s">
        <v>2608</v>
      </c>
    </row>
    <row r="1169" spans="1:17" x14ac:dyDescent="0.25">
      <c r="A1169">
        <v>40973</v>
      </c>
      <c r="B1169">
        <v>-58.388138532471302</v>
      </c>
      <c r="C1169">
        <v>-34.603525190013997</v>
      </c>
      <c r="D1169" t="s">
        <v>1491</v>
      </c>
      <c r="E1169" t="s">
        <v>39</v>
      </c>
      <c r="F1169" t="s">
        <v>2609</v>
      </c>
      <c r="G1169" t="s">
        <v>40</v>
      </c>
      <c r="H1169">
        <v>2</v>
      </c>
      <c r="I1169" t="b">
        <v>0</v>
      </c>
      <c r="J1169" t="b">
        <v>0</v>
      </c>
      <c r="K1169" t="s">
        <v>468</v>
      </c>
      <c r="L1169">
        <v>450</v>
      </c>
      <c r="N1169" t="s">
        <v>512</v>
      </c>
      <c r="O1169" t="s">
        <v>559</v>
      </c>
      <c r="P1169">
        <v>1017</v>
      </c>
      <c r="Q1169" t="s">
        <v>2610</v>
      </c>
    </row>
    <row r="1170" spans="1:17" x14ac:dyDescent="0.25">
      <c r="A1170">
        <v>40286</v>
      </c>
      <c r="B1170">
        <v>-58.387848551390107</v>
      </c>
      <c r="C1170">
        <v>-34.601224904961398</v>
      </c>
      <c r="D1170" t="s">
        <v>1498</v>
      </c>
      <c r="E1170" t="s">
        <v>39</v>
      </c>
      <c r="F1170" t="s">
        <v>2611</v>
      </c>
      <c r="G1170" t="s">
        <v>40</v>
      </c>
      <c r="H1170">
        <v>2</v>
      </c>
      <c r="I1170" t="b">
        <v>0</v>
      </c>
      <c r="J1170" t="b">
        <v>0</v>
      </c>
      <c r="K1170" t="s">
        <v>468</v>
      </c>
      <c r="L1170">
        <v>645</v>
      </c>
      <c r="N1170" t="s">
        <v>512</v>
      </c>
      <c r="O1170" t="s">
        <v>559</v>
      </c>
      <c r="P1170">
        <v>1017</v>
      </c>
      <c r="Q1170" t="s">
        <v>2612</v>
      </c>
    </row>
    <row r="1171" spans="1:17" x14ac:dyDescent="0.25">
      <c r="A1171">
        <v>39728</v>
      </c>
      <c r="B1171">
        <v>-58.388310407195902</v>
      </c>
      <c r="C1171">
        <v>-34.600729913359302</v>
      </c>
      <c r="D1171" t="s">
        <v>1527</v>
      </c>
      <c r="E1171" t="s">
        <v>39</v>
      </c>
      <c r="F1171" t="s">
        <v>2613</v>
      </c>
      <c r="G1171" t="s">
        <v>40</v>
      </c>
      <c r="H1171">
        <v>1</v>
      </c>
      <c r="I1171" t="b">
        <v>0</v>
      </c>
      <c r="J1171" t="b">
        <v>0</v>
      </c>
      <c r="K1171" t="s">
        <v>468</v>
      </c>
      <c r="L1171">
        <v>696</v>
      </c>
      <c r="N1171" t="s">
        <v>512</v>
      </c>
      <c r="O1171" t="s">
        <v>559</v>
      </c>
      <c r="P1171">
        <v>1017</v>
      </c>
      <c r="Q1171" t="s">
        <v>2614</v>
      </c>
    </row>
    <row r="1172" spans="1:17" x14ac:dyDescent="0.25">
      <c r="A1172">
        <v>40679</v>
      </c>
      <c r="B1172">
        <v>-58.387654313724902</v>
      </c>
      <c r="C1172">
        <v>-34.608875830184303</v>
      </c>
      <c r="D1172" t="s">
        <v>1490</v>
      </c>
      <c r="E1172" t="s">
        <v>39</v>
      </c>
      <c r="F1172" t="s">
        <v>2615</v>
      </c>
      <c r="G1172" t="s">
        <v>40</v>
      </c>
      <c r="H1172">
        <v>1</v>
      </c>
      <c r="I1172" t="b">
        <v>0</v>
      </c>
      <c r="J1172" t="b">
        <v>0</v>
      </c>
      <c r="K1172" t="s">
        <v>468</v>
      </c>
      <c r="L1172">
        <v>0</v>
      </c>
      <c r="M1172" t="s">
        <v>305</v>
      </c>
      <c r="N1172" t="s">
        <v>512</v>
      </c>
      <c r="O1172" t="s">
        <v>559</v>
      </c>
    </row>
    <row r="1173" spans="1:17" x14ac:dyDescent="0.25">
      <c r="A1173">
        <v>41046</v>
      </c>
      <c r="B1173">
        <v>-58.388799503606997</v>
      </c>
      <c r="C1173">
        <v>-34.600696538036402</v>
      </c>
      <c r="D1173" t="s">
        <v>1512</v>
      </c>
      <c r="E1173" t="s">
        <v>39</v>
      </c>
      <c r="F1173" t="s">
        <v>2616</v>
      </c>
      <c r="G1173" t="s">
        <v>40</v>
      </c>
      <c r="H1173">
        <v>3</v>
      </c>
      <c r="I1173" t="b">
        <v>0</v>
      </c>
      <c r="J1173" t="b">
        <v>0</v>
      </c>
      <c r="K1173" t="s">
        <v>468</v>
      </c>
      <c r="L1173">
        <v>0</v>
      </c>
      <c r="M1173" t="s">
        <v>508</v>
      </c>
      <c r="N1173" t="s">
        <v>512</v>
      </c>
      <c r="O1173" t="s">
        <v>559</v>
      </c>
    </row>
    <row r="1174" spans="1:17" x14ac:dyDescent="0.25">
      <c r="A1174">
        <v>41378</v>
      </c>
      <c r="B1174">
        <v>-58.369484083281201</v>
      </c>
      <c r="C1174">
        <v>-34.613889433209899</v>
      </c>
      <c r="D1174" t="s">
        <v>37</v>
      </c>
      <c r="E1174" t="s">
        <v>39</v>
      </c>
      <c r="F1174" t="s">
        <v>2617</v>
      </c>
      <c r="G1174" t="s">
        <v>40</v>
      </c>
      <c r="H1174">
        <v>1</v>
      </c>
      <c r="I1174" t="b">
        <v>0</v>
      </c>
      <c r="J1174" t="b">
        <v>0</v>
      </c>
      <c r="K1174" t="s">
        <v>299</v>
      </c>
      <c r="L1174">
        <v>0</v>
      </c>
      <c r="M1174" t="s">
        <v>507</v>
      </c>
      <c r="N1174" t="s">
        <v>515</v>
      </c>
      <c r="O1174" t="s">
        <v>559</v>
      </c>
    </row>
    <row r="1175" spans="1:17" x14ac:dyDescent="0.25">
      <c r="A1175">
        <v>41162</v>
      </c>
      <c r="B1175">
        <v>-58.369709493392698</v>
      </c>
      <c r="C1175">
        <v>-34.6139743340484</v>
      </c>
      <c r="D1175" t="s">
        <v>1489</v>
      </c>
      <c r="E1175" t="s">
        <v>39</v>
      </c>
      <c r="F1175" t="s">
        <v>2617</v>
      </c>
      <c r="G1175" t="s">
        <v>40</v>
      </c>
      <c r="H1175">
        <v>1</v>
      </c>
      <c r="I1175" t="b">
        <v>0</v>
      </c>
      <c r="J1175" t="b">
        <v>0</v>
      </c>
      <c r="K1175" t="s">
        <v>299</v>
      </c>
      <c r="L1175">
        <v>0</v>
      </c>
      <c r="M1175" t="s">
        <v>507</v>
      </c>
      <c r="N1175" t="s">
        <v>515</v>
      </c>
      <c r="O1175" t="s">
        <v>559</v>
      </c>
    </row>
    <row r="1176" spans="1:17" x14ac:dyDescent="0.25">
      <c r="A1176">
        <v>40504</v>
      </c>
      <c r="B1176">
        <v>-58.399777531104597</v>
      </c>
      <c r="C1176">
        <v>-34.609743990770497</v>
      </c>
      <c r="D1176" t="s">
        <v>1494</v>
      </c>
      <c r="E1176" t="s">
        <v>39</v>
      </c>
      <c r="F1176" t="s">
        <v>2618</v>
      </c>
      <c r="G1176" t="s">
        <v>40</v>
      </c>
      <c r="H1176">
        <v>2</v>
      </c>
      <c r="I1176" t="b">
        <v>0</v>
      </c>
      <c r="J1176" t="b">
        <v>0</v>
      </c>
      <c r="K1176" t="s">
        <v>469</v>
      </c>
      <c r="L1176">
        <v>0</v>
      </c>
      <c r="M1176" t="s">
        <v>1554</v>
      </c>
      <c r="N1176" t="s">
        <v>527</v>
      </c>
      <c r="O1176" t="s">
        <v>567</v>
      </c>
    </row>
    <row r="1177" spans="1:17" x14ac:dyDescent="0.25">
      <c r="A1177">
        <v>40906</v>
      </c>
      <c r="B1177">
        <v>-58.458366781604788</v>
      </c>
      <c r="C1177">
        <v>-34.603760674860403</v>
      </c>
      <c r="D1177" t="s">
        <v>1491</v>
      </c>
      <c r="E1177" t="s">
        <v>39</v>
      </c>
      <c r="F1177" t="s">
        <v>2619</v>
      </c>
      <c r="G1177" t="s">
        <v>40</v>
      </c>
      <c r="H1177">
        <v>1</v>
      </c>
      <c r="I1177" t="b">
        <v>0</v>
      </c>
      <c r="J1177" t="b">
        <v>0</v>
      </c>
      <c r="K1177" t="s">
        <v>470</v>
      </c>
      <c r="L1177">
        <v>1842</v>
      </c>
      <c r="N1177" t="s">
        <v>538</v>
      </c>
      <c r="O1177" t="s">
        <v>561</v>
      </c>
      <c r="P1177">
        <v>1416</v>
      </c>
      <c r="Q1177" t="s">
        <v>2620</v>
      </c>
    </row>
    <row r="1178" spans="1:17" x14ac:dyDescent="0.25">
      <c r="A1178">
        <v>40166</v>
      </c>
      <c r="B1178">
        <v>-58.459053491234293</v>
      </c>
      <c r="C1178">
        <v>-34.604334376948401</v>
      </c>
      <c r="D1178" t="s">
        <v>1498</v>
      </c>
      <c r="E1178" t="s">
        <v>39</v>
      </c>
      <c r="F1178" t="s">
        <v>2621</v>
      </c>
      <c r="G1178" t="s">
        <v>40</v>
      </c>
      <c r="H1178">
        <v>3</v>
      </c>
      <c r="I1178" t="b">
        <v>0</v>
      </c>
      <c r="J1178" t="b">
        <v>0</v>
      </c>
      <c r="K1178" t="s">
        <v>470</v>
      </c>
      <c r="L1178">
        <v>0</v>
      </c>
      <c r="M1178" t="s">
        <v>311</v>
      </c>
      <c r="N1178" t="s">
        <v>538</v>
      </c>
      <c r="O1178" t="s">
        <v>561</v>
      </c>
    </row>
    <row r="1179" spans="1:17" x14ac:dyDescent="0.25">
      <c r="A1179">
        <v>40754</v>
      </c>
      <c r="B1179">
        <v>-58.492574888633612</v>
      </c>
      <c r="C1179">
        <v>-34.546610797577898</v>
      </c>
      <c r="D1179" t="s">
        <v>1491</v>
      </c>
      <c r="E1179" t="s">
        <v>39</v>
      </c>
      <c r="F1179" t="s">
        <v>2622</v>
      </c>
      <c r="G1179" t="s">
        <v>40</v>
      </c>
      <c r="H1179">
        <v>3</v>
      </c>
      <c r="I1179" t="b">
        <v>0</v>
      </c>
      <c r="J1179" t="b">
        <v>0</v>
      </c>
      <c r="K1179" t="s">
        <v>471</v>
      </c>
      <c r="L1179">
        <v>0</v>
      </c>
      <c r="M1179" t="s">
        <v>2623</v>
      </c>
      <c r="N1179" t="s">
        <v>203</v>
      </c>
      <c r="O1179" t="s">
        <v>571</v>
      </c>
    </row>
    <row r="1180" spans="1:17" x14ac:dyDescent="0.25">
      <c r="A1180">
        <v>40878</v>
      </c>
      <c r="B1180">
        <v>-58.514072743509999</v>
      </c>
      <c r="C1180">
        <v>-34.664279173777899</v>
      </c>
      <c r="D1180" t="s">
        <v>1491</v>
      </c>
      <c r="E1180" t="s">
        <v>39</v>
      </c>
      <c r="F1180" t="s">
        <v>2624</v>
      </c>
      <c r="G1180" t="s">
        <v>40</v>
      </c>
      <c r="H1180">
        <v>1</v>
      </c>
      <c r="I1180" t="b">
        <v>0</v>
      </c>
      <c r="J1180" t="b">
        <v>0</v>
      </c>
      <c r="K1180" t="s">
        <v>471</v>
      </c>
      <c r="L1180">
        <v>0</v>
      </c>
      <c r="M1180" t="s">
        <v>2625</v>
      </c>
      <c r="N1180" t="s">
        <v>547</v>
      </c>
      <c r="O1180" t="s">
        <v>564</v>
      </c>
    </row>
    <row r="1181" spans="1:17" x14ac:dyDescent="0.25">
      <c r="A1181">
        <v>40801</v>
      </c>
      <c r="B1181">
        <v>-58.380900079114113</v>
      </c>
      <c r="C1181">
        <v>-34.601895803934497</v>
      </c>
      <c r="D1181" t="s">
        <v>1491</v>
      </c>
      <c r="E1181" t="s">
        <v>39</v>
      </c>
      <c r="F1181" t="s">
        <v>2626</v>
      </c>
      <c r="G1181" t="s">
        <v>40</v>
      </c>
      <c r="H1181">
        <v>1</v>
      </c>
      <c r="I1181" t="b">
        <v>0</v>
      </c>
      <c r="J1181" t="b">
        <v>0</v>
      </c>
      <c r="K1181" t="s">
        <v>350</v>
      </c>
      <c r="L1181">
        <v>0</v>
      </c>
      <c r="M1181" t="s">
        <v>503</v>
      </c>
      <c r="N1181" t="s">
        <v>512</v>
      </c>
      <c r="O1181" t="s">
        <v>559</v>
      </c>
    </row>
    <row r="1182" spans="1:17" x14ac:dyDescent="0.25">
      <c r="A1182">
        <v>41351</v>
      </c>
      <c r="B1182">
        <v>-58.3808984772758</v>
      </c>
      <c r="C1182">
        <v>-34.601647598281502</v>
      </c>
      <c r="D1182" t="s">
        <v>37</v>
      </c>
      <c r="E1182" t="s">
        <v>39</v>
      </c>
      <c r="F1182" t="s">
        <v>2626</v>
      </c>
      <c r="G1182" t="s">
        <v>40</v>
      </c>
      <c r="H1182">
        <v>1</v>
      </c>
      <c r="I1182" t="b">
        <v>0</v>
      </c>
      <c r="J1182" t="b">
        <v>0</v>
      </c>
      <c r="K1182" t="s">
        <v>350</v>
      </c>
      <c r="L1182">
        <v>0</v>
      </c>
      <c r="M1182" t="s">
        <v>503</v>
      </c>
      <c r="N1182" t="s">
        <v>512</v>
      </c>
      <c r="O1182" t="s">
        <v>559</v>
      </c>
    </row>
    <row r="1183" spans="1:17" x14ac:dyDescent="0.25">
      <c r="A1183">
        <v>40998</v>
      </c>
      <c r="B1183">
        <v>-58.4719172764269</v>
      </c>
      <c r="C1183">
        <v>-34.638085183632398</v>
      </c>
      <c r="D1183" t="s">
        <v>1491</v>
      </c>
      <c r="E1183" t="s">
        <v>39</v>
      </c>
      <c r="F1183" t="s">
        <v>2627</v>
      </c>
      <c r="G1183" t="s">
        <v>40</v>
      </c>
      <c r="H1183">
        <v>1</v>
      </c>
      <c r="I1183" t="b">
        <v>0</v>
      </c>
      <c r="J1183" t="b">
        <v>0</v>
      </c>
      <c r="K1183" t="s">
        <v>472</v>
      </c>
      <c r="L1183">
        <v>0</v>
      </c>
      <c r="M1183" t="s">
        <v>2628</v>
      </c>
      <c r="N1183" t="s">
        <v>541</v>
      </c>
      <c r="O1183" t="s">
        <v>564</v>
      </c>
    </row>
    <row r="1184" spans="1:17" x14ac:dyDescent="0.25">
      <c r="A1184">
        <v>41172</v>
      </c>
      <c r="B1184">
        <v>-58.4768012123196</v>
      </c>
      <c r="C1184">
        <v>-34.656102370965499</v>
      </c>
      <c r="D1184" t="s">
        <v>1489</v>
      </c>
      <c r="E1184" t="s">
        <v>39</v>
      </c>
      <c r="F1184" t="s">
        <v>2629</v>
      </c>
      <c r="G1184" t="s">
        <v>40</v>
      </c>
      <c r="H1184">
        <v>1</v>
      </c>
      <c r="I1184" t="b">
        <v>0</v>
      </c>
      <c r="J1184" t="b">
        <v>0</v>
      </c>
      <c r="K1184" t="s">
        <v>278</v>
      </c>
      <c r="L1184">
        <v>0</v>
      </c>
      <c r="M1184" t="s">
        <v>2630</v>
      </c>
      <c r="N1184" t="s">
        <v>541</v>
      </c>
      <c r="O1184" t="s">
        <v>564</v>
      </c>
    </row>
    <row r="1185" spans="1:15" x14ac:dyDescent="0.25">
      <c r="A1185">
        <v>40772</v>
      </c>
      <c r="B1185">
        <v>-58.467580151947203</v>
      </c>
      <c r="C1185">
        <v>-34.646193390085301</v>
      </c>
      <c r="D1185" t="s">
        <v>1491</v>
      </c>
      <c r="E1185" t="s">
        <v>39</v>
      </c>
      <c r="F1185" t="s">
        <v>2631</v>
      </c>
      <c r="G1185" t="s">
        <v>40</v>
      </c>
      <c r="H1185">
        <v>3</v>
      </c>
      <c r="I1185" t="b">
        <v>0</v>
      </c>
      <c r="J1185" t="b">
        <v>0</v>
      </c>
      <c r="K1185" t="s">
        <v>278</v>
      </c>
      <c r="L1185">
        <v>0</v>
      </c>
      <c r="M1185" t="s">
        <v>2632</v>
      </c>
      <c r="N1185" t="s">
        <v>541</v>
      </c>
      <c r="O1185" t="s">
        <v>564</v>
      </c>
    </row>
    <row r="1186" spans="1:15" x14ac:dyDescent="0.25">
      <c r="A1186">
        <v>40314</v>
      </c>
      <c r="B1186">
        <v>-58.484421872446013</v>
      </c>
      <c r="C1186">
        <v>-34.661460555795003</v>
      </c>
      <c r="D1186" t="s">
        <v>1498</v>
      </c>
      <c r="E1186" t="s">
        <v>39</v>
      </c>
      <c r="F1186" t="s">
        <v>2633</v>
      </c>
      <c r="G1186" t="s">
        <v>40</v>
      </c>
      <c r="H1186">
        <v>1</v>
      </c>
      <c r="I1186" t="b">
        <v>0</v>
      </c>
      <c r="J1186" t="b">
        <v>0</v>
      </c>
      <c r="K1186" t="s">
        <v>278</v>
      </c>
      <c r="L1186">
        <v>0</v>
      </c>
      <c r="M1186" t="s">
        <v>2634</v>
      </c>
      <c r="N1186" t="s">
        <v>547</v>
      </c>
      <c r="O1186" t="s">
        <v>564</v>
      </c>
    </row>
    <row r="1187" spans="1:15" x14ac:dyDescent="0.25">
      <c r="A1187">
        <v>40237</v>
      </c>
      <c r="B1187">
        <v>-58.465427353175897</v>
      </c>
      <c r="C1187">
        <v>-34.645086275400899</v>
      </c>
      <c r="D1187" t="s">
        <v>1498</v>
      </c>
      <c r="E1187" t="s">
        <v>39</v>
      </c>
      <c r="F1187" t="s">
        <v>2635</v>
      </c>
      <c r="G1187" t="s">
        <v>40</v>
      </c>
      <c r="H1187">
        <v>1</v>
      </c>
      <c r="I1187" t="b">
        <v>0</v>
      </c>
      <c r="J1187" t="b">
        <v>0</v>
      </c>
      <c r="K1187" t="s">
        <v>278</v>
      </c>
      <c r="L1187">
        <v>0</v>
      </c>
      <c r="M1187" t="s">
        <v>2636</v>
      </c>
      <c r="N1187" t="s">
        <v>541</v>
      </c>
      <c r="O1187" t="s">
        <v>564</v>
      </c>
    </row>
    <row r="1188" spans="1:15" x14ac:dyDescent="0.25">
      <c r="A1188">
        <v>40259</v>
      </c>
      <c r="B1188">
        <v>-58.456933064640893</v>
      </c>
      <c r="C1188">
        <v>-34.6408792211273</v>
      </c>
      <c r="D1188" t="s">
        <v>1498</v>
      </c>
      <c r="E1188" t="s">
        <v>39</v>
      </c>
      <c r="F1188" t="s">
        <v>2637</v>
      </c>
      <c r="G1188" t="s">
        <v>40</v>
      </c>
      <c r="H1188">
        <v>1</v>
      </c>
      <c r="I1188" t="b">
        <v>0</v>
      </c>
      <c r="J1188" t="b">
        <v>0</v>
      </c>
      <c r="K1188" t="s">
        <v>278</v>
      </c>
      <c r="L1188">
        <v>0</v>
      </c>
      <c r="M1188" t="s">
        <v>2638</v>
      </c>
      <c r="N1188" t="s">
        <v>529</v>
      </c>
      <c r="O1188" t="s">
        <v>566</v>
      </c>
    </row>
    <row r="1189" spans="1:15" x14ac:dyDescent="0.25">
      <c r="A1189">
        <v>41024</v>
      </c>
      <c r="B1189">
        <v>-58.375026959312102</v>
      </c>
      <c r="C1189">
        <v>-34.605797821579301</v>
      </c>
      <c r="D1189" t="s">
        <v>1512</v>
      </c>
      <c r="E1189" t="s">
        <v>39</v>
      </c>
      <c r="F1189" t="s">
        <v>2639</v>
      </c>
      <c r="G1189" t="s">
        <v>40</v>
      </c>
      <c r="H1189">
        <v>7</v>
      </c>
      <c r="I1189" t="b">
        <v>0</v>
      </c>
      <c r="J1189" t="b">
        <v>0</v>
      </c>
      <c r="K1189" t="s">
        <v>424</v>
      </c>
      <c r="L1189">
        <v>0</v>
      </c>
      <c r="M1189" t="s">
        <v>399</v>
      </c>
      <c r="N1189" t="s">
        <v>512</v>
      </c>
      <c r="O1189" t="s">
        <v>559</v>
      </c>
    </row>
    <row r="1190" spans="1:15" x14ac:dyDescent="0.25">
      <c r="A1190">
        <v>39947</v>
      </c>
      <c r="B1190">
        <v>-58.3677194429835</v>
      </c>
      <c r="C1190">
        <v>-34.604648230975599</v>
      </c>
      <c r="D1190" t="s">
        <v>1520</v>
      </c>
      <c r="E1190" t="s">
        <v>39</v>
      </c>
      <c r="F1190" t="s">
        <v>2640</v>
      </c>
      <c r="G1190" t="s">
        <v>40</v>
      </c>
      <c r="H1190">
        <v>1</v>
      </c>
      <c r="I1190" t="b">
        <v>0</v>
      </c>
      <c r="J1190" t="b">
        <v>0</v>
      </c>
      <c r="K1190" t="s">
        <v>424</v>
      </c>
      <c r="L1190">
        <v>0</v>
      </c>
      <c r="M1190" t="s">
        <v>410</v>
      </c>
      <c r="N1190" t="s">
        <v>514</v>
      </c>
      <c r="O1190" t="s">
        <v>559</v>
      </c>
    </row>
    <row r="1191" spans="1:15" x14ac:dyDescent="0.25">
      <c r="A1191">
        <v>41342</v>
      </c>
      <c r="B1191">
        <v>-58.375822892515487</v>
      </c>
      <c r="C1191">
        <v>-34.605747616552897</v>
      </c>
      <c r="D1191" t="s">
        <v>37</v>
      </c>
      <c r="E1191" t="s">
        <v>39</v>
      </c>
      <c r="F1191" t="s">
        <v>2641</v>
      </c>
      <c r="G1191" t="s">
        <v>40</v>
      </c>
      <c r="H1191">
        <v>1</v>
      </c>
      <c r="I1191" t="b">
        <v>0</v>
      </c>
      <c r="J1191" t="b">
        <v>0</v>
      </c>
      <c r="K1191" t="s">
        <v>424</v>
      </c>
      <c r="L1191">
        <v>0</v>
      </c>
      <c r="M1191" t="s">
        <v>444</v>
      </c>
      <c r="N1191" t="s">
        <v>512</v>
      </c>
      <c r="O1191" t="s">
        <v>559</v>
      </c>
    </row>
    <row r="1192" spans="1:15" x14ac:dyDescent="0.25">
      <c r="A1192">
        <v>41004</v>
      </c>
      <c r="B1192">
        <v>-58.3765711210064</v>
      </c>
      <c r="C1192">
        <v>-34.605318803122699</v>
      </c>
      <c r="D1192" t="s">
        <v>1491</v>
      </c>
      <c r="E1192" t="s">
        <v>39</v>
      </c>
      <c r="F1192" t="s">
        <v>2641</v>
      </c>
      <c r="G1192" t="s">
        <v>40</v>
      </c>
      <c r="H1192">
        <v>3</v>
      </c>
      <c r="I1192" t="b">
        <v>0</v>
      </c>
      <c r="J1192" t="b">
        <v>0</v>
      </c>
      <c r="K1192" t="s">
        <v>424</v>
      </c>
      <c r="L1192">
        <v>0</v>
      </c>
      <c r="M1192" t="s">
        <v>444</v>
      </c>
      <c r="N1192" t="s">
        <v>512</v>
      </c>
      <c r="O1192" t="s">
        <v>559</v>
      </c>
    </row>
    <row r="1193" spans="1:15" x14ac:dyDescent="0.25">
      <c r="A1193">
        <v>41246</v>
      </c>
      <c r="B1193">
        <v>-58.388665040138207</v>
      </c>
      <c r="C1193">
        <v>-34.606606773490498</v>
      </c>
      <c r="D1193" t="s">
        <v>37</v>
      </c>
      <c r="E1193" t="s">
        <v>39</v>
      </c>
      <c r="F1193" t="s">
        <v>2642</v>
      </c>
      <c r="G1193" t="s">
        <v>40</v>
      </c>
      <c r="H1193">
        <v>1</v>
      </c>
      <c r="I1193" t="b">
        <v>0</v>
      </c>
      <c r="J1193" t="b">
        <v>0</v>
      </c>
      <c r="K1193" t="s">
        <v>424</v>
      </c>
      <c r="L1193">
        <v>0</v>
      </c>
      <c r="M1193" t="s">
        <v>454</v>
      </c>
      <c r="N1193" t="s">
        <v>512</v>
      </c>
      <c r="O1193" t="s">
        <v>559</v>
      </c>
    </row>
    <row r="1194" spans="1:15" x14ac:dyDescent="0.25">
      <c r="A1194">
        <v>39707</v>
      </c>
      <c r="B1194">
        <v>-58.371686216359898</v>
      </c>
      <c r="C1194">
        <v>-34.605505431196597</v>
      </c>
      <c r="D1194" t="s">
        <v>2225</v>
      </c>
      <c r="E1194" t="s">
        <v>39</v>
      </c>
      <c r="F1194" t="s">
        <v>2643</v>
      </c>
      <c r="G1194" t="s">
        <v>40</v>
      </c>
      <c r="H1194">
        <v>1</v>
      </c>
      <c r="I1194" t="b">
        <v>0</v>
      </c>
      <c r="J1194" t="b">
        <v>0</v>
      </c>
      <c r="K1194" t="s">
        <v>424</v>
      </c>
      <c r="L1194">
        <v>0</v>
      </c>
      <c r="M1194" t="s">
        <v>483</v>
      </c>
      <c r="N1194" t="s">
        <v>512</v>
      </c>
      <c r="O1194" t="s">
        <v>559</v>
      </c>
    </row>
    <row r="1195" spans="1:15" x14ac:dyDescent="0.25">
      <c r="A1195">
        <v>40899</v>
      </c>
      <c r="B1195">
        <v>-58.373000772477504</v>
      </c>
      <c r="C1195">
        <v>-34.605601826987296</v>
      </c>
      <c r="D1195" t="s">
        <v>1491</v>
      </c>
      <c r="E1195" t="s">
        <v>39</v>
      </c>
      <c r="F1195" t="s">
        <v>2643</v>
      </c>
      <c r="G1195" t="s">
        <v>40</v>
      </c>
      <c r="H1195">
        <v>3</v>
      </c>
      <c r="I1195" t="b">
        <v>0</v>
      </c>
      <c r="J1195" t="b">
        <v>0</v>
      </c>
      <c r="K1195" t="s">
        <v>424</v>
      </c>
      <c r="L1195">
        <v>0</v>
      </c>
      <c r="M1195" t="s">
        <v>483</v>
      </c>
      <c r="N1195" t="s">
        <v>512</v>
      </c>
      <c r="O1195" t="s">
        <v>559</v>
      </c>
    </row>
    <row r="1196" spans="1:15" x14ac:dyDescent="0.25">
      <c r="A1196">
        <v>40625</v>
      </c>
      <c r="B1196">
        <v>-58.3775194628479</v>
      </c>
      <c r="C1196">
        <v>-34.6055787044262</v>
      </c>
      <c r="D1196" t="s">
        <v>1490</v>
      </c>
      <c r="E1196" t="s">
        <v>39</v>
      </c>
      <c r="F1196" t="s">
        <v>2644</v>
      </c>
      <c r="G1196" t="s">
        <v>40</v>
      </c>
      <c r="H1196">
        <v>1</v>
      </c>
      <c r="I1196" t="b">
        <v>0</v>
      </c>
      <c r="J1196" t="b">
        <v>0</v>
      </c>
      <c r="K1196" t="s">
        <v>424</v>
      </c>
      <c r="L1196">
        <v>0</v>
      </c>
      <c r="M1196" t="s">
        <v>2645</v>
      </c>
      <c r="N1196" t="s">
        <v>512</v>
      </c>
      <c r="O1196" t="s">
        <v>559</v>
      </c>
    </row>
    <row r="1197" spans="1:15" x14ac:dyDescent="0.25">
      <c r="A1197">
        <v>39720</v>
      </c>
      <c r="B1197">
        <v>-58.384477261836103</v>
      </c>
      <c r="C1197">
        <v>-34.606364988416701</v>
      </c>
      <c r="D1197" t="s">
        <v>2225</v>
      </c>
      <c r="E1197" t="s">
        <v>39</v>
      </c>
      <c r="F1197" t="s">
        <v>2646</v>
      </c>
      <c r="G1197" t="s">
        <v>40</v>
      </c>
      <c r="H1197">
        <v>1</v>
      </c>
      <c r="I1197" t="b">
        <v>0</v>
      </c>
      <c r="J1197" t="b">
        <v>0</v>
      </c>
      <c r="K1197" t="s">
        <v>424</v>
      </c>
      <c r="L1197">
        <v>0</v>
      </c>
      <c r="M1197" t="s">
        <v>2647</v>
      </c>
      <c r="N1197" t="s">
        <v>512</v>
      </c>
      <c r="O1197" t="s">
        <v>559</v>
      </c>
    </row>
    <row r="1198" spans="1:15" x14ac:dyDescent="0.25">
      <c r="A1198">
        <v>41018</v>
      </c>
      <c r="B1198">
        <v>-58.463213843649299</v>
      </c>
      <c r="C1198">
        <v>-34.628951017988904</v>
      </c>
      <c r="D1198" t="s">
        <v>1512</v>
      </c>
      <c r="E1198" t="s">
        <v>39</v>
      </c>
      <c r="F1198" t="s">
        <v>2648</v>
      </c>
      <c r="G1198" t="s">
        <v>40</v>
      </c>
      <c r="H1198">
        <v>3</v>
      </c>
      <c r="I1198" t="b">
        <v>0</v>
      </c>
      <c r="J1198" t="b">
        <v>0</v>
      </c>
      <c r="K1198" t="s">
        <v>473</v>
      </c>
      <c r="L1198">
        <v>0</v>
      </c>
      <c r="M1198" t="s">
        <v>305</v>
      </c>
      <c r="N1198" t="s">
        <v>529</v>
      </c>
      <c r="O1198" t="s">
        <v>566</v>
      </c>
    </row>
    <row r="1199" spans="1:15" x14ac:dyDescent="0.25">
      <c r="A1199">
        <v>40216</v>
      </c>
      <c r="B1199">
        <v>-58.490550209766901</v>
      </c>
      <c r="C1199">
        <v>-34.5474996277581</v>
      </c>
      <c r="D1199" t="s">
        <v>1498</v>
      </c>
      <c r="E1199" t="s">
        <v>39</v>
      </c>
      <c r="F1199" t="s">
        <v>2649</v>
      </c>
      <c r="G1199" t="s">
        <v>40</v>
      </c>
      <c r="H1199">
        <v>1</v>
      </c>
      <c r="I1199" t="b">
        <v>0</v>
      </c>
      <c r="J1199" t="b">
        <v>0</v>
      </c>
      <c r="K1199" t="s">
        <v>474</v>
      </c>
      <c r="L1199">
        <v>0</v>
      </c>
      <c r="M1199" t="s">
        <v>2650</v>
      </c>
      <c r="N1199" t="s">
        <v>203</v>
      </c>
      <c r="O1199" t="s">
        <v>571</v>
      </c>
    </row>
    <row r="1200" spans="1:15" x14ac:dyDescent="0.25">
      <c r="A1200">
        <v>40123</v>
      </c>
      <c r="B1200">
        <v>-58.364666226376492</v>
      </c>
      <c r="C1200">
        <v>-34.601560844962201</v>
      </c>
      <c r="D1200" t="s">
        <v>1498</v>
      </c>
      <c r="E1200" t="s">
        <v>39</v>
      </c>
      <c r="F1200" t="s">
        <v>2651</v>
      </c>
      <c r="G1200" t="s">
        <v>40</v>
      </c>
      <c r="H1200">
        <v>3</v>
      </c>
      <c r="I1200" t="b">
        <v>0</v>
      </c>
      <c r="J1200" t="b">
        <v>0</v>
      </c>
      <c r="K1200" t="s">
        <v>375</v>
      </c>
      <c r="L1200">
        <v>360</v>
      </c>
      <c r="N1200" t="s">
        <v>514</v>
      </c>
      <c r="O1200" t="s">
        <v>559</v>
      </c>
    </row>
    <row r="1201" spans="1:17" x14ac:dyDescent="0.25">
      <c r="A1201">
        <v>40186</v>
      </c>
      <c r="B1201">
        <v>-58.503886270883903</v>
      </c>
      <c r="C1201">
        <v>-34.658339988462103</v>
      </c>
      <c r="D1201" t="s">
        <v>1498</v>
      </c>
      <c r="E1201" t="s">
        <v>39</v>
      </c>
      <c r="F1201" t="s">
        <v>2652</v>
      </c>
      <c r="G1201" t="s">
        <v>40</v>
      </c>
      <c r="H1201">
        <v>1</v>
      </c>
      <c r="I1201" t="b">
        <v>0</v>
      </c>
      <c r="J1201" t="b">
        <v>0</v>
      </c>
      <c r="K1201" t="s">
        <v>475</v>
      </c>
      <c r="L1201">
        <v>0</v>
      </c>
      <c r="M1201" t="s">
        <v>2653</v>
      </c>
      <c r="N1201" t="s">
        <v>547</v>
      </c>
      <c r="O1201" t="s">
        <v>564</v>
      </c>
    </row>
    <row r="1202" spans="1:17" x14ac:dyDescent="0.25">
      <c r="A1202">
        <v>41130</v>
      </c>
      <c r="B1202">
        <v>-58.467282578244713</v>
      </c>
      <c r="C1202">
        <v>-34.540285177987101</v>
      </c>
      <c r="D1202" t="s">
        <v>1489</v>
      </c>
      <c r="E1202" t="s">
        <v>39</v>
      </c>
      <c r="F1202" t="s">
        <v>2654</v>
      </c>
      <c r="G1202" t="s">
        <v>40</v>
      </c>
      <c r="H1202">
        <v>1</v>
      </c>
      <c r="I1202" t="b">
        <v>0</v>
      </c>
      <c r="J1202" t="b">
        <v>0</v>
      </c>
      <c r="K1202" t="s">
        <v>476</v>
      </c>
      <c r="L1202">
        <v>0</v>
      </c>
      <c r="M1202" t="s">
        <v>2331</v>
      </c>
      <c r="N1202" t="s">
        <v>533</v>
      </c>
      <c r="O1202" t="s">
        <v>570</v>
      </c>
    </row>
    <row r="1203" spans="1:17" x14ac:dyDescent="0.25">
      <c r="A1203">
        <v>40385</v>
      </c>
      <c r="B1203">
        <v>-58.5206662381797</v>
      </c>
      <c r="C1203">
        <v>-34.638950462890499</v>
      </c>
      <c r="D1203" t="s">
        <v>1498</v>
      </c>
      <c r="E1203" t="s">
        <v>39</v>
      </c>
      <c r="F1203" t="s">
        <v>2655</v>
      </c>
      <c r="G1203" t="s">
        <v>40</v>
      </c>
      <c r="H1203">
        <v>1</v>
      </c>
      <c r="I1203" t="b">
        <v>0</v>
      </c>
      <c r="J1203" t="b">
        <v>0</v>
      </c>
      <c r="K1203" t="s">
        <v>477</v>
      </c>
      <c r="L1203">
        <v>0</v>
      </c>
      <c r="M1203" t="s">
        <v>305</v>
      </c>
      <c r="N1203" t="s">
        <v>522</v>
      </c>
      <c r="O1203" t="s">
        <v>564</v>
      </c>
    </row>
    <row r="1204" spans="1:17" x14ac:dyDescent="0.25">
      <c r="A1204">
        <v>40830</v>
      </c>
      <c r="B1204">
        <v>-58.418188431576993</v>
      </c>
      <c r="C1204">
        <v>-34.641030014720698</v>
      </c>
      <c r="D1204" t="s">
        <v>1491</v>
      </c>
      <c r="E1204" t="s">
        <v>39</v>
      </c>
      <c r="F1204" t="s">
        <v>2656</v>
      </c>
      <c r="G1204" t="s">
        <v>40</v>
      </c>
      <c r="H1204">
        <v>1</v>
      </c>
      <c r="I1204" t="b">
        <v>0</v>
      </c>
      <c r="J1204" t="b">
        <v>0</v>
      </c>
      <c r="K1204" t="s">
        <v>478</v>
      </c>
      <c r="L1204">
        <v>0</v>
      </c>
      <c r="M1204" t="s">
        <v>480</v>
      </c>
      <c r="N1204" t="s">
        <v>513</v>
      </c>
      <c r="O1204" t="s">
        <v>560</v>
      </c>
    </row>
    <row r="1205" spans="1:17" x14ac:dyDescent="0.25">
      <c r="A1205">
        <v>40490</v>
      </c>
      <c r="B1205">
        <v>-58.442136837069206</v>
      </c>
      <c r="C1205">
        <v>-34.612541747159987</v>
      </c>
      <c r="D1205" t="s">
        <v>1494</v>
      </c>
      <c r="E1205" t="s">
        <v>39</v>
      </c>
      <c r="F1205" t="s">
        <v>2657</v>
      </c>
      <c r="G1205" t="s">
        <v>40</v>
      </c>
      <c r="H1205">
        <v>1</v>
      </c>
      <c r="I1205" t="b">
        <v>0</v>
      </c>
      <c r="J1205" t="b">
        <v>0</v>
      </c>
      <c r="K1205" t="s">
        <v>479</v>
      </c>
      <c r="L1205">
        <v>0</v>
      </c>
      <c r="M1205" t="s">
        <v>2658</v>
      </c>
      <c r="N1205" t="s">
        <v>518</v>
      </c>
      <c r="O1205" t="s">
        <v>562</v>
      </c>
    </row>
    <row r="1206" spans="1:17" x14ac:dyDescent="0.25">
      <c r="A1206">
        <v>40399</v>
      </c>
      <c r="B1206">
        <v>-58.417949527885597</v>
      </c>
      <c r="C1206">
        <v>-34.641920336221901</v>
      </c>
      <c r="D1206" t="s">
        <v>1498</v>
      </c>
      <c r="E1206" t="s">
        <v>39</v>
      </c>
      <c r="F1206" t="s">
        <v>2659</v>
      </c>
      <c r="G1206" t="s">
        <v>40</v>
      </c>
      <c r="H1206">
        <v>1</v>
      </c>
      <c r="I1206" t="b">
        <v>0</v>
      </c>
      <c r="J1206" t="b">
        <v>0</v>
      </c>
      <c r="K1206" t="s">
        <v>480</v>
      </c>
      <c r="L1206">
        <v>0</v>
      </c>
      <c r="M1206" t="s">
        <v>1550</v>
      </c>
      <c r="N1206" t="s">
        <v>513</v>
      </c>
      <c r="O1206" t="s">
        <v>560</v>
      </c>
    </row>
    <row r="1207" spans="1:17" x14ac:dyDescent="0.25">
      <c r="A1207">
        <v>40412</v>
      </c>
      <c r="B1207">
        <v>-58.417897227025698</v>
      </c>
      <c r="C1207">
        <v>-34.642108040764398</v>
      </c>
      <c r="D1207" t="s">
        <v>1494</v>
      </c>
      <c r="E1207" t="s">
        <v>39</v>
      </c>
      <c r="F1207" t="s">
        <v>2659</v>
      </c>
      <c r="G1207" t="s">
        <v>40</v>
      </c>
      <c r="H1207">
        <v>1</v>
      </c>
      <c r="I1207" t="b">
        <v>0</v>
      </c>
      <c r="J1207" t="b">
        <v>0</v>
      </c>
      <c r="K1207" t="s">
        <v>480</v>
      </c>
      <c r="L1207">
        <v>0</v>
      </c>
      <c r="M1207" t="s">
        <v>1550</v>
      </c>
      <c r="N1207" t="s">
        <v>513</v>
      </c>
      <c r="O1207" t="s">
        <v>560</v>
      </c>
    </row>
    <row r="1208" spans="1:17" x14ac:dyDescent="0.25">
      <c r="A1208">
        <v>40653</v>
      </c>
      <c r="B1208">
        <v>-58.417912927284199</v>
      </c>
      <c r="C1208">
        <v>-34.6420517394019</v>
      </c>
      <c r="D1208" t="s">
        <v>1490</v>
      </c>
      <c r="E1208" t="s">
        <v>39</v>
      </c>
      <c r="F1208" t="s">
        <v>2659</v>
      </c>
      <c r="G1208" t="s">
        <v>40</v>
      </c>
      <c r="H1208">
        <v>2</v>
      </c>
      <c r="I1208" t="b">
        <v>0</v>
      </c>
      <c r="J1208" t="b">
        <v>0</v>
      </c>
      <c r="K1208" t="s">
        <v>480</v>
      </c>
      <c r="L1208">
        <v>0</v>
      </c>
      <c r="M1208" t="s">
        <v>1550</v>
      </c>
      <c r="N1208" t="s">
        <v>513</v>
      </c>
      <c r="O1208" t="s">
        <v>560</v>
      </c>
    </row>
    <row r="1209" spans="1:17" x14ac:dyDescent="0.25">
      <c r="A1209">
        <v>41189</v>
      </c>
      <c r="B1209">
        <v>-58.418168035307197</v>
      </c>
      <c r="C1209">
        <v>-34.641670029435403</v>
      </c>
      <c r="D1209" t="s">
        <v>1489</v>
      </c>
      <c r="E1209" t="s">
        <v>39</v>
      </c>
      <c r="F1209" t="s">
        <v>2659</v>
      </c>
      <c r="G1209" t="s">
        <v>40</v>
      </c>
      <c r="H1209">
        <v>3</v>
      </c>
      <c r="I1209" t="b">
        <v>0</v>
      </c>
      <c r="J1209" t="b">
        <v>0</v>
      </c>
      <c r="K1209" t="s">
        <v>480</v>
      </c>
      <c r="L1209">
        <v>0</v>
      </c>
      <c r="M1209" t="s">
        <v>1550</v>
      </c>
      <c r="N1209" t="s">
        <v>513</v>
      </c>
      <c r="O1209" t="s">
        <v>560</v>
      </c>
    </row>
    <row r="1210" spans="1:17" x14ac:dyDescent="0.25">
      <c r="A1210">
        <v>40607</v>
      </c>
      <c r="B1210">
        <v>-58.375241538236502</v>
      </c>
      <c r="C1210">
        <v>-34.643600783445393</v>
      </c>
      <c r="D1210" t="s">
        <v>1490</v>
      </c>
      <c r="E1210" t="s">
        <v>39</v>
      </c>
      <c r="F1210" t="s">
        <v>2660</v>
      </c>
      <c r="G1210" t="s">
        <v>40</v>
      </c>
      <c r="H1210">
        <v>1</v>
      </c>
      <c r="I1210" t="b">
        <v>0</v>
      </c>
      <c r="J1210" t="b">
        <v>0</v>
      </c>
      <c r="K1210" t="s">
        <v>481</v>
      </c>
      <c r="L1210">
        <v>0</v>
      </c>
      <c r="M1210" t="s">
        <v>414</v>
      </c>
      <c r="N1210" t="s">
        <v>525</v>
      </c>
      <c r="O1210" t="s">
        <v>560</v>
      </c>
    </row>
    <row r="1211" spans="1:17" x14ac:dyDescent="0.25">
      <c r="A1211">
        <v>40748</v>
      </c>
      <c r="B1211">
        <v>-58.476702180885297</v>
      </c>
      <c r="C1211">
        <v>-34.5968002184432</v>
      </c>
      <c r="D1211" t="s">
        <v>1491</v>
      </c>
      <c r="E1211" t="s">
        <v>39</v>
      </c>
      <c r="F1211" t="s">
        <v>2661</v>
      </c>
      <c r="G1211" t="s">
        <v>40</v>
      </c>
      <c r="H1211">
        <v>1</v>
      </c>
      <c r="I1211" t="b">
        <v>0</v>
      </c>
      <c r="J1211" t="b">
        <v>0</v>
      </c>
      <c r="K1211" t="s">
        <v>482</v>
      </c>
      <c r="L1211">
        <v>0</v>
      </c>
      <c r="M1211" t="s">
        <v>2662</v>
      </c>
      <c r="N1211" t="s">
        <v>538</v>
      </c>
      <c r="O1211" t="s">
        <v>561</v>
      </c>
    </row>
    <row r="1212" spans="1:17" x14ac:dyDescent="0.25">
      <c r="A1212">
        <v>41260</v>
      </c>
      <c r="B1212">
        <v>-58.373456204332513</v>
      </c>
      <c r="C1212">
        <v>-34.595406742469898</v>
      </c>
      <c r="D1212" t="s">
        <v>37</v>
      </c>
      <c r="E1212" t="s">
        <v>39</v>
      </c>
      <c r="F1212" t="s">
        <v>2663</v>
      </c>
      <c r="G1212" t="s">
        <v>40</v>
      </c>
      <c r="H1212">
        <v>2</v>
      </c>
      <c r="I1212" t="b">
        <v>0</v>
      </c>
      <c r="J1212" t="b">
        <v>0</v>
      </c>
      <c r="K1212" t="s">
        <v>483</v>
      </c>
      <c r="L1212">
        <v>1070</v>
      </c>
      <c r="N1212" t="s">
        <v>517</v>
      </c>
      <c r="O1212" t="s">
        <v>559</v>
      </c>
      <c r="P1212">
        <v>1003</v>
      </c>
      <c r="Q1212" t="s">
        <v>2664</v>
      </c>
    </row>
    <row r="1213" spans="1:17" x14ac:dyDescent="0.25">
      <c r="A1213">
        <v>40377</v>
      </c>
      <c r="B1213">
        <v>-58.373452135832899</v>
      </c>
      <c r="C1213">
        <v>-34.594928292825102</v>
      </c>
      <c r="D1213" t="s">
        <v>1498</v>
      </c>
      <c r="E1213" t="s">
        <v>39</v>
      </c>
      <c r="F1213" t="s">
        <v>2665</v>
      </c>
      <c r="G1213" t="s">
        <v>40</v>
      </c>
      <c r="H1213">
        <v>2</v>
      </c>
      <c r="I1213" t="b">
        <v>0</v>
      </c>
      <c r="J1213" t="b">
        <v>0</v>
      </c>
      <c r="K1213" t="s">
        <v>483</v>
      </c>
      <c r="L1213">
        <v>1104</v>
      </c>
      <c r="N1213" t="s">
        <v>517</v>
      </c>
      <c r="O1213" t="s">
        <v>559</v>
      </c>
      <c r="P1213">
        <v>1003</v>
      </c>
      <c r="Q1213" t="s">
        <v>2666</v>
      </c>
    </row>
    <row r="1214" spans="1:17" x14ac:dyDescent="0.25">
      <c r="A1214">
        <v>40612</v>
      </c>
      <c r="B1214">
        <v>-58.372088044822497</v>
      </c>
      <c r="C1214">
        <v>-34.605802526871699</v>
      </c>
      <c r="D1214" t="s">
        <v>1490</v>
      </c>
      <c r="E1214" t="s">
        <v>39</v>
      </c>
      <c r="F1214" t="s">
        <v>2667</v>
      </c>
      <c r="G1214" t="s">
        <v>40</v>
      </c>
      <c r="H1214">
        <v>6</v>
      </c>
      <c r="I1214" t="b">
        <v>0</v>
      </c>
      <c r="J1214" t="b">
        <v>0</v>
      </c>
      <c r="K1214" t="s">
        <v>483</v>
      </c>
      <c r="L1214">
        <v>175</v>
      </c>
      <c r="N1214" t="s">
        <v>512</v>
      </c>
      <c r="O1214" t="s">
        <v>559</v>
      </c>
      <c r="P1214">
        <v>1003</v>
      </c>
      <c r="Q1214" t="s">
        <v>1403</v>
      </c>
    </row>
    <row r="1215" spans="1:17" x14ac:dyDescent="0.25">
      <c r="A1215">
        <v>40482</v>
      </c>
      <c r="B1215">
        <v>-58.372627903098603</v>
      </c>
      <c r="C1215">
        <v>-34.604004497754801</v>
      </c>
      <c r="D1215" t="s">
        <v>1494</v>
      </c>
      <c r="E1215" t="s">
        <v>39</v>
      </c>
      <c r="F1215" t="s">
        <v>2668</v>
      </c>
      <c r="G1215" t="s">
        <v>40</v>
      </c>
      <c r="H1215">
        <v>3</v>
      </c>
      <c r="I1215" t="b">
        <v>0</v>
      </c>
      <c r="J1215" t="b">
        <v>0</v>
      </c>
      <c r="K1215" t="s">
        <v>483</v>
      </c>
      <c r="L1215">
        <v>330</v>
      </c>
      <c r="N1215" t="s">
        <v>512</v>
      </c>
      <c r="O1215" t="s">
        <v>559</v>
      </c>
      <c r="P1215">
        <v>1003</v>
      </c>
      <c r="Q1215" t="s">
        <v>2669</v>
      </c>
    </row>
    <row r="1216" spans="1:17" x14ac:dyDescent="0.25">
      <c r="A1216">
        <v>40524</v>
      </c>
      <c r="B1216">
        <v>-58.372425434521503</v>
      </c>
      <c r="C1216">
        <v>-34.607441547131401</v>
      </c>
      <c r="D1216" t="s">
        <v>1490</v>
      </c>
      <c r="E1216" t="s">
        <v>39</v>
      </c>
      <c r="F1216" t="s">
        <v>2670</v>
      </c>
      <c r="G1216" t="s">
        <v>40</v>
      </c>
      <c r="H1216">
        <v>4</v>
      </c>
      <c r="I1216" t="b">
        <v>0</v>
      </c>
      <c r="J1216" t="b">
        <v>0</v>
      </c>
      <c r="K1216" t="s">
        <v>483</v>
      </c>
      <c r="L1216">
        <v>40</v>
      </c>
      <c r="N1216" t="s">
        <v>512</v>
      </c>
      <c r="O1216" t="s">
        <v>559</v>
      </c>
      <c r="P1216">
        <v>1003</v>
      </c>
      <c r="Q1216" t="s">
        <v>2671</v>
      </c>
    </row>
    <row r="1217" spans="1:17" x14ac:dyDescent="0.25">
      <c r="A1217">
        <v>39750</v>
      </c>
      <c r="B1217">
        <v>-58.372609162800892</v>
      </c>
      <c r="C1217">
        <v>-34.598252125107699</v>
      </c>
      <c r="D1217" t="s">
        <v>1527</v>
      </c>
      <c r="E1217" t="s">
        <v>39</v>
      </c>
      <c r="F1217" t="s">
        <v>2672</v>
      </c>
      <c r="G1217" t="s">
        <v>40</v>
      </c>
      <c r="H1217">
        <v>1</v>
      </c>
      <c r="I1217" t="b">
        <v>0</v>
      </c>
      <c r="J1217" t="b">
        <v>0</v>
      </c>
      <c r="K1217" t="s">
        <v>483</v>
      </c>
      <c r="L1217">
        <v>823</v>
      </c>
      <c r="N1217" t="s">
        <v>517</v>
      </c>
      <c r="O1217" t="s">
        <v>559</v>
      </c>
      <c r="P1217">
        <v>1003</v>
      </c>
      <c r="Q1217" t="s">
        <v>2673</v>
      </c>
    </row>
    <row r="1218" spans="1:17" x14ac:dyDescent="0.25">
      <c r="A1218">
        <v>41338</v>
      </c>
      <c r="B1218">
        <v>-58.373244008325898</v>
      </c>
      <c r="C1218">
        <v>-34.5951646877648</v>
      </c>
      <c r="D1218" t="s">
        <v>37</v>
      </c>
      <c r="E1218" t="s">
        <v>39</v>
      </c>
      <c r="F1218" t="s">
        <v>2674</v>
      </c>
      <c r="G1218" t="s">
        <v>40</v>
      </c>
      <c r="H1218">
        <v>1</v>
      </c>
      <c r="I1218" t="b">
        <v>0</v>
      </c>
      <c r="J1218" t="b">
        <v>0</v>
      </c>
      <c r="K1218" t="s">
        <v>483</v>
      </c>
      <c r="L1218">
        <v>0</v>
      </c>
      <c r="M1218" t="s">
        <v>1541</v>
      </c>
      <c r="N1218" t="s">
        <v>517</v>
      </c>
      <c r="O1218" t="s">
        <v>559</v>
      </c>
    </row>
    <row r="1219" spans="1:17" x14ac:dyDescent="0.25">
      <c r="A1219">
        <v>40586</v>
      </c>
      <c r="B1219">
        <v>-58.372381437390899</v>
      </c>
      <c r="C1219">
        <v>-34.604343601305601</v>
      </c>
      <c r="D1219" t="s">
        <v>1490</v>
      </c>
      <c r="E1219" t="s">
        <v>39</v>
      </c>
      <c r="F1219" t="s">
        <v>2675</v>
      </c>
      <c r="G1219" t="s">
        <v>40</v>
      </c>
      <c r="H1219">
        <v>4</v>
      </c>
      <c r="I1219" t="b">
        <v>0</v>
      </c>
      <c r="J1219" t="b">
        <v>0</v>
      </c>
      <c r="K1219" t="s">
        <v>483</v>
      </c>
      <c r="L1219">
        <v>0</v>
      </c>
      <c r="M1219" t="s">
        <v>493</v>
      </c>
      <c r="N1219" t="s">
        <v>512</v>
      </c>
      <c r="O1219" t="s">
        <v>559</v>
      </c>
    </row>
    <row r="1220" spans="1:17" x14ac:dyDescent="0.25">
      <c r="A1220">
        <v>41180</v>
      </c>
      <c r="B1220">
        <v>-58.370624644364398</v>
      </c>
      <c r="C1220">
        <v>-34.629724389078703</v>
      </c>
      <c r="D1220" t="s">
        <v>1489</v>
      </c>
      <c r="E1220" t="s">
        <v>39</v>
      </c>
      <c r="F1220" t="s">
        <v>2676</v>
      </c>
      <c r="G1220" t="s">
        <v>40</v>
      </c>
      <c r="H1220">
        <v>3</v>
      </c>
      <c r="I1220" t="b">
        <v>0</v>
      </c>
      <c r="J1220" t="b">
        <v>0</v>
      </c>
      <c r="K1220" t="s">
        <v>484</v>
      </c>
      <c r="L1220">
        <v>0</v>
      </c>
      <c r="M1220" t="s">
        <v>2677</v>
      </c>
      <c r="N1220" t="s">
        <v>520</v>
      </c>
      <c r="O1220" t="s">
        <v>560</v>
      </c>
    </row>
    <row r="1221" spans="1:17" x14ac:dyDescent="0.25">
      <c r="A1221">
        <v>40428</v>
      </c>
      <c r="B1221">
        <v>-58.393189324534497</v>
      </c>
      <c r="C1221">
        <v>-34.605715831076402</v>
      </c>
      <c r="D1221" t="s">
        <v>1494</v>
      </c>
      <c r="E1221" t="s">
        <v>39</v>
      </c>
      <c r="F1221" t="s">
        <v>2678</v>
      </c>
      <c r="G1221" t="s">
        <v>40</v>
      </c>
      <c r="H1221">
        <v>3</v>
      </c>
      <c r="I1221" t="b">
        <v>0</v>
      </c>
      <c r="J1221" t="b">
        <v>0</v>
      </c>
      <c r="K1221" t="s">
        <v>485</v>
      </c>
      <c r="L1221">
        <v>0</v>
      </c>
      <c r="M1221" t="s">
        <v>493</v>
      </c>
      <c r="N1221" t="s">
        <v>527</v>
      </c>
      <c r="O1221" t="s">
        <v>567</v>
      </c>
    </row>
    <row r="1222" spans="1:17" x14ac:dyDescent="0.25">
      <c r="A1222">
        <v>41133</v>
      </c>
      <c r="B1222">
        <v>-58.400785674112598</v>
      </c>
      <c r="C1222">
        <v>-34.6098139874398</v>
      </c>
      <c r="D1222" t="s">
        <v>1489</v>
      </c>
      <c r="E1222" t="s">
        <v>39</v>
      </c>
      <c r="F1222" t="s">
        <v>2679</v>
      </c>
      <c r="G1222" t="s">
        <v>40</v>
      </c>
      <c r="H1222">
        <v>3</v>
      </c>
      <c r="I1222" t="b">
        <v>0</v>
      </c>
      <c r="J1222" t="b">
        <v>0</v>
      </c>
      <c r="K1222" t="s">
        <v>305</v>
      </c>
      <c r="L1222">
        <v>0</v>
      </c>
      <c r="M1222" t="s">
        <v>2680</v>
      </c>
      <c r="N1222" t="s">
        <v>527</v>
      </c>
      <c r="O1222" t="s">
        <v>567</v>
      </c>
    </row>
    <row r="1223" spans="1:17" x14ac:dyDescent="0.25">
      <c r="A1223">
        <v>39723</v>
      </c>
      <c r="B1223">
        <v>-58.441725076120598</v>
      </c>
      <c r="C1223">
        <v>-34.620399728433199</v>
      </c>
      <c r="D1223" t="s">
        <v>2225</v>
      </c>
      <c r="E1223" t="s">
        <v>39</v>
      </c>
      <c r="F1223" t="s">
        <v>2681</v>
      </c>
      <c r="G1223" t="s">
        <v>40</v>
      </c>
      <c r="H1223">
        <v>1</v>
      </c>
      <c r="I1223" t="b">
        <v>0</v>
      </c>
      <c r="J1223" t="b">
        <v>0</v>
      </c>
      <c r="K1223" t="s">
        <v>305</v>
      </c>
      <c r="L1223">
        <v>0</v>
      </c>
      <c r="M1223" t="s">
        <v>2682</v>
      </c>
      <c r="N1223" t="s">
        <v>518</v>
      </c>
      <c r="O1223" t="s">
        <v>562</v>
      </c>
    </row>
    <row r="1224" spans="1:17" x14ac:dyDescent="0.25">
      <c r="A1224">
        <v>40049</v>
      </c>
      <c r="B1224">
        <v>-58.526941469953201</v>
      </c>
      <c r="C1224">
        <v>-34.640123601370199</v>
      </c>
      <c r="D1224" t="s">
        <v>1548</v>
      </c>
      <c r="E1224" t="s">
        <v>39</v>
      </c>
      <c r="F1224" t="s">
        <v>2683</v>
      </c>
      <c r="G1224" t="s">
        <v>40</v>
      </c>
      <c r="H1224">
        <v>2</v>
      </c>
      <c r="I1224" t="b">
        <v>0</v>
      </c>
      <c r="J1224" t="b">
        <v>0</v>
      </c>
      <c r="K1224" t="s">
        <v>486</v>
      </c>
      <c r="L1224">
        <v>7145</v>
      </c>
      <c r="N1224" t="s">
        <v>522</v>
      </c>
      <c r="O1224" t="s">
        <v>564</v>
      </c>
      <c r="P1224">
        <v>1408</v>
      </c>
      <c r="Q1224" t="s">
        <v>2684</v>
      </c>
    </row>
    <row r="1225" spans="1:17" x14ac:dyDescent="0.25">
      <c r="A1225">
        <v>40249</v>
      </c>
      <c r="B1225">
        <v>-58.391923203526787</v>
      </c>
      <c r="C1225">
        <v>-34.596246421310887</v>
      </c>
      <c r="D1225" t="s">
        <v>1498</v>
      </c>
      <c r="E1225" t="s">
        <v>39</v>
      </c>
      <c r="F1225" t="s">
        <v>2685</v>
      </c>
      <c r="G1225" t="s">
        <v>40</v>
      </c>
      <c r="H1225">
        <v>2</v>
      </c>
      <c r="I1225" t="b">
        <v>0</v>
      </c>
      <c r="J1225" t="b">
        <v>0</v>
      </c>
      <c r="K1225" t="s">
        <v>487</v>
      </c>
      <c r="L1225">
        <v>0</v>
      </c>
      <c r="M1225" t="s">
        <v>312</v>
      </c>
      <c r="N1225" t="s">
        <v>524</v>
      </c>
      <c r="O1225" t="s">
        <v>565</v>
      </c>
    </row>
    <row r="1226" spans="1:17" x14ac:dyDescent="0.25">
      <c r="A1226">
        <v>40580</v>
      </c>
      <c r="B1226">
        <v>-58.391609921121287</v>
      </c>
      <c r="C1226">
        <v>-34.600560221207097</v>
      </c>
      <c r="D1226" t="s">
        <v>1490</v>
      </c>
      <c r="E1226" t="s">
        <v>39</v>
      </c>
      <c r="F1226" t="s">
        <v>2686</v>
      </c>
      <c r="G1226" t="s">
        <v>40</v>
      </c>
      <c r="H1226">
        <v>1</v>
      </c>
      <c r="I1226" t="b">
        <v>0</v>
      </c>
      <c r="J1226" t="b">
        <v>0</v>
      </c>
      <c r="K1226" t="s">
        <v>487</v>
      </c>
      <c r="L1226">
        <v>0</v>
      </c>
      <c r="M1226" t="s">
        <v>508</v>
      </c>
      <c r="N1226" t="s">
        <v>512</v>
      </c>
      <c r="O1226" t="s">
        <v>559</v>
      </c>
    </row>
    <row r="1227" spans="1:17" x14ac:dyDescent="0.25">
      <c r="A1227">
        <v>40610</v>
      </c>
      <c r="B1227">
        <v>-58.405898697040797</v>
      </c>
      <c r="C1227">
        <v>-34.636068536118302</v>
      </c>
      <c r="D1227" t="s">
        <v>1490</v>
      </c>
      <c r="E1227" t="s">
        <v>39</v>
      </c>
      <c r="F1227" t="s">
        <v>2687</v>
      </c>
      <c r="G1227" t="s">
        <v>40</v>
      </c>
      <c r="H1227">
        <v>3</v>
      </c>
      <c r="I1227" t="b">
        <v>0</v>
      </c>
      <c r="J1227" t="b">
        <v>0</v>
      </c>
      <c r="K1227" t="s">
        <v>488</v>
      </c>
      <c r="L1227">
        <v>3002</v>
      </c>
      <c r="N1227" t="s">
        <v>519</v>
      </c>
      <c r="O1227" t="s">
        <v>560</v>
      </c>
      <c r="P1227">
        <v>1262</v>
      </c>
      <c r="Q1227" t="s">
        <v>2688</v>
      </c>
    </row>
    <row r="1228" spans="1:17" x14ac:dyDescent="0.25">
      <c r="A1228">
        <v>41122</v>
      </c>
      <c r="B1228">
        <v>-58.380091741922293</v>
      </c>
      <c r="C1228">
        <v>-34.604320259057488</v>
      </c>
      <c r="D1228" t="s">
        <v>1489</v>
      </c>
      <c r="E1228" t="s">
        <v>39</v>
      </c>
      <c r="F1228" t="s">
        <v>2689</v>
      </c>
      <c r="G1228" t="s">
        <v>40</v>
      </c>
      <c r="H1228">
        <v>2</v>
      </c>
      <c r="I1228" t="b">
        <v>0</v>
      </c>
      <c r="J1228" t="b">
        <v>0</v>
      </c>
      <c r="K1228" t="s">
        <v>308</v>
      </c>
      <c r="L1228">
        <v>943</v>
      </c>
      <c r="N1228" t="s">
        <v>512</v>
      </c>
      <c r="O1228" t="s">
        <v>559</v>
      </c>
      <c r="P1228">
        <v>1035</v>
      </c>
      <c r="Q1228" t="s">
        <v>2690</v>
      </c>
    </row>
    <row r="1229" spans="1:17" x14ac:dyDescent="0.25">
      <c r="A1229">
        <v>40282</v>
      </c>
      <c r="B1229">
        <v>-58.439880506925199</v>
      </c>
      <c r="C1229">
        <v>-34.620689777997903</v>
      </c>
      <c r="D1229" t="s">
        <v>1498</v>
      </c>
      <c r="E1229" t="s">
        <v>39</v>
      </c>
      <c r="F1229" t="s">
        <v>2691</v>
      </c>
      <c r="G1229" t="s">
        <v>40</v>
      </c>
      <c r="H1229">
        <v>3</v>
      </c>
      <c r="I1229" t="b">
        <v>0</v>
      </c>
      <c r="J1229" t="b">
        <v>0</v>
      </c>
      <c r="K1229" t="s">
        <v>489</v>
      </c>
      <c r="L1229">
        <v>804</v>
      </c>
      <c r="N1229" t="s">
        <v>518</v>
      </c>
      <c r="O1229" t="s">
        <v>562</v>
      </c>
      <c r="P1229">
        <v>1424</v>
      </c>
      <c r="Q1229" t="s">
        <v>2692</v>
      </c>
    </row>
    <row r="1230" spans="1:17" x14ac:dyDescent="0.25">
      <c r="A1230">
        <v>40831</v>
      </c>
      <c r="B1230">
        <v>-58.3861259600152</v>
      </c>
      <c r="C1230">
        <v>-34.610379171940501</v>
      </c>
      <c r="D1230" t="s">
        <v>1491</v>
      </c>
      <c r="E1230" t="s">
        <v>39</v>
      </c>
      <c r="F1230" t="s">
        <v>2693</v>
      </c>
      <c r="G1230" t="s">
        <v>40</v>
      </c>
      <c r="H1230">
        <v>1</v>
      </c>
      <c r="I1230" t="b">
        <v>0</v>
      </c>
      <c r="J1230" t="b">
        <v>0</v>
      </c>
      <c r="K1230" t="s">
        <v>490</v>
      </c>
      <c r="L1230">
        <v>0</v>
      </c>
      <c r="M1230" t="s">
        <v>1526</v>
      </c>
      <c r="N1230" t="s">
        <v>515</v>
      </c>
      <c r="O1230" t="s">
        <v>559</v>
      </c>
    </row>
    <row r="1231" spans="1:17" x14ac:dyDescent="0.25">
      <c r="A1231">
        <v>41126</v>
      </c>
      <c r="B1231">
        <v>-58.373395397795797</v>
      </c>
      <c r="C1231">
        <v>-34.593344265341699</v>
      </c>
      <c r="D1231" t="s">
        <v>1489</v>
      </c>
      <c r="E1231" t="s">
        <v>39</v>
      </c>
      <c r="F1231" t="s">
        <v>2694</v>
      </c>
      <c r="G1231" t="s">
        <v>40</v>
      </c>
      <c r="H1231">
        <v>2</v>
      </c>
      <c r="I1231" t="b">
        <v>0</v>
      </c>
      <c r="J1231" t="b">
        <v>0</v>
      </c>
      <c r="K1231" t="s">
        <v>491</v>
      </c>
      <c r="L1231">
        <v>1225</v>
      </c>
      <c r="N1231" t="s">
        <v>517</v>
      </c>
      <c r="O1231" t="s">
        <v>559</v>
      </c>
      <c r="P1231">
        <v>1104</v>
      </c>
      <c r="Q1231" t="s">
        <v>2695</v>
      </c>
    </row>
    <row r="1232" spans="1:17" x14ac:dyDescent="0.25">
      <c r="A1232">
        <v>40164</v>
      </c>
      <c r="B1232">
        <v>-58.373649094717102</v>
      </c>
      <c r="C1232">
        <v>-34.602918042878898</v>
      </c>
      <c r="D1232" t="s">
        <v>1498</v>
      </c>
      <c r="E1232" t="s">
        <v>39</v>
      </c>
      <c r="F1232" t="s">
        <v>2696</v>
      </c>
      <c r="G1232" t="s">
        <v>40</v>
      </c>
      <c r="H1232">
        <v>3</v>
      </c>
      <c r="I1232" t="b">
        <v>0</v>
      </c>
      <c r="J1232" t="b">
        <v>0</v>
      </c>
      <c r="K1232" t="s">
        <v>491</v>
      </c>
      <c r="L1232">
        <v>427</v>
      </c>
      <c r="N1232" t="s">
        <v>512</v>
      </c>
      <c r="O1232" t="s">
        <v>559</v>
      </c>
      <c r="P1232">
        <v>1004</v>
      </c>
      <c r="Q1232" t="s">
        <v>2697</v>
      </c>
    </row>
    <row r="1233" spans="1:17" x14ac:dyDescent="0.25">
      <c r="A1233">
        <v>41006</v>
      </c>
      <c r="B1233">
        <v>-58.374165539608498</v>
      </c>
      <c r="C1233">
        <v>-34.601568862623701</v>
      </c>
      <c r="D1233" t="s">
        <v>1491</v>
      </c>
      <c r="E1233" t="s">
        <v>39</v>
      </c>
      <c r="F1233" t="s">
        <v>2698</v>
      </c>
      <c r="G1233" t="s">
        <v>40</v>
      </c>
      <c r="H1233">
        <v>2</v>
      </c>
      <c r="I1233" t="b">
        <v>0</v>
      </c>
      <c r="J1233" t="b">
        <v>0</v>
      </c>
      <c r="K1233" t="s">
        <v>491</v>
      </c>
      <c r="L1233">
        <v>550</v>
      </c>
      <c r="N1233" t="s">
        <v>512</v>
      </c>
      <c r="O1233" t="s">
        <v>559</v>
      </c>
      <c r="P1233">
        <v>1004</v>
      </c>
      <c r="Q1233" t="s">
        <v>2699</v>
      </c>
    </row>
    <row r="1234" spans="1:17" x14ac:dyDescent="0.25">
      <c r="A1234">
        <v>40313</v>
      </c>
      <c r="B1234">
        <v>-58.373827095520397</v>
      </c>
      <c r="C1234">
        <v>-34.603947085213598</v>
      </c>
      <c r="D1234" t="s">
        <v>1498</v>
      </c>
      <c r="E1234" t="s">
        <v>39</v>
      </c>
      <c r="F1234" t="s">
        <v>2700</v>
      </c>
      <c r="G1234" t="s">
        <v>40</v>
      </c>
      <c r="H1234">
        <v>1</v>
      </c>
      <c r="I1234" t="b">
        <v>0</v>
      </c>
      <c r="J1234" t="b">
        <v>0</v>
      </c>
      <c r="K1234" t="s">
        <v>491</v>
      </c>
      <c r="L1234">
        <v>0</v>
      </c>
      <c r="M1234" t="s">
        <v>493</v>
      </c>
      <c r="N1234" t="s">
        <v>512</v>
      </c>
      <c r="O1234" t="s">
        <v>559</v>
      </c>
    </row>
    <row r="1235" spans="1:17" x14ac:dyDescent="0.25">
      <c r="A1235">
        <v>39710</v>
      </c>
      <c r="B1235">
        <v>-58.422627786232603</v>
      </c>
      <c r="C1235">
        <v>-34.580649315726603</v>
      </c>
      <c r="D1235" t="s">
        <v>2225</v>
      </c>
      <c r="E1235" t="s">
        <v>39</v>
      </c>
      <c r="F1235" t="s">
        <v>2701</v>
      </c>
      <c r="G1235" t="s">
        <v>40</v>
      </c>
      <c r="H1235">
        <v>1</v>
      </c>
      <c r="I1235" t="b">
        <v>0</v>
      </c>
      <c r="J1235" t="b">
        <v>0</v>
      </c>
      <c r="K1235" t="s">
        <v>312</v>
      </c>
      <c r="L1235">
        <v>0</v>
      </c>
      <c r="M1235" t="s">
        <v>2702</v>
      </c>
      <c r="N1235" t="s">
        <v>530</v>
      </c>
      <c r="O1235" t="s">
        <v>569</v>
      </c>
    </row>
    <row r="1236" spans="1:17" x14ac:dyDescent="0.25">
      <c r="A1236">
        <v>40080</v>
      </c>
      <c r="B1236">
        <v>-58.422627786232603</v>
      </c>
      <c r="C1236">
        <v>-34.580649315726603</v>
      </c>
      <c r="D1236" t="s">
        <v>1548</v>
      </c>
      <c r="E1236" t="s">
        <v>39</v>
      </c>
      <c r="F1236" t="s">
        <v>2701</v>
      </c>
      <c r="G1236" t="s">
        <v>40</v>
      </c>
      <c r="H1236">
        <v>2</v>
      </c>
      <c r="I1236" t="b">
        <v>0</v>
      </c>
      <c r="J1236" t="b">
        <v>0</v>
      </c>
      <c r="K1236" t="s">
        <v>312</v>
      </c>
      <c r="L1236">
        <v>0</v>
      </c>
      <c r="M1236" t="s">
        <v>2702</v>
      </c>
      <c r="N1236" t="s">
        <v>530</v>
      </c>
      <c r="O1236" t="s">
        <v>569</v>
      </c>
    </row>
    <row r="1237" spans="1:17" x14ac:dyDescent="0.25">
      <c r="A1237">
        <v>41274</v>
      </c>
      <c r="B1237">
        <v>-58.422627786232603</v>
      </c>
      <c r="C1237">
        <v>-34.580649315726603</v>
      </c>
      <c r="D1237" t="s">
        <v>37</v>
      </c>
      <c r="E1237" t="s">
        <v>39</v>
      </c>
      <c r="F1237" t="s">
        <v>2701</v>
      </c>
      <c r="G1237" t="s">
        <v>40</v>
      </c>
      <c r="H1237">
        <v>2</v>
      </c>
      <c r="I1237" t="b">
        <v>0</v>
      </c>
      <c r="J1237" t="b">
        <v>0</v>
      </c>
      <c r="K1237" t="s">
        <v>312</v>
      </c>
      <c r="L1237">
        <v>0</v>
      </c>
      <c r="M1237" t="s">
        <v>2702</v>
      </c>
      <c r="N1237" t="s">
        <v>530</v>
      </c>
      <c r="O1237" t="s">
        <v>569</v>
      </c>
    </row>
    <row r="1238" spans="1:17" x14ac:dyDescent="0.25">
      <c r="A1238">
        <v>40440</v>
      </c>
      <c r="B1238">
        <v>-58.422627786232603</v>
      </c>
      <c r="C1238">
        <v>-34.580649315726603</v>
      </c>
      <c r="D1238" t="s">
        <v>1494</v>
      </c>
      <c r="E1238" t="s">
        <v>39</v>
      </c>
      <c r="F1238" t="s">
        <v>2701</v>
      </c>
      <c r="G1238" t="s">
        <v>40</v>
      </c>
      <c r="H1238">
        <v>1</v>
      </c>
      <c r="I1238" t="b">
        <v>0</v>
      </c>
      <c r="J1238" t="b">
        <v>0</v>
      </c>
      <c r="K1238" t="s">
        <v>312</v>
      </c>
      <c r="L1238">
        <v>0</v>
      </c>
      <c r="M1238" t="s">
        <v>2702</v>
      </c>
      <c r="N1238" t="s">
        <v>530</v>
      </c>
      <c r="O1238" t="s">
        <v>569</v>
      </c>
    </row>
    <row r="1239" spans="1:17" x14ac:dyDescent="0.25">
      <c r="A1239">
        <v>40743</v>
      </c>
      <c r="B1239">
        <v>-58.384394552636387</v>
      </c>
      <c r="C1239">
        <v>-34.613840389908802</v>
      </c>
      <c r="D1239" t="s">
        <v>1491</v>
      </c>
      <c r="E1239" t="s">
        <v>39</v>
      </c>
      <c r="F1239" t="s">
        <v>2703</v>
      </c>
      <c r="G1239" t="s">
        <v>40</v>
      </c>
      <c r="H1239">
        <v>2</v>
      </c>
      <c r="I1239" t="b">
        <v>0</v>
      </c>
      <c r="J1239" t="b">
        <v>0</v>
      </c>
      <c r="K1239" t="s">
        <v>492</v>
      </c>
      <c r="L1239">
        <v>446</v>
      </c>
      <c r="N1239" t="s">
        <v>515</v>
      </c>
      <c r="O1239" t="s">
        <v>559</v>
      </c>
      <c r="P1239">
        <v>1075</v>
      </c>
      <c r="Q1239" t="s">
        <v>2704</v>
      </c>
    </row>
    <row r="1240" spans="1:17" x14ac:dyDescent="0.25">
      <c r="A1240">
        <v>39777</v>
      </c>
      <c r="B1240">
        <v>-58.404210815702903</v>
      </c>
      <c r="C1240">
        <v>-34.606247201805701</v>
      </c>
      <c r="D1240" t="s">
        <v>1527</v>
      </c>
      <c r="E1240" t="s">
        <v>39</v>
      </c>
      <c r="F1240" t="s">
        <v>2705</v>
      </c>
      <c r="G1240" t="s">
        <v>40</v>
      </c>
      <c r="H1240">
        <v>1</v>
      </c>
      <c r="I1240" t="b">
        <v>0</v>
      </c>
      <c r="J1240" t="b">
        <v>0</v>
      </c>
      <c r="K1240" t="s">
        <v>493</v>
      </c>
      <c r="L1240">
        <v>2659</v>
      </c>
      <c r="N1240" t="s">
        <v>527</v>
      </c>
      <c r="O1240" t="s">
        <v>567</v>
      </c>
      <c r="P1240">
        <v>1045</v>
      </c>
      <c r="Q1240" t="s">
        <v>2706</v>
      </c>
    </row>
    <row r="1241" spans="1:17" x14ac:dyDescent="0.25">
      <c r="A1241">
        <v>39819</v>
      </c>
      <c r="B1241">
        <v>-58.371655498243513</v>
      </c>
      <c r="C1241">
        <v>-34.6041163622168</v>
      </c>
      <c r="D1241" t="s">
        <v>1542</v>
      </c>
      <c r="E1241" t="s">
        <v>39</v>
      </c>
      <c r="F1241" t="s">
        <v>2707</v>
      </c>
      <c r="G1241" t="s">
        <v>40</v>
      </c>
      <c r="H1241">
        <v>1</v>
      </c>
      <c r="I1241" t="b">
        <v>0</v>
      </c>
      <c r="J1241" t="b">
        <v>0</v>
      </c>
      <c r="K1241" t="s">
        <v>493</v>
      </c>
      <c r="L1241">
        <v>345</v>
      </c>
      <c r="N1241" t="s">
        <v>512</v>
      </c>
      <c r="O1241" t="s">
        <v>559</v>
      </c>
      <c r="P1241">
        <v>1041</v>
      </c>
      <c r="Q1241" t="s">
        <v>2708</v>
      </c>
    </row>
    <row r="1242" spans="1:17" x14ac:dyDescent="0.25">
      <c r="A1242">
        <v>39917</v>
      </c>
      <c r="B1242">
        <v>-58.371787480581702</v>
      </c>
      <c r="C1242">
        <v>-34.604127067309101</v>
      </c>
      <c r="D1242" t="s">
        <v>1520</v>
      </c>
      <c r="E1242" t="s">
        <v>39</v>
      </c>
      <c r="F1242" t="s">
        <v>2709</v>
      </c>
      <c r="G1242" t="s">
        <v>40</v>
      </c>
      <c r="H1242">
        <v>2</v>
      </c>
      <c r="I1242" t="b">
        <v>0</v>
      </c>
      <c r="J1242" t="b">
        <v>0</v>
      </c>
      <c r="K1242" t="s">
        <v>493</v>
      </c>
      <c r="L1242">
        <v>355</v>
      </c>
      <c r="N1242" t="s">
        <v>512</v>
      </c>
      <c r="O1242" t="s">
        <v>559</v>
      </c>
      <c r="P1242">
        <v>1041</v>
      </c>
      <c r="Q1242" t="s">
        <v>2708</v>
      </c>
    </row>
    <row r="1243" spans="1:17" x14ac:dyDescent="0.25">
      <c r="A1243">
        <v>40285</v>
      </c>
      <c r="B1243">
        <v>-58.3760027018293</v>
      </c>
      <c r="C1243">
        <v>-34.604800943078303</v>
      </c>
      <c r="D1243" t="s">
        <v>1498</v>
      </c>
      <c r="E1243" t="s">
        <v>39</v>
      </c>
      <c r="F1243" t="s">
        <v>2710</v>
      </c>
      <c r="G1243" t="s">
        <v>40</v>
      </c>
      <c r="H1243">
        <v>2</v>
      </c>
      <c r="I1243" t="b">
        <v>0</v>
      </c>
      <c r="J1243" t="b">
        <v>0</v>
      </c>
      <c r="K1243" t="s">
        <v>493</v>
      </c>
      <c r="L1243">
        <v>662</v>
      </c>
      <c r="N1243" t="s">
        <v>512</v>
      </c>
      <c r="O1243" t="s">
        <v>559</v>
      </c>
      <c r="P1243">
        <v>1041</v>
      </c>
      <c r="Q1243" t="s">
        <v>1449</v>
      </c>
    </row>
    <row r="1244" spans="1:17" x14ac:dyDescent="0.25">
      <c r="A1244">
        <v>39955</v>
      </c>
      <c r="B1244">
        <v>-58.377103398882397</v>
      </c>
      <c r="C1244">
        <v>-34.604508035775098</v>
      </c>
      <c r="D1244" t="s">
        <v>1520</v>
      </c>
      <c r="E1244" t="s">
        <v>39</v>
      </c>
      <c r="F1244" t="s">
        <v>2711</v>
      </c>
      <c r="G1244" t="s">
        <v>40</v>
      </c>
      <c r="H1244">
        <v>1</v>
      </c>
      <c r="I1244" t="b">
        <v>0</v>
      </c>
      <c r="J1244" t="b">
        <v>0</v>
      </c>
      <c r="K1244" t="s">
        <v>493</v>
      </c>
      <c r="L1244">
        <v>735</v>
      </c>
      <c r="N1244" t="s">
        <v>512</v>
      </c>
      <c r="O1244" t="s">
        <v>559</v>
      </c>
      <c r="P1244">
        <v>1041</v>
      </c>
      <c r="Q1244" t="s">
        <v>1452</v>
      </c>
    </row>
    <row r="1245" spans="1:17" x14ac:dyDescent="0.25">
      <c r="A1245">
        <v>40949</v>
      </c>
      <c r="B1245">
        <v>-58.419150827145998</v>
      </c>
      <c r="C1245">
        <v>-34.578892792718896</v>
      </c>
      <c r="D1245" t="s">
        <v>1491</v>
      </c>
      <c r="E1245" t="s">
        <v>39</v>
      </c>
      <c r="F1245" t="s">
        <v>2712</v>
      </c>
      <c r="G1245" t="s">
        <v>40</v>
      </c>
      <c r="H1245">
        <v>2</v>
      </c>
      <c r="I1245" t="b">
        <v>0</v>
      </c>
      <c r="J1245" t="b">
        <v>0</v>
      </c>
      <c r="K1245" t="s">
        <v>494</v>
      </c>
      <c r="L1245">
        <v>0</v>
      </c>
      <c r="M1245" t="s">
        <v>2713</v>
      </c>
      <c r="N1245" t="s">
        <v>530</v>
      </c>
      <c r="O1245" t="s">
        <v>569</v>
      </c>
    </row>
    <row r="1246" spans="1:17" x14ac:dyDescent="0.25">
      <c r="A1246">
        <v>39932</v>
      </c>
      <c r="B1246">
        <v>-58.370792369244391</v>
      </c>
      <c r="C1246">
        <v>-34.604183405397201</v>
      </c>
      <c r="D1246" t="s">
        <v>1520</v>
      </c>
      <c r="E1246" t="s">
        <v>39</v>
      </c>
      <c r="F1246" t="s">
        <v>2714</v>
      </c>
      <c r="G1246" t="s">
        <v>40</v>
      </c>
      <c r="H1246">
        <v>1</v>
      </c>
      <c r="I1246" t="b">
        <v>0</v>
      </c>
      <c r="J1246" t="b">
        <v>0</v>
      </c>
      <c r="K1246" t="s">
        <v>493</v>
      </c>
      <c r="L1246">
        <v>0</v>
      </c>
      <c r="M1246" t="s">
        <v>226</v>
      </c>
      <c r="N1246" t="s">
        <v>512</v>
      </c>
      <c r="O1246" t="s">
        <v>559</v>
      </c>
    </row>
    <row r="1247" spans="1:17" x14ac:dyDescent="0.25">
      <c r="A1247">
        <v>40764</v>
      </c>
      <c r="B1247">
        <v>-58.431670882591902</v>
      </c>
      <c r="C1247">
        <v>-34.5955618706396</v>
      </c>
      <c r="D1247" t="s">
        <v>1491</v>
      </c>
      <c r="E1247" t="s">
        <v>39</v>
      </c>
      <c r="F1247" t="s">
        <v>2715</v>
      </c>
      <c r="G1247" t="s">
        <v>40</v>
      </c>
      <c r="H1247">
        <v>2</v>
      </c>
      <c r="I1247" t="b">
        <v>0</v>
      </c>
      <c r="J1247" t="b">
        <v>0</v>
      </c>
      <c r="K1247" t="s">
        <v>2142</v>
      </c>
      <c r="L1247">
        <v>945</v>
      </c>
      <c r="N1247" t="s">
        <v>516</v>
      </c>
      <c r="O1247" t="s">
        <v>561</v>
      </c>
      <c r="P1247">
        <v>1414</v>
      </c>
      <c r="Q1247" t="s">
        <v>2716</v>
      </c>
    </row>
    <row r="1248" spans="1:17" x14ac:dyDescent="0.25">
      <c r="A1248">
        <v>40848</v>
      </c>
      <c r="B1248">
        <v>-58.422023207998002</v>
      </c>
      <c r="C1248">
        <v>-34.573272950642</v>
      </c>
      <c r="D1248" t="s">
        <v>1491</v>
      </c>
      <c r="E1248" t="s">
        <v>39</v>
      </c>
      <c r="F1248" t="s">
        <v>2717</v>
      </c>
      <c r="G1248" t="s">
        <v>40</v>
      </c>
      <c r="H1248">
        <v>1</v>
      </c>
      <c r="I1248" t="b">
        <v>0</v>
      </c>
      <c r="J1248" t="b">
        <v>0</v>
      </c>
      <c r="K1248" t="s">
        <v>495</v>
      </c>
      <c r="L1248">
        <v>0</v>
      </c>
      <c r="M1248" t="s">
        <v>2718</v>
      </c>
      <c r="N1248" t="s">
        <v>530</v>
      </c>
      <c r="O1248" t="s">
        <v>569</v>
      </c>
    </row>
    <row r="1249" spans="1:17" x14ac:dyDescent="0.25">
      <c r="A1249">
        <v>40137</v>
      </c>
      <c r="B1249">
        <v>-58.444443329677597</v>
      </c>
      <c r="C1249">
        <v>-34.542128031899601</v>
      </c>
      <c r="D1249" t="s">
        <v>1498</v>
      </c>
      <c r="E1249" t="s">
        <v>39</v>
      </c>
      <c r="F1249" t="s">
        <v>2719</v>
      </c>
      <c r="G1249" t="s">
        <v>40</v>
      </c>
      <c r="H1249">
        <v>2</v>
      </c>
      <c r="I1249" t="b">
        <v>0</v>
      </c>
      <c r="J1249" t="b">
        <v>0</v>
      </c>
      <c r="K1249" t="s">
        <v>496</v>
      </c>
      <c r="L1249">
        <v>0</v>
      </c>
      <c r="M1249" t="s">
        <v>2720</v>
      </c>
      <c r="N1249" t="s">
        <v>532</v>
      </c>
      <c r="O1249" t="s">
        <v>570</v>
      </c>
    </row>
    <row r="1250" spans="1:17" x14ac:dyDescent="0.25">
      <c r="A1250">
        <v>39982</v>
      </c>
      <c r="B1250">
        <v>-58.375108140233287</v>
      </c>
      <c r="C1250">
        <v>-34.639268458194401</v>
      </c>
      <c r="D1250" t="s">
        <v>1520</v>
      </c>
      <c r="E1250" t="s">
        <v>39</v>
      </c>
      <c r="F1250" t="s">
        <v>2721</v>
      </c>
      <c r="G1250" t="s">
        <v>40</v>
      </c>
      <c r="H1250">
        <v>1</v>
      </c>
      <c r="I1250" t="b">
        <v>0</v>
      </c>
      <c r="J1250" t="b">
        <v>0</v>
      </c>
      <c r="K1250" t="s">
        <v>497</v>
      </c>
      <c r="L1250">
        <v>1754</v>
      </c>
      <c r="N1250" t="s">
        <v>525</v>
      </c>
      <c r="O1250" t="s">
        <v>560</v>
      </c>
      <c r="P1250">
        <v>1288</v>
      </c>
      <c r="Q1250" t="s">
        <v>2722</v>
      </c>
    </row>
    <row r="1251" spans="1:17" x14ac:dyDescent="0.25">
      <c r="A1251">
        <v>40796</v>
      </c>
      <c r="B1251">
        <v>-58.452651149645298</v>
      </c>
      <c r="C1251">
        <v>-34.562721689244597</v>
      </c>
      <c r="D1251" t="s">
        <v>1491</v>
      </c>
      <c r="E1251" t="s">
        <v>39</v>
      </c>
      <c r="F1251" t="s">
        <v>2723</v>
      </c>
      <c r="G1251" t="s">
        <v>40</v>
      </c>
      <c r="H1251">
        <v>4</v>
      </c>
      <c r="I1251" t="b">
        <v>0</v>
      </c>
      <c r="J1251" t="b">
        <v>0</v>
      </c>
      <c r="K1251" t="s">
        <v>498</v>
      </c>
      <c r="L1251">
        <v>2162</v>
      </c>
      <c r="N1251" t="s">
        <v>532</v>
      </c>
      <c r="O1251" t="s">
        <v>570</v>
      </c>
      <c r="P1251">
        <v>1428</v>
      </c>
      <c r="Q1251" t="s">
        <v>2724</v>
      </c>
    </row>
    <row r="1252" spans="1:17" x14ac:dyDescent="0.25">
      <c r="A1252">
        <v>40347</v>
      </c>
      <c r="B1252">
        <v>-58.3801723178047</v>
      </c>
      <c r="C1252">
        <v>-34.594887991749196</v>
      </c>
      <c r="D1252" t="s">
        <v>1498</v>
      </c>
      <c r="E1252" t="s">
        <v>39</v>
      </c>
      <c r="F1252" t="s">
        <v>2725</v>
      </c>
      <c r="G1252" t="s">
        <v>40</v>
      </c>
      <c r="H1252">
        <v>1</v>
      </c>
      <c r="I1252" t="b">
        <v>0</v>
      </c>
      <c r="J1252" t="b">
        <v>0</v>
      </c>
      <c r="K1252" t="s">
        <v>499</v>
      </c>
      <c r="L1252">
        <v>1134</v>
      </c>
      <c r="N1252" t="s">
        <v>517</v>
      </c>
      <c r="O1252" t="s">
        <v>559</v>
      </c>
      <c r="P1252">
        <v>1008</v>
      </c>
      <c r="Q1252" t="s">
        <v>2726</v>
      </c>
    </row>
    <row r="1253" spans="1:17" x14ac:dyDescent="0.25">
      <c r="A1253">
        <v>40419</v>
      </c>
      <c r="B1253">
        <v>-58.380292601854102</v>
      </c>
      <c r="C1253">
        <v>-34.5931436988527</v>
      </c>
      <c r="D1253" t="s">
        <v>1494</v>
      </c>
      <c r="E1253" t="s">
        <v>39</v>
      </c>
      <c r="F1253" t="s">
        <v>2727</v>
      </c>
      <c r="G1253" t="s">
        <v>40</v>
      </c>
      <c r="H1253">
        <v>2</v>
      </c>
      <c r="I1253" t="b">
        <v>0</v>
      </c>
      <c r="J1253" t="b">
        <v>0</v>
      </c>
      <c r="K1253" t="s">
        <v>499</v>
      </c>
      <c r="L1253">
        <v>1280</v>
      </c>
      <c r="N1253" t="s">
        <v>517</v>
      </c>
      <c r="O1253" t="s">
        <v>559</v>
      </c>
      <c r="P1253">
        <v>1011</v>
      </c>
      <c r="Q1253" t="s">
        <v>2728</v>
      </c>
    </row>
    <row r="1254" spans="1:17" x14ac:dyDescent="0.25">
      <c r="A1254">
        <v>40900</v>
      </c>
      <c r="B1254">
        <v>-58.464148987065897</v>
      </c>
      <c r="C1254">
        <v>-34.570449706218596</v>
      </c>
      <c r="D1254" t="s">
        <v>1491</v>
      </c>
      <c r="E1254" t="s">
        <v>39</v>
      </c>
      <c r="F1254" t="s">
        <v>2729</v>
      </c>
      <c r="G1254" t="s">
        <v>40</v>
      </c>
      <c r="H1254">
        <v>2</v>
      </c>
      <c r="I1254" t="b">
        <v>0</v>
      </c>
      <c r="J1254" t="b">
        <v>0</v>
      </c>
      <c r="K1254" t="s">
        <v>500</v>
      </c>
      <c r="L1254">
        <v>1801</v>
      </c>
      <c r="N1254" t="s">
        <v>532</v>
      </c>
      <c r="O1254" t="s">
        <v>570</v>
      </c>
      <c r="P1254">
        <v>1430</v>
      </c>
      <c r="Q1254" t="s">
        <v>2730</v>
      </c>
    </row>
    <row r="1255" spans="1:17" x14ac:dyDescent="0.25">
      <c r="A1255">
        <v>40201</v>
      </c>
      <c r="B1255">
        <v>-58.476091599991904</v>
      </c>
      <c r="C1255">
        <v>-34.616923880253999</v>
      </c>
      <c r="D1255" t="s">
        <v>1498</v>
      </c>
      <c r="E1255" t="s">
        <v>39</v>
      </c>
      <c r="F1255" t="s">
        <v>2731</v>
      </c>
      <c r="G1255" t="s">
        <v>40</v>
      </c>
      <c r="H1255">
        <v>2</v>
      </c>
      <c r="I1255" t="b">
        <v>0</v>
      </c>
      <c r="J1255" t="b">
        <v>0</v>
      </c>
      <c r="K1255" t="s">
        <v>501</v>
      </c>
      <c r="L1255">
        <v>0</v>
      </c>
      <c r="M1255" t="s">
        <v>2732</v>
      </c>
      <c r="N1255" t="s">
        <v>545</v>
      </c>
      <c r="O1255" t="s">
        <v>573</v>
      </c>
    </row>
    <row r="1256" spans="1:17" x14ac:dyDescent="0.25">
      <c r="A1256">
        <v>40536</v>
      </c>
      <c r="B1256">
        <v>-58.431761424757902</v>
      </c>
      <c r="C1256">
        <v>-34.602095359808899</v>
      </c>
      <c r="D1256" t="s">
        <v>1490</v>
      </c>
      <c r="E1256" t="s">
        <v>39</v>
      </c>
      <c r="F1256" t="s">
        <v>2733</v>
      </c>
      <c r="G1256" t="s">
        <v>40</v>
      </c>
      <c r="H1256">
        <v>4</v>
      </c>
      <c r="I1256" t="b">
        <v>0</v>
      </c>
      <c r="J1256" t="b">
        <v>0</v>
      </c>
      <c r="K1256" t="s">
        <v>502</v>
      </c>
      <c r="L1256">
        <v>0</v>
      </c>
      <c r="M1256" t="s">
        <v>268</v>
      </c>
      <c r="N1256" t="s">
        <v>537</v>
      </c>
      <c r="O1256" t="s">
        <v>568</v>
      </c>
    </row>
    <row r="1257" spans="1:17" x14ac:dyDescent="0.25">
      <c r="A1257">
        <v>39986</v>
      </c>
      <c r="B1257">
        <v>-58.373650298525298</v>
      </c>
      <c r="C1257">
        <v>-34.605791547438997</v>
      </c>
      <c r="D1257" t="s">
        <v>1548</v>
      </c>
      <c r="E1257" t="s">
        <v>39</v>
      </c>
      <c r="F1257" t="s">
        <v>2734</v>
      </c>
      <c r="G1257" t="s">
        <v>40</v>
      </c>
      <c r="H1257">
        <v>5</v>
      </c>
      <c r="I1257" t="b">
        <v>0</v>
      </c>
      <c r="J1257" t="b">
        <v>0</v>
      </c>
      <c r="K1257" t="s">
        <v>424</v>
      </c>
      <c r="L1257">
        <v>500</v>
      </c>
      <c r="N1257" t="s">
        <v>512</v>
      </c>
      <c r="O1257" t="s">
        <v>559</v>
      </c>
      <c r="P1257">
        <v>1038</v>
      </c>
      <c r="Q1257" t="s">
        <v>2735</v>
      </c>
    </row>
    <row r="1258" spans="1:17" x14ac:dyDescent="0.25">
      <c r="A1258">
        <v>40951</v>
      </c>
      <c r="B1258">
        <v>-58.372462965515297</v>
      </c>
      <c r="C1258">
        <v>-34.605339368237402</v>
      </c>
      <c r="D1258" t="s">
        <v>1491</v>
      </c>
      <c r="E1258" t="s">
        <v>39</v>
      </c>
      <c r="F1258" t="s">
        <v>2736</v>
      </c>
      <c r="G1258" t="s">
        <v>40</v>
      </c>
      <c r="H1258">
        <v>8</v>
      </c>
      <c r="I1258" t="b">
        <v>0</v>
      </c>
      <c r="J1258" t="b">
        <v>0</v>
      </c>
      <c r="K1258" t="s">
        <v>424</v>
      </c>
      <c r="L1258">
        <v>407</v>
      </c>
      <c r="N1258" t="s">
        <v>512</v>
      </c>
      <c r="O1258" t="s">
        <v>559</v>
      </c>
      <c r="P1258">
        <v>1038</v>
      </c>
      <c r="Q1258" t="s">
        <v>1389</v>
      </c>
    </row>
    <row r="1259" spans="1:17" x14ac:dyDescent="0.25">
      <c r="A1259">
        <v>40756</v>
      </c>
      <c r="B1259">
        <v>-58.372719578637003</v>
      </c>
      <c r="C1259">
        <v>-34.605720517602599</v>
      </c>
      <c r="D1259" t="s">
        <v>1491</v>
      </c>
      <c r="E1259" t="s">
        <v>39</v>
      </c>
      <c r="F1259" t="s">
        <v>2737</v>
      </c>
      <c r="G1259" t="s">
        <v>40</v>
      </c>
      <c r="H1259">
        <v>2</v>
      </c>
      <c r="I1259" t="b">
        <v>0</v>
      </c>
      <c r="J1259" t="b">
        <v>0</v>
      </c>
      <c r="K1259" t="s">
        <v>424</v>
      </c>
      <c r="L1259">
        <v>430</v>
      </c>
      <c r="N1259" t="s">
        <v>512</v>
      </c>
      <c r="O1259" t="s">
        <v>559</v>
      </c>
      <c r="P1259">
        <v>1038</v>
      </c>
      <c r="Q1259" t="s">
        <v>2735</v>
      </c>
    </row>
    <row r="1260" spans="1:17" x14ac:dyDescent="0.25">
      <c r="A1260">
        <v>40689</v>
      </c>
      <c r="B1260">
        <v>-58.374769642231797</v>
      </c>
      <c r="C1260">
        <v>-34.605883510829798</v>
      </c>
      <c r="D1260" t="s">
        <v>1490</v>
      </c>
      <c r="E1260" t="s">
        <v>39</v>
      </c>
      <c r="F1260" t="s">
        <v>2738</v>
      </c>
      <c r="G1260" t="s">
        <v>40</v>
      </c>
      <c r="H1260">
        <v>3</v>
      </c>
      <c r="I1260" t="b">
        <v>0</v>
      </c>
      <c r="J1260" t="b">
        <v>0</v>
      </c>
      <c r="K1260" t="s">
        <v>424</v>
      </c>
      <c r="L1260">
        <v>588</v>
      </c>
      <c r="N1260" t="s">
        <v>512</v>
      </c>
      <c r="O1260" t="s">
        <v>559</v>
      </c>
      <c r="P1260">
        <v>1038</v>
      </c>
      <c r="Q1260" t="s">
        <v>1393</v>
      </c>
    </row>
    <row r="1261" spans="1:17" x14ac:dyDescent="0.25">
      <c r="A1261">
        <v>40604</v>
      </c>
      <c r="B1261">
        <v>-58.3695081779234</v>
      </c>
      <c r="C1261">
        <v>-34.600431453710698</v>
      </c>
      <c r="D1261" t="s">
        <v>1490</v>
      </c>
      <c r="E1261" t="s">
        <v>39</v>
      </c>
      <c r="F1261" t="s">
        <v>2739</v>
      </c>
      <c r="G1261" t="s">
        <v>40</v>
      </c>
      <c r="H1261">
        <v>3</v>
      </c>
      <c r="I1261" t="b">
        <v>0</v>
      </c>
      <c r="J1261" t="b">
        <v>0</v>
      </c>
      <c r="K1261" t="s">
        <v>503</v>
      </c>
      <c r="L1261">
        <v>101</v>
      </c>
      <c r="N1261" t="s">
        <v>512</v>
      </c>
      <c r="O1261" t="s">
        <v>559</v>
      </c>
      <c r="P1261">
        <v>1049</v>
      </c>
      <c r="Q1261" t="s">
        <v>2740</v>
      </c>
    </row>
    <row r="1262" spans="1:17" x14ac:dyDescent="0.25">
      <c r="A1262">
        <v>41214</v>
      </c>
      <c r="B1262">
        <v>-58.376421064977599</v>
      </c>
      <c r="C1262">
        <v>-34.601291339289702</v>
      </c>
      <c r="D1262" t="s">
        <v>1489</v>
      </c>
      <c r="E1262" t="s">
        <v>39</v>
      </c>
      <c r="F1262" t="s">
        <v>2741</v>
      </c>
      <c r="G1262" t="s">
        <v>40</v>
      </c>
      <c r="H1262">
        <v>2</v>
      </c>
      <c r="I1262" t="b">
        <v>0</v>
      </c>
      <c r="J1262" t="b">
        <v>0</v>
      </c>
      <c r="K1262" t="s">
        <v>503</v>
      </c>
      <c r="L1262">
        <v>680</v>
      </c>
      <c r="N1262" t="s">
        <v>512</v>
      </c>
      <c r="O1262" t="s">
        <v>559</v>
      </c>
      <c r="P1262">
        <v>1049</v>
      </c>
      <c r="Q1262" t="s">
        <v>2742</v>
      </c>
    </row>
    <row r="1263" spans="1:17" x14ac:dyDescent="0.25">
      <c r="A1263">
        <v>40018</v>
      </c>
      <c r="B1263">
        <v>-58.379099726218207</v>
      </c>
      <c r="C1263">
        <v>-34.601079006805698</v>
      </c>
      <c r="D1263" t="s">
        <v>1548</v>
      </c>
      <c r="E1263" t="s">
        <v>39</v>
      </c>
      <c r="F1263" t="s">
        <v>2743</v>
      </c>
      <c r="G1263" t="s">
        <v>40</v>
      </c>
      <c r="H1263">
        <v>2</v>
      </c>
      <c r="I1263" t="b">
        <v>0</v>
      </c>
      <c r="J1263" t="b">
        <v>0</v>
      </c>
      <c r="K1263" t="s">
        <v>503</v>
      </c>
      <c r="L1263">
        <v>865</v>
      </c>
      <c r="N1263" t="s">
        <v>512</v>
      </c>
      <c r="O1263" t="s">
        <v>559</v>
      </c>
      <c r="P1263">
        <v>1049</v>
      </c>
      <c r="Q1263" t="s">
        <v>1468</v>
      </c>
    </row>
    <row r="1264" spans="1:17" x14ac:dyDescent="0.25">
      <c r="A1264">
        <v>40629</v>
      </c>
      <c r="B1264">
        <v>-58.386864590046208</v>
      </c>
      <c r="C1264">
        <v>-34.596621742572196</v>
      </c>
      <c r="D1264" t="s">
        <v>1490</v>
      </c>
      <c r="E1264" t="s">
        <v>39</v>
      </c>
      <c r="F1264" t="s">
        <v>2744</v>
      </c>
      <c r="G1264" t="s">
        <v>40</v>
      </c>
      <c r="H1264">
        <v>2</v>
      </c>
      <c r="I1264" t="b">
        <v>0</v>
      </c>
      <c r="J1264" t="b">
        <v>0</v>
      </c>
      <c r="K1264" t="s">
        <v>504</v>
      </c>
      <c r="L1264">
        <v>1031</v>
      </c>
      <c r="N1264" t="s">
        <v>517</v>
      </c>
      <c r="O1264" t="s">
        <v>559</v>
      </c>
      <c r="P1264">
        <v>1016</v>
      </c>
      <c r="Q1264" t="s">
        <v>2745</v>
      </c>
    </row>
    <row r="1265" spans="1:17" x14ac:dyDescent="0.25">
      <c r="A1265">
        <v>41174</v>
      </c>
      <c r="B1265">
        <v>-58.386899861922387</v>
      </c>
      <c r="C1265">
        <v>-34.596113058657103</v>
      </c>
      <c r="D1265" t="s">
        <v>1489</v>
      </c>
      <c r="E1265" t="s">
        <v>39</v>
      </c>
      <c r="F1265" t="s">
        <v>2746</v>
      </c>
      <c r="G1265" t="s">
        <v>40</v>
      </c>
      <c r="H1265">
        <v>3</v>
      </c>
      <c r="I1265" t="b">
        <v>0</v>
      </c>
      <c r="J1265" t="b">
        <v>0</v>
      </c>
      <c r="K1265" t="s">
        <v>504</v>
      </c>
      <c r="L1265">
        <v>1071</v>
      </c>
      <c r="N1265" t="s">
        <v>517</v>
      </c>
      <c r="O1265" t="s">
        <v>559</v>
      </c>
      <c r="P1265">
        <v>1016</v>
      </c>
      <c r="Q1265" t="s">
        <v>2745</v>
      </c>
    </row>
    <row r="1266" spans="1:17" x14ac:dyDescent="0.25">
      <c r="A1266">
        <v>41354</v>
      </c>
      <c r="B1266">
        <v>-58.386908680821698</v>
      </c>
      <c r="C1266">
        <v>-34.595985886573096</v>
      </c>
      <c r="D1266" t="s">
        <v>37</v>
      </c>
      <c r="E1266" t="s">
        <v>39</v>
      </c>
      <c r="F1266" t="s">
        <v>2747</v>
      </c>
      <c r="G1266" t="s">
        <v>40</v>
      </c>
      <c r="H1266">
        <v>2</v>
      </c>
      <c r="I1266" t="b">
        <v>0</v>
      </c>
      <c r="J1266" t="b">
        <v>0</v>
      </c>
      <c r="K1266" t="s">
        <v>504</v>
      </c>
      <c r="L1266">
        <v>1081</v>
      </c>
      <c r="N1266" t="s">
        <v>517</v>
      </c>
      <c r="O1266" t="s">
        <v>559</v>
      </c>
      <c r="P1266">
        <v>1016</v>
      </c>
      <c r="Q1266" t="s">
        <v>2745</v>
      </c>
    </row>
    <row r="1267" spans="1:17" x14ac:dyDescent="0.25">
      <c r="A1267">
        <v>40462</v>
      </c>
      <c r="B1267">
        <v>-58.387018515163597</v>
      </c>
      <c r="C1267">
        <v>-34.595033816146888</v>
      </c>
      <c r="D1267" t="s">
        <v>1494</v>
      </c>
      <c r="E1267" t="s">
        <v>39</v>
      </c>
      <c r="F1267" t="s">
        <v>2748</v>
      </c>
      <c r="G1267" t="s">
        <v>40</v>
      </c>
      <c r="H1267">
        <v>1</v>
      </c>
      <c r="I1267" t="b">
        <v>0</v>
      </c>
      <c r="J1267" t="b">
        <v>0</v>
      </c>
      <c r="K1267" t="s">
        <v>504</v>
      </c>
      <c r="L1267">
        <v>1163</v>
      </c>
      <c r="N1267" t="s">
        <v>517</v>
      </c>
      <c r="O1267" t="s">
        <v>559</v>
      </c>
      <c r="P1267">
        <v>1016</v>
      </c>
      <c r="Q1267" t="s">
        <v>2749</v>
      </c>
    </row>
    <row r="1268" spans="1:17" x14ac:dyDescent="0.25">
      <c r="A1268">
        <v>41364</v>
      </c>
      <c r="B1268">
        <v>-58.376711442363103</v>
      </c>
      <c r="C1268">
        <v>-34.635498991236197</v>
      </c>
      <c r="D1268" t="s">
        <v>37</v>
      </c>
      <c r="E1268" t="s">
        <v>39</v>
      </c>
      <c r="F1268" t="s">
        <v>2750</v>
      </c>
      <c r="G1268" t="s">
        <v>40</v>
      </c>
      <c r="H1268">
        <v>2</v>
      </c>
      <c r="I1268" t="b">
        <v>0</v>
      </c>
      <c r="J1268" t="b">
        <v>0</v>
      </c>
      <c r="K1268" t="s">
        <v>505</v>
      </c>
      <c r="L1268">
        <v>0</v>
      </c>
      <c r="M1268" t="s">
        <v>414</v>
      </c>
      <c r="N1268" t="s">
        <v>525</v>
      </c>
      <c r="O1268" t="s">
        <v>560</v>
      </c>
    </row>
    <row r="1269" spans="1:17" x14ac:dyDescent="0.25">
      <c r="A1269">
        <v>40565</v>
      </c>
      <c r="B1269">
        <v>-58.4163674472587</v>
      </c>
      <c r="C1269">
        <v>-34.653923718138699</v>
      </c>
      <c r="D1269" t="s">
        <v>1490</v>
      </c>
      <c r="E1269" t="s">
        <v>39</v>
      </c>
      <c r="F1269" t="s">
        <v>2751</v>
      </c>
      <c r="G1269" t="s">
        <v>40</v>
      </c>
      <c r="H1269">
        <v>3</v>
      </c>
      <c r="I1269" t="b">
        <v>0</v>
      </c>
      <c r="J1269" t="b">
        <v>0</v>
      </c>
      <c r="K1269" t="s">
        <v>506</v>
      </c>
      <c r="L1269">
        <v>0</v>
      </c>
      <c r="M1269" t="s">
        <v>2324</v>
      </c>
      <c r="N1269" t="s">
        <v>513</v>
      </c>
      <c r="O1269" t="s">
        <v>560</v>
      </c>
    </row>
    <row r="1270" spans="1:17" x14ac:dyDescent="0.25">
      <c r="A1270">
        <v>40682</v>
      </c>
      <c r="B1270">
        <v>-58.373754035001802</v>
      </c>
      <c r="C1270">
        <v>-34.613938550642899</v>
      </c>
      <c r="D1270" t="s">
        <v>1490</v>
      </c>
      <c r="E1270" t="s">
        <v>39</v>
      </c>
      <c r="F1270" t="s">
        <v>2752</v>
      </c>
      <c r="G1270" t="s">
        <v>40</v>
      </c>
      <c r="H1270">
        <v>2</v>
      </c>
      <c r="I1270" t="b">
        <v>0</v>
      </c>
      <c r="J1270" t="b">
        <v>0</v>
      </c>
      <c r="K1270" t="s">
        <v>507</v>
      </c>
      <c r="L1270">
        <v>538</v>
      </c>
      <c r="N1270" t="s">
        <v>515</v>
      </c>
      <c r="O1270" t="s">
        <v>559</v>
      </c>
      <c r="P1270">
        <v>1095</v>
      </c>
      <c r="Q1270" t="s">
        <v>2753</v>
      </c>
    </row>
    <row r="1271" spans="1:17" x14ac:dyDescent="0.25">
      <c r="A1271">
        <v>41313</v>
      </c>
      <c r="B1271">
        <v>-58.387493121286887</v>
      </c>
      <c r="C1271">
        <v>-34.6004407592511</v>
      </c>
      <c r="D1271" t="s">
        <v>37</v>
      </c>
      <c r="E1271" t="s">
        <v>39</v>
      </c>
      <c r="F1271" t="s">
        <v>2754</v>
      </c>
      <c r="G1271" t="s">
        <v>40</v>
      </c>
      <c r="H1271">
        <v>4</v>
      </c>
      <c r="I1271" t="b">
        <v>0</v>
      </c>
      <c r="J1271" t="b">
        <v>0</v>
      </c>
      <c r="K1271" t="s">
        <v>508</v>
      </c>
      <c r="L1271">
        <v>1453</v>
      </c>
      <c r="N1271" t="s">
        <v>512</v>
      </c>
      <c r="O1271" t="s">
        <v>559</v>
      </c>
      <c r="P1271">
        <v>1055</v>
      </c>
      <c r="Q1271" t="s">
        <v>2755</v>
      </c>
    </row>
    <row r="1272" spans="1:17" x14ac:dyDescent="0.25">
      <c r="A1272">
        <v>41173</v>
      </c>
      <c r="B1272">
        <v>-58.389162274125901</v>
      </c>
      <c r="C1272">
        <v>-34.600875698763502</v>
      </c>
      <c r="D1272" t="s">
        <v>1489</v>
      </c>
      <c r="E1272" t="s">
        <v>39</v>
      </c>
      <c r="F1272" t="s">
        <v>2756</v>
      </c>
      <c r="G1272" t="s">
        <v>40</v>
      </c>
      <c r="H1272">
        <v>2</v>
      </c>
      <c r="I1272" t="b">
        <v>0</v>
      </c>
      <c r="J1272" t="b">
        <v>0</v>
      </c>
      <c r="K1272" t="s">
        <v>508</v>
      </c>
      <c r="L1272">
        <v>1574</v>
      </c>
      <c r="N1272" t="s">
        <v>512</v>
      </c>
      <c r="O1272" t="s">
        <v>559</v>
      </c>
      <c r="P1272">
        <v>1055</v>
      </c>
      <c r="Q1272" t="s">
        <v>2757</v>
      </c>
    </row>
    <row r="1273" spans="1:17" x14ac:dyDescent="0.25">
      <c r="A1273">
        <v>39855</v>
      </c>
      <c r="B1273">
        <v>-58.389722021053707</v>
      </c>
      <c r="C1273">
        <v>-34.600619390520301</v>
      </c>
      <c r="D1273" t="s">
        <v>1542</v>
      </c>
      <c r="E1273" t="s">
        <v>39</v>
      </c>
      <c r="F1273" t="s">
        <v>2758</v>
      </c>
      <c r="G1273" t="s">
        <v>40</v>
      </c>
      <c r="H1273">
        <v>3</v>
      </c>
      <c r="I1273" t="b">
        <v>0</v>
      </c>
      <c r="J1273" t="b">
        <v>0</v>
      </c>
      <c r="K1273" t="s">
        <v>508</v>
      </c>
      <c r="L1273">
        <v>1601</v>
      </c>
      <c r="N1273" t="s">
        <v>512</v>
      </c>
      <c r="O1273" t="s">
        <v>559</v>
      </c>
      <c r="P1273">
        <v>1055</v>
      </c>
      <c r="Q1273" t="s">
        <v>2759</v>
      </c>
    </row>
    <row r="1274" spans="1:17" x14ac:dyDescent="0.25">
      <c r="A1274">
        <v>40630</v>
      </c>
      <c r="B1274">
        <v>-58.392569038217196</v>
      </c>
      <c r="C1274">
        <v>-34.600696013369799</v>
      </c>
      <c r="D1274" t="s">
        <v>1490</v>
      </c>
      <c r="E1274" t="s">
        <v>39</v>
      </c>
      <c r="F1274" t="s">
        <v>2760</v>
      </c>
      <c r="G1274" t="s">
        <v>40</v>
      </c>
      <c r="H1274">
        <v>4</v>
      </c>
      <c r="I1274" t="b">
        <v>0</v>
      </c>
      <c r="J1274" t="b">
        <v>0</v>
      </c>
      <c r="K1274" t="s">
        <v>508</v>
      </c>
      <c r="L1274">
        <v>1799</v>
      </c>
      <c r="N1274" t="s">
        <v>512</v>
      </c>
      <c r="O1274" t="s">
        <v>559</v>
      </c>
      <c r="P1274">
        <v>1055</v>
      </c>
      <c r="Q1274" t="s">
        <v>2761</v>
      </c>
    </row>
    <row r="1275" spans="1:17" x14ac:dyDescent="0.25">
      <c r="A1275">
        <v>41208</v>
      </c>
      <c r="B1275">
        <v>-58.374802693911001</v>
      </c>
      <c r="C1275">
        <v>-34.5996564532715</v>
      </c>
      <c r="D1275" t="s">
        <v>1489</v>
      </c>
      <c r="E1275" t="s">
        <v>39</v>
      </c>
      <c r="F1275" t="s">
        <v>2762</v>
      </c>
      <c r="G1275" t="s">
        <v>40</v>
      </c>
      <c r="H1275">
        <v>1</v>
      </c>
      <c r="I1275" t="b">
        <v>0</v>
      </c>
      <c r="J1275" t="b">
        <v>0</v>
      </c>
      <c r="K1275" t="s">
        <v>508</v>
      </c>
      <c r="L1275">
        <v>555</v>
      </c>
      <c r="N1275" t="s">
        <v>512</v>
      </c>
      <c r="O1275" t="s">
        <v>559</v>
      </c>
      <c r="P1275">
        <v>1053</v>
      </c>
      <c r="Q1275" t="s">
        <v>2763</v>
      </c>
    </row>
    <row r="1276" spans="1:17" x14ac:dyDescent="0.25">
      <c r="A1276">
        <v>40135</v>
      </c>
      <c r="B1276">
        <v>-58.380853492793399</v>
      </c>
      <c r="C1276">
        <v>-34.600371708891302</v>
      </c>
      <c r="D1276" t="s">
        <v>1498</v>
      </c>
      <c r="E1276" t="s">
        <v>39</v>
      </c>
      <c r="F1276" t="s">
        <v>2764</v>
      </c>
      <c r="G1276" t="s">
        <v>40</v>
      </c>
      <c r="H1276">
        <v>1</v>
      </c>
      <c r="I1276" t="b">
        <v>0</v>
      </c>
      <c r="J1276" t="b">
        <v>0</v>
      </c>
      <c r="K1276" t="s">
        <v>508</v>
      </c>
      <c r="L1276">
        <v>982</v>
      </c>
      <c r="N1276" t="s">
        <v>512</v>
      </c>
      <c r="O1276" t="s">
        <v>559</v>
      </c>
      <c r="P1276">
        <v>1053</v>
      </c>
      <c r="Q1276" t="s">
        <v>1486</v>
      </c>
    </row>
    <row r="1277" spans="1:17" x14ac:dyDescent="0.25">
      <c r="A1277">
        <v>41276</v>
      </c>
      <c r="B1277">
        <v>-58.393756761883793</v>
      </c>
      <c r="C1277">
        <v>-34.589093126760687</v>
      </c>
      <c r="D1277" t="s">
        <v>37</v>
      </c>
      <c r="E1277" t="s">
        <v>39</v>
      </c>
      <c r="F1277" t="s">
        <v>2765</v>
      </c>
      <c r="G1277" t="s">
        <v>40</v>
      </c>
      <c r="H1277">
        <v>2</v>
      </c>
      <c r="I1277" t="b">
        <v>0</v>
      </c>
      <c r="J1277" t="b">
        <v>0</v>
      </c>
      <c r="K1277" t="s">
        <v>509</v>
      </c>
      <c r="L1277">
        <v>2050</v>
      </c>
      <c r="N1277" t="s">
        <v>524</v>
      </c>
      <c r="O1277" t="s">
        <v>565</v>
      </c>
      <c r="P1277">
        <v>1128</v>
      </c>
      <c r="Q1277" t="s">
        <v>2766</v>
      </c>
    </row>
    <row r="1278" spans="1:17" x14ac:dyDescent="0.25">
      <c r="A1278">
        <v>40585</v>
      </c>
      <c r="B1278">
        <v>-58.362569072586787</v>
      </c>
      <c r="C1278">
        <v>-34.6112139058569</v>
      </c>
      <c r="D1278" t="s">
        <v>1490</v>
      </c>
      <c r="E1278" t="s">
        <v>39</v>
      </c>
      <c r="F1278" t="s">
        <v>2767</v>
      </c>
      <c r="G1278" t="s">
        <v>40</v>
      </c>
      <c r="H1278">
        <v>2</v>
      </c>
      <c r="I1278" t="b">
        <v>0</v>
      </c>
      <c r="J1278" t="b">
        <v>0</v>
      </c>
      <c r="K1278" t="s">
        <v>510</v>
      </c>
      <c r="L1278">
        <v>0</v>
      </c>
      <c r="M1278" t="s">
        <v>423</v>
      </c>
      <c r="N1278" t="s">
        <v>514</v>
      </c>
      <c r="O1278" t="s">
        <v>559</v>
      </c>
    </row>
    <row r="1279" spans="1:17" x14ac:dyDescent="0.25">
      <c r="A1279">
        <v>40631</v>
      </c>
      <c r="B1279">
        <v>-58.366300434915097</v>
      </c>
      <c r="C1279">
        <v>-34.611911203587603</v>
      </c>
      <c r="D1279" t="s">
        <v>1490</v>
      </c>
      <c r="E1279" t="s">
        <v>39</v>
      </c>
      <c r="F1279" t="s">
        <v>2768</v>
      </c>
      <c r="G1279" t="s">
        <v>40</v>
      </c>
      <c r="H1279">
        <v>1</v>
      </c>
      <c r="I1279" t="b">
        <v>0</v>
      </c>
      <c r="J1279" t="b">
        <v>0</v>
      </c>
      <c r="K1279" t="s">
        <v>510</v>
      </c>
      <c r="L1279">
        <v>0</v>
      </c>
      <c r="M1279" t="s">
        <v>1546</v>
      </c>
      <c r="N1279" t="s">
        <v>514</v>
      </c>
      <c r="O1279" t="s">
        <v>559</v>
      </c>
    </row>
    <row r="1280" spans="1:17" x14ac:dyDescent="0.25">
      <c r="A1280">
        <v>39781</v>
      </c>
      <c r="B1280">
        <v>-58.389166281991393</v>
      </c>
      <c r="C1280">
        <v>-34.612638585681999</v>
      </c>
      <c r="D1280" t="s">
        <v>2769</v>
      </c>
      <c r="E1280" t="s">
        <v>39</v>
      </c>
      <c r="F1280" t="s">
        <v>2770</v>
      </c>
      <c r="G1280" t="s">
        <v>40</v>
      </c>
      <c r="H1280">
        <v>1</v>
      </c>
      <c r="I1280" t="b">
        <v>0</v>
      </c>
      <c r="J1280" t="b">
        <v>0</v>
      </c>
      <c r="K1280" t="s">
        <v>511</v>
      </c>
      <c r="L1280">
        <v>313</v>
      </c>
      <c r="N1280" t="s">
        <v>515</v>
      </c>
      <c r="O1280" t="s">
        <v>559</v>
      </c>
      <c r="P1280">
        <v>1077</v>
      </c>
      <c r="Q1280" t="s">
        <v>2771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sheetPr>
  <dimension ref="A1:N1242"/>
  <sheetViews>
    <sheetView topLeftCell="A16" zoomScale="89" zoomScaleNormal="89" workbookViewId="0">
      <selection activeCell="H3" sqref="H3"/>
    </sheetView>
  </sheetViews>
  <sheetFormatPr baseColWidth="10" defaultColWidth="9.140625" defaultRowHeight="15" x14ac:dyDescent="0.25"/>
  <cols>
    <col min="2" max="2" width="39.85546875" style="3" customWidth="1"/>
    <col min="3" max="3" width="12.42578125" style="3" customWidth="1"/>
    <col min="4" max="4" width="12.7109375" style="8" customWidth="1"/>
    <col min="5" max="5" width="13.28515625" style="3" customWidth="1"/>
    <col min="6" max="6" width="14.85546875" style="3" customWidth="1"/>
    <col min="7" max="7" width="27.42578125" style="3" customWidth="1"/>
    <col min="8" max="8" width="20" customWidth="1"/>
    <col min="9" max="9" width="15" style="3" customWidth="1"/>
    <col min="10" max="10" width="13.85546875" customWidth="1"/>
    <col min="11" max="11" width="15.42578125" style="8" customWidth="1"/>
    <col min="12" max="12" width="28.5703125" style="11" customWidth="1"/>
    <col min="13" max="13" width="20.7109375" customWidth="1"/>
    <col min="14" max="14" width="46.28515625" customWidth="1"/>
  </cols>
  <sheetData>
    <row r="1" spans="1:14" x14ac:dyDescent="0.25">
      <c r="N1" s="13" t="s">
        <v>645</v>
      </c>
    </row>
    <row r="2" spans="1:14" x14ac:dyDescent="0.25">
      <c r="A2" s="1" t="s">
        <v>575</v>
      </c>
      <c r="B2" s="2" t="s">
        <v>593</v>
      </c>
      <c r="C2" s="2" t="s">
        <v>589</v>
      </c>
      <c r="D2" s="2" t="s">
        <v>616</v>
      </c>
      <c r="E2" s="9" t="s">
        <v>592</v>
      </c>
      <c r="F2" s="2" t="s">
        <v>2772</v>
      </c>
      <c r="G2" s="2" t="s">
        <v>595</v>
      </c>
      <c r="H2" s="2" t="s">
        <v>2773</v>
      </c>
      <c r="I2" s="1" t="s">
        <v>2774</v>
      </c>
      <c r="J2" s="2" t="s">
        <v>596</v>
      </c>
      <c r="K2" s="1" t="s">
        <v>597</v>
      </c>
      <c r="L2" s="9" t="s">
        <v>2775</v>
      </c>
      <c r="M2" s="10" t="s">
        <v>2776</v>
      </c>
      <c r="N2" s="1" t="s">
        <v>2777</v>
      </c>
    </row>
    <row r="3" spans="1:14" x14ac:dyDescent="0.25">
      <c r="A3" s="8">
        <v>11073</v>
      </c>
      <c r="B3" s="3" t="s">
        <v>12</v>
      </c>
      <c r="C3" s="3" t="s">
        <v>38</v>
      </c>
      <c r="D3" s="3" t="s">
        <v>40</v>
      </c>
      <c r="E3" s="8">
        <v>1</v>
      </c>
      <c r="F3" s="58" t="b">
        <v>0</v>
      </c>
      <c r="G3" t="b">
        <v>0</v>
      </c>
      <c r="H3" s="3" t="s">
        <v>44</v>
      </c>
      <c r="I3" s="8">
        <v>168</v>
      </c>
      <c r="J3" s="3" t="s">
        <v>512</v>
      </c>
      <c r="K3" s="3" t="s">
        <v>559</v>
      </c>
      <c r="L3" s="8">
        <v>1002</v>
      </c>
      <c r="M3" s="11">
        <v>30</v>
      </c>
      <c r="N3" t="str">
        <f>IF(AND(Tabla_Terminales[[#This Row],[Terminales]]&gt;2,Tabla_Terminales[[#This Row],[Operaciones_diarias]]&gt;170),"💵","NO")</f>
        <v>NO</v>
      </c>
    </row>
    <row r="4" spans="1:14" x14ac:dyDescent="0.25">
      <c r="A4" s="8">
        <v>11059</v>
      </c>
      <c r="B4" s="3" t="s">
        <v>13</v>
      </c>
      <c r="C4" s="3" t="s">
        <v>38</v>
      </c>
      <c r="D4" s="3" t="s">
        <v>40</v>
      </c>
      <c r="E4" s="8">
        <v>1</v>
      </c>
      <c r="F4" t="b">
        <v>1</v>
      </c>
      <c r="G4" t="b">
        <v>1</v>
      </c>
      <c r="H4" s="3" t="s">
        <v>44</v>
      </c>
      <c r="I4" s="8">
        <v>230</v>
      </c>
      <c r="J4" s="3" t="s">
        <v>512</v>
      </c>
      <c r="K4" s="3" t="s">
        <v>559</v>
      </c>
      <c r="L4" s="8">
        <v>1002</v>
      </c>
      <c r="M4" s="11">
        <v>273</v>
      </c>
      <c r="N4" t="str">
        <f>IF(AND(Tabla_Terminales[[#This Row],[Terminales]]&gt;2,Tabla_Terminales[[#This Row],[Operaciones_diarias]]&gt;170),"💵","NO")</f>
        <v>NO</v>
      </c>
    </row>
    <row r="5" spans="1:14" x14ac:dyDescent="0.25">
      <c r="A5" s="8">
        <v>11033</v>
      </c>
      <c r="B5" s="3" t="s">
        <v>14</v>
      </c>
      <c r="C5" s="3" t="s">
        <v>38</v>
      </c>
      <c r="D5" s="3" t="s">
        <v>40</v>
      </c>
      <c r="E5" s="8">
        <v>1</v>
      </c>
      <c r="F5" t="b">
        <v>1</v>
      </c>
      <c r="G5" t="b">
        <v>1</v>
      </c>
      <c r="H5" s="3" t="s">
        <v>44</v>
      </c>
      <c r="I5" s="8">
        <v>267</v>
      </c>
      <c r="J5" s="3" t="s">
        <v>512</v>
      </c>
      <c r="K5" s="3" t="s">
        <v>559</v>
      </c>
      <c r="L5" s="8">
        <v>1002</v>
      </c>
      <c r="M5" s="11">
        <v>131</v>
      </c>
      <c r="N5" t="str">
        <f>IF(AND(Tabla_Terminales[[#This Row],[Terminales]]&gt;2,Tabla_Terminales[[#This Row],[Operaciones_diarias]]&gt;170),"💵","NO")</f>
        <v>NO</v>
      </c>
    </row>
    <row r="6" spans="1:14" x14ac:dyDescent="0.25">
      <c r="A6" s="8">
        <v>11069</v>
      </c>
      <c r="B6" s="3" t="s">
        <v>15</v>
      </c>
      <c r="C6" s="3" t="s">
        <v>38</v>
      </c>
      <c r="D6" s="3" t="s">
        <v>40</v>
      </c>
      <c r="E6" s="8">
        <v>1</v>
      </c>
      <c r="F6" t="b">
        <v>0</v>
      </c>
      <c r="G6" t="b">
        <v>0</v>
      </c>
      <c r="H6" s="3" t="s">
        <v>44</v>
      </c>
      <c r="I6" s="8">
        <v>279</v>
      </c>
      <c r="J6" s="3" t="s">
        <v>512</v>
      </c>
      <c r="K6" s="3" t="s">
        <v>559</v>
      </c>
      <c r="L6" s="8">
        <v>1002</v>
      </c>
      <c r="M6" s="11">
        <v>255</v>
      </c>
      <c r="N6" t="str">
        <f>IF(AND(Tabla_Terminales[[#This Row],[Terminales]]&gt;2,Tabla_Terminales[[#This Row],[Operaciones_diarias]]&gt;170),"💵","NO")</f>
        <v>NO</v>
      </c>
    </row>
    <row r="7" spans="1:14" x14ac:dyDescent="0.25">
      <c r="A7" s="8">
        <v>11046</v>
      </c>
      <c r="B7" s="3" t="s">
        <v>16</v>
      </c>
      <c r="C7" s="3" t="s">
        <v>38</v>
      </c>
      <c r="D7" s="3" t="s">
        <v>40</v>
      </c>
      <c r="E7" s="8">
        <v>1</v>
      </c>
      <c r="F7" t="b">
        <v>0</v>
      </c>
      <c r="G7" t="b">
        <v>1</v>
      </c>
      <c r="H7" s="3" t="s">
        <v>44</v>
      </c>
      <c r="I7" s="8">
        <v>294</v>
      </c>
      <c r="J7" s="3" t="s">
        <v>512</v>
      </c>
      <c r="K7" s="3" t="s">
        <v>559</v>
      </c>
      <c r="L7" s="8">
        <v>1002</v>
      </c>
      <c r="M7" s="11">
        <v>223</v>
      </c>
      <c r="N7" t="str">
        <f>IF(AND(Tabla_Terminales[[#This Row],[Terminales]]&gt;2,Tabla_Terminales[[#This Row],[Operaciones_diarias]]&gt;170),"💵","NO")</f>
        <v>NO</v>
      </c>
    </row>
    <row r="8" spans="1:14" x14ac:dyDescent="0.25">
      <c r="A8" s="8">
        <v>11020</v>
      </c>
      <c r="B8" s="3" t="s">
        <v>17</v>
      </c>
      <c r="C8" s="3" t="s">
        <v>38</v>
      </c>
      <c r="D8" s="3" t="s">
        <v>40</v>
      </c>
      <c r="E8" s="8">
        <v>1</v>
      </c>
      <c r="F8" t="b">
        <v>1</v>
      </c>
      <c r="G8" t="b">
        <v>1</v>
      </c>
      <c r="H8" s="3" t="s">
        <v>44</v>
      </c>
      <c r="I8" s="8">
        <v>454</v>
      </c>
      <c r="J8" s="3" t="s">
        <v>512</v>
      </c>
      <c r="K8" s="3" t="s">
        <v>559</v>
      </c>
      <c r="L8" s="8">
        <v>1002</v>
      </c>
      <c r="M8" s="11">
        <v>82</v>
      </c>
      <c r="N8" t="str">
        <f>IF(AND(Tabla_Terminales[[#This Row],[Terminales]]&gt;2,Tabla_Terminales[[#This Row],[Operaciones_diarias]]&gt;170),"💵","NO")</f>
        <v>NO</v>
      </c>
    </row>
    <row r="9" spans="1:14" x14ac:dyDescent="0.25">
      <c r="A9" s="8">
        <v>10883</v>
      </c>
      <c r="B9" s="3" t="s">
        <v>13</v>
      </c>
      <c r="C9" s="3" t="s">
        <v>38</v>
      </c>
      <c r="D9" s="3" t="s">
        <v>40</v>
      </c>
      <c r="E9" s="8">
        <v>3</v>
      </c>
      <c r="F9" t="b">
        <v>1</v>
      </c>
      <c r="G9" t="b">
        <v>1</v>
      </c>
      <c r="H9" s="3" t="s">
        <v>45</v>
      </c>
      <c r="I9" s="8">
        <v>1090</v>
      </c>
      <c r="J9" s="3" t="s">
        <v>513</v>
      </c>
      <c r="K9" s="3" t="s">
        <v>560</v>
      </c>
      <c r="L9" s="8">
        <v>1437</v>
      </c>
      <c r="M9" s="11">
        <v>172</v>
      </c>
      <c r="N9" t="str">
        <f>IF(AND(Tabla_Terminales[[#This Row],[Terminales]]&gt;2,Tabla_Terminales[[#This Row],[Operaciones_diarias]]&gt;170),"💵","NO")</f>
        <v>💵</v>
      </c>
    </row>
    <row r="10" spans="1:14" x14ac:dyDescent="0.25">
      <c r="A10" s="8">
        <v>11697</v>
      </c>
      <c r="B10" s="3" t="s">
        <v>18</v>
      </c>
      <c r="C10" s="3" t="s">
        <v>38</v>
      </c>
      <c r="D10" s="3" t="s">
        <v>40</v>
      </c>
      <c r="E10" s="8">
        <v>2</v>
      </c>
      <c r="F10" t="b">
        <v>0</v>
      </c>
      <c r="G10" t="b">
        <v>1</v>
      </c>
      <c r="H10" s="3" t="s">
        <v>46</v>
      </c>
      <c r="I10" s="8">
        <v>2036</v>
      </c>
      <c r="J10" s="3" t="s">
        <v>514</v>
      </c>
      <c r="K10" s="3" t="s">
        <v>559</v>
      </c>
      <c r="L10" s="8">
        <v>1107</v>
      </c>
      <c r="M10" s="11">
        <v>30</v>
      </c>
      <c r="N10" t="str">
        <f>IF(AND(Tabla_Terminales[[#This Row],[Terminales]]&gt;2,Tabla_Terminales[[#This Row],[Operaciones_diarias]]&gt;170),"💵","NO")</f>
        <v>NO</v>
      </c>
    </row>
    <row r="11" spans="1:14" x14ac:dyDescent="0.25">
      <c r="A11" s="8">
        <v>11381</v>
      </c>
      <c r="B11" s="3" t="s">
        <v>13</v>
      </c>
      <c r="C11" s="3" t="s">
        <v>38</v>
      </c>
      <c r="D11" s="3" t="s">
        <v>40</v>
      </c>
      <c r="E11" s="8">
        <v>4</v>
      </c>
      <c r="F11" t="b">
        <v>0</v>
      </c>
      <c r="G11" t="b">
        <v>1</v>
      </c>
      <c r="H11" s="3" t="s">
        <v>47</v>
      </c>
      <c r="I11" s="8">
        <v>1356</v>
      </c>
      <c r="J11" s="3" t="s">
        <v>515</v>
      </c>
      <c r="K11" s="3" t="s">
        <v>559</v>
      </c>
      <c r="L11" s="8">
        <v>0</v>
      </c>
      <c r="M11" s="11">
        <v>301</v>
      </c>
      <c r="N11" t="str">
        <f>IF(AND(Tabla_Terminales[[#This Row],[Terminales]]&gt;2,Tabla_Terminales[[#This Row],[Operaciones_diarias]]&gt;170),"💵","NO")</f>
        <v>💵</v>
      </c>
    </row>
    <row r="12" spans="1:14" x14ac:dyDescent="0.25">
      <c r="A12" s="8">
        <v>11396</v>
      </c>
      <c r="B12" s="3" t="s">
        <v>19</v>
      </c>
      <c r="C12" s="3" t="s">
        <v>38</v>
      </c>
      <c r="D12" s="3" t="s">
        <v>40</v>
      </c>
      <c r="E12" s="8">
        <v>1</v>
      </c>
      <c r="F12" t="b">
        <v>0</v>
      </c>
      <c r="G12" t="b">
        <v>1</v>
      </c>
      <c r="H12" s="3" t="s">
        <v>47</v>
      </c>
      <c r="I12" s="8">
        <v>1502</v>
      </c>
      <c r="J12" s="3" t="s">
        <v>515</v>
      </c>
      <c r="K12" s="3" t="s">
        <v>559</v>
      </c>
      <c r="L12" s="8">
        <v>0</v>
      </c>
      <c r="M12" s="11">
        <v>235</v>
      </c>
      <c r="N12" t="str">
        <f>IF(AND(Tabla_Terminales[[#This Row],[Terminales]]&gt;2,Tabla_Terminales[[#This Row],[Operaciones_diarias]]&gt;170),"💵","NO")</f>
        <v>NO</v>
      </c>
    </row>
    <row r="13" spans="1:14" x14ac:dyDescent="0.25">
      <c r="A13" s="8">
        <v>11386</v>
      </c>
      <c r="B13" s="3" t="s">
        <v>13</v>
      </c>
      <c r="C13" s="3" t="s">
        <v>38</v>
      </c>
      <c r="D13" s="3" t="s">
        <v>40</v>
      </c>
      <c r="E13" s="8">
        <v>3</v>
      </c>
      <c r="F13" t="b">
        <v>1</v>
      </c>
      <c r="G13" t="b">
        <v>0</v>
      </c>
      <c r="H13" s="3" t="s">
        <v>47</v>
      </c>
      <c r="I13" s="8">
        <v>365</v>
      </c>
      <c r="J13" s="3" t="s">
        <v>515</v>
      </c>
      <c r="K13" s="3" t="s">
        <v>559</v>
      </c>
      <c r="L13" s="8">
        <v>1087</v>
      </c>
      <c r="M13" s="11">
        <v>265</v>
      </c>
      <c r="N13" t="str">
        <f>IF(AND(Tabla_Terminales[[#This Row],[Terminales]]&gt;2,Tabla_Terminales[[#This Row],[Operaciones_diarias]]&gt;170),"💵","NO")</f>
        <v>💵</v>
      </c>
    </row>
    <row r="14" spans="1:14" x14ac:dyDescent="0.25">
      <c r="A14" s="8">
        <v>11393</v>
      </c>
      <c r="B14" s="3" t="s">
        <v>18</v>
      </c>
      <c r="C14" s="3" t="s">
        <v>38</v>
      </c>
      <c r="D14" s="3" t="s">
        <v>40</v>
      </c>
      <c r="E14" s="8">
        <v>2</v>
      </c>
      <c r="F14" t="b">
        <v>1</v>
      </c>
      <c r="G14" t="b">
        <v>1</v>
      </c>
      <c r="H14" s="3" t="s">
        <v>47</v>
      </c>
      <c r="I14" s="8">
        <v>637</v>
      </c>
      <c r="J14" s="3" t="s">
        <v>515</v>
      </c>
      <c r="K14" s="3" t="s">
        <v>559</v>
      </c>
      <c r="L14" s="8">
        <v>1087</v>
      </c>
      <c r="M14" s="11">
        <v>108</v>
      </c>
      <c r="N14" t="str">
        <f>IF(AND(Tabla_Terminales[[#This Row],[Terminales]]&gt;2,Tabla_Terminales[[#This Row],[Operaciones_diarias]]&gt;170),"💵","NO")</f>
        <v>NO</v>
      </c>
    </row>
    <row r="15" spans="1:14" x14ac:dyDescent="0.25">
      <c r="A15" s="8">
        <v>11206</v>
      </c>
      <c r="B15" s="3" t="s">
        <v>16</v>
      </c>
      <c r="C15" s="3" t="s">
        <v>38</v>
      </c>
      <c r="D15" s="3" t="s">
        <v>40</v>
      </c>
      <c r="E15" s="8">
        <v>1</v>
      </c>
      <c r="F15" t="b">
        <v>1</v>
      </c>
      <c r="G15" t="b">
        <v>0</v>
      </c>
      <c r="H15" s="3" t="s">
        <v>48</v>
      </c>
      <c r="I15" s="8">
        <v>265</v>
      </c>
      <c r="J15" s="3" t="s">
        <v>516</v>
      </c>
      <c r="K15" s="3" t="s">
        <v>561</v>
      </c>
      <c r="L15" s="8">
        <v>1414</v>
      </c>
      <c r="M15" s="11">
        <v>268</v>
      </c>
      <c r="N15" t="str">
        <f>IF(AND(Tabla_Terminales[[#This Row],[Terminales]]&gt;2,Tabla_Terminales[[#This Row],[Operaciones_diarias]]&gt;170),"💵","NO")</f>
        <v>NO</v>
      </c>
    </row>
    <row r="16" spans="1:14" x14ac:dyDescent="0.25">
      <c r="A16" s="8">
        <v>11709</v>
      </c>
      <c r="B16" s="3" t="s">
        <v>13</v>
      </c>
      <c r="C16" s="3" t="s">
        <v>38</v>
      </c>
      <c r="D16" s="3" t="s">
        <v>40</v>
      </c>
      <c r="E16" s="8">
        <v>1</v>
      </c>
      <c r="F16" t="b">
        <v>1</v>
      </c>
      <c r="G16" t="b">
        <v>0</v>
      </c>
      <c r="H16" s="3" t="s">
        <v>49</v>
      </c>
      <c r="I16" s="8">
        <v>819</v>
      </c>
      <c r="J16" s="3" t="s">
        <v>517</v>
      </c>
      <c r="K16" s="3" t="s">
        <v>559</v>
      </c>
      <c r="L16" s="8">
        <v>1061</v>
      </c>
      <c r="M16" s="11">
        <v>94</v>
      </c>
      <c r="N16" t="str">
        <f>IF(AND(Tabla_Terminales[[#This Row],[Terminales]]&gt;2,Tabla_Terminales[[#This Row],[Operaciones_diarias]]&gt;170),"💵","NO")</f>
        <v>NO</v>
      </c>
    </row>
    <row r="17" spans="1:14" x14ac:dyDescent="0.25">
      <c r="A17" s="8">
        <v>11667</v>
      </c>
      <c r="B17" s="3" t="s">
        <v>16</v>
      </c>
      <c r="C17" s="3" t="s">
        <v>38</v>
      </c>
      <c r="D17" s="3" t="s">
        <v>40</v>
      </c>
      <c r="E17" s="8">
        <v>1</v>
      </c>
      <c r="F17" t="b">
        <v>1</v>
      </c>
      <c r="G17" t="b">
        <v>0</v>
      </c>
      <c r="H17" s="3" t="s">
        <v>50</v>
      </c>
      <c r="I17" s="8">
        <v>702</v>
      </c>
      <c r="J17" s="3" t="s">
        <v>518</v>
      </c>
      <c r="K17" s="3" t="s">
        <v>562</v>
      </c>
      <c r="L17" s="8">
        <v>1405</v>
      </c>
      <c r="M17" s="11">
        <v>251</v>
      </c>
      <c r="N17" t="str">
        <f>IF(AND(Tabla_Terminales[[#This Row],[Terminales]]&gt;2,Tabla_Terminales[[#This Row],[Operaciones_diarias]]&gt;170),"💵","NO")</f>
        <v>NO</v>
      </c>
    </row>
    <row r="18" spans="1:14" x14ac:dyDescent="0.25">
      <c r="A18" s="8">
        <v>11665</v>
      </c>
      <c r="B18" s="3" t="s">
        <v>16</v>
      </c>
      <c r="C18" s="3" t="s">
        <v>38</v>
      </c>
      <c r="D18" s="3" t="s">
        <v>40</v>
      </c>
      <c r="E18" s="8">
        <v>5</v>
      </c>
      <c r="F18" t="b">
        <v>0</v>
      </c>
      <c r="G18" t="b">
        <v>1</v>
      </c>
      <c r="H18" s="3" t="s">
        <v>50</v>
      </c>
      <c r="I18" s="8">
        <v>71</v>
      </c>
      <c r="J18" s="3" t="s">
        <v>518</v>
      </c>
      <c r="K18" s="3" t="s">
        <v>562</v>
      </c>
      <c r="L18" s="8">
        <v>1405</v>
      </c>
      <c r="M18" s="11">
        <v>124</v>
      </c>
      <c r="N18" t="str">
        <f>IF(AND(Tabla_Terminales[[#This Row],[Terminales]]&gt;2,Tabla_Terminales[[#This Row],[Operaciones_diarias]]&gt;170),"💵","NO")</f>
        <v>NO</v>
      </c>
    </row>
    <row r="19" spans="1:14" x14ac:dyDescent="0.25">
      <c r="A19" s="8">
        <v>11683</v>
      </c>
      <c r="B19" s="3" t="s">
        <v>16</v>
      </c>
      <c r="C19" s="3" t="s">
        <v>38</v>
      </c>
      <c r="D19" s="3" t="s">
        <v>40</v>
      </c>
      <c r="E19" s="8">
        <v>1</v>
      </c>
      <c r="F19" t="b">
        <v>0</v>
      </c>
      <c r="G19" t="b">
        <v>0</v>
      </c>
      <c r="H19" s="3" t="s">
        <v>51</v>
      </c>
      <c r="I19" s="8">
        <v>406</v>
      </c>
      <c r="J19" s="3" t="s">
        <v>519</v>
      </c>
      <c r="K19" s="3" t="s">
        <v>560</v>
      </c>
      <c r="L19" s="8">
        <v>1437</v>
      </c>
      <c r="M19" s="11">
        <v>221</v>
      </c>
      <c r="N19" t="str">
        <f>IF(AND(Tabla_Terminales[[#This Row],[Terminales]]&gt;2,Tabla_Terminales[[#This Row],[Operaciones_diarias]]&gt;170),"💵","NO")</f>
        <v>NO</v>
      </c>
    </row>
    <row r="20" spans="1:14" x14ac:dyDescent="0.25">
      <c r="A20" s="8">
        <v>11678</v>
      </c>
      <c r="B20" s="3" t="s">
        <v>13</v>
      </c>
      <c r="C20" s="3" t="s">
        <v>38</v>
      </c>
      <c r="D20" s="3" t="s">
        <v>40</v>
      </c>
      <c r="E20" s="8">
        <v>4</v>
      </c>
      <c r="F20" t="b">
        <v>0</v>
      </c>
      <c r="G20" t="b">
        <v>0</v>
      </c>
      <c r="H20" s="3" t="s">
        <v>52</v>
      </c>
      <c r="I20" s="8">
        <v>1101</v>
      </c>
      <c r="J20" s="3" t="s">
        <v>520</v>
      </c>
      <c r="K20" s="3" t="s">
        <v>560</v>
      </c>
      <c r="L20" s="8">
        <v>1159</v>
      </c>
      <c r="M20" s="11">
        <v>230</v>
      </c>
      <c r="N20" t="str">
        <f>IF(AND(Tabla_Terminales[[#This Row],[Terminales]]&gt;2,Tabla_Terminales[[#This Row],[Operaciones_diarias]]&gt;170),"💵","NO")</f>
        <v>💵</v>
      </c>
    </row>
    <row r="21" spans="1:14" x14ac:dyDescent="0.25">
      <c r="A21" s="8">
        <v>11679</v>
      </c>
      <c r="B21" s="3" t="s">
        <v>16</v>
      </c>
      <c r="C21" s="3" t="s">
        <v>38</v>
      </c>
      <c r="D21" s="3" t="s">
        <v>40</v>
      </c>
      <c r="E21" s="8">
        <v>1</v>
      </c>
      <c r="F21" t="b">
        <v>1</v>
      </c>
      <c r="G21" t="b">
        <v>0</v>
      </c>
      <c r="H21" s="3" t="s">
        <v>52</v>
      </c>
      <c r="I21" s="8">
        <v>240</v>
      </c>
      <c r="J21" s="3" t="s">
        <v>520</v>
      </c>
      <c r="K21" s="3" t="s">
        <v>560</v>
      </c>
      <c r="L21" s="8">
        <v>1155</v>
      </c>
      <c r="M21" s="11">
        <v>211</v>
      </c>
      <c r="N21" t="str">
        <f>IF(AND(Tabla_Terminales[[#This Row],[Terminales]]&gt;2,Tabla_Terminales[[#This Row],[Operaciones_diarias]]&gt;170),"💵","NO")</f>
        <v>NO</v>
      </c>
    </row>
    <row r="22" spans="1:14" x14ac:dyDescent="0.25">
      <c r="A22" s="8">
        <v>11775</v>
      </c>
      <c r="B22" s="3" t="s">
        <v>19</v>
      </c>
      <c r="C22" s="3" t="s">
        <v>38</v>
      </c>
      <c r="D22" s="3" t="s">
        <v>40</v>
      </c>
      <c r="E22" s="8">
        <v>2</v>
      </c>
      <c r="F22" t="b">
        <v>1</v>
      </c>
      <c r="G22" t="b">
        <v>1</v>
      </c>
      <c r="H22" s="3" t="s">
        <v>53</v>
      </c>
      <c r="I22" s="8">
        <v>5269</v>
      </c>
      <c r="J22" s="3" t="s">
        <v>521</v>
      </c>
      <c r="K22" s="3" t="s">
        <v>563</v>
      </c>
      <c r="L22" s="8">
        <v>1407</v>
      </c>
      <c r="M22" s="11">
        <v>273</v>
      </c>
      <c r="N22" t="str">
        <f>IF(AND(Tabla_Terminales[[#This Row],[Terminales]]&gt;2,Tabla_Terminales[[#This Row],[Operaciones_diarias]]&gt;170),"💵","NO")</f>
        <v>NO</v>
      </c>
    </row>
    <row r="23" spans="1:14" x14ac:dyDescent="0.25">
      <c r="A23" s="8">
        <v>11226</v>
      </c>
      <c r="B23" s="3" t="s">
        <v>19</v>
      </c>
      <c r="C23" s="3" t="s">
        <v>38</v>
      </c>
      <c r="D23" s="3" t="s">
        <v>40</v>
      </c>
      <c r="E23" s="8">
        <v>1</v>
      </c>
      <c r="F23" t="b">
        <v>1</v>
      </c>
      <c r="G23" t="b">
        <v>1</v>
      </c>
      <c r="H23" s="3" t="s">
        <v>53</v>
      </c>
      <c r="I23" s="8">
        <v>5269</v>
      </c>
      <c r="J23" s="3" t="s">
        <v>521</v>
      </c>
      <c r="K23" s="3" t="s">
        <v>563</v>
      </c>
      <c r="L23" s="8">
        <v>1407</v>
      </c>
      <c r="M23" s="11">
        <v>316</v>
      </c>
      <c r="N23" t="str">
        <f>IF(AND(Tabla_Terminales[[#This Row],[Terminales]]&gt;2,Tabla_Terminales[[#This Row],[Operaciones_diarias]]&gt;170),"💵","NO")</f>
        <v>NO</v>
      </c>
    </row>
    <row r="24" spans="1:14" x14ac:dyDescent="0.25">
      <c r="A24" s="8">
        <v>11776</v>
      </c>
      <c r="B24" s="3" t="s">
        <v>13</v>
      </c>
      <c r="C24" s="3" t="s">
        <v>38</v>
      </c>
      <c r="D24" s="3" t="s">
        <v>40</v>
      </c>
      <c r="E24" s="8">
        <v>3</v>
      </c>
      <c r="F24" t="b">
        <v>1</v>
      </c>
      <c r="G24" t="b">
        <v>1</v>
      </c>
      <c r="H24" s="3" t="s">
        <v>53</v>
      </c>
      <c r="I24" s="8">
        <v>5298</v>
      </c>
      <c r="J24" s="3" t="s">
        <v>521</v>
      </c>
      <c r="K24" s="3" t="s">
        <v>563</v>
      </c>
      <c r="L24" s="8">
        <v>1407</v>
      </c>
      <c r="M24" s="11">
        <v>82</v>
      </c>
      <c r="N24" t="str">
        <f>IF(AND(Tabla_Terminales[[#This Row],[Terminales]]&gt;2,Tabla_Terminales[[#This Row],[Operaciones_diarias]]&gt;170),"💵","NO")</f>
        <v>NO</v>
      </c>
    </row>
    <row r="25" spans="1:14" x14ac:dyDescent="0.25">
      <c r="A25" s="8">
        <v>11534</v>
      </c>
      <c r="B25" s="3" t="s">
        <v>13</v>
      </c>
      <c r="C25" s="3" t="s">
        <v>38</v>
      </c>
      <c r="D25" s="3" t="s">
        <v>40</v>
      </c>
      <c r="E25" s="8">
        <v>1</v>
      </c>
      <c r="F25" t="b">
        <v>1</v>
      </c>
      <c r="G25" t="b">
        <v>0</v>
      </c>
      <c r="H25" s="3" t="s">
        <v>53</v>
      </c>
      <c r="I25" s="8">
        <v>6383</v>
      </c>
      <c r="J25" s="3" t="s">
        <v>522</v>
      </c>
      <c r="K25" s="3" t="s">
        <v>564</v>
      </c>
      <c r="L25" s="8">
        <v>1408</v>
      </c>
      <c r="M25" s="11">
        <v>174</v>
      </c>
      <c r="N25" t="str">
        <f>IF(AND(Tabla_Terminales[[#This Row],[Terminales]]&gt;2,Tabla_Terminales[[#This Row],[Operaciones_diarias]]&gt;170),"💵","NO")</f>
        <v>NO</v>
      </c>
    </row>
    <row r="26" spans="1:14" x14ac:dyDescent="0.25">
      <c r="A26" s="8">
        <v>11228</v>
      </c>
      <c r="B26" s="3" t="s">
        <v>13</v>
      </c>
      <c r="C26" s="3" t="s">
        <v>38</v>
      </c>
      <c r="D26" s="3" t="s">
        <v>40</v>
      </c>
      <c r="E26" s="8">
        <v>2</v>
      </c>
      <c r="F26" t="b">
        <v>0</v>
      </c>
      <c r="G26" t="b">
        <v>1</v>
      </c>
      <c r="H26" s="3" t="s">
        <v>54</v>
      </c>
      <c r="I26" s="8">
        <v>1994</v>
      </c>
      <c r="J26" s="3" t="s">
        <v>523</v>
      </c>
      <c r="K26" s="3" t="s">
        <v>561</v>
      </c>
      <c r="L26" s="8">
        <v>1427</v>
      </c>
      <c r="M26" s="11">
        <v>144</v>
      </c>
      <c r="N26" t="str">
        <f>IF(AND(Tabla_Terminales[[#This Row],[Terminales]]&gt;2,Tabla_Terminales[[#This Row],[Operaciones_diarias]]&gt;170),"💵","NO")</f>
        <v>NO</v>
      </c>
    </row>
    <row r="27" spans="1:14" x14ac:dyDescent="0.25">
      <c r="A27" s="8">
        <v>10988</v>
      </c>
      <c r="B27" s="3" t="s">
        <v>13</v>
      </c>
      <c r="C27" s="3" t="s">
        <v>38</v>
      </c>
      <c r="D27" s="3" t="s">
        <v>40</v>
      </c>
      <c r="E27" s="8">
        <v>2</v>
      </c>
      <c r="F27" t="b">
        <v>0</v>
      </c>
      <c r="G27" t="b">
        <v>1</v>
      </c>
      <c r="H27" s="3" t="s">
        <v>55</v>
      </c>
      <c r="I27" s="8">
        <v>1936</v>
      </c>
      <c r="J27" s="3" t="s">
        <v>524</v>
      </c>
      <c r="K27" s="3" t="s">
        <v>565</v>
      </c>
      <c r="L27" s="8">
        <v>1129</v>
      </c>
      <c r="M27" s="11">
        <v>188</v>
      </c>
      <c r="N27" t="str">
        <f>IF(AND(Tabla_Terminales[[#This Row],[Terminales]]&gt;2,Tabla_Terminales[[#This Row],[Operaciones_diarias]]&gt;170),"💵","NO")</f>
        <v>NO</v>
      </c>
    </row>
    <row r="28" spans="1:14" x14ac:dyDescent="0.25">
      <c r="A28" s="8">
        <v>11676</v>
      </c>
      <c r="B28" s="3" t="s">
        <v>16</v>
      </c>
      <c r="C28" s="3" t="s">
        <v>38</v>
      </c>
      <c r="D28" s="3" t="s">
        <v>40</v>
      </c>
      <c r="E28" s="8">
        <v>1</v>
      </c>
      <c r="F28" t="b">
        <v>1</v>
      </c>
      <c r="G28" t="b">
        <v>1</v>
      </c>
      <c r="H28" s="3" t="s">
        <v>56</v>
      </c>
      <c r="I28" s="8">
        <v>1502</v>
      </c>
      <c r="J28" s="3" t="s">
        <v>525</v>
      </c>
      <c r="K28" s="3" t="s">
        <v>560</v>
      </c>
      <c r="L28" s="8">
        <v>1283</v>
      </c>
      <c r="M28" s="11">
        <v>282</v>
      </c>
      <c r="N28" t="str">
        <f>IF(AND(Tabla_Terminales[[#This Row],[Terminales]]&gt;2,Tabla_Terminales[[#This Row],[Operaciones_diarias]]&gt;170),"💵","NO")</f>
        <v>NO</v>
      </c>
    </row>
    <row r="29" spans="1:14" x14ac:dyDescent="0.25">
      <c r="A29" s="8">
        <v>10886</v>
      </c>
      <c r="B29" s="3" t="s">
        <v>13</v>
      </c>
      <c r="C29" s="3" t="s">
        <v>38</v>
      </c>
      <c r="D29" s="3" t="s">
        <v>40</v>
      </c>
      <c r="E29" s="8">
        <v>1</v>
      </c>
      <c r="F29" t="b">
        <v>0</v>
      </c>
      <c r="G29" t="b">
        <v>0</v>
      </c>
      <c r="H29" s="3" t="s">
        <v>56</v>
      </c>
      <c r="I29" s="8">
        <v>3000</v>
      </c>
      <c r="J29" s="3" t="s">
        <v>513</v>
      </c>
      <c r="K29" s="3" t="s">
        <v>560</v>
      </c>
      <c r="L29" s="8">
        <v>1437</v>
      </c>
      <c r="M29" s="11">
        <v>72</v>
      </c>
      <c r="N29" t="str">
        <f>IF(AND(Tabla_Terminales[[#This Row],[Terminales]]&gt;2,Tabla_Terminales[[#This Row],[Operaciones_diarias]]&gt;170),"💵","NO")</f>
        <v>NO</v>
      </c>
    </row>
    <row r="30" spans="1:14" x14ac:dyDescent="0.25">
      <c r="A30" s="8">
        <v>11431</v>
      </c>
      <c r="B30" s="3" t="s">
        <v>16</v>
      </c>
      <c r="C30" s="3" t="s">
        <v>38</v>
      </c>
      <c r="D30" s="3" t="s">
        <v>40</v>
      </c>
      <c r="E30" s="8">
        <v>2</v>
      </c>
      <c r="F30" t="b">
        <v>1</v>
      </c>
      <c r="G30" t="b">
        <v>1</v>
      </c>
      <c r="H30" s="3" t="s">
        <v>57</v>
      </c>
      <c r="I30" s="8">
        <v>642</v>
      </c>
      <c r="J30" s="3" t="s">
        <v>526</v>
      </c>
      <c r="K30" s="3" t="s">
        <v>566</v>
      </c>
      <c r="L30" s="8">
        <v>1424</v>
      </c>
      <c r="M30" s="11">
        <v>52</v>
      </c>
      <c r="N30" t="str">
        <f>IF(AND(Tabla_Terminales[[#This Row],[Terminales]]&gt;2,Tabla_Terminales[[#This Row],[Operaciones_diarias]]&gt;170),"💵","NO")</f>
        <v>NO</v>
      </c>
    </row>
    <row r="31" spans="1:14" x14ac:dyDescent="0.25">
      <c r="A31" s="8">
        <v>11429</v>
      </c>
      <c r="B31" s="3" t="s">
        <v>19</v>
      </c>
      <c r="C31" s="3" t="s">
        <v>38</v>
      </c>
      <c r="D31" s="3" t="s">
        <v>40</v>
      </c>
      <c r="E31" s="8">
        <v>3</v>
      </c>
      <c r="F31" t="b">
        <v>0</v>
      </c>
      <c r="G31" t="b">
        <v>1</v>
      </c>
      <c r="H31" s="3" t="s">
        <v>57</v>
      </c>
      <c r="I31" s="8">
        <v>821</v>
      </c>
      <c r="J31" s="3" t="s">
        <v>526</v>
      </c>
      <c r="K31" s="3" t="s">
        <v>566</v>
      </c>
      <c r="L31" s="8">
        <v>1424</v>
      </c>
      <c r="M31" s="11">
        <v>136</v>
      </c>
      <c r="N31" t="str">
        <f>IF(AND(Tabla_Terminales[[#This Row],[Terminales]]&gt;2,Tabla_Terminales[[#This Row],[Operaciones_diarias]]&gt;170),"💵","NO")</f>
        <v>NO</v>
      </c>
    </row>
    <row r="32" spans="1:14" x14ac:dyDescent="0.25">
      <c r="A32" s="8">
        <v>11669</v>
      </c>
      <c r="B32" s="3" t="s">
        <v>16</v>
      </c>
      <c r="C32" s="3" t="s">
        <v>38</v>
      </c>
      <c r="D32" s="3" t="s">
        <v>40</v>
      </c>
      <c r="E32" s="8">
        <v>1</v>
      </c>
      <c r="F32" t="b">
        <v>1</v>
      </c>
      <c r="G32" t="b">
        <v>0</v>
      </c>
      <c r="H32" s="3" t="s">
        <v>58</v>
      </c>
      <c r="I32" s="8">
        <v>551</v>
      </c>
      <c r="J32" s="3" t="s">
        <v>518</v>
      </c>
      <c r="K32" s="3" t="s">
        <v>562</v>
      </c>
      <c r="L32" s="8">
        <v>1405</v>
      </c>
      <c r="M32" s="11">
        <v>108</v>
      </c>
      <c r="N32" t="str">
        <f>IF(AND(Tabla_Terminales[[#This Row],[Terminales]]&gt;2,Tabla_Terminales[[#This Row],[Operaciones_diarias]]&gt;170),"💵","NO")</f>
        <v>NO</v>
      </c>
    </row>
    <row r="33" spans="1:14" x14ac:dyDescent="0.25">
      <c r="A33" s="8">
        <v>11180</v>
      </c>
      <c r="B33" s="3" t="s">
        <v>16</v>
      </c>
      <c r="C33" s="3" t="s">
        <v>38</v>
      </c>
      <c r="D33" s="3" t="s">
        <v>40</v>
      </c>
      <c r="E33" s="8">
        <v>2</v>
      </c>
      <c r="F33" t="b">
        <v>1</v>
      </c>
      <c r="G33" t="b">
        <v>1</v>
      </c>
      <c r="H33" s="3" t="s">
        <v>59</v>
      </c>
      <c r="I33" s="8">
        <v>1715</v>
      </c>
      <c r="J33" s="3" t="s">
        <v>515</v>
      </c>
      <c r="K33" s="3" t="s">
        <v>559</v>
      </c>
      <c r="L33" s="8">
        <v>1093</v>
      </c>
      <c r="M33" s="11">
        <v>283</v>
      </c>
      <c r="N33" t="str">
        <f>IF(AND(Tabla_Terminales[[#This Row],[Terminales]]&gt;2,Tabla_Terminales[[#This Row],[Operaciones_diarias]]&gt;170),"💵","NO")</f>
        <v>NO</v>
      </c>
    </row>
    <row r="34" spans="1:14" x14ac:dyDescent="0.25">
      <c r="A34" s="8">
        <v>11188</v>
      </c>
      <c r="B34" s="3" t="s">
        <v>13</v>
      </c>
      <c r="C34" s="3" t="s">
        <v>38</v>
      </c>
      <c r="D34" s="3" t="s">
        <v>40</v>
      </c>
      <c r="E34" s="8">
        <v>1</v>
      </c>
      <c r="F34" t="b">
        <v>1</v>
      </c>
      <c r="G34" t="b">
        <v>0</v>
      </c>
      <c r="H34" s="3" t="s">
        <v>59</v>
      </c>
      <c r="I34" s="8">
        <v>3106</v>
      </c>
      <c r="J34" s="3" t="s">
        <v>527</v>
      </c>
      <c r="K34" s="3" t="s">
        <v>567</v>
      </c>
      <c r="L34" s="8">
        <v>1209</v>
      </c>
      <c r="M34" s="11">
        <v>164</v>
      </c>
      <c r="N34" t="str">
        <f>IF(AND(Tabla_Terminales[[#This Row],[Terminales]]&gt;2,Tabla_Terminales[[#This Row],[Operaciones_diarias]]&gt;170),"💵","NO")</f>
        <v>NO</v>
      </c>
    </row>
    <row r="35" spans="1:14" x14ac:dyDescent="0.25">
      <c r="A35" s="8">
        <v>11390</v>
      </c>
      <c r="B35" s="3" t="s">
        <v>16</v>
      </c>
      <c r="C35" s="3" t="s">
        <v>38</v>
      </c>
      <c r="D35" s="3" t="s">
        <v>40</v>
      </c>
      <c r="E35" s="8">
        <v>1</v>
      </c>
      <c r="F35" t="b">
        <v>0</v>
      </c>
      <c r="G35" t="b">
        <v>0</v>
      </c>
      <c r="H35" s="3" t="s">
        <v>59</v>
      </c>
      <c r="I35" s="8">
        <v>840</v>
      </c>
      <c r="J35" s="3" t="s">
        <v>515</v>
      </c>
      <c r="K35" s="3" t="s">
        <v>559</v>
      </c>
      <c r="L35" s="8">
        <v>1092</v>
      </c>
      <c r="M35" s="11">
        <v>130</v>
      </c>
      <c r="N35" t="str">
        <f>IF(AND(Tabla_Terminales[[#This Row],[Terminales]]&gt;2,Tabla_Terminales[[#This Row],[Operaciones_diarias]]&gt;170),"💵","NO")</f>
        <v>NO</v>
      </c>
    </row>
    <row r="36" spans="1:14" x14ac:dyDescent="0.25">
      <c r="A36" s="8">
        <v>10965</v>
      </c>
      <c r="B36" s="3" t="s">
        <v>19</v>
      </c>
      <c r="C36" s="3" t="s">
        <v>38</v>
      </c>
      <c r="D36" s="3" t="s">
        <v>40</v>
      </c>
      <c r="E36" s="8">
        <v>4</v>
      </c>
      <c r="F36" t="b">
        <v>1</v>
      </c>
      <c r="G36" t="b">
        <v>1</v>
      </c>
      <c r="H36" s="3" t="s">
        <v>60</v>
      </c>
      <c r="I36" s="8">
        <v>800</v>
      </c>
      <c r="J36" s="3" t="s">
        <v>528</v>
      </c>
      <c r="K36" s="3" t="s">
        <v>568</v>
      </c>
      <c r="L36" s="8">
        <v>1218</v>
      </c>
      <c r="M36" s="11">
        <v>305</v>
      </c>
      <c r="N36" t="str">
        <f>IF(AND(Tabla_Terminales[[#This Row],[Terminales]]&gt;2,Tabla_Terminales[[#This Row],[Operaciones_diarias]]&gt;170),"💵","NO")</f>
        <v>💵</v>
      </c>
    </row>
    <row r="37" spans="1:14" x14ac:dyDescent="0.25">
      <c r="A37" s="8">
        <v>10964</v>
      </c>
      <c r="B37" s="3" t="s">
        <v>16</v>
      </c>
      <c r="C37" s="3" t="s">
        <v>38</v>
      </c>
      <c r="D37" s="3" t="s">
        <v>40</v>
      </c>
      <c r="E37" s="8">
        <v>4</v>
      </c>
      <c r="F37" t="b">
        <v>1</v>
      </c>
      <c r="G37" t="b">
        <v>0</v>
      </c>
      <c r="H37" s="3" t="s">
        <v>60</v>
      </c>
      <c r="I37" s="8">
        <v>870</v>
      </c>
      <c r="J37" s="3" t="s">
        <v>528</v>
      </c>
      <c r="K37" s="3" t="s">
        <v>568</v>
      </c>
      <c r="L37" s="8">
        <v>1218</v>
      </c>
      <c r="M37" s="11">
        <v>73</v>
      </c>
      <c r="N37" t="str">
        <f>IF(AND(Tabla_Terminales[[#This Row],[Terminales]]&gt;2,Tabla_Terminales[[#This Row],[Operaciones_diarias]]&gt;170),"💵","NO")</f>
        <v>NO</v>
      </c>
    </row>
    <row r="38" spans="1:14" x14ac:dyDescent="0.25">
      <c r="A38" s="8">
        <v>11518</v>
      </c>
      <c r="B38" s="3" t="s">
        <v>13</v>
      </c>
      <c r="C38" s="3" t="s">
        <v>38</v>
      </c>
      <c r="D38" s="3" t="s">
        <v>40</v>
      </c>
      <c r="E38" s="8">
        <v>3</v>
      </c>
      <c r="F38" t="b">
        <v>1</v>
      </c>
      <c r="G38" t="b">
        <v>1</v>
      </c>
      <c r="H38" s="3" t="s">
        <v>61</v>
      </c>
      <c r="I38" s="8">
        <v>32</v>
      </c>
      <c r="J38" s="3" t="s">
        <v>529</v>
      </c>
      <c r="K38" s="3" t="s">
        <v>566</v>
      </c>
      <c r="L38" s="8">
        <v>1406</v>
      </c>
      <c r="M38" s="11">
        <v>143</v>
      </c>
      <c r="N38" t="str">
        <f>IF(AND(Tabla_Terminales[[#This Row],[Terminales]]&gt;2,Tabla_Terminales[[#This Row],[Operaciones_diarias]]&gt;170),"💵","NO")</f>
        <v>NO</v>
      </c>
    </row>
    <row r="39" spans="1:14" x14ac:dyDescent="0.25">
      <c r="A39" s="8">
        <v>10951</v>
      </c>
      <c r="B39" s="3" t="s">
        <v>20</v>
      </c>
      <c r="C39" s="3" t="s">
        <v>38</v>
      </c>
      <c r="D39" s="3" t="s">
        <v>40</v>
      </c>
      <c r="E39" s="8">
        <v>1</v>
      </c>
      <c r="F39" t="b">
        <v>0</v>
      </c>
      <c r="G39" t="b">
        <v>0</v>
      </c>
      <c r="H39" s="3" t="s">
        <v>62</v>
      </c>
      <c r="I39" s="8">
        <v>1181</v>
      </c>
      <c r="J39" s="3" t="s">
        <v>530</v>
      </c>
      <c r="K39" s="3" t="s">
        <v>569</v>
      </c>
      <c r="L39" s="8">
        <v>1426</v>
      </c>
      <c r="M39" s="11">
        <v>257</v>
      </c>
      <c r="N39" t="str">
        <f>IF(AND(Tabla_Terminales[[#This Row],[Terminales]]&gt;2,Tabla_Terminales[[#This Row],[Operaciones_diarias]]&gt;170),"💵","NO")</f>
        <v>NO</v>
      </c>
    </row>
    <row r="40" spans="1:14" x14ac:dyDescent="0.25">
      <c r="A40" s="8">
        <v>10952</v>
      </c>
      <c r="B40" s="3" t="s">
        <v>18</v>
      </c>
      <c r="C40" s="3" t="s">
        <v>38</v>
      </c>
      <c r="D40" s="3" t="s">
        <v>40</v>
      </c>
      <c r="E40" s="8">
        <v>3</v>
      </c>
      <c r="F40" t="b">
        <v>0</v>
      </c>
      <c r="G40" t="b">
        <v>0</v>
      </c>
      <c r="H40" s="3" t="s">
        <v>62</v>
      </c>
      <c r="I40" s="8">
        <v>1546</v>
      </c>
      <c r="J40" s="3" t="s">
        <v>531</v>
      </c>
      <c r="K40" s="3" t="s">
        <v>570</v>
      </c>
      <c r="L40" s="8">
        <v>1426</v>
      </c>
      <c r="M40" s="11">
        <v>88</v>
      </c>
      <c r="N40" t="str">
        <f>IF(AND(Tabla_Terminales[[#This Row],[Terminales]]&gt;2,Tabla_Terminales[[#This Row],[Operaciones_diarias]]&gt;170),"💵","NO")</f>
        <v>NO</v>
      </c>
    </row>
    <row r="41" spans="1:14" x14ac:dyDescent="0.25">
      <c r="A41" s="8">
        <v>10950</v>
      </c>
      <c r="B41" s="3" t="s">
        <v>13</v>
      </c>
      <c r="C41" s="3" t="s">
        <v>38</v>
      </c>
      <c r="D41" s="3" t="s">
        <v>40</v>
      </c>
      <c r="E41" s="8">
        <v>3</v>
      </c>
      <c r="F41" t="b">
        <v>0</v>
      </c>
      <c r="G41" t="b">
        <v>0</v>
      </c>
      <c r="H41" s="3" t="s">
        <v>62</v>
      </c>
      <c r="I41" s="8">
        <v>1900</v>
      </c>
      <c r="J41" s="3" t="s">
        <v>532</v>
      </c>
      <c r="K41" s="3" t="s">
        <v>570</v>
      </c>
      <c r="L41" s="8">
        <v>1428</v>
      </c>
      <c r="M41" s="11">
        <v>234</v>
      </c>
      <c r="N41" t="str">
        <f>IF(AND(Tabla_Terminales[[#This Row],[Terminales]]&gt;2,Tabla_Terminales[[#This Row],[Operaciones_diarias]]&gt;170),"💵","NO")</f>
        <v>💵</v>
      </c>
    </row>
    <row r="42" spans="1:14" x14ac:dyDescent="0.25">
      <c r="A42" s="8">
        <v>10959</v>
      </c>
      <c r="B42" s="3" t="s">
        <v>19</v>
      </c>
      <c r="C42" s="3" t="s">
        <v>38</v>
      </c>
      <c r="D42" s="3" t="s">
        <v>40</v>
      </c>
      <c r="E42" s="8">
        <v>7</v>
      </c>
      <c r="F42" t="b">
        <v>0</v>
      </c>
      <c r="G42" t="b">
        <v>1</v>
      </c>
      <c r="H42" s="3" t="s">
        <v>62</v>
      </c>
      <c r="I42" s="8">
        <v>1999</v>
      </c>
      <c r="J42" s="3" t="s">
        <v>532</v>
      </c>
      <c r="K42" s="3" t="s">
        <v>570</v>
      </c>
      <c r="L42" s="8">
        <v>1428</v>
      </c>
      <c r="M42" s="11">
        <v>119</v>
      </c>
      <c r="N42" t="str">
        <f>IF(AND(Tabla_Terminales[[#This Row],[Terminales]]&gt;2,Tabla_Terminales[[#This Row],[Operaciones_diarias]]&gt;170),"💵","NO")</f>
        <v>NO</v>
      </c>
    </row>
    <row r="43" spans="1:14" x14ac:dyDescent="0.25">
      <c r="A43" s="8">
        <v>10958</v>
      </c>
      <c r="B43" s="3" t="s">
        <v>16</v>
      </c>
      <c r="C43" s="3" t="s">
        <v>38</v>
      </c>
      <c r="D43" s="3" t="s">
        <v>40</v>
      </c>
      <c r="E43" s="8">
        <v>6</v>
      </c>
      <c r="F43" t="b">
        <v>0</v>
      </c>
      <c r="G43" t="b">
        <v>0</v>
      </c>
      <c r="H43" s="3" t="s">
        <v>62</v>
      </c>
      <c r="I43" s="8">
        <v>2201</v>
      </c>
      <c r="J43" s="3" t="s">
        <v>532</v>
      </c>
      <c r="K43" s="3" t="s">
        <v>570</v>
      </c>
      <c r="L43" s="8">
        <v>1428</v>
      </c>
      <c r="M43" s="11">
        <v>182</v>
      </c>
      <c r="N43" t="str">
        <f>IF(AND(Tabla_Terminales[[#This Row],[Terminales]]&gt;2,Tabla_Terminales[[#This Row],[Operaciones_diarias]]&gt;170),"💵","NO")</f>
        <v>💵</v>
      </c>
    </row>
    <row r="44" spans="1:14" x14ac:dyDescent="0.25">
      <c r="A44" s="8">
        <v>11192</v>
      </c>
      <c r="B44" s="3" t="s">
        <v>13</v>
      </c>
      <c r="C44" s="3" t="s">
        <v>38</v>
      </c>
      <c r="D44" s="3" t="s">
        <v>40</v>
      </c>
      <c r="E44" s="8">
        <v>3</v>
      </c>
      <c r="F44" t="b">
        <v>1</v>
      </c>
      <c r="G44" t="b">
        <v>0</v>
      </c>
      <c r="H44" s="3" t="s">
        <v>62</v>
      </c>
      <c r="I44" s="8">
        <v>2902</v>
      </c>
      <c r="J44" s="3" t="s">
        <v>533</v>
      </c>
      <c r="K44" s="3" t="s">
        <v>570</v>
      </c>
      <c r="L44" s="8">
        <v>1429</v>
      </c>
      <c r="M44" s="11">
        <v>133</v>
      </c>
      <c r="N44" t="str">
        <f>IF(AND(Tabla_Terminales[[#This Row],[Terminales]]&gt;2,Tabla_Terminales[[#This Row],[Operaciones_diarias]]&gt;170),"💵","NO")</f>
        <v>NO</v>
      </c>
    </row>
    <row r="45" spans="1:14" x14ac:dyDescent="0.25">
      <c r="A45" s="8">
        <v>11193</v>
      </c>
      <c r="B45" s="3" t="s">
        <v>18</v>
      </c>
      <c r="C45" s="3" t="s">
        <v>38</v>
      </c>
      <c r="D45" s="3" t="s">
        <v>40</v>
      </c>
      <c r="E45" s="8">
        <v>3</v>
      </c>
      <c r="F45" t="b">
        <v>0</v>
      </c>
      <c r="G45" t="b">
        <v>0</v>
      </c>
      <c r="H45" s="3" t="s">
        <v>62</v>
      </c>
      <c r="I45" s="8">
        <v>2945</v>
      </c>
      <c r="J45" s="3" t="s">
        <v>533</v>
      </c>
      <c r="K45" s="3" t="s">
        <v>570</v>
      </c>
      <c r="L45" s="8">
        <v>1429</v>
      </c>
      <c r="M45" s="11">
        <v>158</v>
      </c>
      <c r="N45" t="str">
        <f>IF(AND(Tabla_Terminales[[#This Row],[Terminales]]&gt;2,Tabla_Terminales[[#This Row],[Operaciones_diarias]]&gt;170),"💵","NO")</f>
        <v>NO</v>
      </c>
    </row>
    <row r="46" spans="1:14" x14ac:dyDescent="0.25">
      <c r="A46" s="8">
        <v>11197</v>
      </c>
      <c r="B46" s="3" t="s">
        <v>21</v>
      </c>
      <c r="C46" s="3" t="s">
        <v>38</v>
      </c>
      <c r="D46" s="3" t="s">
        <v>40</v>
      </c>
      <c r="E46" s="8">
        <v>2</v>
      </c>
      <c r="F46" t="b">
        <v>0</v>
      </c>
      <c r="G46" t="b">
        <v>0</v>
      </c>
      <c r="H46" s="3" t="s">
        <v>62</v>
      </c>
      <c r="I46" s="8">
        <v>2971</v>
      </c>
      <c r="J46" s="3" t="s">
        <v>533</v>
      </c>
      <c r="K46" s="3" t="s">
        <v>570</v>
      </c>
      <c r="L46" s="8">
        <v>1429</v>
      </c>
      <c r="M46" s="11">
        <v>246</v>
      </c>
      <c r="N46" t="str">
        <f>IF(AND(Tabla_Terminales[[#This Row],[Terminales]]&gt;2,Tabla_Terminales[[#This Row],[Operaciones_diarias]]&gt;170),"💵","NO")</f>
        <v>NO</v>
      </c>
    </row>
    <row r="47" spans="1:14" x14ac:dyDescent="0.25">
      <c r="A47" s="8">
        <v>11194</v>
      </c>
      <c r="B47" s="3" t="s">
        <v>16</v>
      </c>
      <c r="C47" s="3" t="s">
        <v>38</v>
      </c>
      <c r="D47" s="3" t="s">
        <v>40</v>
      </c>
      <c r="E47" s="8">
        <v>7</v>
      </c>
      <c r="F47" t="b">
        <v>0</v>
      </c>
      <c r="G47" t="b">
        <v>1</v>
      </c>
      <c r="H47" s="3" t="s">
        <v>62</v>
      </c>
      <c r="I47" s="8">
        <v>3061</v>
      </c>
      <c r="J47" s="3" t="s">
        <v>533</v>
      </c>
      <c r="K47" s="3" t="s">
        <v>570</v>
      </c>
      <c r="L47" s="8">
        <v>1429</v>
      </c>
      <c r="M47" s="11">
        <v>70</v>
      </c>
      <c r="N47" t="str">
        <f>IF(AND(Tabla_Terminales[[#This Row],[Terminales]]&gt;2,Tabla_Terminales[[#This Row],[Operaciones_diarias]]&gt;170),"💵","NO")</f>
        <v>NO</v>
      </c>
    </row>
    <row r="48" spans="1:14" x14ac:dyDescent="0.25">
      <c r="A48" s="8">
        <v>11198</v>
      </c>
      <c r="B48" s="3" t="s">
        <v>19</v>
      </c>
      <c r="C48" s="3" t="s">
        <v>38</v>
      </c>
      <c r="D48" s="3" t="s">
        <v>40</v>
      </c>
      <c r="E48" s="8">
        <v>4</v>
      </c>
      <c r="F48" t="b">
        <v>1</v>
      </c>
      <c r="G48" t="b">
        <v>1</v>
      </c>
      <c r="H48" s="3" t="s">
        <v>62</v>
      </c>
      <c r="I48" s="8">
        <v>3802</v>
      </c>
      <c r="J48" s="3" t="s">
        <v>203</v>
      </c>
      <c r="K48" s="3" t="s">
        <v>571</v>
      </c>
      <c r="L48" s="8">
        <v>1429</v>
      </c>
      <c r="M48" s="11">
        <v>241</v>
      </c>
      <c r="N48" t="str">
        <f>IF(AND(Tabla_Terminales[[#This Row],[Terminales]]&gt;2,Tabla_Terminales[[#This Row],[Operaciones_diarias]]&gt;170),"💵","NO")</f>
        <v>💵</v>
      </c>
    </row>
    <row r="49" spans="1:14" x14ac:dyDescent="0.25">
      <c r="A49" s="8">
        <v>11773</v>
      </c>
      <c r="B49" s="3" t="s">
        <v>16</v>
      </c>
      <c r="C49" s="3" t="s">
        <v>38</v>
      </c>
      <c r="D49" s="3" t="s">
        <v>40</v>
      </c>
      <c r="E49" s="8">
        <v>2</v>
      </c>
      <c r="F49" t="b">
        <v>1</v>
      </c>
      <c r="G49" t="b">
        <v>1</v>
      </c>
      <c r="H49" s="3" t="s">
        <v>62</v>
      </c>
      <c r="I49" s="8">
        <v>690</v>
      </c>
      <c r="J49" s="3" t="s">
        <v>531</v>
      </c>
      <c r="K49" s="3" t="s">
        <v>570</v>
      </c>
      <c r="L49" s="8">
        <v>1426</v>
      </c>
      <c r="M49" s="11">
        <v>234</v>
      </c>
      <c r="N49" t="str">
        <f>IF(AND(Tabla_Terminales[[#This Row],[Terminales]]&gt;2,Tabla_Terminales[[#This Row],[Operaciones_diarias]]&gt;170),"💵","NO")</f>
        <v>NO</v>
      </c>
    </row>
    <row r="50" spans="1:14" x14ac:dyDescent="0.25">
      <c r="A50" s="8">
        <v>11014</v>
      </c>
      <c r="B50" s="3" t="s">
        <v>13</v>
      </c>
      <c r="C50" s="3" t="s">
        <v>38</v>
      </c>
      <c r="D50" s="3" t="s">
        <v>40</v>
      </c>
      <c r="E50" s="8">
        <v>5</v>
      </c>
      <c r="F50" t="b">
        <v>1</v>
      </c>
      <c r="G50" t="b">
        <v>1</v>
      </c>
      <c r="H50" s="3" t="s">
        <v>63</v>
      </c>
      <c r="I50" s="8">
        <v>101</v>
      </c>
      <c r="J50" s="3" t="s">
        <v>512</v>
      </c>
      <c r="K50" s="3" t="s">
        <v>559</v>
      </c>
      <c r="L50" s="8">
        <v>1022</v>
      </c>
      <c r="M50" s="11">
        <v>248</v>
      </c>
      <c r="N50" t="str">
        <f>IF(AND(Tabla_Terminales[[#This Row],[Terminales]]&gt;2,Tabla_Terminales[[#This Row],[Operaciones_diarias]]&gt;170),"💵","NO")</f>
        <v>💵</v>
      </c>
    </row>
    <row r="51" spans="1:14" x14ac:dyDescent="0.25">
      <c r="A51" s="8">
        <v>10998</v>
      </c>
      <c r="B51" s="3" t="s">
        <v>16</v>
      </c>
      <c r="C51" s="3" t="s">
        <v>38</v>
      </c>
      <c r="D51" s="3" t="s">
        <v>40</v>
      </c>
      <c r="E51" s="8">
        <v>7</v>
      </c>
      <c r="F51" t="b">
        <v>0</v>
      </c>
      <c r="G51" t="b">
        <v>1</v>
      </c>
      <c r="H51" s="3" t="s">
        <v>63</v>
      </c>
      <c r="I51" s="8">
        <v>1306</v>
      </c>
      <c r="J51" s="3" t="s">
        <v>524</v>
      </c>
      <c r="K51" s="3" t="s">
        <v>565</v>
      </c>
      <c r="L51" s="8">
        <v>1023</v>
      </c>
      <c r="M51" s="11">
        <v>192</v>
      </c>
      <c r="N51" t="str">
        <f>IF(AND(Tabla_Terminales[[#This Row],[Terminales]]&gt;2,Tabla_Terminales[[#This Row],[Operaciones_diarias]]&gt;170),"💵","NO")</f>
        <v>💵</v>
      </c>
    </row>
    <row r="52" spans="1:14" x14ac:dyDescent="0.25">
      <c r="A52" s="8">
        <v>11045</v>
      </c>
      <c r="B52" s="3" t="s">
        <v>19</v>
      </c>
      <c r="C52" s="3" t="s">
        <v>38</v>
      </c>
      <c r="D52" s="3" t="s">
        <v>40</v>
      </c>
      <c r="E52" s="8">
        <v>6</v>
      </c>
      <c r="F52" t="b">
        <v>0</v>
      </c>
      <c r="G52" t="b">
        <v>0</v>
      </c>
      <c r="H52" s="3" t="s">
        <v>63</v>
      </c>
      <c r="I52" s="8">
        <v>201</v>
      </c>
      <c r="J52" s="3" t="s">
        <v>512</v>
      </c>
      <c r="K52" s="3" t="s">
        <v>559</v>
      </c>
      <c r="L52" s="8">
        <v>1022</v>
      </c>
      <c r="M52" s="11">
        <v>55</v>
      </c>
      <c r="N52" t="str">
        <f>IF(AND(Tabla_Terminales[[#This Row],[Terminales]]&gt;2,Tabla_Terminales[[#This Row],[Operaciones_diarias]]&gt;170),"💵","NO")</f>
        <v>NO</v>
      </c>
    </row>
    <row r="53" spans="1:14" x14ac:dyDescent="0.25">
      <c r="A53" s="8">
        <v>11184</v>
      </c>
      <c r="B53" s="3" t="s">
        <v>16</v>
      </c>
      <c r="C53" s="3" t="s">
        <v>38</v>
      </c>
      <c r="D53" s="3" t="s">
        <v>40</v>
      </c>
      <c r="E53" s="8">
        <v>2</v>
      </c>
      <c r="F53" t="b">
        <v>0</v>
      </c>
      <c r="G53" t="b">
        <v>0</v>
      </c>
      <c r="H53" s="3" t="s">
        <v>63</v>
      </c>
      <c r="I53" s="8">
        <v>270</v>
      </c>
      <c r="J53" s="3" t="s">
        <v>527</v>
      </c>
      <c r="K53" s="3" t="s">
        <v>567</v>
      </c>
      <c r="L53" s="8">
        <v>1022</v>
      </c>
      <c r="M53" s="11">
        <v>47</v>
      </c>
      <c r="N53" t="str">
        <f>IF(AND(Tabla_Terminales[[#This Row],[Terminales]]&gt;2,Tabla_Terminales[[#This Row],[Operaciones_diarias]]&gt;170),"💵","NO")</f>
        <v>NO</v>
      </c>
    </row>
    <row r="54" spans="1:14" x14ac:dyDescent="0.25">
      <c r="A54" s="8">
        <v>11404</v>
      </c>
      <c r="B54" s="3" t="s">
        <v>13</v>
      </c>
      <c r="C54" s="3" t="s">
        <v>38</v>
      </c>
      <c r="D54" s="3" t="s">
        <v>40</v>
      </c>
      <c r="E54" s="8">
        <v>2</v>
      </c>
      <c r="F54" t="b">
        <v>1</v>
      </c>
      <c r="G54" t="b">
        <v>1</v>
      </c>
      <c r="H54" s="3" t="s">
        <v>63</v>
      </c>
      <c r="I54" s="8">
        <v>302</v>
      </c>
      <c r="J54" s="3" t="s">
        <v>527</v>
      </c>
      <c r="K54" s="3" t="s">
        <v>567</v>
      </c>
      <c r="L54" s="8">
        <v>1022</v>
      </c>
      <c r="M54" s="11">
        <v>226</v>
      </c>
      <c r="N54" t="str">
        <f>IF(AND(Tabla_Terminales[[#This Row],[Terminales]]&gt;2,Tabla_Terminales[[#This Row],[Operaciones_diarias]]&gt;170),"💵","NO")</f>
        <v>NO</v>
      </c>
    </row>
    <row r="55" spans="1:14" x14ac:dyDescent="0.25">
      <c r="A55" s="8">
        <v>11684</v>
      </c>
      <c r="B55" s="3" t="s">
        <v>16</v>
      </c>
      <c r="C55" s="3" t="s">
        <v>38</v>
      </c>
      <c r="D55" s="3" t="s">
        <v>40</v>
      </c>
      <c r="E55" s="8">
        <v>1</v>
      </c>
      <c r="F55" t="b">
        <v>0</v>
      </c>
      <c r="G55" t="b">
        <v>0</v>
      </c>
      <c r="H55" s="3" t="s">
        <v>64</v>
      </c>
      <c r="I55" s="8">
        <v>2061</v>
      </c>
      <c r="J55" s="3" t="s">
        <v>519</v>
      </c>
      <c r="K55" s="3" t="s">
        <v>560</v>
      </c>
      <c r="L55" s="8">
        <v>1264</v>
      </c>
      <c r="M55" s="11">
        <v>63</v>
      </c>
      <c r="N55" t="str">
        <f>IF(AND(Tabla_Terminales[[#This Row],[Terminales]]&gt;2,Tabla_Terminales[[#This Row],[Operaciones_diarias]]&gt;170),"💵","NO")</f>
        <v>NO</v>
      </c>
    </row>
    <row r="56" spans="1:14" x14ac:dyDescent="0.25">
      <c r="A56" s="8">
        <v>11687</v>
      </c>
      <c r="B56" s="3" t="s">
        <v>16</v>
      </c>
      <c r="C56" s="3" t="s">
        <v>38</v>
      </c>
      <c r="D56" s="3" t="s">
        <v>40</v>
      </c>
      <c r="E56" s="8">
        <v>3</v>
      </c>
      <c r="F56" t="b">
        <v>0</v>
      </c>
      <c r="G56" t="b">
        <v>0</v>
      </c>
      <c r="H56" s="3" t="s">
        <v>64</v>
      </c>
      <c r="I56" s="8">
        <v>2736</v>
      </c>
      <c r="J56" s="3" t="s">
        <v>519</v>
      </c>
      <c r="K56" s="3" t="s">
        <v>560</v>
      </c>
      <c r="L56" s="8">
        <v>1264</v>
      </c>
      <c r="M56" s="11">
        <v>122</v>
      </c>
      <c r="N56" t="str">
        <f>IF(AND(Tabla_Terminales[[#This Row],[Terminales]]&gt;2,Tabla_Terminales[[#This Row],[Operaciones_diarias]]&gt;170),"💵","NO")</f>
        <v>NO</v>
      </c>
    </row>
    <row r="57" spans="1:14" x14ac:dyDescent="0.25">
      <c r="A57" s="8">
        <v>11686</v>
      </c>
      <c r="B57" s="3" t="s">
        <v>16</v>
      </c>
      <c r="C57" s="3" t="s">
        <v>38</v>
      </c>
      <c r="D57" s="3" t="s">
        <v>40</v>
      </c>
      <c r="E57" s="8">
        <v>2</v>
      </c>
      <c r="F57" t="b">
        <v>1</v>
      </c>
      <c r="G57" t="b">
        <v>0</v>
      </c>
      <c r="H57" s="3" t="s">
        <v>64</v>
      </c>
      <c r="I57" s="8">
        <v>2890</v>
      </c>
      <c r="J57" s="3" t="s">
        <v>519</v>
      </c>
      <c r="K57" s="3" t="s">
        <v>560</v>
      </c>
      <c r="L57" s="8">
        <v>1264</v>
      </c>
      <c r="M57" s="11">
        <v>226</v>
      </c>
      <c r="N57" t="str">
        <f>IF(AND(Tabla_Terminales[[#This Row],[Terminales]]&gt;2,Tabla_Terminales[[#This Row],[Operaciones_diarias]]&gt;170),"💵","NO")</f>
        <v>NO</v>
      </c>
    </row>
    <row r="58" spans="1:14" x14ac:dyDescent="0.25">
      <c r="A58" s="8">
        <v>11682</v>
      </c>
      <c r="B58" s="3" t="s">
        <v>13</v>
      </c>
      <c r="C58" s="3" t="s">
        <v>38</v>
      </c>
      <c r="D58" s="3" t="s">
        <v>40</v>
      </c>
      <c r="E58" s="8">
        <v>2</v>
      </c>
      <c r="F58" t="b">
        <v>1</v>
      </c>
      <c r="G58" t="b">
        <v>1</v>
      </c>
      <c r="H58" s="3" t="s">
        <v>64</v>
      </c>
      <c r="I58" s="8">
        <v>2902</v>
      </c>
      <c r="J58" s="3" t="s">
        <v>519</v>
      </c>
      <c r="K58" s="3" t="s">
        <v>560</v>
      </c>
      <c r="L58" s="8">
        <v>1264</v>
      </c>
      <c r="M58" s="11">
        <v>36</v>
      </c>
      <c r="N58" t="str">
        <f>IF(AND(Tabla_Terminales[[#This Row],[Terminales]]&gt;2,Tabla_Terminales[[#This Row],[Operaciones_diarias]]&gt;170),"💵","NO")</f>
        <v>NO</v>
      </c>
    </row>
    <row r="59" spans="1:14" x14ac:dyDescent="0.25">
      <c r="A59" s="8">
        <v>11689</v>
      </c>
      <c r="B59" s="3" t="s">
        <v>19</v>
      </c>
      <c r="C59" s="3" t="s">
        <v>38</v>
      </c>
      <c r="D59" s="3" t="s">
        <v>40</v>
      </c>
      <c r="E59" s="8">
        <v>3</v>
      </c>
      <c r="F59" t="b">
        <v>1</v>
      </c>
      <c r="G59" t="b">
        <v>0</v>
      </c>
      <c r="H59" s="3" t="s">
        <v>64</v>
      </c>
      <c r="I59" s="8">
        <v>2935</v>
      </c>
      <c r="J59" s="3" t="s">
        <v>519</v>
      </c>
      <c r="K59" s="3" t="s">
        <v>560</v>
      </c>
      <c r="L59" s="8">
        <v>1264</v>
      </c>
      <c r="M59" s="11">
        <v>25</v>
      </c>
      <c r="N59" t="str">
        <f>IF(AND(Tabla_Terminales[[#This Row],[Terminales]]&gt;2,Tabla_Terminales[[#This Row],[Operaciones_diarias]]&gt;170),"💵","NO")</f>
        <v>NO</v>
      </c>
    </row>
    <row r="60" spans="1:14" x14ac:dyDescent="0.25">
      <c r="A60" s="8">
        <v>11688</v>
      </c>
      <c r="B60" s="3" t="s">
        <v>16</v>
      </c>
      <c r="C60" s="3" t="s">
        <v>38</v>
      </c>
      <c r="D60" s="3" t="s">
        <v>40</v>
      </c>
      <c r="E60" s="8">
        <v>1</v>
      </c>
      <c r="F60" t="b">
        <v>0</v>
      </c>
      <c r="G60" t="b">
        <v>1</v>
      </c>
      <c r="H60" s="3" t="s">
        <v>64</v>
      </c>
      <c r="I60" s="8">
        <v>2980</v>
      </c>
      <c r="J60" s="3" t="s">
        <v>519</v>
      </c>
      <c r="K60" s="3" t="s">
        <v>560</v>
      </c>
      <c r="L60" s="8">
        <v>1264</v>
      </c>
      <c r="M60" s="11">
        <v>284</v>
      </c>
      <c r="N60" t="str">
        <f>IF(AND(Tabla_Terminales[[#This Row],[Terminales]]&gt;2,Tabla_Terminales[[#This Row],[Operaciones_diarias]]&gt;170),"💵","NO")</f>
        <v>NO</v>
      </c>
    </row>
    <row r="61" spans="1:14" x14ac:dyDescent="0.25">
      <c r="A61" s="8">
        <v>11685</v>
      </c>
      <c r="B61" s="3" t="s">
        <v>18</v>
      </c>
      <c r="C61" s="3" t="s">
        <v>38</v>
      </c>
      <c r="D61" s="3" t="s">
        <v>40</v>
      </c>
      <c r="E61" s="8">
        <v>2</v>
      </c>
      <c r="F61" t="b">
        <v>0</v>
      </c>
      <c r="G61" t="b">
        <v>0</v>
      </c>
      <c r="H61" s="3" t="s">
        <v>64</v>
      </c>
      <c r="I61" s="8">
        <v>3267</v>
      </c>
      <c r="J61" s="3" t="s">
        <v>519</v>
      </c>
      <c r="K61" s="3" t="s">
        <v>560</v>
      </c>
      <c r="L61" s="8">
        <v>1263</v>
      </c>
      <c r="M61" s="11">
        <v>150</v>
      </c>
      <c r="N61" t="str">
        <f>IF(AND(Tabla_Terminales[[#This Row],[Terminales]]&gt;2,Tabla_Terminales[[#This Row],[Operaciones_diarias]]&gt;170),"💵","NO")</f>
        <v>NO</v>
      </c>
    </row>
    <row r="62" spans="1:14" x14ac:dyDescent="0.25">
      <c r="A62" s="8">
        <v>11727</v>
      </c>
      <c r="B62" s="3" t="s">
        <v>16</v>
      </c>
      <c r="C62" s="3" t="s">
        <v>38</v>
      </c>
      <c r="D62" s="3" t="s">
        <v>40</v>
      </c>
      <c r="E62" s="8">
        <v>1</v>
      </c>
      <c r="F62" t="b">
        <v>1</v>
      </c>
      <c r="G62" t="b">
        <v>0</v>
      </c>
      <c r="H62" s="3" t="s">
        <v>65</v>
      </c>
      <c r="I62" s="8">
        <v>5252</v>
      </c>
      <c r="J62" s="3" t="s">
        <v>534</v>
      </c>
      <c r="K62" s="3" t="s">
        <v>572</v>
      </c>
      <c r="L62" s="8">
        <v>1439</v>
      </c>
      <c r="M62" s="11">
        <v>230</v>
      </c>
      <c r="N62" t="str">
        <f>IF(AND(Tabla_Terminales[[#This Row],[Terminales]]&gt;2,Tabla_Terminales[[#This Row],[Operaciones_diarias]]&gt;170),"💵","NO")</f>
        <v>NO</v>
      </c>
    </row>
    <row r="63" spans="1:14" x14ac:dyDescent="0.25">
      <c r="A63" s="8">
        <v>11732</v>
      </c>
      <c r="B63" s="3" t="s">
        <v>22</v>
      </c>
      <c r="C63" s="3" t="s">
        <v>38</v>
      </c>
      <c r="D63" s="3" t="s">
        <v>40</v>
      </c>
      <c r="E63" s="8">
        <v>1</v>
      </c>
      <c r="F63" t="b">
        <v>0</v>
      </c>
      <c r="G63" t="b">
        <v>0</v>
      </c>
      <c r="H63" s="3" t="s">
        <v>65</v>
      </c>
      <c r="I63" s="8">
        <v>6787</v>
      </c>
      <c r="J63" s="3" t="s">
        <v>534</v>
      </c>
      <c r="K63" s="3" t="s">
        <v>572</v>
      </c>
      <c r="L63" s="8">
        <v>1439</v>
      </c>
      <c r="M63" s="11">
        <v>272</v>
      </c>
      <c r="N63" t="str">
        <f>IF(AND(Tabla_Terminales[[#This Row],[Terminales]]&gt;2,Tabla_Terminales[[#This Row],[Operaciones_diarias]]&gt;170),"💵","NO")</f>
        <v>NO</v>
      </c>
    </row>
    <row r="64" spans="1:14" x14ac:dyDescent="0.25">
      <c r="A64" s="8">
        <v>11711</v>
      </c>
      <c r="B64" s="3" t="s">
        <v>16</v>
      </c>
      <c r="C64" s="3" t="s">
        <v>38</v>
      </c>
      <c r="D64" s="3" t="s">
        <v>40</v>
      </c>
      <c r="E64" s="8">
        <v>3</v>
      </c>
      <c r="F64" t="b">
        <v>1</v>
      </c>
      <c r="G64" t="b">
        <v>0</v>
      </c>
      <c r="H64" s="3" t="s">
        <v>66</v>
      </c>
      <c r="I64" s="8">
        <v>2002</v>
      </c>
      <c r="J64" s="3" t="s">
        <v>517</v>
      </c>
      <c r="K64" s="3" t="s">
        <v>559</v>
      </c>
      <c r="L64" s="8">
        <v>1104</v>
      </c>
      <c r="M64" s="11">
        <v>85</v>
      </c>
      <c r="N64" t="str">
        <f>IF(AND(Tabla_Terminales[[#This Row],[Terminales]]&gt;2,Tabla_Terminales[[#This Row],[Operaciones_diarias]]&gt;170),"💵","NO")</f>
        <v>NO</v>
      </c>
    </row>
    <row r="65" spans="1:14" x14ac:dyDescent="0.25">
      <c r="A65" s="8">
        <v>11722</v>
      </c>
      <c r="B65" s="3" t="s">
        <v>13</v>
      </c>
      <c r="C65" s="3" t="s">
        <v>38</v>
      </c>
      <c r="D65" s="3" t="s">
        <v>40</v>
      </c>
      <c r="E65" s="8">
        <v>2</v>
      </c>
      <c r="F65" t="b">
        <v>0</v>
      </c>
      <c r="G65" t="b">
        <v>0</v>
      </c>
      <c r="H65" s="3" t="s">
        <v>66</v>
      </c>
      <c r="I65" s="8">
        <v>2055</v>
      </c>
      <c r="J65" s="3" t="s">
        <v>517</v>
      </c>
      <c r="K65" s="3" t="s">
        <v>559</v>
      </c>
      <c r="L65" s="8">
        <v>1104</v>
      </c>
      <c r="M65" s="11">
        <v>87</v>
      </c>
      <c r="N65" t="str">
        <f>IF(AND(Tabla_Terminales[[#This Row],[Terminales]]&gt;2,Tabla_Terminales[[#This Row],[Operaciones_diarias]]&gt;170),"💵","NO")</f>
        <v>NO</v>
      </c>
    </row>
    <row r="66" spans="1:14" x14ac:dyDescent="0.25">
      <c r="A66" s="8">
        <v>11231</v>
      </c>
      <c r="B66" s="3" t="s">
        <v>13</v>
      </c>
      <c r="C66" s="3" t="s">
        <v>38</v>
      </c>
      <c r="D66" s="3" t="s">
        <v>40</v>
      </c>
      <c r="E66" s="8">
        <v>2</v>
      </c>
      <c r="F66" t="b">
        <v>0</v>
      </c>
      <c r="G66" t="b">
        <v>1</v>
      </c>
      <c r="H66" s="3" t="s">
        <v>67</v>
      </c>
      <c r="I66" s="8">
        <v>5451</v>
      </c>
      <c r="J66" s="3" t="s">
        <v>535</v>
      </c>
      <c r="K66" s="3" t="s">
        <v>571</v>
      </c>
      <c r="L66" s="8">
        <v>1431</v>
      </c>
      <c r="M66" s="11">
        <v>305</v>
      </c>
      <c r="N66" t="str">
        <f>IF(AND(Tabla_Terminales[[#This Row],[Terminales]]&gt;2,Tabla_Terminales[[#This Row],[Operaciones_diarias]]&gt;170),"💵","NO")</f>
        <v>NO</v>
      </c>
    </row>
    <row r="67" spans="1:14" x14ac:dyDescent="0.25">
      <c r="A67" s="8">
        <v>10989</v>
      </c>
      <c r="B67" s="3" t="s">
        <v>18</v>
      </c>
      <c r="C67" s="3" t="s">
        <v>38</v>
      </c>
      <c r="D67" s="3" t="s">
        <v>40</v>
      </c>
      <c r="E67" s="8">
        <v>2</v>
      </c>
      <c r="F67" t="b">
        <v>1</v>
      </c>
      <c r="G67" t="b">
        <v>0</v>
      </c>
      <c r="H67" s="3" t="s">
        <v>68</v>
      </c>
      <c r="I67" s="8">
        <v>1527</v>
      </c>
      <c r="J67" s="3" t="s">
        <v>524</v>
      </c>
      <c r="K67" s="3" t="s">
        <v>565</v>
      </c>
      <c r="L67" s="8">
        <v>1055</v>
      </c>
      <c r="M67" s="11">
        <v>40</v>
      </c>
      <c r="N67" t="str">
        <f>IF(AND(Tabla_Terminales[[#This Row],[Terminales]]&gt;2,Tabla_Terminales[[#This Row],[Operaciones_diarias]]&gt;170),"💵","NO")</f>
        <v>NO</v>
      </c>
    </row>
    <row r="68" spans="1:14" x14ac:dyDescent="0.25">
      <c r="A68" s="8">
        <v>11002</v>
      </c>
      <c r="B68" s="3" t="s">
        <v>18</v>
      </c>
      <c r="C68" s="3" t="s">
        <v>38</v>
      </c>
      <c r="D68" s="3" t="s">
        <v>40</v>
      </c>
      <c r="E68" s="8">
        <v>1</v>
      </c>
      <c r="F68" t="b">
        <v>1</v>
      </c>
      <c r="G68" t="b">
        <v>0</v>
      </c>
      <c r="H68" s="3" t="s">
        <v>68</v>
      </c>
      <c r="I68" s="8">
        <v>1527</v>
      </c>
      <c r="J68" s="3" t="s">
        <v>524</v>
      </c>
      <c r="K68" s="3" t="s">
        <v>565</v>
      </c>
      <c r="L68" s="8">
        <v>1055</v>
      </c>
      <c r="M68" s="11">
        <v>216</v>
      </c>
      <c r="N68" t="str">
        <f>IF(AND(Tabla_Terminales[[#This Row],[Terminales]]&gt;2,Tabla_Terminales[[#This Row],[Operaciones_diarias]]&gt;170),"💵","NO")</f>
        <v>NO</v>
      </c>
    </row>
    <row r="69" spans="1:14" x14ac:dyDescent="0.25">
      <c r="A69" s="8">
        <v>10990</v>
      </c>
      <c r="B69" s="3" t="s">
        <v>16</v>
      </c>
      <c r="C69" s="3" t="s">
        <v>38</v>
      </c>
      <c r="D69" s="3" t="s">
        <v>40</v>
      </c>
      <c r="E69" s="8">
        <v>4</v>
      </c>
      <c r="F69" t="b">
        <v>1</v>
      </c>
      <c r="G69" t="b">
        <v>1</v>
      </c>
      <c r="H69" s="3" t="s">
        <v>68</v>
      </c>
      <c r="I69" s="8">
        <v>2543</v>
      </c>
      <c r="J69" s="3" t="s">
        <v>524</v>
      </c>
      <c r="K69" s="3" t="s">
        <v>565</v>
      </c>
      <c r="L69" s="8">
        <v>1120</v>
      </c>
      <c r="M69" s="11">
        <v>208</v>
      </c>
      <c r="N69" t="str">
        <f>IF(AND(Tabla_Terminales[[#This Row],[Terminales]]&gt;2,Tabla_Terminales[[#This Row],[Operaciones_diarias]]&gt;170),"💵","NO")</f>
        <v>💵</v>
      </c>
    </row>
    <row r="70" spans="1:14" x14ac:dyDescent="0.25">
      <c r="A70" s="8">
        <v>11209</v>
      </c>
      <c r="B70" s="3" t="s">
        <v>13</v>
      </c>
      <c r="C70" s="3" t="s">
        <v>38</v>
      </c>
      <c r="D70" s="3" t="s">
        <v>40</v>
      </c>
      <c r="E70" s="8">
        <v>2</v>
      </c>
      <c r="F70" t="b">
        <v>1</v>
      </c>
      <c r="G70" t="b">
        <v>1</v>
      </c>
      <c r="H70" s="3" t="s">
        <v>68</v>
      </c>
      <c r="I70" s="8">
        <v>4402</v>
      </c>
      <c r="J70" s="3" t="s">
        <v>516</v>
      </c>
      <c r="K70" s="3" t="s">
        <v>561</v>
      </c>
      <c r="L70" s="8">
        <v>1414</v>
      </c>
      <c r="M70" s="11">
        <v>129</v>
      </c>
      <c r="N70" t="str">
        <f>IF(AND(Tabla_Terminales[[#This Row],[Terminales]]&gt;2,Tabla_Terminales[[#This Row],[Operaciones_diarias]]&gt;170),"💵","NO")</f>
        <v>NO</v>
      </c>
    </row>
    <row r="71" spans="1:14" x14ac:dyDescent="0.25">
      <c r="A71" s="8">
        <v>11792</v>
      </c>
      <c r="B71" s="3" t="s">
        <v>16</v>
      </c>
      <c r="C71" s="3" t="s">
        <v>38</v>
      </c>
      <c r="D71" s="3" t="s">
        <v>40</v>
      </c>
      <c r="E71" s="8">
        <v>2</v>
      </c>
      <c r="F71" t="b">
        <v>1</v>
      </c>
      <c r="G71" t="b">
        <v>0</v>
      </c>
      <c r="H71" s="3" t="s">
        <v>68</v>
      </c>
      <c r="I71" s="8">
        <v>5991</v>
      </c>
      <c r="J71" s="3" t="s">
        <v>530</v>
      </c>
      <c r="K71" s="3" t="s">
        <v>569</v>
      </c>
      <c r="L71" s="8">
        <v>1414</v>
      </c>
      <c r="M71" s="11">
        <v>32</v>
      </c>
      <c r="N71" t="str">
        <f>IF(AND(Tabla_Terminales[[#This Row],[Terminales]]&gt;2,Tabla_Terminales[[#This Row],[Operaciones_diarias]]&gt;170),"💵","NO")</f>
        <v>NO</v>
      </c>
    </row>
    <row r="72" spans="1:14" x14ac:dyDescent="0.25">
      <c r="A72" s="8">
        <v>11765</v>
      </c>
      <c r="B72" s="3" t="s">
        <v>16</v>
      </c>
      <c r="C72" s="3" t="s">
        <v>38</v>
      </c>
      <c r="D72" s="3" t="s">
        <v>40</v>
      </c>
      <c r="E72" s="8">
        <v>1</v>
      </c>
      <c r="F72" t="b">
        <v>0</v>
      </c>
      <c r="G72" t="b">
        <v>0</v>
      </c>
      <c r="H72" s="3" t="s">
        <v>68</v>
      </c>
      <c r="I72" s="8">
        <v>6103</v>
      </c>
      <c r="J72" s="3" t="s">
        <v>536</v>
      </c>
      <c r="K72" s="3" t="s">
        <v>561</v>
      </c>
      <c r="L72" s="8">
        <v>1427</v>
      </c>
      <c r="M72" s="11">
        <v>259</v>
      </c>
      <c r="N72" t="str">
        <f>IF(AND(Tabla_Terminales[[#This Row],[Terminales]]&gt;2,Tabla_Terminales[[#This Row],[Operaciones_diarias]]&gt;170),"💵","NO")</f>
        <v>NO</v>
      </c>
    </row>
    <row r="73" spans="1:14" x14ac:dyDescent="0.25">
      <c r="A73" s="8">
        <v>11705</v>
      </c>
      <c r="B73" s="3" t="s">
        <v>16</v>
      </c>
      <c r="C73" s="3" t="s">
        <v>38</v>
      </c>
      <c r="D73" s="3" t="s">
        <v>40</v>
      </c>
      <c r="E73" s="8">
        <v>2</v>
      </c>
      <c r="F73" t="b">
        <v>1</v>
      </c>
      <c r="G73" t="b">
        <v>1</v>
      </c>
      <c r="H73" s="3" t="s">
        <v>68</v>
      </c>
      <c r="I73" s="8">
        <v>675</v>
      </c>
      <c r="J73" s="3" t="s">
        <v>517</v>
      </c>
      <c r="K73" s="3" t="s">
        <v>559</v>
      </c>
      <c r="L73" s="8">
        <v>1054</v>
      </c>
      <c r="M73" s="11">
        <v>22</v>
      </c>
      <c r="N73" t="str">
        <f>IF(AND(Tabla_Terminales[[#This Row],[Terminales]]&gt;2,Tabla_Terminales[[#This Row],[Operaciones_diarias]]&gt;170),"💵","NO")</f>
        <v>NO</v>
      </c>
    </row>
    <row r="74" spans="1:14" x14ac:dyDescent="0.25">
      <c r="A74" s="8">
        <v>11037</v>
      </c>
      <c r="B74" s="3" t="s">
        <v>19</v>
      </c>
      <c r="C74" s="3" t="s">
        <v>38</v>
      </c>
      <c r="D74" s="3" t="s">
        <v>40</v>
      </c>
      <c r="E74" s="8">
        <v>1</v>
      </c>
      <c r="F74" t="b">
        <v>1</v>
      </c>
      <c r="G74" t="b">
        <v>0</v>
      </c>
      <c r="H74" s="3" t="s">
        <v>68</v>
      </c>
      <c r="I74" s="8">
        <v>924</v>
      </c>
      <c r="J74" s="3" t="s">
        <v>512</v>
      </c>
      <c r="K74" s="3" t="s">
        <v>559</v>
      </c>
      <c r="L74" s="8">
        <v>1054</v>
      </c>
      <c r="M74" s="11">
        <v>40</v>
      </c>
      <c r="N74" t="str">
        <f>IF(AND(Tabla_Terminales[[#This Row],[Terminales]]&gt;2,Tabla_Terminales[[#This Row],[Operaciones_diarias]]&gt;170),"💵","NO")</f>
        <v>NO</v>
      </c>
    </row>
    <row r="75" spans="1:14" x14ac:dyDescent="0.25">
      <c r="A75" s="8">
        <v>11022</v>
      </c>
      <c r="B75" s="3" t="s">
        <v>16</v>
      </c>
      <c r="C75" s="3" t="s">
        <v>38</v>
      </c>
      <c r="D75" s="3" t="s">
        <v>40</v>
      </c>
      <c r="E75" s="8">
        <v>4</v>
      </c>
      <c r="F75" t="b">
        <v>1</v>
      </c>
      <c r="G75" t="b">
        <v>0</v>
      </c>
      <c r="H75" s="3" t="s">
        <v>69</v>
      </c>
      <c r="I75" s="8">
        <v>1418</v>
      </c>
      <c r="J75" s="3" t="s">
        <v>512</v>
      </c>
      <c r="K75" s="3" t="s">
        <v>559</v>
      </c>
      <c r="L75" s="8">
        <v>1042</v>
      </c>
      <c r="M75" s="11">
        <v>92</v>
      </c>
      <c r="N75" t="str">
        <f>IF(AND(Tabla_Terminales[[#This Row],[Terminales]]&gt;2,Tabla_Terminales[[#This Row],[Operaciones_diarias]]&gt;170),"💵","NO")</f>
        <v>NO</v>
      </c>
    </row>
    <row r="76" spans="1:14" x14ac:dyDescent="0.25">
      <c r="A76" s="8">
        <v>11039</v>
      </c>
      <c r="B76" s="3" t="s">
        <v>18</v>
      </c>
      <c r="C76" s="3" t="s">
        <v>38</v>
      </c>
      <c r="D76" s="3" t="s">
        <v>40</v>
      </c>
      <c r="E76" s="8">
        <v>2</v>
      </c>
      <c r="F76" t="b">
        <v>1</v>
      </c>
      <c r="G76" t="b">
        <v>1</v>
      </c>
      <c r="H76" s="3" t="s">
        <v>69</v>
      </c>
      <c r="I76" s="8">
        <v>1574</v>
      </c>
      <c r="J76" s="3" t="s">
        <v>512</v>
      </c>
      <c r="K76" s="3" t="s">
        <v>559</v>
      </c>
      <c r="L76" s="8">
        <v>1042</v>
      </c>
      <c r="M76" s="11">
        <v>272</v>
      </c>
      <c r="N76" t="str">
        <f>IF(AND(Tabla_Terminales[[#This Row],[Terminales]]&gt;2,Tabla_Terminales[[#This Row],[Operaciones_diarias]]&gt;170),"💵","NO")</f>
        <v>NO</v>
      </c>
    </row>
    <row r="77" spans="1:14" x14ac:dyDescent="0.25">
      <c r="A77" s="8">
        <v>11191</v>
      </c>
      <c r="B77" s="3" t="s">
        <v>18</v>
      </c>
      <c r="C77" s="3" t="s">
        <v>38</v>
      </c>
      <c r="D77" s="3" t="s">
        <v>40</v>
      </c>
      <c r="E77" s="8">
        <v>1</v>
      </c>
      <c r="F77" t="b">
        <v>0</v>
      </c>
      <c r="G77" t="b">
        <v>0</v>
      </c>
      <c r="H77" s="3" t="s">
        <v>70</v>
      </c>
      <c r="I77" s="8">
        <v>1813</v>
      </c>
      <c r="J77" s="3" t="s">
        <v>527</v>
      </c>
      <c r="K77" s="3" t="s">
        <v>567</v>
      </c>
      <c r="L77" s="8">
        <v>1045</v>
      </c>
      <c r="M77" s="11">
        <v>214</v>
      </c>
      <c r="N77" t="str">
        <f>IF(AND(Tabla_Terminales[[#This Row],[Terminales]]&gt;2,Tabla_Terminales[[#This Row],[Operaciones_diarias]]&gt;170),"💵","NO")</f>
        <v>NO</v>
      </c>
    </row>
    <row r="78" spans="1:14" x14ac:dyDescent="0.25">
      <c r="A78" s="8">
        <v>11162</v>
      </c>
      <c r="B78" s="3" t="s">
        <v>13</v>
      </c>
      <c r="C78" s="3" t="s">
        <v>38</v>
      </c>
      <c r="D78" s="3" t="s">
        <v>40</v>
      </c>
      <c r="E78" s="8">
        <v>4</v>
      </c>
      <c r="F78" t="b">
        <v>1</v>
      </c>
      <c r="G78" t="b">
        <v>0</v>
      </c>
      <c r="H78" s="3" t="s">
        <v>69</v>
      </c>
      <c r="I78" s="8">
        <v>2156</v>
      </c>
      <c r="J78" s="3" t="s">
        <v>527</v>
      </c>
      <c r="K78" s="3" t="s">
        <v>567</v>
      </c>
      <c r="L78" s="8">
        <v>1045</v>
      </c>
      <c r="M78" s="11">
        <v>77</v>
      </c>
      <c r="N78" t="str">
        <f>IF(AND(Tabla_Terminales[[#This Row],[Terminales]]&gt;2,Tabla_Terminales[[#This Row],[Operaciones_diarias]]&gt;170),"💵","NO")</f>
        <v>NO</v>
      </c>
    </row>
    <row r="79" spans="1:14" x14ac:dyDescent="0.25">
      <c r="A79" s="8">
        <v>11163</v>
      </c>
      <c r="B79" s="3" t="s">
        <v>18</v>
      </c>
      <c r="C79" s="3" t="s">
        <v>38</v>
      </c>
      <c r="D79" s="3" t="s">
        <v>40</v>
      </c>
      <c r="E79" s="8">
        <v>2</v>
      </c>
      <c r="F79" t="b">
        <v>0</v>
      </c>
      <c r="G79" t="b">
        <v>0</v>
      </c>
      <c r="H79" s="3" t="s">
        <v>69</v>
      </c>
      <c r="I79" s="8">
        <v>2187</v>
      </c>
      <c r="J79" s="3" t="s">
        <v>527</v>
      </c>
      <c r="K79" s="3" t="s">
        <v>567</v>
      </c>
      <c r="L79" s="8">
        <v>1045</v>
      </c>
      <c r="M79" s="11">
        <v>80</v>
      </c>
      <c r="N79" t="str">
        <f>IF(AND(Tabla_Terminales[[#This Row],[Terminales]]&gt;2,Tabla_Terminales[[#This Row],[Operaciones_diarias]]&gt;170),"💵","NO")</f>
        <v>NO</v>
      </c>
    </row>
    <row r="80" spans="1:14" x14ac:dyDescent="0.25">
      <c r="A80" s="8">
        <v>11178</v>
      </c>
      <c r="B80" s="3" t="s">
        <v>16</v>
      </c>
      <c r="C80" s="3" t="s">
        <v>38</v>
      </c>
      <c r="D80" s="3" t="s">
        <v>40</v>
      </c>
      <c r="E80" s="8">
        <v>2</v>
      </c>
      <c r="F80" t="b">
        <v>1</v>
      </c>
      <c r="G80" t="b">
        <v>1</v>
      </c>
      <c r="H80" s="3" t="s">
        <v>69</v>
      </c>
      <c r="I80" s="8">
        <v>2528</v>
      </c>
      <c r="J80" s="3" t="s">
        <v>527</v>
      </c>
      <c r="K80" s="3" t="s">
        <v>567</v>
      </c>
      <c r="L80" s="8">
        <v>1046</v>
      </c>
      <c r="M80" s="11">
        <v>241</v>
      </c>
      <c r="N80" t="str">
        <f>IF(AND(Tabla_Terminales[[#This Row],[Terminales]]&gt;2,Tabla_Terminales[[#This Row],[Operaciones_diarias]]&gt;170),"💵","NO")</f>
        <v>NO</v>
      </c>
    </row>
    <row r="81" spans="1:14" x14ac:dyDescent="0.25">
      <c r="A81" s="8">
        <v>11190</v>
      </c>
      <c r="B81" s="3" t="s">
        <v>23</v>
      </c>
      <c r="C81" s="3" t="s">
        <v>38</v>
      </c>
      <c r="D81" s="3" t="s">
        <v>40</v>
      </c>
      <c r="E81" s="8">
        <v>1</v>
      </c>
      <c r="F81" t="b">
        <v>1</v>
      </c>
      <c r="G81" t="b">
        <v>1</v>
      </c>
      <c r="H81" s="3" t="s">
        <v>70</v>
      </c>
      <c r="I81" s="8">
        <v>2587</v>
      </c>
      <c r="J81" s="3" t="s">
        <v>527</v>
      </c>
      <c r="K81" s="3" t="s">
        <v>567</v>
      </c>
      <c r="L81" s="8">
        <v>1046</v>
      </c>
      <c r="M81" s="11">
        <v>176</v>
      </c>
      <c r="N81" t="str">
        <f>IF(AND(Tabla_Terminales[[#This Row],[Terminales]]&gt;2,Tabla_Terminales[[#This Row],[Operaciones_diarias]]&gt;170),"💵","NO")</f>
        <v>NO</v>
      </c>
    </row>
    <row r="82" spans="1:14" x14ac:dyDescent="0.25">
      <c r="A82" s="8">
        <v>11179</v>
      </c>
      <c r="B82" s="3" t="s">
        <v>16</v>
      </c>
      <c r="C82" s="3" t="s">
        <v>38</v>
      </c>
      <c r="D82" s="3" t="s">
        <v>40</v>
      </c>
      <c r="E82" s="8">
        <v>3</v>
      </c>
      <c r="F82" t="b">
        <v>1</v>
      </c>
      <c r="G82" t="b">
        <v>1</v>
      </c>
      <c r="H82" s="3" t="s">
        <v>69</v>
      </c>
      <c r="I82" s="8">
        <v>3153</v>
      </c>
      <c r="J82" s="3" t="s">
        <v>527</v>
      </c>
      <c r="K82" s="3" t="s">
        <v>567</v>
      </c>
      <c r="L82" s="8">
        <v>1193</v>
      </c>
      <c r="M82" s="11">
        <v>198</v>
      </c>
      <c r="N82" t="str">
        <f>IF(AND(Tabla_Terminales[[#This Row],[Terminales]]&gt;2,Tabla_Terminales[[#This Row],[Operaciones_diarias]]&gt;170),"💵","NO")</f>
        <v>💵</v>
      </c>
    </row>
    <row r="83" spans="1:14" x14ac:dyDescent="0.25">
      <c r="A83" s="8">
        <v>11186</v>
      </c>
      <c r="B83" s="3" t="s">
        <v>21</v>
      </c>
      <c r="C83" s="3" t="s">
        <v>38</v>
      </c>
      <c r="D83" s="3" t="s">
        <v>40</v>
      </c>
      <c r="E83" s="8">
        <v>2</v>
      </c>
      <c r="F83" t="b">
        <v>0</v>
      </c>
      <c r="G83" t="b">
        <v>1</v>
      </c>
      <c r="H83" s="3" t="s">
        <v>69</v>
      </c>
      <c r="I83" s="8">
        <v>3247</v>
      </c>
      <c r="J83" s="3" t="s">
        <v>527</v>
      </c>
      <c r="K83" s="3" t="s">
        <v>567</v>
      </c>
      <c r="L83" s="8">
        <v>1193</v>
      </c>
      <c r="M83" s="11">
        <v>293</v>
      </c>
      <c r="N83" t="str">
        <f>IF(AND(Tabla_Terminales[[#This Row],[Terminales]]&gt;2,Tabla_Terminales[[#This Row],[Operaciones_diarias]]&gt;170),"💵","NO")</f>
        <v>NO</v>
      </c>
    </row>
    <row r="84" spans="1:14" x14ac:dyDescent="0.25">
      <c r="A84" s="8">
        <v>11173</v>
      </c>
      <c r="B84" s="3" t="s">
        <v>18</v>
      </c>
      <c r="C84" s="3" t="s">
        <v>38</v>
      </c>
      <c r="D84" s="3" t="s">
        <v>40</v>
      </c>
      <c r="E84" s="8">
        <v>2</v>
      </c>
      <c r="F84" t="b">
        <v>0</v>
      </c>
      <c r="G84" t="b">
        <v>1</v>
      </c>
      <c r="H84" s="3" t="s">
        <v>69</v>
      </c>
      <c r="I84" s="8">
        <v>3300</v>
      </c>
      <c r="J84" s="3" t="s">
        <v>527</v>
      </c>
      <c r="K84" s="3" t="s">
        <v>567</v>
      </c>
      <c r="L84" s="8">
        <v>1193</v>
      </c>
      <c r="M84" s="11">
        <v>177</v>
      </c>
      <c r="N84" t="str">
        <f>IF(AND(Tabla_Terminales[[#This Row],[Terminales]]&gt;2,Tabla_Terminales[[#This Row],[Operaciones_diarias]]&gt;170),"💵","NO")</f>
        <v>NO</v>
      </c>
    </row>
    <row r="85" spans="1:14" x14ac:dyDescent="0.25">
      <c r="A85" s="8">
        <v>11164</v>
      </c>
      <c r="B85" s="3" t="s">
        <v>13</v>
      </c>
      <c r="C85" s="3" t="s">
        <v>38</v>
      </c>
      <c r="D85" s="3" t="s">
        <v>40</v>
      </c>
      <c r="E85" s="8">
        <v>1</v>
      </c>
      <c r="F85" t="b">
        <v>1</v>
      </c>
      <c r="G85" t="b">
        <v>1</v>
      </c>
      <c r="H85" s="3" t="s">
        <v>69</v>
      </c>
      <c r="I85" s="8">
        <v>3302</v>
      </c>
      <c r="J85" s="3" t="s">
        <v>527</v>
      </c>
      <c r="K85" s="3" t="s">
        <v>567</v>
      </c>
      <c r="L85" s="8">
        <v>1193</v>
      </c>
      <c r="M85" s="11">
        <v>277</v>
      </c>
      <c r="N85" t="str">
        <f>IF(AND(Tabla_Terminales[[#This Row],[Terminales]]&gt;2,Tabla_Terminales[[#This Row],[Operaciones_diarias]]&gt;170),"💵","NO")</f>
        <v>NO</v>
      </c>
    </row>
    <row r="86" spans="1:14" x14ac:dyDescent="0.25">
      <c r="A86" s="8">
        <v>11029</v>
      </c>
      <c r="B86" s="3" t="s">
        <v>13</v>
      </c>
      <c r="C86" s="3" t="s">
        <v>38</v>
      </c>
      <c r="D86" s="3" t="s">
        <v>40</v>
      </c>
      <c r="E86" s="8">
        <v>2</v>
      </c>
      <c r="F86" t="b">
        <v>0</v>
      </c>
      <c r="G86" t="b">
        <v>0</v>
      </c>
      <c r="H86" s="3" t="s">
        <v>69</v>
      </c>
      <c r="I86" s="8">
        <v>345</v>
      </c>
      <c r="J86" s="3" t="s">
        <v>512</v>
      </c>
      <c r="K86" s="3" t="s">
        <v>559</v>
      </c>
      <c r="L86" s="8">
        <v>1043</v>
      </c>
      <c r="M86" s="11">
        <v>251</v>
      </c>
      <c r="N86" t="str">
        <f>IF(AND(Tabla_Terminales[[#This Row],[Terminales]]&gt;2,Tabla_Terminales[[#This Row],[Operaciones_diarias]]&gt;170),"💵","NO")</f>
        <v>NO</v>
      </c>
    </row>
    <row r="87" spans="1:14" x14ac:dyDescent="0.25">
      <c r="A87" s="8">
        <v>11420</v>
      </c>
      <c r="B87" s="3" t="s">
        <v>21</v>
      </c>
      <c r="C87" s="3" t="s">
        <v>38</v>
      </c>
      <c r="D87" s="3" t="s">
        <v>40</v>
      </c>
      <c r="E87" s="8">
        <v>2</v>
      </c>
      <c r="F87" t="b">
        <v>1</v>
      </c>
      <c r="G87" t="b">
        <v>1</v>
      </c>
      <c r="H87" s="3" t="s">
        <v>69</v>
      </c>
      <c r="I87" s="8">
        <v>3820</v>
      </c>
      <c r="J87" s="3" t="s">
        <v>537</v>
      </c>
      <c r="K87" s="3" t="s">
        <v>568</v>
      </c>
      <c r="L87" s="8">
        <v>1194</v>
      </c>
      <c r="M87" s="11">
        <v>67</v>
      </c>
      <c r="N87" t="str">
        <f>IF(AND(Tabla_Terminales[[#This Row],[Terminales]]&gt;2,Tabla_Terminales[[#This Row],[Operaciones_diarias]]&gt;170),"💵","NO")</f>
        <v>NO</v>
      </c>
    </row>
    <row r="88" spans="1:14" x14ac:dyDescent="0.25">
      <c r="A88" s="8">
        <v>11415</v>
      </c>
      <c r="B88" s="3" t="s">
        <v>19</v>
      </c>
      <c r="C88" s="3" t="s">
        <v>38</v>
      </c>
      <c r="D88" s="3" t="s">
        <v>40</v>
      </c>
      <c r="E88" s="8">
        <v>3</v>
      </c>
      <c r="F88" t="b">
        <v>1</v>
      </c>
      <c r="G88" t="b">
        <v>1</v>
      </c>
      <c r="H88" s="3" t="s">
        <v>69</v>
      </c>
      <c r="I88" s="8">
        <v>4043</v>
      </c>
      <c r="J88" s="3" t="s">
        <v>537</v>
      </c>
      <c r="K88" s="3" t="s">
        <v>568</v>
      </c>
      <c r="L88" s="8">
        <v>1194</v>
      </c>
      <c r="M88" s="11">
        <v>268</v>
      </c>
      <c r="N88" t="str">
        <f>IF(AND(Tabla_Terminales[[#This Row],[Terminales]]&gt;2,Tabla_Terminales[[#This Row],[Operaciones_diarias]]&gt;170),"💵","NO")</f>
        <v>💵</v>
      </c>
    </row>
    <row r="89" spans="1:14" x14ac:dyDescent="0.25">
      <c r="A89" s="8">
        <v>11417</v>
      </c>
      <c r="B89" s="3" t="s">
        <v>16</v>
      </c>
      <c r="C89" s="3" t="s">
        <v>38</v>
      </c>
      <c r="D89" s="3" t="s">
        <v>40</v>
      </c>
      <c r="E89" s="8">
        <v>1</v>
      </c>
      <c r="F89" t="b">
        <v>1</v>
      </c>
      <c r="G89" t="b">
        <v>0</v>
      </c>
      <c r="H89" s="3" t="s">
        <v>69</v>
      </c>
      <c r="I89" s="8">
        <v>4055</v>
      </c>
      <c r="J89" s="3" t="s">
        <v>537</v>
      </c>
      <c r="K89" s="3" t="s">
        <v>568</v>
      </c>
      <c r="L89" s="8">
        <v>1194</v>
      </c>
      <c r="M89" s="11">
        <v>32</v>
      </c>
      <c r="N89" t="str">
        <f>IF(AND(Tabla_Terminales[[#This Row],[Terminales]]&gt;2,Tabla_Terminales[[#This Row],[Operaciones_diarias]]&gt;170),"💵","NO")</f>
        <v>NO</v>
      </c>
    </row>
    <row r="90" spans="1:14" x14ac:dyDescent="0.25">
      <c r="A90" s="8">
        <v>11416</v>
      </c>
      <c r="B90" s="3" t="s">
        <v>18</v>
      </c>
      <c r="C90" s="3" t="s">
        <v>38</v>
      </c>
      <c r="D90" s="3" t="s">
        <v>40</v>
      </c>
      <c r="E90" s="8">
        <v>4</v>
      </c>
      <c r="F90" t="b">
        <v>0</v>
      </c>
      <c r="G90" t="b">
        <v>1</v>
      </c>
      <c r="H90" s="3" t="s">
        <v>69</v>
      </c>
      <c r="I90" s="8">
        <v>4124</v>
      </c>
      <c r="J90" s="3" t="s">
        <v>537</v>
      </c>
      <c r="K90" s="3" t="s">
        <v>568</v>
      </c>
      <c r="L90" s="8">
        <v>1195</v>
      </c>
      <c r="M90" s="11">
        <v>180</v>
      </c>
      <c r="N90" t="str">
        <f>IF(AND(Tabla_Terminales[[#This Row],[Terminales]]&gt;2,Tabla_Terminales[[#This Row],[Operaciones_diarias]]&gt;170),"💵","NO")</f>
        <v>💵</v>
      </c>
    </row>
    <row r="91" spans="1:14" x14ac:dyDescent="0.25">
      <c r="A91" s="8">
        <v>11418</v>
      </c>
      <c r="B91" s="3" t="s">
        <v>13</v>
      </c>
      <c r="C91" s="3" t="s">
        <v>38</v>
      </c>
      <c r="D91" s="3" t="s">
        <v>40</v>
      </c>
      <c r="E91" s="8">
        <v>3</v>
      </c>
      <c r="F91" t="b">
        <v>0</v>
      </c>
      <c r="G91" t="b">
        <v>1</v>
      </c>
      <c r="H91" s="3" t="s">
        <v>69</v>
      </c>
      <c r="I91" s="8">
        <v>4279</v>
      </c>
      <c r="J91" s="3" t="s">
        <v>537</v>
      </c>
      <c r="K91" s="3" t="s">
        <v>568</v>
      </c>
      <c r="L91" s="8">
        <v>1195</v>
      </c>
      <c r="M91" s="11">
        <v>141</v>
      </c>
      <c r="N91" t="str">
        <f>IF(AND(Tabla_Terminales[[#This Row],[Terminales]]&gt;2,Tabla_Terminales[[#This Row],[Operaciones_diarias]]&gt;170),"💵","NO")</f>
        <v>NO</v>
      </c>
    </row>
    <row r="92" spans="1:14" x14ac:dyDescent="0.25">
      <c r="A92" s="8">
        <v>11213</v>
      </c>
      <c r="B92" s="3" t="s">
        <v>16</v>
      </c>
      <c r="C92" s="3" t="s">
        <v>38</v>
      </c>
      <c r="D92" s="3" t="s">
        <v>40</v>
      </c>
      <c r="E92" s="8">
        <v>1</v>
      </c>
      <c r="F92" t="b">
        <v>1</v>
      </c>
      <c r="G92" t="b">
        <v>0</v>
      </c>
      <c r="H92" s="3" t="s">
        <v>69</v>
      </c>
      <c r="I92" s="8">
        <v>5066</v>
      </c>
      <c r="J92" s="3" t="s">
        <v>516</v>
      </c>
      <c r="K92" s="3" t="s">
        <v>561</v>
      </c>
      <c r="L92" s="8">
        <v>1414</v>
      </c>
      <c r="M92" s="11">
        <v>158</v>
      </c>
      <c r="N92" t="str">
        <f>IF(AND(Tabla_Terminales[[#This Row],[Terminales]]&gt;2,Tabla_Terminales[[#This Row],[Operaciones_diarias]]&gt;170),"💵","NO")</f>
        <v>NO</v>
      </c>
    </row>
    <row r="93" spans="1:14" x14ac:dyDescent="0.25">
      <c r="A93" s="8">
        <v>11212</v>
      </c>
      <c r="B93" s="3" t="s">
        <v>16</v>
      </c>
      <c r="C93" s="3" t="s">
        <v>38</v>
      </c>
      <c r="D93" s="3" t="s">
        <v>40</v>
      </c>
      <c r="E93" s="8">
        <v>2</v>
      </c>
      <c r="F93" t="b">
        <v>1</v>
      </c>
      <c r="G93" t="b">
        <v>0</v>
      </c>
      <c r="H93" s="3" t="s">
        <v>69</v>
      </c>
      <c r="I93" s="8">
        <v>5273</v>
      </c>
      <c r="J93" s="3" t="s">
        <v>516</v>
      </c>
      <c r="K93" s="3" t="s">
        <v>561</v>
      </c>
      <c r="L93" s="8">
        <v>1414</v>
      </c>
      <c r="M93" s="11">
        <v>70</v>
      </c>
      <c r="N93" t="str">
        <f>IF(AND(Tabla_Terminales[[#This Row],[Terminales]]&gt;2,Tabla_Terminales[[#This Row],[Operaciones_diarias]]&gt;170),"💵","NO")</f>
        <v>NO</v>
      </c>
    </row>
    <row r="94" spans="1:14" x14ac:dyDescent="0.25">
      <c r="A94" s="8">
        <v>11205</v>
      </c>
      <c r="B94" s="3" t="s">
        <v>19</v>
      </c>
      <c r="C94" s="3" t="s">
        <v>38</v>
      </c>
      <c r="D94" s="3" t="s">
        <v>40</v>
      </c>
      <c r="E94" s="8">
        <v>4</v>
      </c>
      <c r="F94" t="b">
        <v>1</v>
      </c>
      <c r="G94" t="b">
        <v>0</v>
      </c>
      <c r="H94" s="3" t="s">
        <v>69</v>
      </c>
      <c r="I94" s="8">
        <v>5399</v>
      </c>
      <c r="J94" s="3" t="s">
        <v>516</v>
      </c>
      <c r="K94" s="3" t="s">
        <v>561</v>
      </c>
      <c r="L94" s="8">
        <v>1414</v>
      </c>
      <c r="M94" s="11">
        <v>258</v>
      </c>
      <c r="N94" t="str">
        <f>IF(AND(Tabla_Terminales[[#This Row],[Terminales]]&gt;2,Tabla_Terminales[[#This Row],[Operaciones_diarias]]&gt;170),"💵","NO")</f>
        <v>💵</v>
      </c>
    </row>
    <row r="95" spans="1:14" x14ac:dyDescent="0.25">
      <c r="A95" s="8">
        <v>11208</v>
      </c>
      <c r="B95" s="3" t="s">
        <v>13</v>
      </c>
      <c r="C95" s="3" t="s">
        <v>38</v>
      </c>
      <c r="D95" s="3" t="s">
        <v>40</v>
      </c>
      <c r="E95" s="8">
        <v>3</v>
      </c>
      <c r="F95" t="b">
        <v>0</v>
      </c>
      <c r="G95" t="b">
        <v>0</v>
      </c>
      <c r="H95" s="3" t="s">
        <v>69</v>
      </c>
      <c r="I95" s="8">
        <v>5401</v>
      </c>
      <c r="J95" s="3" t="s">
        <v>516</v>
      </c>
      <c r="K95" s="3" t="s">
        <v>561</v>
      </c>
      <c r="L95" s="8">
        <v>1414</v>
      </c>
      <c r="M95" s="11">
        <v>70</v>
      </c>
      <c r="N95" t="str">
        <f>IF(AND(Tabla_Terminales[[#This Row],[Terminales]]&gt;2,Tabla_Terminales[[#This Row],[Operaciones_diarias]]&gt;170),"💵","NO")</f>
        <v>NO</v>
      </c>
    </row>
    <row r="96" spans="1:14" x14ac:dyDescent="0.25">
      <c r="A96" s="8">
        <v>10887</v>
      </c>
      <c r="B96" s="3" t="s">
        <v>16</v>
      </c>
      <c r="C96" s="3" t="s">
        <v>38</v>
      </c>
      <c r="D96" s="3" t="s">
        <v>40</v>
      </c>
      <c r="E96" s="8">
        <v>3</v>
      </c>
      <c r="F96" t="b">
        <v>1</v>
      </c>
      <c r="G96" t="b">
        <v>0</v>
      </c>
      <c r="H96" s="3" t="s">
        <v>71</v>
      </c>
      <c r="I96" s="8">
        <v>2906</v>
      </c>
      <c r="J96" s="3" t="s">
        <v>513</v>
      </c>
      <c r="K96" s="3" t="s">
        <v>560</v>
      </c>
      <c r="L96" s="8">
        <v>1437</v>
      </c>
      <c r="M96" s="11">
        <v>80</v>
      </c>
      <c r="N96" t="str">
        <f>IF(AND(Tabla_Terminales[[#This Row],[Terminales]]&gt;2,Tabla_Terminales[[#This Row],[Operaciones_diarias]]&gt;170),"💵","NO")</f>
        <v>NO</v>
      </c>
    </row>
    <row r="97" spans="1:14" x14ac:dyDescent="0.25">
      <c r="A97" s="8">
        <v>11195</v>
      </c>
      <c r="B97" s="3" t="s">
        <v>18</v>
      </c>
      <c r="C97" s="3" t="s">
        <v>38</v>
      </c>
      <c r="D97" s="3" t="s">
        <v>40</v>
      </c>
      <c r="E97" s="8">
        <v>2</v>
      </c>
      <c r="F97" t="b">
        <v>1</v>
      </c>
      <c r="G97" t="b">
        <v>0</v>
      </c>
      <c r="H97" s="3" t="s">
        <v>72</v>
      </c>
      <c r="I97" s="8">
        <v>6335</v>
      </c>
      <c r="J97" s="3" t="s">
        <v>532</v>
      </c>
      <c r="K97" s="3" t="s">
        <v>570</v>
      </c>
      <c r="L97" s="8">
        <v>1428</v>
      </c>
      <c r="M97" s="11">
        <v>289</v>
      </c>
      <c r="N97" t="str">
        <f>IF(AND(Tabla_Terminales[[#This Row],[Terminales]]&gt;2,Tabla_Terminales[[#This Row],[Operaciones_diarias]]&gt;170),"💵","NO")</f>
        <v>NO</v>
      </c>
    </row>
    <row r="98" spans="1:14" x14ac:dyDescent="0.25">
      <c r="A98" s="8">
        <v>11532</v>
      </c>
      <c r="B98" s="3" t="s">
        <v>13</v>
      </c>
      <c r="C98" s="3" t="s">
        <v>38</v>
      </c>
      <c r="D98" s="3" t="s">
        <v>40</v>
      </c>
      <c r="E98" s="8">
        <v>1</v>
      </c>
      <c r="F98" t="b">
        <v>0</v>
      </c>
      <c r="G98" t="b">
        <v>0</v>
      </c>
      <c r="H98" s="3" t="s">
        <v>72</v>
      </c>
      <c r="I98" s="8">
        <v>8250</v>
      </c>
      <c r="J98" s="3" t="s">
        <v>533</v>
      </c>
      <c r="K98" s="3" t="s">
        <v>570</v>
      </c>
      <c r="L98" s="8">
        <v>1429</v>
      </c>
      <c r="M98" s="11">
        <v>173</v>
      </c>
      <c r="N98" t="str">
        <f>IF(AND(Tabla_Terminales[[#This Row],[Terminales]]&gt;2,Tabla_Terminales[[#This Row],[Operaciones_diarias]]&gt;170),"💵","NO")</f>
        <v>NO</v>
      </c>
    </row>
    <row r="99" spans="1:14" x14ac:dyDescent="0.25">
      <c r="A99" s="8">
        <v>11710</v>
      </c>
      <c r="B99" s="3" t="s">
        <v>16</v>
      </c>
      <c r="C99" s="3" t="s">
        <v>38</v>
      </c>
      <c r="D99" s="3" t="s">
        <v>40</v>
      </c>
      <c r="E99" s="8">
        <v>2</v>
      </c>
      <c r="F99" t="b">
        <v>0</v>
      </c>
      <c r="G99" t="b">
        <v>0</v>
      </c>
      <c r="H99" s="3" t="s">
        <v>73</v>
      </c>
      <c r="I99" s="8">
        <v>1901</v>
      </c>
      <c r="J99" s="3" t="s">
        <v>517</v>
      </c>
      <c r="K99" s="3" t="s">
        <v>559</v>
      </c>
      <c r="L99" s="8">
        <v>1104</v>
      </c>
      <c r="M99" s="11">
        <v>105</v>
      </c>
      <c r="N99" t="str">
        <f>IF(AND(Tabla_Terminales[[#This Row],[Terminales]]&gt;2,Tabla_Terminales[[#This Row],[Operaciones_diarias]]&gt;170),"💵","NO")</f>
        <v>NO</v>
      </c>
    </row>
    <row r="100" spans="1:14" x14ac:dyDescent="0.25">
      <c r="A100" s="8">
        <v>11702</v>
      </c>
      <c r="B100" s="3" t="s">
        <v>16</v>
      </c>
      <c r="C100" s="3" t="s">
        <v>38</v>
      </c>
      <c r="D100" s="3" t="s">
        <v>40</v>
      </c>
      <c r="E100" s="8">
        <v>1</v>
      </c>
      <c r="F100" t="b">
        <v>1</v>
      </c>
      <c r="G100" t="b">
        <v>1</v>
      </c>
      <c r="H100" s="3" t="s">
        <v>73</v>
      </c>
      <c r="I100" s="8">
        <v>1901</v>
      </c>
      <c r="J100" s="3" t="s">
        <v>517</v>
      </c>
      <c r="K100" s="3" t="s">
        <v>559</v>
      </c>
      <c r="L100" s="8">
        <v>1104</v>
      </c>
      <c r="M100" s="11">
        <v>258</v>
      </c>
      <c r="N100" t="str">
        <f>IF(AND(Tabla_Terminales[[#This Row],[Terminales]]&gt;2,Tabla_Terminales[[#This Row],[Operaciones_diarias]]&gt;170),"💵","NO")</f>
        <v>NO</v>
      </c>
    </row>
    <row r="101" spans="1:14" x14ac:dyDescent="0.25">
      <c r="A101" s="8">
        <v>11723</v>
      </c>
      <c r="B101" s="3" t="s">
        <v>13</v>
      </c>
      <c r="C101" s="3" t="s">
        <v>38</v>
      </c>
      <c r="D101" s="3" t="s">
        <v>40</v>
      </c>
      <c r="E101" s="8">
        <v>1</v>
      </c>
      <c r="F101" t="b">
        <v>1</v>
      </c>
      <c r="G101" t="b">
        <v>1</v>
      </c>
      <c r="H101" s="3" t="s">
        <v>73</v>
      </c>
      <c r="I101" s="8">
        <v>2048</v>
      </c>
      <c r="J101" s="3" t="s">
        <v>517</v>
      </c>
      <c r="K101" s="3" t="s">
        <v>559</v>
      </c>
      <c r="L101" s="8">
        <v>1104</v>
      </c>
      <c r="M101" s="11">
        <v>308</v>
      </c>
      <c r="N101" t="str">
        <f>IF(AND(Tabla_Terminales[[#This Row],[Terminales]]&gt;2,Tabla_Terminales[[#This Row],[Operaciones_diarias]]&gt;170),"💵","NO")</f>
        <v>NO</v>
      </c>
    </row>
    <row r="102" spans="1:14" x14ac:dyDescent="0.25">
      <c r="A102" s="8">
        <v>11394</v>
      </c>
      <c r="B102" s="3" t="s">
        <v>13</v>
      </c>
      <c r="C102" s="3" t="s">
        <v>38</v>
      </c>
      <c r="D102" s="3" t="s">
        <v>40</v>
      </c>
      <c r="E102" s="8">
        <v>3</v>
      </c>
      <c r="F102" t="b">
        <v>0</v>
      </c>
      <c r="G102" t="b">
        <v>0</v>
      </c>
      <c r="H102" s="3" t="s">
        <v>74</v>
      </c>
      <c r="I102" s="8">
        <v>1464</v>
      </c>
      <c r="J102" s="3" t="s">
        <v>515</v>
      </c>
      <c r="K102" s="3" t="s">
        <v>559</v>
      </c>
      <c r="L102" s="8">
        <v>1085</v>
      </c>
      <c r="M102" s="11">
        <v>36</v>
      </c>
      <c r="N102" t="str">
        <f>IF(AND(Tabla_Terminales[[#This Row],[Terminales]]&gt;2,Tabla_Terminales[[#This Row],[Operaciones_diarias]]&gt;170),"💵","NO")</f>
        <v>NO</v>
      </c>
    </row>
    <row r="103" spans="1:14" x14ac:dyDescent="0.25">
      <c r="A103" s="8">
        <v>11388</v>
      </c>
      <c r="B103" s="3" t="s">
        <v>16</v>
      </c>
      <c r="C103" s="3" t="s">
        <v>38</v>
      </c>
      <c r="D103" s="3" t="s">
        <v>40</v>
      </c>
      <c r="E103" s="8">
        <v>1</v>
      </c>
      <c r="F103" t="b">
        <v>1</v>
      </c>
      <c r="G103" t="b">
        <v>1</v>
      </c>
      <c r="H103" s="3" t="s">
        <v>74</v>
      </c>
      <c r="I103" s="8">
        <v>525</v>
      </c>
      <c r="J103" s="3" t="s">
        <v>515</v>
      </c>
      <c r="K103" s="3" t="s">
        <v>559</v>
      </c>
      <c r="L103" s="8">
        <v>1084</v>
      </c>
      <c r="M103" s="11">
        <v>220</v>
      </c>
      <c r="N103" t="str">
        <f>IF(AND(Tabla_Terminales[[#This Row],[Terminales]]&gt;2,Tabla_Terminales[[#This Row],[Operaciones_diarias]]&gt;170),"💵","NO")</f>
        <v>NO</v>
      </c>
    </row>
    <row r="104" spans="1:14" x14ac:dyDescent="0.25">
      <c r="A104" s="8">
        <v>11663</v>
      </c>
      <c r="B104" s="3" t="s">
        <v>16</v>
      </c>
      <c r="C104" s="3" t="s">
        <v>38</v>
      </c>
      <c r="D104" s="3" t="s">
        <v>40</v>
      </c>
      <c r="E104" s="8">
        <v>1</v>
      </c>
      <c r="F104" t="b">
        <v>1</v>
      </c>
      <c r="G104" t="b">
        <v>0</v>
      </c>
      <c r="H104" s="3" t="s">
        <v>75</v>
      </c>
      <c r="I104" s="8">
        <v>5044</v>
      </c>
      <c r="J104" s="3" t="s">
        <v>518</v>
      </c>
      <c r="K104" s="3" t="s">
        <v>562</v>
      </c>
      <c r="L104" s="8">
        <v>1405</v>
      </c>
      <c r="M104" s="11">
        <v>96</v>
      </c>
      <c r="N104" t="str">
        <f>IF(AND(Tabla_Terminales[[#This Row],[Terminales]]&gt;2,Tabla_Terminales[[#This Row],[Operaciones_diarias]]&gt;170),"💵","NO")</f>
        <v>NO</v>
      </c>
    </row>
    <row r="105" spans="1:14" x14ac:dyDescent="0.25">
      <c r="A105" s="8">
        <v>11666</v>
      </c>
      <c r="B105" s="3" t="s">
        <v>16</v>
      </c>
      <c r="C105" s="3" t="s">
        <v>38</v>
      </c>
      <c r="D105" s="3" t="s">
        <v>40</v>
      </c>
      <c r="E105" s="8">
        <v>1</v>
      </c>
      <c r="F105" t="b">
        <v>0</v>
      </c>
      <c r="G105" t="b">
        <v>0</v>
      </c>
      <c r="H105" s="3" t="s">
        <v>76</v>
      </c>
      <c r="I105" s="8">
        <v>1251</v>
      </c>
      <c r="J105" s="3" t="s">
        <v>518</v>
      </c>
      <c r="K105" s="3" t="s">
        <v>562</v>
      </c>
      <c r="L105" s="8">
        <v>1406</v>
      </c>
      <c r="M105" s="11">
        <v>224</v>
      </c>
      <c r="N105" t="str">
        <f>IF(AND(Tabla_Terminales[[#This Row],[Terminales]]&gt;2,Tabla_Terminales[[#This Row],[Operaciones_diarias]]&gt;170),"💵","NO")</f>
        <v>NO</v>
      </c>
    </row>
    <row r="106" spans="1:14" x14ac:dyDescent="0.25">
      <c r="A106" s="8">
        <v>10982</v>
      </c>
      <c r="B106" s="3" t="s">
        <v>18</v>
      </c>
      <c r="C106" s="3" t="s">
        <v>38</v>
      </c>
      <c r="D106" s="3" t="s">
        <v>40</v>
      </c>
      <c r="E106" s="8">
        <v>2</v>
      </c>
      <c r="F106" t="b">
        <v>1</v>
      </c>
      <c r="G106" t="b">
        <v>1</v>
      </c>
      <c r="H106" s="3" t="s">
        <v>77</v>
      </c>
      <c r="I106" s="8">
        <v>2137</v>
      </c>
      <c r="J106" s="3" t="s">
        <v>538</v>
      </c>
      <c r="K106" s="3" t="s">
        <v>561</v>
      </c>
      <c r="L106" s="8">
        <v>1416</v>
      </c>
      <c r="M106" s="11">
        <v>76</v>
      </c>
      <c r="N106" t="str">
        <f>IF(AND(Tabla_Terminales[[#This Row],[Terminales]]&gt;2,Tabla_Terminales[[#This Row],[Operaciones_diarias]]&gt;170),"💵","NO")</f>
        <v>NO</v>
      </c>
    </row>
    <row r="107" spans="1:14" x14ac:dyDescent="0.25">
      <c r="A107" s="8">
        <v>11215</v>
      </c>
      <c r="B107" s="3" t="s">
        <v>18</v>
      </c>
      <c r="C107" s="3" t="s">
        <v>38</v>
      </c>
      <c r="D107" s="3" t="s">
        <v>40</v>
      </c>
      <c r="E107" s="8">
        <v>2</v>
      </c>
      <c r="F107" t="b">
        <v>1</v>
      </c>
      <c r="G107" t="b">
        <v>0</v>
      </c>
      <c r="H107" s="3" t="s">
        <v>78</v>
      </c>
      <c r="I107" s="8">
        <v>1891</v>
      </c>
      <c r="J107" s="3" t="s">
        <v>516</v>
      </c>
      <c r="K107" s="3" t="s">
        <v>561</v>
      </c>
      <c r="L107" s="8">
        <v>1414</v>
      </c>
      <c r="M107" s="11">
        <v>111</v>
      </c>
      <c r="N107" t="str">
        <f>IF(AND(Tabla_Terminales[[#This Row],[Terminales]]&gt;2,Tabla_Terminales[[#This Row],[Operaciones_diarias]]&gt;170),"💵","NO")</f>
        <v>NO</v>
      </c>
    </row>
    <row r="108" spans="1:14" x14ac:dyDescent="0.25">
      <c r="A108" s="8">
        <v>11774</v>
      </c>
      <c r="B108" s="3" t="s">
        <v>16</v>
      </c>
      <c r="C108" s="3" t="s">
        <v>38</v>
      </c>
      <c r="D108" s="3" t="s">
        <v>40</v>
      </c>
      <c r="E108" s="8">
        <v>1</v>
      </c>
      <c r="F108" t="b">
        <v>1</v>
      </c>
      <c r="G108" t="b">
        <v>1</v>
      </c>
      <c r="H108" s="3" t="s">
        <v>79</v>
      </c>
      <c r="I108" s="8">
        <v>3174</v>
      </c>
      <c r="J108" s="3" t="s">
        <v>531</v>
      </c>
      <c r="K108" s="3" t="s">
        <v>570</v>
      </c>
      <c r="L108" s="8">
        <v>1426</v>
      </c>
      <c r="M108" s="11">
        <v>207</v>
      </c>
      <c r="N108" t="str">
        <f>IF(AND(Tabla_Terminales[[#This Row],[Terminales]]&gt;2,Tabla_Terminales[[#This Row],[Operaciones_diarias]]&gt;170),"💵","NO")</f>
        <v>NO</v>
      </c>
    </row>
    <row r="109" spans="1:14" x14ac:dyDescent="0.25">
      <c r="A109" s="8">
        <v>11203</v>
      </c>
      <c r="B109" s="3" t="s">
        <v>18</v>
      </c>
      <c r="C109" s="3" t="s">
        <v>38</v>
      </c>
      <c r="D109" s="3" t="s">
        <v>40</v>
      </c>
      <c r="E109" s="8">
        <v>3</v>
      </c>
      <c r="F109" t="b">
        <v>1</v>
      </c>
      <c r="G109" t="b">
        <v>0</v>
      </c>
      <c r="H109" s="3" t="s">
        <v>80</v>
      </c>
      <c r="I109" s="8">
        <v>1062</v>
      </c>
      <c r="J109" s="3" t="s">
        <v>539</v>
      </c>
      <c r="K109" s="3" t="s">
        <v>559</v>
      </c>
      <c r="L109" s="8">
        <v>1080</v>
      </c>
      <c r="M109" s="11">
        <v>95</v>
      </c>
      <c r="N109" t="str">
        <f>IF(AND(Tabla_Terminales[[#This Row],[Terminales]]&gt;2,Tabla_Terminales[[#This Row],[Operaciones_diarias]]&gt;170),"💵","NO")</f>
        <v>NO</v>
      </c>
    </row>
    <row r="110" spans="1:14" x14ac:dyDescent="0.25">
      <c r="A110" s="8">
        <v>11200</v>
      </c>
      <c r="B110" s="3" t="s">
        <v>13</v>
      </c>
      <c r="C110" s="3" t="s">
        <v>38</v>
      </c>
      <c r="D110" s="3" t="s">
        <v>40</v>
      </c>
      <c r="E110" s="8">
        <v>4</v>
      </c>
      <c r="F110" t="b">
        <v>1</v>
      </c>
      <c r="G110" t="b">
        <v>1</v>
      </c>
      <c r="H110" s="3" t="s">
        <v>80</v>
      </c>
      <c r="I110" s="8">
        <v>1201</v>
      </c>
      <c r="J110" s="3" t="s">
        <v>540</v>
      </c>
      <c r="K110" s="3" t="s">
        <v>567</v>
      </c>
      <c r="L110" s="8">
        <v>1133</v>
      </c>
      <c r="M110" s="11">
        <v>82</v>
      </c>
      <c r="N110" t="str">
        <f>IF(AND(Tabla_Terminales[[#This Row],[Terminales]]&gt;2,Tabla_Terminales[[#This Row],[Operaciones_diarias]]&gt;170),"💵","NO")</f>
        <v>NO</v>
      </c>
    </row>
    <row r="111" spans="1:14" x14ac:dyDescent="0.25">
      <c r="A111" s="8">
        <v>11199</v>
      </c>
      <c r="B111" s="3" t="s">
        <v>20</v>
      </c>
      <c r="C111" s="3" t="s">
        <v>38</v>
      </c>
      <c r="D111" s="3" t="s">
        <v>40</v>
      </c>
      <c r="E111" s="8">
        <v>1</v>
      </c>
      <c r="F111" t="b">
        <v>1</v>
      </c>
      <c r="G111" t="b">
        <v>1</v>
      </c>
      <c r="H111" s="3" t="s">
        <v>80</v>
      </c>
      <c r="I111" s="8">
        <v>1238</v>
      </c>
      <c r="J111" s="3" t="s">
        <v>539</v>
      </c>
      <c r="K111" s="3" t="s">
        <v>559</v>
      </c>
      <c r="L111" s="8">
        <v>1133</v>
      </c>
      <c r="M111" s="11">
        <v>314</v>
      </c>
      <c r="N111" t="str">
        <f>IF(AND(Tabla_Terminales[[#This Row],[Terminales]]&gt;2,Tabla_Terminales[[#This Row],[Operaciones_diarias]]&gt;170),"💵","NO")</f>
        <v>NO</v>
      </c>
    </row>
    <row r="112" spans="1:14" x14ac:dyDescent="0.25">
      <c r="A112" s="8">
        <v>11675</v>
      </c>
      <c r="B112" s="3" t="s">
        <v>16</v>
      </c>
      <c r="C112" s="3" t="s">
        <v>38</v>
      </c>
      <c r="D112" s="3" t="s">
        <v>40</v>
      </c>
      <c r="E112" s="8">
        <v>1</v>
      </c>
      <c r="F112" t="b">
        <v>0</v>
      </c>
      <c r="G112" t="b">
        <v>0</v>
      </c>
      <c r="H112" s="3" t="s">
        <v>80</v>
      </c>
      <c r="I112" s="8">
        <v>1492</v>
      </c>
      <c r="J112" s="3" t="s">
        <v>539</v>
      </c>
      <c r="K112" s="3" t="s">
        <v>559</v>
      </c>
      <c r="L112" s="8">
        <v>1133</v>
      </c>
      <c r="M112" s="11">
        <v>62</v>
      </c>
      <c r="N112" t="str">
        <f>IF(AND(Tabla_Terminales[[#This Row],[Terminales]]&gt;2,Tabla_Terminales[[#This Row],[Operaciones_diarias]]&gt;170),"💵","NO")</f>
        <v>NO</v>
      </c>
    </row>
    <row r="113" spans="1:14" x14ac:dyDescent="0.25">
      <c r="A113" s="8">
        <v>11681</v>
      </c>
      <c r="B113" s="3" t="s">
        <v>13</v>
      </c>
      <c r="C113" s="3" t="s">
        <v>38</v>
      </c>
      <c r="D113" s="3" t="s">
        <v>40</v>
      </c>
      <c r="E113" s="8">
        <v>1</v>
      </c>
      <c r="F113" t="b">
        <v>0</v>
      </c>
      <c r="G113" t="b">
        <v>0</v>
      </c>
      <c r="H113" s="3" t="s">
        <v>81</v>
      </c>
      <c r="I113" s="8">
        <v>2591</v>
      </c>
      <c r="J113" s="3" t="s">
        <v>520</v>
      </c>
      <c r="K113" s="3" t="s">
        <v>560</v>
      </c>
      <c r="L113" s="8">
        <v>1107</v>
      </c>
      <c r="M113" s="11">
        <v>295</v>
      </c>
      <c r="N113" t="str">
        <f>IF(AND(Tabla_Terminales[[#This Row],[Terminales]]&gt;2,Tabla_Terminales[[#This Row],[Operaciones_diarias]]&gt;170),"💵","NO")</f>
        <v>NO</v>
      </c>
    </row>
    <row r="114" spans="1:14" x14ac:dyDescent="0.25">
      <c r="A114" s="8">
        <v>11680</v>
      </c>
      <c r="B114" s="3" t="s">
        <v>18</v>
      </c>
      <c r="C114" s="3" t="s">
        <v>38</v>
      </c>
      <c r="D114" s="3" t="s">
        <v>40</v>
      </c>
      <c r="E114" s="8">
        <v>1</v>
      </c>
      <c r="F114" t="b">
        <v>1</v>
      </c>
      <c r="G114" t="b">
        <v>1</v>
      </c>
      <c r="H114" s="3" t="s">
        <v>81</v>
      </c>
      <c r="I114" s="8">
        <v>3091</v>
      </c>
      <c r="J114" s="3" t="s">
        <v>520</v>
      </c>
      <c r="K114" s="3" t="s">
        <v>560</v>
      </c>
      <c r="L114" s="8">
        <v>1107</v>
      </c>
      <c r="M114" s="11">
        <v>256</v>
      </c>
      <c r="N114" t="str">
        <f>IF(AND(Tabla_Terminales[[#This Row],[Terminales]]&gt;2,Tabla_Terminales[[#This Row],[Operaciones_diarias]]&gt;170),"💵","NO")</f>
        <v>NO</v>
      </c>
    </row>
    <row r="115" spans="1:14" x14ac:dyDescent="0.25">
      <c r="A115" s="8">
        <v>11523</v>
      </c>
      <c r="B115" s="3" t="s">
        <v>13</v>
      </c>
      <c r="C115" s="3" t="s">
        <v>38</v>
      </c>
      <c r="D115" s="3" t="s">
        <v>40</v>
      </c>
      <c r="E115" s="8">
        <v>2</v>
      </c>
      <c r="F115" t="b">
        <v>0</v>
      </c>
      <c r="G115" t="b">
        <v>0</v>
      </c>
      <c r="H115" s="3" t="s">
        <v>82</v>
      </c>
      <c r="I115" s="8">
        <v>2616</v>
      </c>
      <c r="J115" s="3" t="s">
        <v>529</v>
      </c>
      <c r="K115" s="3" t="s">
        <v>566</v>
      </c>
      <c r="L115" s="8">
        <v>1406</v>
      </c>
      <c r="M115" s="11">
        <v>194</v>
      </c>
      <c r="N115" t="str">
        <f>IF(AND(Tabla_Terminales[[#This Row],[Terminales]]&gt;2,Tabla_Terminales[[#This Row],[Operaciones_diarias]]&gt;170),"💵","NO")</f>
        <v>NO</v>
      </c>
    </row>
    <row r="116" spans="1:14" x14ac:dyDescent="0.25">
      <c r="A116" s="8">
        <v>10981</v>
      </c>
      <c r="B116" s="3" t="s">
        <v>18</v>
      </c>
      <c r="C116" s="3" t="s">
        <v>38</v>
      </c>
      <c r="D116" s="3" t="s">
        <v>40</v>
      </c>
      <c r="E116" s="8">
        <v>3</v>
      </c>
      <c r="F116" t="b">
        <v>0</v>
      </c>
      <c r="G116" t="b">
        <v>1</v>
      </c>
      <c r="H116" s="3" t="s">
        <v>82</v>
      </c>
      <c r="I116" s="8">
        <v>4735</v>
      </c>
      <c r="J116" s="3" t="s">
        <v>541</v>
      </c>
      <c r="K116" s="3" t="s">
        <v>564</v>
      </c>
      <c r="L116" s="8">
        <v>1407</v>
      </c>
      <c r="M116" s="11">
        <v>193</v>
      </c>
      <c r="N116" t="str">
        <f>IF(AND(Tabla_Terminales[[#This Row],[Terminales]]&gt;2,Tabla_Terminales[[#This Row],[Operaciones_diarias]]&gt;170),"💵","NO")</f>
        <v>💵</v>
      </c>
    </row>
    <row r="117" spans="1:14" x14ac:dyDescent="0.25">
      <c r="A117" s="8">
        <v>10980</v>
      </c>
      <c r="B117" s="3" t="s">
        <v>19</v>
      </c>
      <c r="C117" s="3" t="s">
        <v>38</v>
      </c>
      <c r="D117" s="3" t="s">
        <v>40</v>
      </c>
      <c r="E117" s="8">
        <v>3</v>
      </c>
      <c r="F117" t="b">
        <v>0</v>
      </c>
      <c r="G117" t="b">
        <v>1</v>
      </c>
      <c r="H117" s="3" t="s">
        <v>82</v>
      </c>
      <c r="I117" s="8">
        <v>4834</v>
      </c>
      <c r="J117" s="3" t="s">
        <v>541</v>
      </c>
      <c r="K117" s="3" t="s">
        <v>564</v>
      </c>
      <c r="L117" s="8">
        <v>1407</v>
      </c>
      <c r="M117" s="11">
        <v>236</v>
      </c>
      <c r="N117" t="str">
        <f>IF(AND(Tabla_Terminales[[#This Row],[Terminales]]&gt;2,Tabla_Terminales[[#This Row],[Operaciones_diarias]]&gt;170),"💵","NO")</f>
        <v>💵</v>
      </c>
    </row>
    <row r="118" spans="1:14" x14ac:dyDescent="0.25">
      <c r="A118" s="8">
        <v>11216</v>
      </c>
      <c r="B118" s="3" t="s">
        <v>13</v>
      </c>
      <c r="C118" s="3" t="s">
        <v>38</v>
      </c>
      <c r="D118" s="3" t="s">
        <v>40</v>
      </c>
      <c r="E118" s="8">
        <v>2</v>
      </c>
      <c r="F118" t="b">
        <v>1</v>
      </c>
      <c r="G118" t="b">
        <v>1</v>
      </c>
      <c r="H118" s="3" t="s">
        <v>83</v>
      </c>
      <c r="I118" s="8">
        <v>5252</v>
      </c>
      <c r="J118" s="3" t="s">
        <v>542</v>
      </c>
      <c r="K118" s="3" t="s">
        <v>573</v>
      </c>
      <c r="L118" s="8">
        <v>1419</v>
      </c>
      <c r="M118" s="11">
        <v>229</v>
      </c>
      <c r="N118" t="str">
        <f>IF(AND(Tabla_Terminales[[#This Row],[Terminales]]&gt;2,Tabla_Terminales[[#This Row],[Operaciones_diarias]]&gt;170),"💵","NO")</f>
        <v>NO</v>
      </c>
    </row>
    <row r="119" spans="1:14" x14ac:dyDescent="0.25">
      <c r="A119" s="8">
        <v>11434</v>
      </c>
      <c r="B119" s="3" t="s">
        <v>16</v>
      </c>
      <c r="C119" s="3" t="s">
        <v>38</v>
      </c>
      <c r="D119" s="3" t="s">
        <v>40</v>
      </c>
      <c r="E119" s="8">
        <v>3</v>
      </c>
      <c r="F119" t="b">
        <v>0</v>
      </c>
      <c r="G119" t="b">
        <v>0</v>
      </c>
      <c r="H119" s="3" t="s">
        <v>83</v>
      </c>
      <c r="I119" s="8">
        <v>5327</v>
      </c>
      <c r="J119" s="3" t="s">
        <v>543</v>
      </c>
      <c r="K119" s="3" t="s">
        <v>563</v>
      </c>
      <c r="L119" s="8">
        <v>1419</v>
      </c>
      <c r="M119" s="11">
        <v>121</v>
      </c>
      <c r="N119" t="str">
        <f>IF(AND(Tabla_Terminales[[#This Row],[Terminales]]&gt;2,Tabla_Terminales[[#This Row],[Operaciones_diarias]]&gt;170),"💵","NO")</f>
        <v>NO</v>
      </c>
    </row>
    <row r="120" spans="1:14" x14ac:dyDescent="0.25">
      <c r="A120" s="8">
        <v>11091</v>
      </c>
      <c r="B120" s="3" t="s">
        <v>18</v>
      </c>
      <c r="C120" s="3" t="s">
        <v>38</v>
      </c>
      <c r="D120" s="3" t="s">
        <v>40</v>
      </c>
      <c r="E120" s="8">
        <v>3</v>
      </c>
      <c r="F120" t="b">
        <v>1</v>
      </c>
      <c r="G120" t="b">
        <v>1</v>
      </c>
      <c r="H120" s="3" t="s">
        <v>84</v>
      </c>
      <c r="I120" s="8">
        <v>3314</v>
      </c>
      <c r="J120" s="3" t="s">
        <v>544</v>
      </c>
      <c r="K120" s="3" t="s">
        <v>572</v>
      </c>
      <c r="L120" s="8">
        <v>1437</v>
      </c>
      <c r="M120" s="11">
        <v>91</v>
      </c>
      <c r="N120" t="str">
        <f>IF(AND(Tabla_Terminales[[#This Row],[Terminales]]&gt;2,Tabla_Terminales[[#This Row],[Operaciones_diarias]]&gt;170),"💵","NO")</f>
        <v>NO</v>
      </c>
    </row>
    <row r="121" spans="1:14" x14ac:dyDescent="0.25">
      <c r="A121" s="8">
        <v>11772</v>
      </c>
      <c r="B121" s="3" t="s">
        <v>13</v>
      </c>
      <c r="C121" s="3" t="s">
        <v>38</v>
      </c>
      <c r="D121" s="3" t="s">
        <v>40</v>
      </c>
      <c r="E121" s="8">
        <v>2</v>
      </c>
      <c r="F121" t="b">
        <v>0</v>
      </c>
      <c r="G121" t="b">
        <v>1</v>
      </c>
      <c r="H121" s="3" t="s">
        <v>85</v>
      </c>
      <c r="I121" s="8">
        <v>2668</v>
      </c>
      <c r="J121" s="3" t="s">
        <v>531</v>
      </c>
      <c r="K121" s="3" t="s">
        <v>570</v>
      </c>
      <c r="L121" s="8">
        <v>1426</v>
      </c>
      <c r="M121" s="11">
        <v>167</v>
      </c>
      <c r="N121" t="str">
        <f>IF(AND(Tabla_Terminales[[#This Row],[Terminales]]&gt;2,Tabla_Terminales[[#This Row],[Operaciones_diarias]]&gt;170),"💵","NO")</f>
        <v>NO</v>
      </c>
    </row>
    <row r="122" spans="1:14" x14ac:dyDescent="0.25">
      <c r="A122" s="8">
        <v>11770</v>
      </c>
      <c r="B122" s="3" t="s">
        <v>18</v>
      </c>
      <c r="C122" s="3" t="s">
        <v>38</v>
      </c>
      <c r="D122" s="3" t="s">
        <v>40</v>
      </c>
      <c r="E122" s="8">
        <v>2</v>
      </c>
      <c r="F122" t="b">
        <v>0</v>
      </c>
      <c r="G122" t="b">
        <v>0</v>
      </c>
      <c r="H122" s="3" t="s">
        <v>85</v>
      </c>
      <c r="I122" s="8">
        <v>3763</v>
      </c>
      <c r="J122" s="3" t="s">
        <v>536</v>
      </c>
      <c r="K122" s="3" t="s">
        <v>561</v>
      </c>
      <c r="L122" s="8">
        <v>1427</v>
      </c>
      <c r="M122" s="11">
        <v>263</v>
      </c>
      <c r="N122" t="str">
        <f>IF(AND(Tabla_Terminales[[#This Row],[Terminales]]&gt;2,Tabla_Terminales[[#This Row],[Operaciones_diarias]]&gt;170),"💵","NO")</f>
        <v>NO</v>
      </c>
    </row>
    <row r="123" spans="1:14" x14ac:dyDescent="0.25">
      <c r="A123" s="8">
        <v>11769</v>
      </c>
      <c r="B123" s="3" t="s">
        <v>19</v>
      </c>
      <c r="C123" s="3" t="s">
        <v>38</v>
      </c>
      <c r="D123" s="3" t="s">
        <v>40</v>
      </c>
      <c r="E123" s="8">
        <v>2</v>
      </c>
      <c r="F123" t="b">
        <v>1</v>
      </c>
      <c r="G123" t="b">
        <v>1</v>
      </c>
      <c r="H123" s="3" t="s">
        <v>85</v>
      </c>
      <c r="I123" s="8">
        <v>3960</v>
      </c>
      <c r="J123" s="3" t="s">
        <v>536</v>
      </c>
      <c r="K123" s="3" t="s">
        <v>561</v>
      </c>
      <c r="L123" s="8">
        <v>1427</v>
      </c>
      <c r="M123" s="11">
        <v>89</v>
      </c>
      <c r="N123" t="str">
        <f>IF(AND(Tabla_Terminales[[#This Row],[Terminales]]&gt;2,Tabla_Terminales[[#This Row],[Operaciones_diarias]]&gt;170),"💵","NO")</f>
        <v>NO</v>
      </c>
    </row>
    <row r="124" spans="1:14" x14ac:dyDescent="0.25">
      <c r="A124" s="8">
        <v>10956</v>
      </c>
      <c r="B124" s="3" t="s">
        <v>18</v>
      </c>
      <c r="C124" s="3" t="s">
        <v>38</v>
      </c>
      <c r="D124" s="3" t="s">
        <v>40</v>
      </c>
      <c r="E124" s="8">
        <v>1</v>
      </c>
      <c r="F124" t="b">
        <v>1</v>
      </c>
      <c r="G124" t="b">
        <v>0</v>
      </c>
      <c r="H124" s="3" t="s">
        <v>86</v>
      </c>
      <c r="I124" s="8">
        <v>7597</v>
      </c>
      <c r="J124" s="3" t="s">
        <v>532</v>
      </c>
      <c r="K124" s="3" t="s">
        <v>570</v>
      </c>
      <c r="L124" s="8">
        <v>1428</v>
      </c>
      <c r="M124" s="11">
        <v>176</v>
      </c>
      <c r="N124" t="str">
        <f>IF(AND(Tabla_Terminales[[#This Row],[Terminales]]&gt;2,Tabla_Terminales[[#This Row],[Operaciones_diarias]]&gt;170),"💵","NO")</f>
        <v>NO</v>
      </c>
    </row>
    <row r="125" spans="1:14" x14ac:dyDescent="0.25">
      <c r="A125" s="8">
        <v>11766</v>
      </c>
      <c r="B125" s="3" t="s">
        <v>13</v>
      </c>
      <c r="C125" s="3" t="s">
        <v>38</v>
      </c>
      <c r="D125" s="3" t="s">
        <v>40</v>
      </c>
      <c r="E125" s="8">
        <v>2</v>
      </c>
      <c r="F125" t="b">
        <v>0</v>
      </c>
      <c r="G125" t="b">
        <v>1</v>
      </c>
      <c r="H125" s="3" t="s">
        <v>87</v>
      </c>
      <c r="I125" s="8">
        <v>488</v>
      </c>
      <c r="J125" s="3" t="s">
        <v>536</v>
      </c>
      <c r="K125" s="3" t="s">
        <v>561</v>
      </c>
      <c r="L125" s="8">
        <v>1427</v>
      </c>
      <c r="M125" s="11">
        <v>95</v>
      </c>
      <c r="N125" t="str">
        <f>IF(AND(Tabla_Terminales[[#This Row],[Terminales]]&gt;2,Tabla_Terminales[[#This Row],[Operaciones_diarias]]&gt;170),"💵","NO")</f>
        <v>NO</v>
      </c>
    </row>
    <row r="126" spans="1:14" x14ac:dyDescent="0.25">
      <c r="A126" s="8">
        <v>11655</v>
      </c>
      <c r="B126" s="3" t="s">
        <v>19</v>
      </c>
      <c r="C126" s="3" t="s">
        <v>38</v>
      </c>
      <c r="D126" s="3" t="s">
        <v>40</v>
      </c>
      <c r="E126" s="8">
        <v>3</v>
      </c>
      <c r="F126" t="b">
        <v>0</v>
      </c>
      <c r="G126" t="b">
        <v>0</v>
      </c>
      <c r="H126" s="3" t="s">
        <v>88</v>
      </c>
      <c r="I126" s="8">
        <v>1142</v>
      </c>
      <c r="J126" s="3" t="s">
        <v>518</v>
      </c>
      <c r="K126" s="3" t="s">
        <v>562</v>
      </c>
      <c r="L126" s="8">
        <v>1405</v>
      </c>
      <c r="M126" s="11">
        <v>232</v>
      </c>
      <c r="N126" t="str">
        <f>IF(AND(Tabla_Terminales[[#This Row],[Terminales]]&gt;2,Tabla_Terminales[[#This Row],[Operaciones_diarias]]&gt;170),"💵","NO")</f>
        <v>💵</v>
      </c>
    </row>
    <row r="127" spans="1:14" x14ac:dyDescent="0.25">
      <c r="A127" s="8">
        <v>11660</v>
      </c>
      <c r="B127" s="3" t="s">
        <v>13</v>
      </c>
      <c r="C127" s="3" t="s">
        <v>38</v>
      </c>
      <c r="D127" s="3" t="s">
        <v>40</v>
      </c>
      <c r="E127" s="8">
        <v>3</v>
      </c>
      <c r="F127" t="b">
        <v>0</v>
      </c>
      <c r="G127" t="b">
        <v>1</v>
      </c>
      <c r="H127" s="3" t="s">
        <v>88</v>
      </c>
      <c r="I127" s="8">
        <v>1800</v>
      </c>
      <c r="J127" s="3" t="s">
        <v>518</v>
      </c>
      <c r="K127" s="3" t="s">
        <v>562</v>
      </c>
      <c r="L127" s="8">
        <v>1416</v>
      </c>
      <c r="M127" s="11">
        <v>73</v>
      </c>
      <c r="N127" t="str">
        <f>IF(AND(Tabla_Terminales[[#This Row],[Terminales]]&gt;2,Tabla_Terminales[[#This Row],[Operaciones_diarias]]&gt;170),"💵","NO")</f>
        <v>NO</v>
      </c>
    </row>
    <row r="128" spans="1:14" x14ac:dyDescent="0.25">
      <c r="A128" s="8">
        <v>11662</v>
      </c>
      <c r="B128" s="3" t="s">
        <v>13</v>
      </c>
      <c r="C128" s="3" t="s">
        <v>38</v>
      </c>
      <c r="D128" s="3" t="s">
        <v>40</v>
      </c>
      <c r="E128" s="8">
        <v>1</v>
      </c>
      <c r="F128" t="b">
        <v>1</v>
      </c>
      <c r="G128" t="b">
        <v>0</v>
      </c>
      <c r="H128" s="3" t="s">
        <v>88</v>
      </c>
      <c r="I128" s="8">
        <v>2197</v>
      </c>
      <c r="J128" s="3" t="s">
        <v>518</v>
      </c>
      <c r="K128" s="3" t="s">
        <v>562</v>
      </c>
      <c r="L128" s="8">
        <v>1416</v>
      </c>
      <c r="M128" s="11">
        <v>89</v>
      </c>
      <c r="N128" t="str">
        <f>IF(AND(Tabla_Terminales[[#This Row],[Terminales]]&gt;2,Tabla_Terminales[[#This Row],[Operaciones_diarias]]&gt;170),"💵","NO")</f>
        <v>NO</v>
      </c>
    </row>
    <row r="129" spans="1:14" x14ac:dyDescent="0.25">
      <c r="A129" s="8">
        <v>11525</v>
      </c>
      <c r="B129" s="3" t="s">
        <v>24</v>
      </c>
      <c r="C129" s="3" t="s">
        <v>38</v>
      </c>
      <c r="D129" s="3" t="s">
        <v>40</v>
      </c>
      <c r="E129" s="8">
        <v>1</v>
      </c>
      <c r="F129" t="b">
        <v>0</v>
      </c>
      <c r="G129" t="b">
        <v>1</v>
      </c>
      <c r="H129" s="3" t="s">
        <v>88</v>
      </c>
      <c r="I129" s="8">
        <v>3755</v>
      </c>
      <c r="J129" s="3" t="s">
        <v>545</v>
      </c>
      <c r="K129" s="3" t="s">
        <v>573</v>
      </c>
      <c r="L129" s="8">
        <v>1416</v>
      </c>
      <c r="M129" s="11">
        <v>272</v>
      </c>
      <c r="N129" t="str">
        <f>IF(AND(Tabla_Terminales[[#This Row],[Terminales]]&gt;2,Tabla_Terminales[[#This Row],[Operaciones_diarias]]&gt;170),"💵","NO")</f>
        <v>NO</v>
      </c>
    </row>
    <row r="130" spans="1:14" x14ac:dyDescent="0.25">
      <c r="A130" s="8">
        <v>11717</v>
      </c>
      <c r="B130" s="3" t="s">
        <v>13</v>
      </c>
      <c r="C130" s="3" t="s">
        <v>38</v>
      </c>
      <c r="D130" s="3" t="s">
        <v>40</v>
      </c>
      <c r="E130" s="8">
        <v>1</v>
      </c>
      <c r="F130" t="b">
        <v>0</v>
      </c>
      <c r="G130" t="b">
        <v>1</v>
      </c>
      <c r="H130" s="3" t="s">
        <v>89</v>
      </c>
      <c r="I130" s="8">
        <v>717</v>
      </c>
      <c r="J130" s="3" t="s">
        <v>517</v>
      </c>
      <c r="K130" s="3" t="s">
        <v>559</v>
      </c>
      <c r="L130" s="8">
        <v>0</v>
      </c>
      <c r="M130" s="11">
        <v>126</v>
      </c>
      <c r="N130" t="str">
        <f>IF(AND(Tabla_Terminales[[#This Row],[Terminales]]&gt;2,Tabla_Terminales[[#This Row],[Operaciones_diarias]]&gt;170),"💵","NO")</f>
        <v>NO</v>
      </c>
    </row>
    <row r="131" spans="1:14" x14ac:dyDescent="0.25">
      <c r="A131" s="8">
        <v>11007</v>
      </c>
      <c r="B131" s="3" t="s">
        <v>16</v>
      </c>
      <c r="C131" s="3" t="s">
        <v>38</v>
      </c>
      <c r="D131" s="3" t="s">
        <v>40</v>
      </c>
      <c r="E131" s="8">
        <v>2</v>
      </c>
      <c r="F131" t="b">
        <v>1</v>
      </c>
      <c r="G131" t="b">
        <v>0</v>
      </c>
      <c r="H131" s="3" t="s">
        <v>90</v>
      </c>
      <c r="I131" s="8">
        <v>1601</v>
      </c>
      <c r="J131" s="3" t="s">
        <v>524</v>
      </c>
      <c r="K131" s="3" t="s">
        <v>565</v>
      </c>
      <c r="L131" s="8">
        <v>1018</v>
      </c>
      <c r="M131" s="11">
        <v>173</v>
      </c>
      <c r="N131" t="str">
        <f>IF(AND(Tabla_Terminales[[#This Row],[Terminales]]&gt;2,Tabla_Terminales[[#This Row],[Operaciones_diarias]]&gt;170),"💵","NO")</f>
        <v>NO</v>
      </c>
    </row>
    <row r="132" spans="1:14" x14ac:dyDescent="0.25">
      <c r="A132" s="8">
        <v>11005</v>
      </c>
      <c r="B132" s="3" t="s">
        <v>13</v>
      </c>
      <c r="C132" s="3" t="s">
        <v>38</v>
      </c>
      <c r="D132" s="3" t="s">
        <v>40</v>
      </c>
      <c r="E132" s="8">
        <v>3</v>
      </c>
      <c r="F132" t="b">
        <v>1</v>
      </c>
      <c r="G132" t="b">
        <v>0</v>
      </c>
      <c r="H132" s="3" t="s">
        <v>90</v>
      </c>
      <c r="I132" s="8">
        <v>2111</v>
      </c>
      <c r="J132" s="3" t="s">
        <v>524</v>
      </c>
      <c r="K132" s="3" t="s">
        <v>565</v>
      </c>
      <c r="L132" s="8">
        <v>1127</v>
      </c>
      <c r="M132" s="11">
        <v>38</v>
      </c>
      <c r="N132" t="str">
        <f>IF(AND(Tabla_Terminales[[#This Row],[Terminales]]&gt;2,Tabla_Terminales[[#This Row],[Operaciones_diarias]]&gt;170),"💵","NO")</f>
        <v>NO</v>
      </c>
    </row>
    <row r="133" spans="1:14" x14ac:dyDescent="0.25">
      <c r="A133" s="8">
        <v>11003</v>
      </c>
      <c r="B133" s="3" t="s">
        <v>13</v>
      </c>
      <c r="C133" s="3" t="s">
        <v>38</v>
      </c>
      <c r="D133" s="3" t="s">
        <v>40</v>
      </c>
      <c r="E133" s="8">
        <v>3</v>
      </c>
      <c r="F133" t="b">
        <v>1</v>
      </c>
      <c r="G133" t="b">
        <v>0</v>
      </c>
      <c r="H133" s="3" t="s">
        <v>90</v>
      </c>
      <c r="I133" s="8">
        <v>2111</v>
      </c>
      <c r="J133" s="3" t="s">
        <v>524</v>
      </c>
      <c r="K133" s="3" t="s">
        <v>565</v>
      </c>
      <c r="L133" s="8">
        <v>1127</v>
      </c>
      <c r="M133" s="11">
        <v>54</v>
      </c>
      <c r="N133" t="str">
        <f>IF(AND(Tabla_Terminales[[#This Row],[Terminales]]&gt;2,Tabla_Terminales[[#This Row],[Operaciones_diarias]]&gt;170),"💵","NO")</f>
        <v>NO</v>
      </c>
    </row>
    <row r="134" spans="1:14" x14ac:dyDescent="0.25">
      <c r="A134" s="8">
        <v>10996</v>
      </c>
      <c r="B134" s="3" t="s">
        <v>24</v>
      </c>
      <c r="C134" s="3" t="s">
        <v>38</v>
      </c>
      <c r="D134" s="3" t="s">
        <v>40</v>
      </c>
      <c r="E134" s="8">
        <v>2</v>
      </c>
      <c r="F134" t="b">
        <v>1</v>
      </c>
      <c r="G134" t="b">
        <v>1</v>
      </c>
      <c r="H134" s="3" t="s">
        <v>90</v>
      </c>
      <c r="I134" s="8">
        <v>2382</v>
      </c>
      <c r="J134" s="3" t="s">
        <v>524</v>
      </c>
      <c r="K134" s="3" t="s">
        <v>565</v>
      </c>
      <c r="L134" s="8">
        <v>1425</v>
      </c>
      <c r="M134" s="11">
        <v>286</v>
      </c>
      <c r="N134" t="str">
        <f>IF(AND(Tabla_Terminales[[#This Row],[Terminales]]&gt;2,Tabla_Terminales[[#This Row],[Operaciones_diarias]]&gt;170),"💵","NO")</f>
        <v>NO</v>
      </c>
    </row>
    <row r="135" spans="1:14" x14ac:dyDescent="0.25">
      <c r="A135" s="8">
        <v>10993</v>
      </c>
      <c r="B135" s="3" t="s">
        <v>16</v>
      </c>
      <c r="C135" s="3" t="s">
        <v>38</v>
      </c>
      <c r="D135" s="3" t="s">
        <v>40</v>
      </c>
      <c r="E135" s="8">
        <v>1</v>
      </c>
      <c r="F135" t="b">
        <v>1</v>
      </c>
      <c r="G135" t="b">
        <v>0</v>
      </c>
      <c r="H135" s="3" t="s">
        <v>90</v>
      </c>
      <c r="I135" s="8">
        <v>2670</v>
      </c>
      <c r="J135" s="3" t="s">
        <v>524</v>
      </c>
      <c r="K135" s="3" t="s">
        <v>565</v>
      </c>
      <c r="L135" s="8">
        <v>1425</v>
      </c>
      <c r="M135" s="11">
        <v>95</v>
      </c>
      <c r="N135" t="str">
        <f>IF(AND(Tabla_Terminales[[#This Row],[Terminales]]&gt;2,Tabla_Terminales[[#This Row],[Operaciones_diarias]]&gt;170),"💵","NO")</f>
        <v>NO</v>
      </c>
    </row>
    <row r="136" spans="1:14" x14ac:dyDescent="0.25">
      <c r="A136" s="8">
        <v>11788</v>
      </c>
      <c r="B136" s="3" t="s">
        <v>16</v>
      </c>
      <c r="C136" s="3" t="s">
        <v>38</v>
      </c>
      <c r="D136" s="3" t="s">
        <v>40</v>
      </c>
      <c r="E136" s="8">
        <v>1</v>
      </c>
      <c r="F136" t="b">
        <v>1</v>
      </c>
      <c r="G136" t="b">
        <v>1</v>
      </c>
      <c r="H136" s="3" t="s">
        <v>90</v>
      </c>
      <c r="I136" s="8">
        <v>3925</v>
      </c>
      <c r="J136" s="3" t="s">
        <v>530</v>
      </c>
      <c r="K136" s="3" t="s">
        <v>569</v>
      </c>
      <c r="L136" s="8">
        <v>1425</v>
      </c>
      <c r="M136" s="11">
        <v>298</v>
      </c>
      <c r="N136" t="str">
        <f>IF(AND(Tabla_Terminales[[#This Row],[Terminales]]&gt;2,Tabla_Terminales[[#This Row],[Operaciones_diarias]]&gt;170),"💵","NO")</f>
        <v>NO</v>
      </c>
    </row>
    <row r="137" spans="1:14" x14ac:dyDescent="0.25">
      <c r="A137" s="8">
        <v>11232</v>
      </c>
      <c r="B137" s="3" t="s">
        <v>18</v>
      </c>
      <c r="C137" s="3" t="s">
        <v>38</v>
      </c>
      <c r="D137" s="3" t="s">
        <v>40</v>
      </c>
      <c r="E137" s="8">
        <v>2</v>
      </c>
      <c r="F137" t="b">
        <v>1</v>
      </c>
      <c r="G137" t="b">
        <v>0</v>
      </c>
      <c r="H137" s="3" t="s">
        <v>91</v>
      </c>
      <c r="I137" s="8">
        <v>2793</v>
      </c>
      <c r="J137" s="3" t="s">
        <v>546</v>
      </c>
      <c r="K137" s="3" t="s">
        <v>571</v>
      </c>
      <c r="L137" s="8">
        <v>1419</v>
      </c>
      <c r="M137" s="11">
        <v>286</v>
      </c>
      <c r="N137" t="str">
        <f>IF(AND(Tabla_Terminales[[#This Row],[Terminales]]&gt;2,Tabla_Terminales[[#This Row],[Operaciones_diarias]]&gt;170),"💵","NO")</f>
        <v>NO</v>
      </c>
    </row>
    <row r="138" spans="1:14" x14ac:dyDescent="0.25">
      <c r="A138" s="8">
        <v>11217</v>
      </c>
      <c r="B138" s="3" t="s">
        <v>13</v>
      </c>
      <c r="C138" s="3" t="s">
        <v>38</v>
      </c>
      <c r="D138" s="3" t="s">
        <v>40</v>
      </c>
      <c r="E138" s="8">
        <v>2</v>
      </c>
      <c r="F138" t="b">
        <v>1</v>
      </c>
      <c r="G138" t="b">
        <v>1</v>
      </c>
      <c r="H138" s="3" t="s">
        <v>91</v>
      </c>
      <c r="I138" s="8">
        <v>3581</v>
      </c>
      <c r="J138" s="3" t="s">
        <v>542</v>
      </c>
      <c r="K138" s="3" t="s">
        <v>573</v>
      </c>
      <c r="L138" s="8">
        <v>1419</v>
      </c>
      <c r="M138" s="11">
        <v>123</v>
      </c>
      <c r="N138" t="str">
        <f>IF(AND(Tabla_Terminales[[#This Row],[Terminales]]&gt;2,Tabla_Terminales[[#This Row],[Operaciones_diarias]]&gt;170),"💵","NO")</f>
        <v>NO</v>
      </c>
    </row>
    <row r="139" spans="1:14" x14ac:dyDescent="0.25">
      <c r="A139" s="8">
        <v>10977</v>
      </c>
      <c r="B139" s="3" t="s">
        <v>13</v>
      </c>
      <c r="C139" s="3" t="s">
        <v>38</v>
      </c>
      <c r="D139" s="3" t="s">
        <v>40</v>
      </c>
      <c r="E139" s="8">
        <v>1</v>
      </c>
      <c r="F139" t="b">
        <v>0</v>
      </c>
      <c r="G139" t="b">
        <v>0</v>
      </c>
      <c r="H139" s="3" t="s">
        <v>92</v>
      </c>
      <c r="I139" s="8">
        <v>12950</v>
      </c>
      <c r="J139" s="3" t="s">
        <v>547</v>
      </c>
      <c r="K139" s="3" t="s">
        <v>564</v>
      </c>
      <c r="L139" s="8">
        <v>1440</v>
      </c>
      <c r="M139" s="11">
        <v>102</v>
      </c>
      <c r="N139" t="str">
        <f>IF(AND(Tabla_Terminales[[#This Row],[Terminales]]&gt;2,Tabla_Terminales[[#This Row],[Operaciones_diarias]]&gt;170),"💵","NO")</f>
        <v>NO</v>
      </c>
    </row>
    <row r="140" spans="1:14" x14ac:dyDescent="0.25">
      <c r="A140" s="8">
        <v>11225</v>
      </c>
      <c r="B140" s="3" t="s">
        <v>13</v>
      </c>
      <c r="C140" s="3" t="s">
        <v>38</v>
      </c>
      <c r="D140" s="3" t="s">
        <v>40</v>
      </c>
      <c r="E140" s="8">
        <v>1</v>
      </c>
      <c r="F140" t="b">
        <v>1</v>
      </c>
      <c r="G140" t="b">
        <v>1</v>
      </c>
      <c r="H140" s="3" t="s">
        <v>92</v>
      </c>
      <c r="I140" s="8">
        <v>1499</v>
      </c>
      <c r="J140" s="3" t="s">
        <v>203</v>
      </c>
      <c r="K140" s="3" t="s">
        <v>571</v>
      </c>
      <c r="L140" s="8">
        <v>0</v>
      </c>
      <c r="M140" s="11">
        <v>152</v>
      </c>
      <c r="N140" t="str">
        <f>IF(AND(Tabla_Terminales[[#This Row],[Terminales]]&gt;2,Tabla_Terminales[[#This Row],[Operaciones_diarias]]&gt;170),"💵","NO")</f>
        <v>NO</v>
      </c>
    </row>
    <row r="141" spans="1:14" x14ac:dyDescent="0.25">
      <c r="A141" s="8">
        <v>10963</v>
      </c>
      <c r="B141" s="3" t="s">
        <v>13</v>
      </c>
      <c r="C141" s="3" t="s">
        <v>38</v>
      </c>
      <c r="D141" s="3" t="s">
        <v>40</v>
      </c>
      <c r="E141" s="8">
        <v>4</v>
      </c>
      <c r="F141" t="b">
        <v>1</v>
      </c>
      <c r="G141" t="b">
        <v>0</v>
      </c>
      <c r="H141" s="3" t="s">
        <v>93</v>
      </c>
      <c r="I141" s="8">
        <v>3599</v>
      </c>
      <c r="J141" s="3" t="s">
        <v>537</v>
      </c>
      <c r="K141" s="3" t="s">
        <v>568</v>
      </c>
      <c r="L141" s="8">
        <v>1226</v>
      </c>
      <c r="M141" s="11">
        <v>292</v>
      </c>
      <c r="N141" t="str">
        <f>IF(AND(Tabla_Terminales[[#This Row],[Terminales]]&gt;2,Tabla_Terminales[[#This Row],[Operaciones_diarias]]&gt;170),"💵","NO")</f>
        <v>💵</v>
      </c>
    </row>
    <row r="142" spans="1:14" x14ac:dyDescent="0.25">
      <c r="A142" s="8">
        <v>11089</v>
      </c>
      <c r="B142" s="3" t="s">
        <v>16</v>
      </c>
      <c r="C142" s="3" t="s">
        <v>38</v>
      </c>
      <c r="D142" s="3" t="s">
        <v>40</v>
      </c>
      <c r="E142" s="8">
        <v>1</v>
      </c>
      <c r="F142" t="b">
        <v>1</v>
      </c>
      <c r="G142" t="b">
        <v>0</v>
      </c>
      <c r="H142" s="3" t="s">
        <v>94</v>
      </c>
      <c r="I142" s="8">
        <v>3220</v>
      </c>
      <c r="J142" s="3" t="s">
        <v>544</v>
      </c>
      <c r="K142" s="3" t="s">
        <v>572</v>
      </c>
      <c r="L142" s="8">
        <v>1437</v>
      </c>
      <c r="M142" s="11">
        <v>222</v>
      </c>
      <c r="N142" t="str">
        <f>IF(AND(Tabla_Terminales[[#This Row],[Terminales]]&gt;2,Tabla_Terminales[[#This Row],[Operaciones_diarias]]&gt;170),"💵","NO")</f>
        <v>NO</v>
      </c>
    </row>
    <row r="143" spans="1:14" x14ac:dyDescent="0.25">
      <c r="A143" s="8">
        <v>11656</v>
      </c>
      <c r="B143" s="3" t="s">
        <v>16</v>
      </c>
      <c r="C143" s="3" t="s">
        <v>38</v>
      </c>
      <c r="D143" s="3" t="s">
        <v>40</v>
      </c>
      <c r="E143" s="8">
        <v>1</v>
      </c>
      <c r="F143" t="b">
        <v>1</v>
      </c>
      <c r="G143" t="b">
        <v>0</v>
      </c>
      <c r="H143" s="3" t="s">
        <v>95</v>
      </c>
      <c r="I143" s="8">
        <v>362</v>
      </c>
      <c r="J143" s="3" t="s">
        <v>518</v>
      </c>
      <c r="K143" s="3" t="s">
        <v>562</v>
      </c>
      <c r="L143" s="8">
        <v>1424</v>
      </c>
      <c r="M143" s="11">
        <v>174</v>
      </c>
      <c r="N143" t="str">
        <f>IF(AND(Tabla_Terminales[[#This Row],[Terminales]]&gt;2,Tabla_Terminales[[#This Row],[Operaciones_diarias]]&gt;170),"💵","NO")</f>
        <v>NO</v>
      </c>
    </row>
    <row r="144" spans="1:14" x14ac:dyDescent="0.25">
      <c r="A144" s="8">
        <v>10978</v>
      </c>
      <c r="B144" s="3" t="s">
        <v>16</v>
      </c>
      <c r="C144" s="3" t="s">
        <v>38</v>
      </c>
      <c r="D144" s="3" t="s">
        <v>40</v>
      </c>
      <c r="E144" s="8">
        <v>3</v>
      </c>
      <c r="F144" t="b">
        <v>1</v>
      </c>
      <c r="G144" t="b">
        <v>0</v>
      </c>
      <c r="H144" s="3" t="s">
        <v>96</v>
      </c>
      <c r="I144" s="8">
        <v>5759</v>
      </c>
      <c r="J144" s="3" t="s">
        <v>547</v>
      </c>
      <c r="K144" s="3" t="s">
        <v>564</v>
      </c>
      <c r="L144" s="8">
        <v>1440</v>
      </c>
      <c r="M144" s="11">
        <v>59</v>
      </c>
      <c r="N144" t="str">
        <f>IF(AND(Tabla_Terminales[[#This Row],[Terminales]]&gt;2,Tabla_Terminales[[#This Row],[Operaciones_diarias]]&gt;170),"💵","NO")</f>
        <v>NO</v>
      </c>
    </row>
    <row r="145" spans="1:14" x14ac:dyDescent="0.25">
      <c r="A145" s="8">
        <v>10976</v>
      </c>
      <c r="B145" s="3" t="s">
        <v>18</v>
      </c>
      <c r="C145" s="3" t="s">
        <v>38</v>
      </c>
      <c r="D145" s="3" t="s">
        <v>40</v>
      </c>
      <c r="E145" s="8">
        <v>3</v>
      </c>
      <c r="F145" t="b">
        <v>0</v>
      </c>
      <c r="G145" t="b">
        <v>0</v>
      </c>
      <c r="H145" s="3" t="s">
        <v>96</v>
      </c>
      <c r="I145" s="8">
        <v>5984</v>
      </c>
      <c r="J145" s="3" t="s">
        <v>547</v>
      </c>
      <c r="K145" s="3" t="s">
        <v>564</v>
      </c>
      <c r="L145" s="8">
        <v>1440</v>
      </c>
      <c r="M145" s="11">
        <v>124</v>
      </c>
      <c r="N145" t="str">
        <f>IF(AND(Tabla_Terminales[[#This Row],[Terminales]]&gt;2,Tabla_Terminales[[#This Row],[Operaciones_diarias]]&gt;170),"💵","NO")</f>
        <v>NO</v>
      </c>
    </row>
    <row r="146" spans="1:14" x14ac:dyDescent="0.25">
      <c r="A146" s="8">
        <v>10979</v>
      </c>
      <c r="B146" s="3" t="s">
        <v>19</v>
      </c>
      <c r="C146" s="3" t="s">
        <v>38</v>
      </c>
      <c r="D146" s="3" t="s">
        <v>40</v>
      </c>
      <c r="E146" s="8">
        <v>3</v>
      </c>
      <c r="F146" t="b">
        <v>1</v>
      </c>
      <c r="G146" t="b">
        <v>0</v>
      </c>
      <c r="H146" s="3" t="s">
        <v>96</v>
      </c>
      <c r="I146" s="8">
        <v>6299</v>
      </c>
      <c r="J146" s="3" t="s">
        <v>547</v>
      </c>
      <c r="K146" s="3" t="s">
        <v>564</v>
      </c>
      <c r="L146" s="8">
        <v>1440</v>
      </c>
      <c r="M146" s="11">
        <v>195</v>
      </c>
      <c r="N146" t="str">
        <f>IF(AND(Tabla_Terminales[[#This Row],[Terminales]]&gt;2,Tabla_Terminales[[#This Row],[Operaciones_diarias]]&gt;170),"💵","NO")</f>
        <v>💵</v>
      </c>
    </row>
    <row r="147" spans="1:14" x14ac:dyDescent="0.25">
      <c r="A147" s="8">
        <v>10973</v>
      </c>
      <c r="B147" s="3" t="s">
        <v>13</v>
      </c>
      <c r="C147" s="3" t="s">
        <v>38</v>
      </c>
      <c r="D147" s="3" t="s">
        <v>40</v>
      </c>
      <c r="E147" s="8">
        <v>5</v>
      </c>
      <c r="F147" t="b">
        <v>1</v>
      </c>
      <c r="G147" t="b">
        <v>1</v>
      </c>
      <c r="H147" s="3" t="s">
        <v>96</v>
      </c>
      <c r="I147" s="8">
        <v>6502</v>
      </c>
      <c r="J147" s="3" t="s">
        <v>547</v>
      </c>
      <c r="K147" s="3" t="s">
        <v>564</v>
      </c>
      <c r="L147" s="8">
        <v>1440</v>
      </c>
      <c r="M147" s="11">
        <v>138</v>
      </c>
      <c r="N147" t="str">
        <f>IF(AND(Tabla_Terminales[[#This Row],[Terminales]]&gt;2,Tabla_Terminales[[#This Row],[Operaciones_diarias]]&gt;170),"💵","NO")</f>
        <v>NO</v>
      </c>
    </row>
    <row r="148" spans="1:14" x14ac:dyDescent="0.25">
      <c r="A148" s="8">
        <v>10975</v>
      </c>
      <c r="B148" s="3" t="s">
        <v>16</v>
      </c>
      <c r="C148" s="3" t="s">
        <v>38</v>
      </c>
      <c r="D148" s="3" t="s">
        <v>40</v>
      </c>
      <c r="E148" s="8">
        <v>4</v>
      </c>
      <c r="F148" t="b">
        <v>1</v>
      </c>
      <c r="G148" t="b">
        <v>0</v>
      </c>
      <c r="H148" s="3" t="s">
        <v>96</v>
      </c>
      <c r="I148" s="8">
        <v>6601</v>
      </c>
      <c r="J148" s="3" t="s">
        <v>547</v>
      </c>
      <c r="K148" s="3" t="s">
        <v>564</v>
      </c>
      <c r="L148" s="8">
        <v>1440</v>
      </c>
      <c r="M148" s="11">
        <v>210</v>
      </c>
      <c r="N148" t="str">
        <f>IF(AND(Tabla_Terminales[[#This Row],[Terminales]]&gt;2,Tabla_Terminales[[#This Row],[Operaciones_diarias]]&gt;170),"💵","NO")</f>
        <v>💵</v>
      </c>
    </row>
    <row r="149" spans="1:14" x14ac:dyDescent="0.25">
      <c r="A149" s="8">
        <v>11422</v>
      </c>
      <c r="B149" s="3" t="s">
        <v>18</v>
      </c>
      <c r="C149" s="3" t="s">
        <v>38</v>
      </c>
      <c r="D149" s="3" t="s">
        <v>40</v>
      </c>
      <c r="E149" s="8">
        <v>1</v>
      </c>
      <c r="F149" t="b">
        <v>1</v>
      </c>
      <c r="G149" t="b">
        <v>1</v>
      </c>
      <c r="H149" s="3" t="s">
        <v>97</v>
      </c>
      <c r="I149" s="8">
        <v>9200</v>
      </c>
      <c r="J149" s="3" t="s">
        <v>522</v>
      </c>
      <c r="K149" s="3" t="s">
        <v>564</v>
      </c>
      <c r="L149" s="8">
        <v>1408</v>
      </c>
      <c r="M149" s="11">
        <v>62</v>
      </c>
      <c r="N149" t="str">
        <f>IF(AND(Tabla_Terminales[[#This Row],[Terminales]]&gt;2,Tabla_Terminales[[#This Row],[Operaciones_diarias]]&gt;170),"💵","NO")</f>
        <v>NO</v>
      </c>
    </row>
    <row r="150" spans="1:14" x14ac:dyDescent="0.25">
      <c r="A150" s="8">
        <v>11405</v>
      </c>
      <c r="B150" s="3" t="s">
        <v>13</v>
      </c>
      <c r="C150" s="3" t="s">
        <v>38</v>
      </c>
      <c r="D150" s="3" t="s">
        <v>40</v>
      </c>
      <c r="E150" s="8">
        <v>1</v>
      </c>
      <c r="F150" t="b">
        <v>0</v>
      </c>
      <c r="G150" t="b">
        <v>1</v>
      </c>
      <c r="H150" s="3" t="s">
        <v>98</v>
      </c>
      <c r="I150" s="8">
        <v>609</v>
      </c>
      <c r="J150" s="3" t="s">
        <v>515</v>
      </c>
      <c r="K150" s="3" t="s">
        <v>559</v>
      </c>
      <c r="L150" s="8">
        <v>1067</v>
      </c>
      <c r="M150" s="11">
        <v>280</v>
      </c>
      <c r="N150" t="str">
        <f>IF(AND(Tabla_Terminales[[#This Row],[Terminales]]&gt;2,Tabla_Terminales[[#This Row],[Operaciones_diarias]]&gt;170),"💵","NO")</f>
        <v>NO</v>
      </c>
    </row>
    <row r="151" spans="1:14" x14ac:dyDescent="0.25">
      <c r="A151" s="8">
        <v>11397</v>
      </c>
      <c r="B151" s="3" t="s">
        <v>13</v>
      </c>
      <c r="C151" s="3" t="s">
        <v>38</v>
      </c>
      <c r="D151" s="3" t="s">
        <v>40</v>
      </c>
      <c r="E151" s="8">
        <v>2</v>
      </c>
      <c r="F151" t="b">
        <v>0</v>
      </c>
      <c r="G151" t="b">
        <v>0</v>
      </c>
      <c r="H151" s="3" t="s">
        <v>98</v>
      </c>
      <c r="I151" s="8">
        <v>651</v>
      </c>
      <c r="J151" s="3" t="s">
        <v>515</v>
      </c>
      <c r="K151" s="3" t="s">
        <v>559</v>
      </c>
      <c r="L151" s="8">
        <v>1067</v>
      </c>
      <c r="M151" s="11">
        <v>160</v>
      </c>
      <c r="N151" t="str">
        <f>IF(AND(Tabla_Terminales[[#This Row],[Terminales]]&gt;2,Tabla_Terminales[[#This Row],[Operaciones_diarias]]&gt;170),"💵","NO")</f>
        <v>NO</v>
      </c>
    </row>
    <row r="152" spans="1:14" x14ac:dyDescent="0.25">
      <c r="A152" s="8">
        <v>11385</v>
      </c>
      <c r="B152" s="3" t="s">
        <v>13</v>
      </c>
      <c r="C152" s="3" t="s">
        <v>38</v>
      </c>
      <c r="D152" s="3" t="s">
        <v>40</v>
      </c>
      <c r="E152" s="8">
        <v>1</v>
      </c>
      <c r="F152" t="b">
        <v>0</v>
      </c>
      <c r="G152" t="b">
        <v>0</v>
      </c>
      <c r="H152" s="3" t="s">
        <v>98</v>
      </c>
      <c r="I152" s="8">
        <v>738</v>
      </c>
      <c r="J152" s="3" t="s">
        <v>515</v>
      </c>
      <c r="K152" s="3" t="s">
        <v>559</v>
      </c>
      <c r="L152" s="8">
        <v>1067</v>
      </c>
      <c r="M152" s="11">
        <v>46</v>
      </c>
      <c r="N152" t="str">
        <f>IF(AND(Tabla_Terminales[[#This Row],[Terminales]]&gt;2,Tabla_Terminales[[#This Row],[Operaciones_diarias]]&gt;170),"💵","NO")</f>
        <v>NO</v>
      </c>
    </row>
    <row r="153" spans="1:14" x14ac:dyDescent="0.25">
      <c r="A153" s="8">
        <v>11090</v>
      </c>
      <c r="B153" s="3" t="s">
        <v>19</v>
      </c>
      <c r="C153" s="3" t="s">
        <v>38</v>
      </c>
      <c r="D153" s="3" t="s">
        <v>40</v>
      </c>
      <c r="E153" s="8">
        <v>2</v>
      </c>
      <c r="F153" t="b">
        <v>0</v>
      </c>
      <c r="G153" t="b">
        <v>1</v>
      </c>
      <c r="H153" s="3" t="s">
        <v>99</v>
      </c>
      <c r="I153" s="8">
        <v>2862</v>
      </c>
      <c r="J153" s="3" t="s">
        <v>544</v>
      </c>
      <c r="K153" s="3" t="s">
        <v>572</v>
      </c>
      <c r="L153" s="8">
        <v>1437</v>
      </c>
      <c r="M153" s="11">
        <v>81</v>
      </c>
      <c r="N153" t="str">
        <f>IF(AND(Tabla_Terminales[[#This Row],[Terminales]]&gt;2,Tabla_Terminales[[#This Row],[Operaciones_diarias]]&gt;170),"💵","NO")</f>
        <v>NO</v>
      </c>
    </row>
    <row r="154" spans="1:14" x14ac:dyDescent="0.25">
      <c r="A154" s="8">
        <v>11430</v>
      </c>
      <c r="B154" s="3" t="s">
        <v>18</v>
      </c>
      <c r="C154" s="3" t="s">
        <v>38</v>
      </c>
      <c r="D154" s="3" t="s">
        <v>40</v>
      </c>
      <c r="E154" s="8">
        <v>2</v>
      </c>
      <c r="F154" t="b">
        <v>1</v>
      </c>
      <c r="G154" t="b">
        <v>0</v>
      </c>
      <c r="H154" s="3" t="s">
        <v>100</v>
      </c>
      <c r="I154" s="8">
        <v>1437</v>
      </c>
      <c r="J154" s="3" t="s">
        <v>526</v>
      </c>
      <c r="K154" s="3" t="s">
        <v>566</v>
      </c>
      <c r="L154" s="8">
        <v>1250</v>
      </c>
      <c r="M154" s="11">
        <v>30</v>
      </c>
      <c r="N154" t="str">
        <f>IF(AND(Tabla_Terminales[[#This Row],[Terminales]]&gt;2,Tabla_Terminales[[#This Row],[Operaciones_diarias]]&gt;170),"💵","NO")</f>
        <v>NO</v>
      </c>
    </row>
    <row r="155" spans="1:14" x14ac:dyDescent="0.25">
      <c r="A155" s="8">
        <v>10967</v>
      </c>
      <c r="B155" s="3" t="s">
        <v>13</v>
      </c>
      <c r="C155" s="3" t="s">
        <v>38</v>
      </c>
      <c r="D155" s="3" t="s">
        <v>40</v>
      </c>
      <c r="E155" s="8">
        <v>1</v>
      </c>
      <c r="F155" t="b">
        <v>1</v>
      </c>
      <c r="G155" t="b">
        <v>0</v>
      </c>
      <c r="H155" s="3" t="s">
        <v>100</v>
      </c>
      <c r="I155" s="8">
        <v>1455</v>
      </c>
      <c r="J155" s="3" t="s">
        <v>526</v>
      </c>
      <c r="K155" s="3" t="s">
        <v>566</v>
      </c>
      <c r="L155" s="8">
        <v>1250</v>
      </c>
      <c r="M155" s="11">
        <v>252</v>
      </c>
      <c r="N155" t="str">
        <f>IF(AND(Tabla_Terminales[[#This Row],[Terminales]]&gt;2,Tabla_Terminales[[#This Row],[Operaciones_diarias]]&gt;170),"💵","NO")</f>
        <v>NO</v>
      </c>
    </row>
    <row r="156" spans="1:14" x14ac:dyDescent="0.25">
      <c r="A156" s="8">
        <v>10966</v>
      </c>
      <c r="B156" s="3" t="s">
        <v>13</v>
      </c>
      <c r="C156" s="3" t="s">
        <v>38</v>
      </c>
      <c r="D156" s="3" t="s">
        <v>40</v>
      </c>
      <c r="E156" s="8">
        <v>1</v>
      </c>
      <c r="F156" t="b">
        <v>0</v>
      </c>
      <c r="G156" t="b">
        <v>1</v>
      </c>
      <c r="H156" s="3" t="s">
        <v>100</v>
      </c>
      <c r="I156" s="8">
        <v>1455</v>
      </c>
      <c r="J156" s="3" t="s">
        <v>526</v>
      </c>
      <c r="K156" s="3" t="s">
        <v>566</v>
      </c>
      <c r="L156" s="8">
        <v>1250</v>
      </c>
      <c r="M156" s="11">
        <v>262</v>
      </c>
      <c r="N156" t="str">
        <f>IF(AND(Tabla_Terminales[[#This Row],[Terminales]]&gt;2,Tabla_Terminales[[#This Row],[Operaciones_diarias]]&gt;170),"💵","NO")</f>
        <v>NO</v>
      </c>
    </row>
    <row r="157" spans="1:14" x14ac:dyDescent="0.25">
      <c r="A157" s="8">
        <v>10884</v>
      </c>
      <c r="B157" s="3" t="s">
        <v>18</v>
      </c>
      <c r="C157" s="3" t="s">
        <v>38</v>
      </c>
      <c r="D157" s="3" t="s">
        <v>40</v>
      </c>
      <c r="E157" s="8">
        <v>3</v>
      </c>
      <c r="F157" t="b">
        <v>0</v>
      </c>
      <c r="G157" t="b">
        <v>0</v>
      </c>
      <c r="H157" s="3" t="s">
        <v>100</v>
      </c>
      <c r="I157" s="8">
        <v>2428</v>
      </c>
      <c r="J157" s="3" t="s">
        <v>513</v>
      </c>
      <c r="K157" s="3" t="s">
        <v>560</v>
      </c>
      <c r="L157" s="8">
        <v>1437</v>
      </c>
      <c r="M157" s="11">
        <v>133</v>
      </c>
      <c r="N157" t="str">
        <f>IF(AND(Tabla_Terminales[[#This Row],[Terminales]]&gt;2,Tabla_Terminales[[#This Row],[Operaciones_diarias]]&gt;170),"💵","NO")</f>
        <v>NO</v>
      </c>
    </row>
    <row r="158" spans="1:14" x14ac:dyDescent="0.25">
      <c r="A158" s="8">
        <v>11659</v>
      </c>
      <c r="B158" s="3" t="s">
        <v>13</v>
      </c>
      <c r="C158" s="3" t="s">
        <v>38</v>
      </c>
      <c r="D158" s="3" t="s">
        <v>40</v>
      </c>
      <c r="E158" s="8">
        <v>4</v>
      </c>
      <c r="F158" t="b">
        <v>1</v>
      </c>
      <c r="G158" t="b">
        <v>0</v>
      </c>
      <c r="H158" s="3" t="s">
        <v>100</v>
      </c>
      <c r="I158" s="8">
        <v>739</v>
      </c>
      <c r="J158" s="3" t="s">
        <v>518</v>
      </c>
      <c r="K158" s="3" t="s">
        <v>562</v>
      </c>
      <c r="L158" s="8">
        <v>1235</v>
      </c>
      <c r="M158" s="11">
        <v>264</v>
      </c>
      <c r="N158" t="str">
        <f>IF(AND(Tabla_Terminales[[#This Row],[Terminales]]&gt;2,Tabla_Terminales[[#This Row],[Operaciones_diarias]]&gt;170),"💵","NO")</f>
        <v>💵</v>
      </c>
    </row>
    <row r="159" spans="1:14" x14ac:dyDescent="0.25">
      <c r="A159" s="8">
        <v>11714</v>
      </c>
      <c r="B159" s="3" t="s">
        <v>16</v>
      </c>
      <c r="C159" s="3" t="s">
        <v>38</v>
      </c>
      <c r="D159" s="3" t="s">
        <v>40</v>
      </c>
      <c r="E159" s="8">
        <v>2</v>
      </c>
      <c r="F159" t="b">
        <v>0</v>
      </c>
      <c r="G159" t="b">
        <v>0</v>
      </c>
      <c r="H159" s="3" t="s">
        <v>101</v>
      </c>
      <c r="I159" s="8">
        <v>1051</v>
      </c>
      <c r="J159" s="3" t="s">
        <v>517</v>
      </c>
      <c r="K159" s="3" t="s">
        <v>559</v>
      </c>
      <c r="L159" s="8">
        <v>1001</v>
      </c>
      <c r="M159" s="11">
        <v>285</v>
      </c>
      <c r="N159" t="str">
        <f>IF(AND(Tabla_Terminales[[#This Row],[Terminales]]&gt;2,Tabla_Terminales[[#This Row],[Operaciones_diarias]]&gt;170),"💵","NO")</f>
        <v>NO</v>
      </c>
    </row>
    <row r="160" spans="1:14" x14ac:dyDescent="0.25">
      <c r="A160" s="8">
        <v>10974</v>
      </c>
      <c r="B160" s="3" t="s">
        <v>19</v>
      </c>
      <c r="C160" s="3" t="s">
        <v>38</v>
      </c>
      <c r="D160" s="3" t="s">
        <v>40</v>
      </c>
      <c r="E160" s="8">
        <v>1</v>
      </c>
      <c r="F160" t="b">
        <v>0</v>
      </c>
      <c r="G160" t="b">
        <v>0</v>
      </c>
      <c r="H160" s="3" t="s">
        <v>102</v>
      </c>
      <c r="I160" s="8">
        <v>2406</v>
      </c>
      <c r="J160" s="3" t="s">
        <v>547</v>
      </c>
      <c r="K160" s="3" t="s">
        <v>564</v>
      </c>
      <c r="L160" s="8">
        <v>1440</v>
      </c>
      <c r="M160" s="11">
        <v>151</v>
      </c>
      <c r="N160" t="str">
        <f>IF(AND(Tabla_Terminales[[#This Row],[Terminales]]&gt;2,Tabla_Terminales[[#This Row],[Operaciones_diarias]]&gt;170),"💵","NO")</f>
        <v>NO</v>
      </c>
    </row>
    <row r="161" spans="1:14" x14ac:dyDescent="0.25">
      <c r="A161" s="8">
        <v>11800</v>
      </c>
      <c r="B161" s="3" t="s">
        <v>13</v>
      </c>
      <c r="C161" s="3" t="s">
        <v>38</v>
      </c>
      <c r="D161" s="3" t="s">
        <v>40</v>
      </c>
      <c r="E161" s="8">
        <v>1</v>
      </c>
      <c r="F161" t="b">
        <v>1</v>
      </c>
      <c r="G161" t="b">
        <v>1</v>
      </c>
      <c r="H161" s="3" t="s">
        <v>103</v>
      </c>
      <c r="I161" s="8">
        <v>726</v>
      </c>
      <c r="J161" s="3" t="s">
        <v>530</v>
      </c>
      <c r="K161" s="3" t="s">
        <v>569</v>
      </c>
      <c r="L161" s="8">
        <v>1426</v>
      </c>
      <c r="M161" s="11">
        <v>183</v>
      </c>
      <c r="N161" t="str">
        <f>IF(AND(Tabla_Terminales[[#This Row],[Terminales]]&gt;2,Tabla_Terminales[[#This Row],[Operaciones_diarias]]&gt;170),"💵","NO")</f>
        <v>NO</v>
      </c>
    </row>
    <row r="162" spans="1:14" x14ac:dyDescent="0.25">
      <c r="A162" s="8">
        <v>11781</v>
      </c>
      <c r="B162" s="3" t="s">
        <v>13</v>
      </c>
      <c r="C162" s="3" t="s">
        <v>38</v>
      </c>
      <c r="D162" s="3" t="s">
        <v>40</v>
      </c>
      <c r="E162" s="8">
        <v>2</v>
      </c>
      <c r="F162" t="b">
        <v>1</v>
      </c>
      <c r="G162" t="b">
        <v>1</v>
      </c>
      <c r="H162" s="3" t="s">
        <v>103</v>
      </c>
      <c r="I162" s="8">
        <v>813</v>
      </c>
      <c r="J162" s="3" t="s">
        <v>530</v>
      </c>
      <c r="K162" s="3" t="s">
        <v>569</v>
      </c>
      <c r="L162" s="8">
        <v>1426</v>
      </c>
      <c r="M162" s="11">
        <v>303</v>
      </c>
      <c r="N162" t="str">
        <f>IF(AND(Tabla_Terminales[[#This Row],[Terminales]]&gt;2,Tabla_Terminales[[#This Row],[Operaciones_diarias]]&gt;170),"💵","NO")</f>
        <v>NO</v>
      </c>
    </row>
    <row r="163" spans="1:14" x14ac:dyDescent="0.25">
      <c r="A163" s="8">
        <v>11510</v>
      </c>
      <c r="B163" s="3" t="s">
        <v>16</v>
      </c>
      <c r="C163" s="3" t="s">
        <v>38</v>
      </c>
      <c r="D163" s="3" t="s">
        <v>40</v>
      </c>
      <c r="E163" s="8">
        <v>2</v>
      </c>
      <c r="F163" t="b">
        <v>1</v>
      </c>
      <c r="G163" t="b">
        <v>0</v>
      </c>
      <c r="H163" s="3" t="s">
        <v>104</v>
      </c>
      <c r="I163" s="8">
        <v>350</v>
      </c>
      <c r="J163" s="3" t="s">
        <v>520</v>
      </c>
      <c r="K163" s="3" t="s">
        <v>560</v>
      </c>
      <c r="L163" s="8">
        <v>1165</v>
      </c>
      <c r="M163" s="11">
        <v>82</v>
      </c>
      <c r="N163" t="str">
        <f>IF(AND(Tabla_Terminales[[#This Row],[Terminales]]&gt;2,Tabla_Terminales[[#This Row],[Operaciones_diarias]]&gt;170),"💵","NO")</f>
        <v>NO</v>
      </c>
    </row>
    <row r="164" spans="1:14" x14ac:dyDescent="0.25">
      <c r="A164" s="8">
        <v>11501</v>
      </c>
      <c r="B164" s="3" t="s">
        <v>16</v>
      </c>
      <c r="C164" s="3" t="s">
        <v>38</v>
      </c>
      <c r="D164" s="3" t="s">
        <v>40</v>
      </c>
      <c r="E164" s="8">
        <v>2</v>
      </c>
      <c r="F164" t="b">
        <v>0</v>
      </c>
      <c r="G164" t="b">
        <v>1</v>
      </c>
      <c r="H164" s="3" t="s">
        <v>104</v>
      </c>
      <c r="I164" s="8">
        <v>574</v>
      </c>
      <c r="J164" s="3" t="s">
        <v>525</v>
      </c>
      <c r="K164" s="3" t="s">
        <v>560</v>
      </c>
      <c r="L164" s="8">
        <v>1268</v>
      </c>
      <c r="M164" s="11">
        <v>99</v>
      </c>
      <c r="N164" t="str">
        <f>IF(AND(Tabla_Terminales[[#This Row],[Terminales]]&gt;2,Tabla_Terminales[[#This Row],[Operaciones_diarias]]&gt;170),"💵","NO")</f>
        <v>NO</v>
      </c>
    </row>
    <row r="165" spans="1:14" x14ac:dyDescent="0.25">
      <c r="A165" s="8">
        <v>11502</v>
      </c>
      <c r="B165" s="3" t="s">
        <v>13</v>
      </c>
      <c r="C165" s="3" t="s">
        <v>38</v>
      </c>
      <c r="D165" s="3" t="s">
        <v>40</v>
      </c>
      <c r="E165" s="8">
        <v>2</v>
      </c>
      <c r="F165" t="b">
        <v>0</v>
      </c>
      <c r="G165" t="b">
        <v>0</v>
      </c>
      <c r="H165" s="3" t="s">
        <v>104</v>
      </c>
      <c r="I165" s="8">
        <v>878</v>
      </c>
      <c r="J165" s="3" t="s">
        <v>525</v>
      </c>
      <c r="K165" s="3" t="s">
        <v>560</v>
      </c>
      <c r="L165" s="8">
        <v>1268</v>
      </c>
      <c r="M165" s="11">
        <v>266</v>
      </c>
      <c r="N165" t="str">
        <f>IF(AND(Tabla_Terminales[[#This Row],[Terminales]]&gt;2,Tabla_Terminales[[#This Row],[Operaciones_diarias]]&gt;170),"💵","NO")</f>
        <v>NO</v>
      </c>
    </row>
    <row r="166" spans="1:14" x14ac:dyDescent="0.25">
      <c r="A166" s="8">
        <v>10961</v>
      </c>
      <c r="B166" s="3" t="s">
        <v>16</v>
      </c>
      <c r="C166" s="3" t="s">
        <v>38</v>
      </c>
      <c r="D166" s="3" t="s">
        <v>40</v>
      </c>
      <c r="E166" s="8">
        <v>1</v>
      </c>
      <c r="F166" t="b">
        <v>0</v>
      </c>
      <c r="G166" t="b">
        <v>1</v>
      </c>
      <c r="H166" s="3" t="s">
        <v>105</v>
      </c>
      <c r="I166" s="8">
        <v>3555</v>
      </c>
      <c r="J166" s="3" t="s">
        <v>548</v>
      </c>
      <c r="K166" s="3" t="s">
        <v>571</v>
      </c>
      <c r="L166" s="8">
        <v>1430</v>
      </c>
      <c r="M166" s="11">
        <v>255</v>
      </c>
      <c r="N166" t="str">
        <f>IF(AND(Tabla_Terminales[[#This Row],[Terminales]]&gt;2,Tabla_Terminales[[#This Row],[Operaciones_diarias]]&gt;170),"💵","NO")</f>
        <v>NO</v>
      </c>
    </row>
    <row r="167" spans="1:14" x14ac:dyDescent="0.25">
      <c r="A167" s="8">
        <v>10957</v>
      </c>
      <c r="B167" s="3" t="s">
        <v>13</v>
      </c>
      <c r="C167" s="3" t="s">
        <v>38</v>
      </c>
      <c r="D167" s="3" t="s">
        <v>40</v>
      </c>
      <c r="E167" s="8">
        <v>2</v>
      </c>
      <c r="F167" t="b">
        <v>1</v>
      </c>
      <c r="G167" t="b">
        <v>1</v>
      </c>
      <c r="H167" s="3" t="s">
        <v>105</v>
      </c>
      <c r="I167" s="8">
        <v>3640</v>
      </c>
      <c r="J167" s="3" t="s">
        <v>532</v>
      </c>
      <c r="K167" s="3" t="s">
        <v>570</v>
      </c>
      <c r="L167" s="8">
        <v>1430</v>
      </c>
      <c r="M167" s="11">
        <v>180</v>
      </c>
      <c r="N167" t="str">
        <f>IF(AND(Tabla_Terminales[[#This Row],[Terminales]]&gt;2,Tabla_Terminales[[#This Row],[Operaciones_diarias]]&gt;170),"💵","NO")</f>
        <v>NO</v>
      </c>
    </row>
    <row r="168" spans="1:14" x14ac:dyDescent="0.25">
      <c r="A168" s="8">
        <v>11498</v>
      </c>
      <c r="B168" s="3" t="s">
        <v>13</v>
      </c>
      <c r="C168" s="3" t="s">
        <v>38</v>
      </c>
      <c r="D168" s="3" t="s">
        <v>40</v>
      </c>
      <c r="E168" s="8">
        <v>4</v>
      </c>
      <c r="F168" t="b">
        <v>1</v>
      </c>
      <c r="G168" t="b">
        <v>0</v>
      </c>
      <c r="H168" s="3" t="s">
        <v>106</v>
      </c>
      <c r="I168" s="8">
        <v>1699</v>
      </c>
      <c r="J168" s="3" t="s">
        <v>525</v>
      </c>
      <c r="K168" s="3" t="s">
        <v>560</v>
      </c>
      <c r="L168" s="8">
        <v>1270</v>
      </c>
      <c r="M168" s="11">
        <v>286</v>
      </c>
      <c r="N168" t="str">
        <f>IF(AND(Tabla_Terminales[[#This Row],[Terminales]]&gt;2,Tabla_Terminales[[#This Row],[Operaciones_diarias]]&gt;170),"💵","NO")</f>
        <v>💵</v>
      </c>
    </row>
    <row r="169" spans="1:14" x14ac:dyDescent="0.25">
      <c r="A169" s="8">
        <v>11503</v>
      </c>
      <c r="B169" s="3" t="s">
        <v>16</v>
      </c>
      <c r="C169" s="3" t="s">
        <v>38</v>
      </c>
      <c r="D169" s="3" t="s">
        <v>40</v>
      </c>
      <c r="E169" s="8">
        <v>1</v>
      </c>
      <c r="F169" t="b">
        <v>0</v>
      </c>
      <c r="G169" t="b">
        <v>0</v>
      </c>
      <c r="H169" s="3" t="s">
        <v>106</v>
      </c>
      <c r="I169" s="8">
        <v>40</v>
      </c>
      <c r="J169" s="3" t="s">
        <v>525</v>
      </c>
      <c r="K169" s="3" t="s">
        <v>560</v>
      </c>
      <c r="L169" s="8">
        <v>1270</v>
      </c>
      <c r="M169" s="11">
        <v>107</v>
      </c>
      <c r="N169" t="str">
        <f>IF(AND(Tabla_Terminales[[#This Row],[Terminales]]&gt;2,Tabla_Terminales[[#This Row],[Operaciones_diarias]]&gt;170),"💵","NO")</f>
        <v>NO</v>
      </c>
    </row>
    <row r="170" spans="1:14" x14ac:dyDescent="0.25">
      <c r="A170" s="8">
        <v>11500</v>
      </c>
      <c r="B170" s="3" t="s">
        <v>19</v>
      </c>
      <c r="C170" s="3" t="s">
        <v>38</v>
      </c>
      <c r="D170" s="3" t="s">
        <v>40</v>
      </c>
      <c r="E170" s="8">
        <v>3</v>
      </c>
      <c r="F170" t="b">
        <v>1</v>
      </c>
      <c r="G170" t="b">
        <v>0</v>
      </c>
      <c r="H170" s="3" t="s">
        <v>106</v>
      </c>
      <c r="I170" s="8">
        <v>873</v>
      </c>
      <c r="J170" s="3" t="s">
        <v>525</v>
      </c>
      <c r="K170" s="3" t="s">
        <v>560</v>
      </c>
      <c r="L170" s="8">
        <v>1270</v>
      </c>
      <c r="M170" s="11">
        <v>292</v>
      </c>
      <c r="N170" t="str">
        <f>IF(AND(Tabla_Terminales[[#This Row],[Terminales]]&gt;2,Tabla_Terminales[[#This Row],[Operaciones_diarias]]&gt;170),"💵","NO")</f>
        <v>💵</v>
      </c>
    </row>
    <row r="171" spans="1:14" x14ac:dyDescent="0.25">
      <c r="A171" s="8">
        <v>11233</v>
      </c>
      <c r="B171" s="3" t="s">
        <v>13</v>
      </c>
      <c r="C171" s="3" t="s">
        <v>38</v>
      </c>
      <c r="D171" s="3" t="s">
        <v>40</v>
      </c>
      <c r="E171" s="8">
        <v>3</v>
      </c>
      <c r="F171" t="b">
        <v>0</v>
      </c>
      <c r="G171" t="b">
        <v>0</v>
      </c>
      <c r="H171" s="3" t="s">
        <v>107</v>
      </c>
      <c r="I171" s="8">
        <v>1914</v>
      </c>
      <c r="J171" s="3" t="s">
        <v>545</v>
      </c>
      <c r="K171" s="3" t="s">
        <v>573</v>
      </c>
      <c r="L171" s="8">
        <v>1416</v>
      </c>
      <c r="M171" s="11">
        <v>216</v>
      </c>
      <c r="N171" t="str">
        <f>IF(AND(Tabla_Terminales[[#This Row],[Terminales]]&gt;2,Tabla_Terminales[[#This Row],[Operaciones_diarias]]&gt;170),"💵","NO")</f>
        <v>💵</v>
      </c>
    </row>
    <row r="172" spans="1:14" x14ac:dyDescent="0.25">
      <c r="A172" s="8">
        <v>11234</v>
      </c>
      <c r="B172" s="3" t="s">
        <v>18</v>
      </c>
      <c r="C172" s="3" t="s">
        <v>38</v>
      </c>
      <c r="D172" s="3" t="s">
        <v>40</v>
      </c>
      <c r="E172" s="8">
        <v>3</v>
      </c>
      <c r="F172" t="b">
        <v>1</v>
      </c>
      <c r="G172" t="b">
        <v>0</v>
      </c>
      <c r="H172" s="3" t="s">
        <v>107</v>
      </c>
      <c r="I172" s="8">
        <v>2208</v>
      </c>
      <c r="J172" s="3" t="s">
        <v>545</v>
      </c>
      <c r="K172" s="3" t="s">
        <v>573</v>
      </c>
      <c r="L172" s="8">
        <v>1416</v>
      </c>
      <c r="M172" s="11">
        <v>158</v>
      </c>
      <c r="N172" t="str">
        <f>IF(AND(Tabla_Terminales[[#This Row],[Terminales]]&gt;2,Tabla_Terminales[[#This Row],[Operaciones_diarias]]&gt;170),"💵","NO")</f>
        <v>NO</v>
      </c>
    </row>
    <row r="173" spans="1:14" x14ac:dyDescent="0.25">
      <c r="A173" s="8">
        <v>11515</v>
      </c>
      <c r="B173" s="3" t="s">
        <v>18</v>
      </c>
      <c r="C173" s="3" t="s">
        <v>38</v>
      </c>
      <c r="D173" s="3" t="s">
        <v>40</v>
      </c>
      <c r="E173" s="8">
        <v>2</v>
      </c>
      <c r="F173" t="b">
        <v>1</v>
      </c>
      <c r="G173" t="b">
        <v>1</v>
      </c>
      <c r="H173" s="3" t="s">
        <v>107</v>
      </c>
      <c r="I173" s="8">
        <v>392</v>
      </c>
      <c r="J173" s="3" t="s">
        <v>529</v>
      </c>
      <c r="K173" s="3" t="s">
        <v>566</v>
      </c>
      <c r="L173" s="8">
        <v>1406</v>
      </c>
      <c r="M173" s="11">
        <v>28</v>
      </c>
      <c r="N173" t="str">
        <f>IF(AND(Tabla_Terminales[[#This Row],[Terminales]]&gt;2,Tabla_Terminales[[#This Row],[Operaciones_diarias]]&gt;170),"💵","NO")</f>
        <v>NO</v>
      </c>
    </row>
    <row r="174" spans="1:14" x14ac:dyDescent="0.25">
      <c r="A174" s="8">
        <v>11086</v>
      </c>
      <c r="B174" s="3" t="s">
        <v>16</v>
      </c>
      <c r="C174" s="3" t="s">
        <v>38</v>
      </c>
      <c r="D174" s="3" t="s">
        <v>40</v>
      </c>
      <c r="E174" s="8">
        <v>1</v>
      </c>
      <c r="F174" t="b">
        <v>1</v>
      </c>
      <c r="G174" t="b">
        <v>0</v>
      </c>
      <c r="H174" s="3" t="s">
        <v>108</v>
      </c>
      <c r="I174" s="8">
        <v>1033</v>
      </c>
      <c r="J174" s="3" t="s">
        <v>549</v>
      </c>
      <c r="K174" s="3" t="s">
        <v>559</v>
      </c>
      <c r="L174" s="8">
        <v>1063</v>
      </c>
      <c r="M174" s="11">
        <v>130</v>
      </c>
      <c r="N174" t="str">
        <f>IF(AND(Tabla_Terminales[[#This Row],[Terminales]]&gt;2,Tabla_Terminales[[#This Row],[Operaciones_diarias]]&gt;170),"💵","NO")</f>
        <v>NO</v>
      </c>
    </row>
    <row r="175" spans="1:14" x14ac:dyDescent="0.25">
      <c r="A175" s="8">
        <v>11392</v>
      </c>
      <c r="B175" s="3" t="s">
        <v>13</v>
      </c>
      <c r="C175" s="3" t="s">
        <v>38</v>
      </c>
      <c r="D175" s="3" t="s">
        <v>40</v>
      </c>
      <c r="E175" s="8">
        <v>1</v>
      </c>
      <c r="F175" t="b">
        <v>1</v>
      </c>
      <c r="G175" t="b">
        <v>0</v>
      </c>
      <c r="H175" s="3" t="s">
        <v>108</v>
      </c>
      <c r="I175" s="8">
        <v>239</v>
      </c>
      <c r="J175" s="3" t="s">
        <v>515</v>
      </c>
      <c r="K175" s="3" t="s">
        <v>559</v>
      </c>
      <c r="L175" s="8">
        <v>1063</v>
      </c>
      <c r="M175" s="11">
        <v>99</v>
      </c>
      <c r="N175" t="str">
        <f>IF(AND(Tabla_Terminales[[#This Row],[Terminales]]&gt;2,Tabla_Terminales[[#This Row],[Operaciones_diarias]]&gt;170),"💵","NO")</f>
        <v>NO</v>
      </c>
    </row>
    <row r="176" spans="1:14" x14ac:dyDescent="0.25">
      <c r="A176" s="8">
        <v>11391</v>
      </c>
      <c r="B176" s="3" t="s">
        <v>16</v>
      </c>
      <c r="C176" s="3" t="s">
        <v>38</v>
      </c>
      <c r="D176" s="3" t="s">
        <v>40</v>
      </c>
      <c r="E176" s="8">
        <v>1</v>
      </c>
      <c r="F176" t="b">
        <v>0</v>
      </c>
      <c r="G176" t="b">
        <v>0</v>
      </c>
      <c r="H176" s="3" t="s">
        <v>108</v>
      </c>
      <c r="I176" s="8">
        <v>255</v>
      </c>
      <c r="J176" s="3" t="s">
        <v>515</v>
      </c>
      <c r="K176" s="3" t="s">
        <v>559</v>
      </c>
      <c r="L176" s="8">
        <v>1063</v>
      </c>
      <c r="M176" s="11">
        <v>311</v>
      </c>
      <c r="N176" t="str">
        <f>IF(AND(Tabla_Terminales[[#This Row],[Terminales]]&gt;2,Tabla_Terminales[[#This Row],[Operaciones_diarias]]&gt;170),"💵","NO")</f>
        <v>NO</v>
      </c>
    </row>
    <row r="177" spans="1:14" x14ac:dyDescent="0.25">
      <c r="A177" s="8">
        <v>11380</v>
      </c>
      <c r="B177" s="3" t="s">
        <v>13</v>
      </c>
      <c r="C177" s="3" t="s">
        <v>38</v>
      </c>
      <c r="D177" s="3" t="s">
        <v>40</v>
      </c>
      <c r="E177" s="8">
        <v>1</v>
      </c>
      <c r="F177" t="b">
        <v>0</v>
      </c>
      <c r="G177" t="b">
        <v>0</v>
      </c>
      <c r="H177" s="3" t="s">
        <v>108</v>
      </c>
      <c r="I177" s="8">
        <v>635</v>
      </c>
      <c r="J177" s="3" t="s">
        <v>515</v>
      </c>
      <c r="K177" s="3" t="s">
        <v>559</v>
      </c>
      <c r="L177" s="8">
        <v>1063</v>
      </c>
      <c r="M177" s="11">
        <v>308</v>
      </c>
      <c r="N177" t="str">
        <f>IF(AND(Tabla_Terminales[[#This Row],[Terminales]]&gt;2,Tabla_Terminales[[#This Row],[Operaciones_diarias]]&gt;170),"💵","NO")</f>
        <v>NO</v>
      </c>
    </row>
    <row r="178" spans="1:14" x14ac:dyDescent="0.25">
      <c r="A178" s="8">
        <v>11084</v>
      </c>
      <c r="B178" s="3" t="s">
        <v>13</v>
      </c>
      <c r="C178" s="3" t="s">
        <v>38</v>
      </c>
      <c r="D178" s="3" t="s">
        <v>40</v>
      </c>
      <c r="E178" s="8">
        <v>2</v>
      </c>
      <c r="F178" t="b">
        <v>1</v>
      </c>
      <c r="G178" t="b">
        <v>0</v>
      </c>
      <c r="H178" s="3" t="s">
        <v>108</v>
      </c>
      <c r="I178" s="8">
        <v>982</v>
      </c>
      <c r="J178" s="3" t="s">
        <v>549</v>
      </c>
      <c r="K178" s="3" t="s">
        <v>559</v>
      </c>
      <c r="L178" s="8">
        <v>1063</v>
      </c>
      <c r="M178" s="11">
        <v>133</v>
      </c>
      <c r="N178" t="str">
        <f>IF(AND(Tabla_Terminales[[#This Row],[Terminales]]&gt;2,Tabla_Terminales[[#This Row],[Operaciones_diarias]]&gt;170),"💵","NO")</f>
        <v>NO</v>
      </c>
    </row>
    <row r="179" spans="1:14" x14ac:dyDescent="0.25">
      <c r="A179" s="8">
        <v>11671</v>
      </c>
      <c r="B179" s="3" t="s">
        <v>16</v>
      </c>
      <c r="C179" s="3" t="s">
        <v>38</v>
      </c>
      <c r="D179" s="3" t="s">
        <v>40</v>
      </c>
      <c r="E179" s="8">
        <v>1</v>
      </c>
      <c r="F179" t="b">
        <v>1</v>
      </c>
      <c r="G179" t="b">
        <v>1</v>
      </c>
      <c r="H179" s="3" t="s">
        <v>109</v>
      </c>
      <c r="I179" s="8">
        <v>369</v>
      </c>
      <c r="J179" s="3" t="s">
        <v>518</v>
      </c>
      <c r="K179" s="3" t="s">
        <v>562</v>
      </c>
      <c r="L179" s="8">
        <v>1424</v>
      </c>
      <c r="M179" s="11">
        <v>272</v>
      </c>
      <c r="N179" t="str">
        <f>IF(AND(Tabla_Terminales[[#This Row],[Terminales]]&gt;2,Tabla_Terminales[[#This Row],[Operaciones_diarias]]&gt;170),"💵","NO")</f>
        <v>NO</v>
      </c>
    </row>
    <row r="180" spans="1:14" x14ac:dyDescent="0.25">
      <c r="A180" s="8">
        <v>11047</v>
      </c>
      <c r="B180" s="3" t="s">
        <v>16</v>
      </c>
      <c r="C180" s="3" t="s">
        <v>38</v>
      </c>
      <c r="D180" s="3" t="s">
        <v>40</v>
      </c>
      <c r="E180" s="8">
        <v>3</v>
      </c>
      <c r="F180" t="b">
        <v>1</v>
      </c>
      <c r="G180" t="b">
        <v>0</v>
      </c>
      <c r="H180" s="3" t="s">
        <v>110</v>
      </c>
      <c r="I180" s="8">
        <v>541</v>
      </c>
      <c r="J180" s="3" t="s">
        <v>512</v>
      </c>
      <c r="K180" s="3" t="s">
        <v>559</v>
      </c>
      <c r="L180" s="8">
        <v>1035</v>
      </c>
      <c r="M180" s="11">
        <v>44</v>
      </c>
      <c r="N180" t="str">
        <f>IF(AND(Tabla_Terminales[[#This Row],[Terminales]]&gt;2,Tabla_Terminales[[#This Row],[Operaciones_diarias]]&gt;170),"💵","NO")</f>
        <v>NO</v>
      </c>
    </row>
    <row r="181" spans="1:14" x14ac:dyDescent="0.25">
      <c r="A181" s="8">
        <v>11008</v>
      </c>
      <c r="B181" s="3" t="s">
        <v>16</v>
      </c>
      <c r="C181" s="3" t="s">
        <v>38</v>
      </c>
      <c r="D181" s="3" t="s">
        <v>40</v>
      </c>
      <c r="E181" s="8">
        <v>2</v>
      </c>
      <c r="F181" t="b">
        <v>1</v>
      </c>
      <c r="G181" t="b">
        <v>1</v>
      </c>
      <c r="H181" s="3" t="s">
        <v>111</v>
      </c>
      <c r="I181" s="8">
        <v>2247</v>
      </c>
      <c r="J181" s="3" t="s">
        <v>524</v>
      </c>
      <c r="K181" s="3" t="s">
        <v>565</v>
      </c>
      <c r="L181" s="8">
        <v>1119</v>
      </c>
      <c r="M181" s="11">
        <v>170</v>
      </c>
      <c r="N181" t="str">
        <f>IF(AND(Tabla_Terminales[[#This Row],[Terminales]]&gt;2,Tabla_Terminales[[#This Row],[Operaciones_diarias]]&gt;170),"💵","NO")</f>
        <v>NO</v>
      </c>
    </row>
    <row r="182" spans="1:14" x14ac:dyDescent="0.25">
      <c r="A182" s="8">
        <v>11001</v>
      </c>
      <c r="B182" s="3" t="s">
        <v>21</v>
      </c>
      <c r="C182" s="3" t="s">
        <v>38</v>
      </c>
      <c r="D182" s="3" t="s">
        <v>40</v>
      </c>
      <c r="E182" s="8">
        <v>1</v>
      </c>
      <c r="F182" t="b">
        <v>0</v>
      </c>
      <c r="G182" t="b">
        <v>0</v>
      </c>
      <c r="H182" s="3" t="s">
        <v>111</v>
      </c>
      <c r="I182" s="8">
        <v>2501</v>
      </c>
      <c r="J182" s="3" t="s">
        <v>524</v>
      </c>
      <c r="K182" s="3" t="s">
        <v>565</v>
      </c>
      <c r="L182" s="8">
        <v>1119</v>
      </c>
      <c r="M182" s="11">
        <v>296</v>
      </c>
      <c r="N182" t="str">
        <f>IF(AND(Tabla_Terminales[[#This Row],[Terminales]]&gt;2,Tabla_Terminales[[#This Row],[Operaciones_diarias]]&gt;170),"💵","NO")</f>
        <v>NO</v>
      </c>
    </row>
    <row r="183" spans="1:14" x14ac:dyDescent="0.25">
      <c r="A183" s="8">
        <v>11708</v>
      </c>
      <c r="B183" s="3" t="s">
        <v>18</v>
      </c>
      <c r="C183" s="3" t="s">
        <v>38</v>
      </c>
      <c r="D183" s="3" t="s">
        <v>40</v>
      </c>
      <c r="E183" s="8">
        <v>2</v>
      </c>
      <c r="F183" t="b">
        <v>0</v>
      </c>
      <c r="G183" t="b">
        <v>0</v>
      </c>
      <c r="H183" s="3" t="s">
        <v>112</v>
      </c>
      <c r="I183" s="8">
        <v>1430</v>
      </c>
      <c r="J183" s="3" t="s">
        <v>517</v>
      </c>
      <c r="K183" s="3" t="s">
        <v>559</v>
      </c>
      <c r="L183" s="8">
        <v>1104</v>
      </c>
      <c r="M183" s="11">
        <v>158</v>
      </c>
      <c r="N183" t="str">
        <f>IF(AND(Tabla_Terminales[[#This Row],[Terminales]]&gt;2,Tabla_Terminales[[#This Row],[Operaciones_diarias]]&gt;170),"💵","NO")</f>
        <v>NO</v>
      </c>
    </row>
    <row r="184" spans="1:14" x14ac:dyDescent="0.25">
      <c r="A184" s="8">
        <v>11716</v>
      </c>
      <c r="B184" s="3" t="s">
        <v>16</v>
      </c>
      <c r="C184" s="3" t="s">
        <v>38</v>
      </c>
      <c r="D184" s="3" t="s">
        <v>40</v>
      </c>
      <c r="E184" s="8">
        <v>1</v>
      </c>
      <c r="F184" t="b">
        <v>0</v>
      </c>
      <c r="G184" t="b">
        <v>0</v>
      </c>
      <c r="H184" s="3" t="s">
        <v>112</v>
      </c>
      <c r="I184" s="8">
        <v>1650</v>
      </c>
      <c r="J184" s="3" t="s">
        <v>517</v>
      </c>
      <c r="K184" s="3" t="s">
        <v>559</v>
      </c>
      <c r="L184" s="8">
        <v>1104</v>
      </c>
      <c r="M184" s="11">
        <v>166</v>
      </c>
      <c r="N184" t="str">
        <f>IF(AND(Tabla_Terminales[[#This Row],[Terminales]]&gt;2,Tabla_Terminales[[#This Row],[Operaciones_diarias]]&gt;170),"💵","NO")</f>
        <v>NO</v>
      </c>
    </row>
    <row r="185" spans="1:14" x14ac:dyDescent="0.25">
      <c r="A185" s="8">
        <v>11712</v>
      </c>
      <c r="B185" s="3" t="s">
        <v>16</v>
      </c>
      <c r="C185" s="3" t="s">
        <v>38</v>
      </c>
      <c r="D185" s="3" t="s">
        <v>40</v>
      </c>
      <c r="E185" s="8">
        <v>2</v>
      </c>
      <c r="F185" t="b">
        <v>0</v>
      </c>
      <c r="G185" t="b">
        <v>0</v>
      </c>
      <c r="H185" s="3" t="s">
        <v>112</v>
      </c>
      <c r="I185" s="8">
        <v>1650</v>
      </c>
      <c r="J185" s="3" t="s">
        <v>517</v>
      </c>
      <c r="K185" s="3" t="s">
        <v>559</v>
      </c>
      <c r="L185" s="8">
        <v>1104</v>
      </c>
      <c r="M185" s="11">
        <v>130</v>
      </c>
      <c r="N185" t="str">
        <f>IF(AND(Tabla_Terminales[[#This Row],[Terminales]]&gt;2,Tabla_Terminales[[#This Row],[Operaciones_diarias]]&gt;170),"💵","NO")</f>
        <v>NO</v>
      </c>
    </row>
    <row r="186" spans="1:14" x14ac:dyDescent="0.25">
      <c r="A186" s="8">
        <v>11805</v>
      </c>
      <c r="B186" s="3" t="s">
        <v>18</v>
      </c>
      <c r="C186" s="3" t="s">
        <v>38</v>
      </c>
      <c r="D186" s="3" t="s">
        <v>40</v>
      </c>
      <c r="E186" s="8">
        <v>2</v>
      </c>
      <c r="F186" t="b">
        <v>0</v>
      </c>
      <c r="G186" t="b">
        <v>0</v>
      </c>
      <c r="H186" s="3" t="s">
        <v>113</v>
      </c>
      <c r="I186" s="8">
        <v>1364</v>
      </c>
      <c r="J186" s="3" t="s">
        <v>530</v>
      </c>
      <c r="K186" s="3" t="s">
        <v>569</v>
      </c>
      <c r="L186" s="8">
        <v>1414</v>
      </c>
      <c r="M186" s="11">
        <v>286</v>
      </c>
      <c r="N186" t="str">
        <f>IF(AND(Tabla_Terminales[[#This Row],[Terminales]]&gt;2,Tabla_Terminales[[#This Row],[Operaciones_diarias]]&gt;170),"💵","NO")</f>
        <v>NO</v>
      </c>
    </row>
    <row r="187" spans="1:14" x14ac:dyDescent="0.25">
      <c r="A187" s="8">
        <v>11509</v>
      </c>
      <c r="B187" s="3" t="s">
        <v>16</v>
      </c>
      <c r="C187" s="3" t="s">
        <v>38</v>
      </c>
      <c r="D187" s="3" t="s">
        <v>40</v>
      </c>
      <c r="E187" s="8">
        <v>1</v>
      </c>
      <c r="F187" t="b">
        <v>0</v>
      </c>
      <c r="G187" t="b">
        <v>0</v>
      </c>
      <c r="H187" s="3" t="s">
        <v>114</v>
      </c>
      <c r="I187" s="8">
        <v>1142</v>
      </c>
      <c r="J187" s="3" t="s">
        <v>520</v>
      </c>
      <c r="K187" s="3" t="s">
        <v>560</v>
      </c>
      <c r="L187" s="8">
        <v>1265</v>
      </c>
      <c r="M187" s="11">
        <v>106</v>
      </c>
      <c r="N187" t="str">
        <f>IF(AND(Tabla_Terminales[[#This Row],[Terminales]]&gt;2,Tabla_Terminales[[#This Row],[Operaciones_diarias]]&gt;170),"💵","NO")</f>
        <v>NO</v>
      </c>
    </row>
    <row r="188" spans="1:14" x14ac:dyDescent="0.25">
      <c r="A188" s="8">
        <v>11506</v>
      </c>
      <c r="B188" s="3" t="s">
        <v>18</v>
      </c>
      <c r="C188" s="3" t="s">
        <v>38</v>
      </c>
      <c r="D188" s="3" t="s">
        <v>40</v>
      </c>
      <c r="E188" s="8">
        <v>3</v>
      </c>
      <c r="F188" t="b">
        <v>1</v>
      </c>
      <c r="G188" t="b">
        <v>0</v>
      </c>
      <c r="H188" s="3" t="s">
        <v>114</v>
      </c>
      <c r="I188" s="8">
        <v>537</v>
      </c>
      <c r="J188" s="3" t="s">
        <v>525</v>
      </c>
      <c r="K188" s="3" t="s">
        <v>560</v>
      </c>
      <c r="L188" s="8">
        <v>1265</v>
      </c>
      <c r="M188" s="11">
        <v>49</v>
      </c>
      <c r="N188" t="str">
        <f>IF(AND(Tabla_Terminales[[#This Row],[Terminales]]&gt;2,Tabla_Terminales[[#This Row],[Operaciones_diarias]]&gt;170),"💵","NO")</f>
        <v>NO</v>
      </c>
    </row>
    <row r="189" spans="1:14" x14ac:dyDescent="0.25">
      <c r="A189" s="8">
        <v>11508</v>
      </c>
      <c r="B189" s="3" t="s">
        <v>16</v>
      </c>
      <c r="C189" s="3" t="s">
        <v>38</v>
      </c>
      <c r="D189" s="3" t="s">
        <v>40</v>
      </c>
      <c r="E189" s="8">
        <v>1</v>
      </c>
      <c r="F189" t="b">
        <v>0</v>
      </c>
      <c r="G189" t="b">
        <v>0</v>
      </c>
      <c r="H189" s="3" t="s">
        <v>114</v>
      </c>
      <c r="I189" s="8">
        <v>902</v>
      </c>
      <c r="J189" s="3" t="s">
        <v>520</v>
      </c>
      <c r="K189" s="3" t="s">
        <v>560</v>
      </c>
      <c r="L189" s="8">
        <v>1265</v>
      </c>
      <c r="M189" s="11">
        <v>213</v>
      </c>
      <c r="N189" t="str">
        <f>IF(AND(Tabla_Terminales[[#This Row],[Terminales]]&gt;2,Tabla_Terminales[[#This Row],[Operaciones_diarias]]&gt;170),"💵","NO")</f>
        <v>NO</v>
      </c>
    </row>
    <row r="190" spans="1:14" x14ac:dyDescent="0.25">
      <c r="A190" s="8">
        <v>11507</v>
      </c>
      <c r="B190" s="3" t="s">
        <v>16</v>
      </c>
      <c r="C190" s="3" t="s">
        <v>38</v>
      </c>
      <c r="D190" s="3" t="s">
        <v>40</v>
      </c>
      <c r="E190" s="8">
        <v>2</v>
      </c>
      <c r="F190" t="b">
        <v>1</v>
      </c>
      <c r="G190" t="b">
        <v>0</v>
      </c>
      <c r="H190" s="3" t="s">
        <v>114</v>
      </c>
      <c r="I190" s="8">
        <v>902</v>
      </c>
      <c r="J190" s="3" t="s">
        <v>520</v>
      </c>
      <c r="K190" s="3" t="s">
        <v>560</v>
      </c>
      <c r="L190" s="8">
        <v>1265</v>
      </c>
      <c r="M190" s="11">
        <v>93</v>
      </c>
      <c r="N190" t="str">
        <f>IF(AND(Tabla_Terminales[[#This Row],[Terminales]]&gt;2,Tabla_Terminales[[#This Row],[Operaciones_diarias]]&gt;170),"💵","NO")</f>
        <v>NO</v>
      </c>
    </row>
    <row r="191" spans="1:14" x14ac:dyDescent="0.25">
      <c r="A191" s="8">
        <v>11101</v>
      </c>
      <c r="B191" s="3" t="s">
        <v>16</v>
      </c>
      <c r="C191" s="3" t="s">
        <v>38</v>
      </c>
      <c r="D191" s="3" t="s">
        <v>40</v>
      </c>
      <c r="E191" s="8">
        <v>2</v>
      </c>
      <c r="F191" t="b">
        <v>1</v>
      </c>
      <c r="G191" t="b">
        <v>1</v>
      </c>
      <c r="H191" s="3" t="s">
        <v>115</v>
      </c>
      <c r="I191" s="8">
        <v>3875</v>
      </c>
      <c r="J191" s="3" t="s">
        <v>203</v>
      </c>
      <c r="K191" s="3" t="s">
        <v>571</v>
      </c>
      <c r="L191" s="8">
        <v>1430</v>
      </c>
      <c r="M191" s="11">
        <v>247</v>
      </c>
      <c r="N191" t="str">
        <f>IF(AND(Tabla_Terminales[[#This Row],[Terminales]]&gt;2,Tabla_Terminales[[#This Row],[Operaciones_diarias]]&gt;170),"💵","NO")</f>
        <v>NO</v>
      </c>
    </row>
    <row r="192" spans="1:14" x14ac:dyDescent="0.25">
      <c r="A192" s="8">
        <v>11529</v>
      </c>
      <c r="B192" s="3" t="s">
        <v>18</v>
      </c>
      <c r="C192" s="3" t="s">
        <v>38</v>
      </c>
      <c r="D192" s="3" t="s">
        <v>40</v>
      </c>
      <c r="E192" s="8">
        <v>3</v>
      </c>
      <c r="F192" t="b">
        <v>0</v>
      </c>
      <c r="G192" t="b">
        <v>0</v>
      </c>
      <c r="H192" s="3" t="s">
        <v>115</v>
      </c>
      <c r="I192" s="8">
        <v>4130</v>
      </c>
      <c r="J192" s="3" t="s">
        <v>203</v>
      </c>
      <c r="K192" s="3" t="s">
        <v>571</v>
      </c>
      <c r="L192" s="8">
        <v>1430</v>
      </c>
      <c r="M192" s="11">
        <v>69</v>
      </c>
      <c r="N192" t="str">
        <f>IF(AND(Tabla_Terminales[[#This Row],[Terminales]]&gt;2,Tabla_Terminales[[#This Row],[Operaciones_diarias]]&gt;170),"💵","NO")</f>
        <v>NO</v>
      </c>
    </row>
    <row r="193" spans="1:14" x14ac:dyDescent="0.25">
      <c r="A193" s="8">
        <v>11432</v>
      </c>
      <c r="B193" s="3" t="s">
        <v>13</v>
      </c>
      <c r="C193" s="3" t="s">
        <v>38</v>
      </c>
      <c r="D193" s="3" t="s">
        <v>40</v>
      </c>
      <c r="E193" s="8">
        <v>2</v>
      </c>
      <c r="F193" t="b">
        <v>1</v>
      </c>
      <c r="G193" t="b">
        <v>0</v>
      </c>
      <c r="H193" s="3" t="s">
        <v>116</v>
      </c>
      <c r="I193" s="8">
        <v>10249</v>
      </c>
      <c r="J193" s="3" t="s">
        <v>550</v>
      </c>
      <c r="K193" s="3" t="s">
        <v>563</v>
      </c>
      <c r="L193" s="8">
        <v>1408</v>
      </c>
      <c r="M193" s="11">
        <v>33</v>
      </c>
      <c r="N193" t="str">
        <f>IF(AND(Tabla_Terminales[[#This Row],[Terminales]]&gt;2,Tabla_Terminales[[#This Row],[Operaciones_diarias]]&gt;170),"💵","NO")</f>
        <v>NO</v>
      </c>
    </row>
    <row r="194" spans="1:14" x14ac:dyDescent="0.25">
      <c r="A194" s="8">
        <v>11424</v>
      </c>
      <c r="B194" s="3" t="s">
        <v>16</v>
      </c>
      <c r="C194" s="3" t="s">
        <v>38</v>
      </c>
      <c r="D194" s="3" t="s">
        <v>40</v>
      </c>
      <c r="E194" s="8">
        <v>2</v>
      </c>
      <c r="F194" t="b">
        <v>0</v>
      </c>
      <c r="G194" t="b">
        <v>1</v>
      </c>
      <c r="H194" s="3" t="s">
        <v>116</v>
      </c>
      <c r="I194" s="8">
        <v>11059</v>
      </c>
      <c r="J194" s="3" t="s">
        <v>522</v>
      </c>
      <c r="K194" s="3" t="s">
        <v>564</v>
      </c>
      <c r="L194" s="8">
        <v>1408</v>
      </c>
      <c r="M194" s="11">
        <v>86</v>
      </c>
      <c r="N194" t="str">
        <f>IF(AND(Tabla_Terminales[[#This Row],[Terminales]]&gt;2,Tabla_Terminales[[#This Row],[Operaciones_diarias]]&gt;170),"💵","NO")</f>
        <v>NO</v>
      </c>
    </row>
    <row r="195" spans="1:14" x14ac:dyDescent="0.25">
      <c r="A195" s="8">
        <v>11421</v>
      </c>
      <c r="B195" s="3" t="s">
        <v>13</v>
      </c>
      <c r="C195" s="3" t="s">
        <v>38</v>
      </c>
      <c r="D195" s="3" t="s">
        <v>40</v>
      </c>
      <c r="E195" s="8">
        <v>2</v>
      </c>
      <c r="F195" t="b">
        <v>0</v>
      </c>
      <c r="G195" t="b">
        <v>1</v>
      </c>
      <c r="H195" s="3" t="s">
        <v>116</v>
      </c>
      <c r="I195" s="8">
        <v>11078</v>
      </c>
      <c r="J195" s="3" t="s">
        <v>522</v>
      </c>
      <c r="K195" s="3" t="s">
        <v>564</v>
      </c>
      <c r="L195" s="8">
        <v>1408</v>
      </c>
      <c r="M195" s="11">
        <v>72</v>
      </c>
      <c r="N195" t="str">
        <f>IF(AND(Tabla_Terminales[[#This Row],[Terminales]]&gt;2,Tabla_Terminales[[#This Row],[Operaciones_diarias]]&gt;170),"💵","NO")</f>
        <v>NO</v>
      </c>
    </row>
    <row r="196" spans="1:14" x14ac:dyDescent="0.25">
      <c r="A196" s="8">
        <v>11189</v>
      </c>
      <c r="B196" s="3" t="s">
        <v>13</v>
      </c>
      <c r="C196" s="3" t="s">
        <v>38</v>
      </c>
      <c r="D196" s="3" t="s">
        <v>40</v>
      </c>
      <c r="E196" s="8">
        <v>1</v>
      </c>
      <c r="F196" t="b">
        <v>1</v>
      </c>
      <c r="G196" t="b">
        <v>1</v>
      </c>
      <c r="H196" s="3" t="s">
        <v>116</v>
      </c>
      <c r="I196" s="8">
        <v>1864</v>
      </c>
      <c r="J196" s="3" t="s">
        <v>527</v>
      </c>
      <c r="K196" s="3" t="s">
        <v>567</v>
      </c>
      <c r="L196" s="8">
        <v>1033</v>
      </c>
      <c r="M196" s="11">
        <v>38</v>
      </c>
      <c r="N196" t="str">
        <f>IF(AND(Tabla_Terminales[[#This Row],[Terminales]]&gt;2,Tabla_Terminales[[#This Row],[Operaciones_diarias]]&gt;170),"💵","NO")</f>
        <v>NO</v>
      </c>
    </row>
    <row r="197" spans="1:14" x14ac:dyDescent="0.25">
      <c r="A197" s="8">
        <v>11171</v>
      </c>
      <c r="B197" s="3" t="s">
        <v>16</v>
      </c>
      <c r="C197" s="3" t="s">
        <v>38</v>
      </c>
      <c r="D197" s="3" t="s">
        <v>40</v>
      </c>
      <c r="E197" s="8">
        <v>5</v>
      </c>
      <c r="F197" t="b">
        <v>1</v>
      </c>
      <c r="G197" t="b">
        <v>0</v>
      </c>
      <c r="H197" s="3" t="s">
        <v>116</v>
      </c>
      <c r="I197" s="8">
        <v>2479</v>
      </c>
      <c r="J197" s="3" t="s">
        <v>527</v>
      </c>
      <c r="K197" s="3" t="s">
        <v>567</v>
      </c>
      <c r="L197" s="8">
        <v>1034</v>
      </c>
      <c r="M197" s="11">
        <v>168</v>
      </c>
      <c r="N197" t="str">
        <f>IF(AND(Tabla_Terminales[[#This Row],[Terminales]]&gt;2,Tabla_Terminales[[#This Row],[Operaciones_diarias]]&gt;170),"💵","NO")</f>
        <v>NO</v>
      </c>
    </row>
    <row r="198" spans="1:14" x14ac:dyDescent="0.25">
      <c r="A198" s="8">
        <v>11177</v>
      </c>
      <c r="B198" s="3" t="s">
        <v>18</v>
      </c>
      <c r="C198" s="3" t="s">
        <v>38</v>
      </c>
      <c r="D198" s="3" t="s">
        <v>40</v>
      </c>
      <c r="E198" s="8">
        <v>3</v>
      </c>
      <c r="F198" t="b">
        <v>1</v>
      </c>
      <c r="G198" t="b">
        <v>1</v>
      </c>
      <c r="H198" s="3" t="s">
        <v>116</v>
      </c>
      <c r="I198" s="8">
        <v>2628</v>
      </c>
      <c r="J198" s="3" t="s">
        <v>527</v>
      </c>
      <c r="K198" s="3" t="s">
        <v>567</v>
      </c>
      <c r="L198" s="8">
        <v>1034</v>
      </c>
      <c r="M198" s="11">
        <v>189</v>
      </c>
      <c r="N198" t="str">
        <f>IF(AND(Tabla_Terminales[[#This Row],[Terminales]]&gt;2,Tabla_Terminales[[#This Row],[Operaciones_diarias]]&gt;170),"💵","NO")</f>
        <v>💵</v>
      </c>
    </row>
    <row r="199" spans="1:14" x14ac:dyDescent="0.25">
      <c r="A199" s="8">
        <v>11175</v>
      </c>
      <c r="B199" s="3" t="s">
        <v>19</v>
      </c>
      <c r="C199" s="3" t="s">
        <v>38</v>
      </c>
      <c r="D199" s="3" t="s">
        <v>40</v>
      </c>
      <c r="E199" s="8">
        <v>3</v>
      </c>
      <c r="F199" t="b">
        <v>1</v>
      </c>
      <c r="G199" t="b">
        <v>0</v>
      </c>
      <c r="H199" s="3" t="s">
        <v>116</v>
      </c>
      <c r="I199" s="8">
        <v>2828</v>
      </c>
      <c r="J199" s="3" t="s">
        <v>527</v>
      </c>
      <c r="K199" s="3" t="s">
        <v>567</v>
      </c>
      <c r="L199" s="8">
        <v>1203</v>
      </c>
      <c r="M199" s="11">
        <v>273</v>
      </c>
      <c r="N199" t="str">
        <f>IF(AND(Tabla_Terminales[[#This Row],[Terminales]]&gt;2,Tabla_Terminales[[#This Row],[Operaciones_diarias]]&gt;170),"💵","NO")</f>
        <v>💵</v>
      </c>
    </row>
    <row r="200" spans="1:14" x14ac:dyDescent="0.25">
      <c r="A200" s="8">
        <v>11161</v>
      </c>
      <c r="B200" s="3" t="s">
        <v>13</v>
      </c>
      <c r="C200" s="3" t="s">
        <v>38</v>
      </c>
      <c r="D200" s="3" t="s">
        <v>40</v>
      </c>
      <c r="E200" s="8">
        <v>3</v>
      </c>
      <c r="F200" t="b">
        <v>0</v>
      </c>
      <c r="G200" t="b">
        <v>0</v>
      </c>
      <c r="H200" s="3" t="s">
        <v>116</v>
      </c>
      <c r="I200" s="8">
        <v>2856</v>
      </c>
      <c r="J200" s="3" t="s">
        <v>527</v>
      </c>
      <c r="K200" s="3" t="s">
        <v>567</v>
      </c>
      <c r="L200" s="8">
        <v>1203</v>
      </c>
      <c r="M200" s="11">
        <v>295</v>
      </c>
      <c r="N200" t="str">
        <f>IF(AND(Tabla_Terminales[[#This Row],[Terminales]]&gt;2,Tabla_Terminales[[#This Row],[Operaciones_diarias]]&gt;170),"💵","NO")</f>
        <v>💵</v>
      </c>
    </row>
    <row r="201" spans="1:14" x14ac:dyDescent="0.25">
      <c r="A201" s="8">
        <v>11419</v>
      </c>
      <c r="B201" s="3" t="s">
        <v>13</v>
      </c>
      <c r="C201" s="3" t="s">
        <v>38</v>
      </c>
      <c r="D201" s="3" t="s">
        <v>40</v>
      </c>
      <c r="E201" s="8">
        <v>4</v>
      </c>
      <c r="F201" t="b">
        <v>1</v>
      </c>
      <c r="G201" t="b">
        <v>1</v>
      </c>
      <c r="H201" s="3" t="s">
        <v>116</v>
      </c>
      <c r="I201" s="8">
        <v>3726</v>
      </c>
      <c r="J201" s="3" t="s">
        <v>537</v>
      </c>
      <c r="K201" s="3" t="s">
        <v>568</v>
      </c>
      <c r="L201" s="8">
        <v>1204</v>
      </c>
      <c r="M201" s="11">
        <v>200</v>
      </c>
      <c r="N201" t="str">
        <f>IF(AND(Tabla_Terminales[[#This Row],[Terminales]]&gt;2,Tabla_Terminales[[#This Row],[Operaciones_diarias]]&gt;170),"💵","NO")</f>
        <v>💵</v>
      </c>
    </row>
    <row r="202" spans="1:14" x14ac:dyDescent="0.25">
      <c r="A202" s="8">
        <v>11661</v>
      </c>
      <c r="B202" s="3" t="s">
        <v>18</v>
      </c>
      <c r="C202" s="3" t="s">
        <v>38</v>
      </c>
      <c r="D202" s="3" t="s">
        <v>40</v>
      </c>
      <c r="E202" s="8">
        <v>3</v>
      </c>
      <c r="F202" t="b">
        <v>0</v>
      </c>
      <c r="G202" t="b">
        <v>1</v>
      </c>
      <c r="H202" s="3" t="s">
        <v>116</v>
      </c>
      <c r="I202" s="8">
        <v>4600</v>
      </c>
      <c r="J202" s="3" t="s">
        <v>518</v>
      </c>
      <c r="K202" s="3" t="s">
        <v>562</v>
      </c>
      <c r="L202" s="8">
        <v>1424</v>
      </c>
      <c r="M202" s="11">
        <v>100</v>
      </c>
      <c r="N202" t="str">
        <f>IF(AND(Tabla_Terminales[[#This Row],[Terminales]]&gt;2,Tabla_Terminales[[#This Row],[Operaciones_diarias]]&gt;170),"💵","NO")</f>
        <v>NO</v>
      </c>
    </row>
    <row r="203" spans="1:14" x14ac:dyDescent="0.25">
      <c r="A203" s="8">
        <v>11657</v>
      </c>
      <c r="B203" s="3" t="s">
        <v>16</v>
      </c>
      <c r="C203" s="3" t="s">
        <v>38</v>
      </c>
      <c r="D203" s="3" t="s">
        <v>40</v>
      </c>
      <c r="E203" s="8">
        <v>1</v>
      </c>
      <c r="F203" t="b">
        <v>1</v>
      </c>
      <c r="G203" t="b">
        <v>1</v>
      </c>
      <c r="H203" s="3" t="s">
        <v>116</v>
      </c>
      <c r="I203" s="8">
        <v>4906</v>
      </c>
      <c r="J203" s="3" t="s">
        <v>518</v>
      </c>
      <c r="K203" s="3" t="s">
        <v>562</v>
      </c>
      <c r="L203" s="8">
        <v>1424</v>
      </c>
      <c r="M203" s="11">
        <v>232</v>
      </c>
      <c r="N203" t="str">
        <f>IF(AND(Tabla_Terminales[[#This Row],[Terminales]]&gt;2,Tabla_Terminales[[#This Row],[Operaciones_diarias]]&gt;170),"💵","NO")</f>
        <v>NO</v>
      </c>
    </row>
    <row r="204" spans="1:14" x14ac:dyDescent="0.25">
      <c r="A204" s="8">
        <v>11654</v>
      </c>
      <c r="B204" s="3" t="s">
        <v>19</v>
      </c>
      <c r="C204" s="3" t="s">
        <v>38</v>
      </c>
      <c r="D204" s="3" t="s">
        <v>40</v>
      </c>
      <c r="E204" s="8">
        <v>6</v>
      </c>
      <c r="F204" t="b">
        <v>0</v>
      </c>
      <c r="G204" t="b">
        <v>0</v>
      </c>
      <c r="H204" s="3" t="s">
        <v>116</v>
      </c>
      <c r="I204" s="8">
        <v>5025</v>
      </c>
      <c r="J204" s="3" t="s">
        <v>518</v>
      </c>
      <c r="K204" s="3" t="s">
        <v>562</v>
      </c>
      <c r="L204" s="8">
        <v>1424</v>
      </c>
      <c r="M204" s="11">
        <v>314</v>
      </c>
      <c r="N204" t="str">
        <f>IF(AND(Tabla_Terminales[[#This Row],[Terminales]]&gt;2,Tabla_Terminales[[#This Row],[Operaciones_diarias]]&gt;170),"💵","NO")</f>
        <v>💵</v>
      </c>
    </row>
    <row r="205" spans="1:14" x14ac:dyDescent="0.25">
      <c r="A205" s="8">
        <v>11653</v>
      </c>
      <c r="B205" s="3" t="s">
        <v>13</v>
      </c>
      <c r="C205" s="3" t="s">
        <v>38</v>
      </c>
      <c r="D205" s="3" t="s">
        <v>40</v>
      </c>
      <c r="E205" s="8">
        <v>4</v>
      </c>
      <c r="F205" t="b">
        <v>1</v>
      </c>
      <c r="G205" t="b">
        <v>1</v>
      </c>
      <c r="H205" s="3" t="s">
        <v>116</v>
      </c>
      <c r="I205" s="8">
        <v>5199</v>
      </c>
      <c r="J205" s="3" t="s">
        <v>518</v>
      </c>
      <c r="K205" s="3" t="s">
        <v>562</v>
      </c>
      <c r="L205" s="8">
        <v>1424</v>
      </c>
      <c r="M205" s="11">
        <v>238</v>
      </c>
      <c r="N205" t="str">
        <f>IF(AND(Tabla_Terminales[[#This Row],[Terminales]]&gt;2,Tabla_Terminales[[#This Row],[Operaciones_diarias]]&gt;170),"💵","NO")</f>
        <v>💵</v>
      </c>
    </row>
    <row r="206" spans="1:14" x14ac:dyDescent="0.25">
      <c r="A206" s="8">
        <v>11668</v>
      </c>
      <c r="B206" s="3" t="s">
        <v>16</v>
      </c>
      <c r="C206" s="3" t="s">
        <v>38</v>
      </c>
      <c r="D206" s="3" t="s">
        <v>40</v>
      </c>
      <c r="E206" s="8">
        <v>1</v>
      </c>
      <c r="F206" t="b">
        <v>1</v>
      </c>
      <c r="G206" t="b">
        <v>0</v>
      </c>
      <c r="H206" s="3" t="s">
        <v>116</v>
      </c>
      <c r="I206" s="8">
        <v>6082</v>
      </c>
      <c r="J206" s="3" t="s">
        <v>518</v>
      </c>
      <c r="K206" s="3" t="s">
        <v>562</v>
      </c>
      <c r="L206" s="8">
        <v>1406</v>
      </c>
      <c r="M206" s="11">
        <v>64</v>
      </c>
      <c r="N206" t="str">
        <f>IF(AND(Tabla_Terminales[[#This Row],[Terminales]]&gt;2,Tabla_Terminales[[#This Row],[Operaciones_diarias]]&gt;170),"💵","NO")</f>
        <v>NO</v>
      </c>
    </row>
    <row r="207" spans="1:14" x14ac:dyDescent="0.25">
      <c r="A207" s="8">
        <v>11513</v>
      </c>
      <c r="B207" s="3" t="s">
        <v>20</v>
      </c>
      <c r="C207" s="3" t="s">
        <v>38</v>
      </c>
      <c r="D207" s="3" t="s">
        <v>40</v>
      </c>
      <c r="E207" s="8">
        <v>1</v>
      </c>
      <c r="F207" t="b">
        <v>0</v>
      </c>
      <c r="G207" t="b">
        <v>1</v>
      </c>
      <c r="H207" s="3" t="s">
        <v>116</v>
      </c>
      <c r="I207" s="8">
        <v>6662</v>
      </c>
      <c r="J207" s="3" t="s">
        <v>529</v>
      </c>
      <c r="K207" s="3" t="s">
        <v>566</v>
      </c>
      <c r="L207" s="8">
        <v>1406</v>
      </c>
      <c r="M207" s="11">
        <v>168</v>
      </c>
      <c r="N207" t="str">
        <f>IF(AND(Tabla_Terminales[[#This Row],[Terminales]]&gt;2,Tabla_Terminales[[#This Row],[Operaciones_diarias]]&gt;170),"💵","NO")</f>
        <v>NO</v>
      </c>
    </row>
    <row r="208" spans="1:14" x14ac:dyDescent="0.25">
      <c r="A208" s="8">
        <v>11520</v>
      </c>
      <c r="B208" s="3" t="s">
        <v>19</v>
      </c>
      <c r="C208" s="3" t="s">
        <v>38</v>
      </c>
      <c r="D208" s="3" t="s">
        <v>40</v>
      </c>
      <c r="E208" s="8">
        <v>2</v>
      </c>
      <c r="F208" t="b">
        <v>0</v>
      </c>
      <c r="G208" t="b">
        <v>0</v>
      </c>
      <c r="H208" s="3" t="s">
        <v>116</v>
      </c>
      <c r="I208" s="8">
        <v>6824</v>
      </c>
      <c r="J208" s="3" t="s">
        <v>529</v>
      </c>
      <c r="K208" s="3" t="s">
        <v>566</v>
      </c>
      <c r="L208" s="8">
        <v>1406</v>
      </c>
      <c r="M208" s="11">
        <v>309</v>
      </c>
      <c r="N208" t="str">
        <f>IF(AND(Tabla_Terminales[[#This Row],[Terminales]]&gt;2,Tabla_Terminales[[#This Row],[Operaciones_diarias]]&gt;170),"💵","NO")</f>
        <v>NO</v>
      </c>
    </row>
    <row r="209" spans="1:14" x14ac:dyDescent="0.25">
      <c r="A209" s="8">
        <v>11519</v>
      </c>
      <c r="B209" s="3" t="s">
        <v>16</v>
      </c>
      <c r="C209" s="3" t="s">
        <v>38</v>
      </c>
      <c r="D209" s="3" t="s">
        <v>40</v>
      </c>
      <c r="E209" s="8">
        <v>2</v>
      </c>
      <c r="F209" t="b">
        <v>1</v>
      </c>
      <c r="G209" t="b">
        <v>1</v>
      </c>
      <c r="H209" s="3" t="s">
        <v>116</v>
      </c>
      <c r="I209" s="8">
        <v>6920</v>
      </c>
      <c r="J209" s="3" t="s">
        <v>529</v>
      </c>
      <c r="K209" s="3" t="s">
        <v>566</v>
      </c>
      <c r="L209" s="8">
        <v>1406</v>
      </c>
      <c r="M209" s="11">
        <v>50</v>
      </c>
      <c r="N209" t="str">
        <f>IF(AND(Tabla_Terminales[[#This Row],[Terminales]]&gt;2,Tabla_Terminales[[#This Row],[Operaciones_diarias]]&gt;170),"💵","NO")</f>
        <v>NO</v>
      </c>
    </row>
    <row r="210" spans="1:14" x14ac:dyDescent="0.25">
      <c r="A210" s="8">
        <v>11514</v>
      </c>
      <c r="B210" s="3" t="s">
        <v>13</v>
      </c>
      <c r="C210" s="3" t="s">
        <v>38</v>
      </c>
      <c r="D210" s="3" t="s">
        <v>40</v>
      </c>
      <c r="E210" s="8">
        <v>3</v>
      </c>
      <c r="F210" t="b">
        <v>0</v>
      </c>
      <c r="G210" t="b">
        <v>0</v>
      </c>
      <c r="H210" s="3" t="s">
        <v>116</v>
      </c>
      <c r="I210" s="8">
        <v>7000</v>
      </c>
      <c r="J210" s="3" t="s">
        <v>529</v>
      </c>
      <c r="K210" s="3" t="s">
        <v>566</v>
      </c>
      <c r="L210" s="8">
        <v>1406</v>
      </c>
      <c r="M210" s="11">
        <v>293</v>
      </c>
      <c r="N210" t="str">
        <f>IF(AND(Tabla_Terminales[[#This Row],[Terminales]]&gt;2,Tabla_Terminales[[#This Row],[Operaciones_diarias]]&gt;170),"💵","NO")</f>
        <v>💵</v>
      </c>
    </row>
    <row r="211" spans="1:14" x14ac:dyDescent="0.25">
      <c r="A211" s="8">
        <v>11522</v>
      </c>
      <c r="B211" s="3" t="s">
        <v>16</v>
      </c>
      <c r="C211" s="3" t="s">
        <v>38</v>
      </c>
      <c r="D211" s="3" t="s">
        <v>40</v>
      </c>
      <c r="E211" s="8">
        <v>2</v>
      </c>
      <c r="F211" t="b">
        <v>1</v>
      </c>
      <c r="G211" t="b">
        <v>1</v>
      </c>
      <c r="H211" s="3" t="s">
        <v>116</v>
      </c>
      <c r="I211" s="8">
        <v>7236</v>
      </c>
      <c r="J211" s="3" t="s">
        <v>529</v>
      </c>
      <c r="K211" s="3" t="s">
        <v>566</v>
      </c>
      <c r="L211" s="8">
        <v>1406</v>
      </c>
      <c r="M211" s="11">
        <v>120</v>
      </c>
      <c r="N211" t="str">
        <f>IF(AND(Tabla_Terminales[[#This Row],[Terminales]]&gt;2,Tabla_Terminales[[#This Row],[Operaciones_diarias]]&gt;170),"💵","NO")</f>
        <v>NO</v>
      </c>
    </row>
    <row r="212" spans="1:14" x14ac:dyDescent="0.25">
      <c r="A212" s="8">
        <v>11527</v>
      </c>
      <c r="B212" s="3" t="s">
        <v>21</v>
      </c>
      <c r="C212" s="3" t="s">
        <v>38</v>
      </c>
      <c r="D212" s="3" t="s">
        <v>40</v>
      </c>
      <c r="E212" s="8">
        <v>2</v>
      </c>
      <c r="F212" t="b">
        <v>0</v>
      </c>
      <c r="G212" t="b">
        <v>0</v>
      </c>
      <c r="H212" s="3" t="s">
        <v>116</v>
      </c>
      <c r="I212" s="8">
        <v>7270</v>
      </c>
      <c r="J212" s="3" t="s">
        <v>529</v>
      </c>
      <c r="K212" s="3" t="s">
        <v>566</v>
      </c>
      <c r="L212" s="8">
        <v>1406</v>
      </c>
      <c r="M212" s="11">
        <v>288</v>
      </c>
      <c r="N212" t="str">
        <f>IF(AND(Tabla_Terminales[[#This Row],[Terminales]]&gt;2,Tabla_Terminales[[#This Row],[Operaciones_diarias]]&gt;170),"💵","NO")</f>
        <v>NO</v>
      </c>
    </row>
    <row r="213" spans="1:14" x14ac:dyDescent="0.25">
      <c r="A213" s="8">
        <v>10971</v>
      </c>
      <c r="B213" s="3" t="s">
        <v>19</v>
      </c>
      <c r="C213" s="3" t="s">
        <v>38</v>
      </c>
      <c r="D213" s="3" t="s">
        <v>40</v>
      </c>
      <c r="E213" s="8">
        <v>3</v>
      </c>
      <c r="F213" t="b">
        <v>0</v>
      </c>
      <c r="G213" t="b">
        <v>1</v>
      </c>
      <c r="H213" s="3" t="s">
        <v>116</v>
      </c>
      <c r="I213" s="8">
        <v>8456</v>
      </c>
      <c r="J213" s="3" t="s">
        <v>551</v>
      </c>
      <c r="K213" s="3" t="s">
        <v>563</v>
      </c>
      <c r="L213" s="8">
        <v>1407</v>
      </c>
      <c r="M213" s="11">
        <v>106</v>
      </c>
      <c r="N213" t="str">
        <f>IF(AND(Tabla_Terminales[[#This Row],[Terminales]]&gt;2,Tabla_Terminales[[#This Row],[Operaciones_diarias]]&gt;170),"💵","NO")</f>
        <v>NO</v>
      </c>
    </row>
    <row r="214" spans="1:14" x14ac:dyDescent="0.25">
      <c r="A214" s="8">
        <v>10969</v>
      </c>
      <c r="B214" s="3" t="s">
        <v>13</v>
      </c>
      <c r="C214" s="3" t="s">
        <v>38</v>
      </c>
      <c r="D214" s="3" t="s">
        <v>40</v>
      </c>
      <c r="E214" s="8">
        <v>2</v>
      </c>
      <c r="F214" t="b">
        <v>1</v>
      </c>
      <c r="G214" t="b">
        <v>1</v>
      </c>
      <c r="H214" s="3" t="s">
        <v>116</v>
      </c>
      <c r="I214" s="8">
        <v>8699</v>
      </c>
      <c r="J214" s="3" t="s">
        <v>551</v>
      </c>
      <c r="K214" s="3" t="s">
        <v>563</v>
      </c>
      <c r="L214" s="8">
        <v>1407</v>
      </c>
      <c r="M214" s="11">
        <v>313</v>
      </c>
      <c r="N214" t="str">
        <f>IF(AND(Tabla_Terminales[[#This Row],[Terminales]]&gt;2,Tabla_Terminales[[#This Row],[Operaciones_diarias]]&gt;170),"💵","NO")</f>
        <v>NO</v>
      </c>
    </row>
    <row r="215" spans="1:14" x14ac:dyDescent="0.25">
      <c r="A215" s="8">
        <v>10968</v>
      </c>
      <c r="B215" s="3" t="s">
        <v>20</v>
      </c>
      <c r="C215" s="3" t="s">
        <v>38</v>
      </c>
      <c r="D215" s="3" t="s">
        <v>40</v>
      </c>
      <c r="E215" s="8">
        <v>1</v>
      </c>
      <c r="F215" t="b">
        <v>1</v>
      </c>
      <c r="G215" t="b">
        <v>1</v>
      </c>
      <c r="H215" s="3" t="s">
        <v>116</v>
      </c>
      <c r="I215" s="8">
        <v>8731</v>
      </c>
      <c r="J215" s="3" t="s">
        <v>551</v>
      </c>
      <c r="K215" s="3" t="s">
        <v>563</v>
      </c>
      <c r="L215" s="8">
        <v>1407</v>
      </c>
      <c r="M215" s="11">
        <v>98</v>
      </c>
      <c r="N215" t="str">
        <f>IF(AND(Tabla_Terminales[[#This Row],[Terminales]]&gt;2,Tabla_Terminales[[#This Row],[Operaciones_diarias]]&gt;170),"💵","NO")</f>
        <v>NO</v>
      </c>
    </row>
    <row r="216" spans="1:14" x14ac:dyDescent="0.25">
      <c r="A216" s="8">
        <v>10885</v>
      </c>
      <c r="B216" s="3" t="s">
        <v>16</v>
      </c>
      <c r="C216" s="3" t="s">
        <v>38</v>
      </c>
      <c r="D216" s="3" t="s">
        <v>40</v>
      </c>
      <c r="E216" s="8">
        <v>4</v>
      </c>
      <c r="F216" t="b">
        <v>1</v>
      </c>
      <c r="G216" t="b">
        <v>0</v>
      </c>
      <c r="H216" s="3" t="s">
        <v>117</v>
      </c>
      <c r="I216" s="8">
        <v>1016</v>
      </c>
      <c r="J216" s="3" t="s">
        <v>513</v>
      </c>
      <c r="K216" s="3" t="s">
        <v>560</v>
      </c>
      <c r="L216" s="8">
        <v>1437</v>
      </c>
      <c r="M216" s="11">
        <v>264</v>
      </c>
      <c r="N216" t="str">
        <f>IF(AND(Tabla_Terminales[[#This Row],[Terminales]]&gt;2,Tabla_Terminales[[#This Row],[Operaciones_diarias]]&gt;170),"💵","NO")</f>
        <v>💵</v>
      </c>
    </row>
    <row r="217" spans="1:14" x14ac:dyDescent="0.25">
      <c r="A217" s="8">
        <v>11202</v>
      </c>
      <c r="B217" s="3" t="s">
        <v>16</v>
      </c>
      <c r="C217" s="3" t="s">
        <v>38</v>
      </c>
      <c r="D217" s="3" t="s">
        <v>40</v>
      </c>
      <c r="E217" s="8">
        <v>1</v>
      </c>
      <c r="F217" t="b">
        <v>0</v>
      </c>
      <c r="G217" t="b">
        <v>0</v>
      </c>
      <c r="H217" s="3" t="s">
        <v>118</v>
      </c>
      <c r="I217" s="8">
        <v>2850</v>
      </c>
      <c r="J217" s="3" t="s">
        <v>540</v>
      </c>
      <c r="K217" s="3" t="s">
        <v>567</v>
      </c>
      <c r="L217" s="8">
        <v>1232</v>
      </c>
      <c r="M217" s="11">
        <v>49</v>
      </c>
      <c r="N217" t="str">
        <f>IF(AND(Tabla_Terminales[[#This Row],[Terminales]]&gt;2,Tabla_Terminales[[#This Row],[Operaciones_diarias]]&gt;170),"💵","NO")</f>
        <v>NO</v>
      </c>
    </row>
    <row r="218" spans="1:14" x14ac:dyDescent="0.25">
      <c r="A218" s="8">
        <v>11204</v>
      </c>
      <c r="B218" s="3" t="s">
        <v>13</v>
      </c>
      <c r="C218" s="3" t="s">
        <v>38</v>
      </c>
      <c r="D218" s="3" t="s">
        <v>40</v>
      </c>
      <c r="E218" s="8">
        <v>5</v>
      </c>
      <c r="F218" t="b">
        <v>1</v>
      </c>
      <c r="G218" t="b">
        <v>1</v>
      </c>
      <c r="H218" s="3" t="s">
        <v>118</v>
      </c>
      <c r="I218" s="8">
        <v>2867</v>
      </c>
      <c r="J218" s="3" t="s">
        <v>540</v>
      </c>
      <c r="K218" s="3" t="s">
        <v>567</v>
      </c>
      <c r="L218" s="8">
        <v>1232</v>
      </c>
      <c r="M218" s="11">
        <v>62</v>
      </c>
      <c r="N218" t="str">
        <f>IF(AND(Tabla_Terminales[[#This Row],[Terminales]]&gt;2,Tabla_Terminales[[#This Row],[Operaciones_diarias]]&gt;170),"💵","NO")</f>
        <v>NO</v>
      </c>
    </row>
    <row r="219" spans="1:14" x14ac:dyDescent="0.25">
      <c r="A219" s="8">
        <v>11664</v>
      </c>
      <c r="B219" s="3" t="s">
        <v>16</v>
      </c>
      <c r="C219" s="3" t="s">
        <v>38</v>
      </c>
      <c r="D219" s="3" t="s">
        <v>40</v>
      </c>
      <c r="E219" s="8">
        <v>2</v>
      </c>
      <c r="F219" t="b">
        <v>1</v>
      </c>
      <c r="G219" t="b">
        <v>1</v>
      </c>
      <c r="H219" s="3" t="s">
        <v>119</v>
      </c>
      <c r="I219" s="8">
        <v>1242</v>
      </c>
      <c r="J219" s="3" t="s">
        <v>518</v>
      </c>
      <c r="K219" s="3" t="s">
        <v>562</v>
      </c>
      <c r="L219" s="8">
        <v>1416</v>
      </c>
      <c r="M219" s="11">
        <v>64</v>
      </c>
      <c r="N219" t="str">
        <f>IF(AND(Tabla_Terminales[[#This Row],[Terminales]]&gt;2,Tabla_Terminales[[#This Row],[Operaciones_diarias]]&gt;170),"💵","NO")</f>
        <v>NO</v>
      </c>
    </row>
    <row r="220" spans="1:14" x14ac:dyDescent="0.25">
      <c r="A220" s="8">
        <v>10983</v>
      </c>
      <c r="B220" s="3" t="s">
        <v>13</v>
      </c>
      <c r="C220" s="3" t="s">
        <v>38</v>
      </c>
      <c r="D220" s="3" t="s">
        <v>40</v>
      </c>
      <c r="E220" s="8">
        <v>2</v>
      </c>
      <c r="F220" t="b">
        <v>0</v>
      </c>
      <c r="G220" t="b">
        <v>1</v>
      </c>
      <c r="H220" s="3" t="s">
        <v>120</v>
      </c>
      <c r="I220" s="8">
        <v>2402</v>
      </c>
      <c r="J220" s="3" t="s">
        <v>552</v>
      </c>
      <c r="K220" s="3" t="s">
        <v>573</v>
      </c>
      <c r="L220" s="8">
        <v>1416</v>
      </c>
      <c r="M220" s="11">
        <v>109</v>
      </c>
      <c r="N220" t="str">
        <f>IF(AND(Tabla_Terminales[[#This Row],[Terminales]]&gt;2,Tabla_Terminales[[#This Row],[Operaciones_diarias]]&gt;170),"💵","NO")</f>
        <v>NO</v>
      </c>
    </row>
    <row r="221" spans="1:14" x14ac:dyDescent="0.25">
      <c r="A221" s="8">
        <v>11222</v>
      </c>
      <c r="B221" s="3" t="s">
        <v>19</v>
      </c>
      <c r="C221" s="3" t="s">
        <v>38</v>
      </c>
      <c r="D221" s="3" t="s">
        <v>40</v>
      </c>
      <c r="E221" s="8">
        <v>2</v>
      </c>
      <c r="F221" t="b">
        <v>1</v>
      </c>
      <c r="G221" t="b">
        <v>1</v>
      </c>
      <c r="H221" s="3" t="s">
        <v>120</v>
      </c>
      <c r="I221" s="8">
        <v>6827</v>
      </c>
      <c r="J221" s="3" t="s">
        <v>542</v>
      </c>
      <c r="K221" s="3" t="s">
        <v>573</v>
      </c>
      <c r="L221" s="8">
        <v>1419</v>
      </c>
      <c r="M221" s="11">
        <v>189</v>
      </c>
      <c r="N221" t="str">
        <f>IF(AND(Tabla_Terminales[[#This Row],[Terminales]]&gt;2,Tabla_Terminales[[#This Row],[Operaciones_diarias]]&gt;170),"💵","NO")</f>
        <v>NO</v>
      </c>
    </row>
    <row r="222" spans="1:14" x14ac:dyDescent="0.25">
      <c r="A222" s="8">
        <v>11223</v>
      </c>
      <c r="B222" s="3" t="s">
        <v>20</v>
      </c>
      <c r="C222" s="3" t="s">
        <v>38</v>
      </c>
      <c r="D222" s="3" t="s">
        <v>40</v>
      </c>
      <c r="E222" s="8">
        <v>1</v>
      </c>
      <c r="F222" t="b">
        <v>1</v>
      </c>
      <c r="G222" t="b">
        <v>1</v>
      </c>
      <c r="H222" s="3" t="s">
        <v>120</v>
      </c>
      <c r="I222" s="8">
        <v>7274</v>
      </c>
      <c r="J222" s="3" t="s">
        <v>542</v>
      </c>
      <c r="K222" s="3" t="s">
        <v>573</v>
      </c>
      <c r="L222" s="8">
        <v>1419</v>
      </c>
      <c r="M222" s="11">
        <v>236</v>
      </c>
      <c r="N222" t="str">
        <f>IF(AND(Tabla_Terminales[[#This Row],[Terminales]]&gt;2,Tabla_Terminales[[#This Row],[Operaciones_diarias]]&gt;170),"💵","NO")</f>
        <v>NO</v>
      </c>
    </row>
    <row r="223" spans="1:14" x14ac:dyDescent="0.25">
      <c r="A223" s="8">
        <v>11010</v>
      </c>
      <c r="B223" s="3" t="s">
        <v>13</v>
      </c>
      <c r="C223" s="3" t="s">
        <v>38</v>
      </c>
      <c r="D223" s="3" t="s">
        <v>40</v>
      </c>
      <c r="E223" s="8">
        <v>3</v>
      </c>
      <c r="F223" t="b">
        <v>0</v>
      </c>
      <c r="G223" t="b">
        <v>0</v>
      </c>
      <c r="H223" s="3" t="s">
        <v>121</v>
      </c>
      <c r="I223" s="8">
        <v>1180</v>
      </c>
      <c r="J223" s="3" t="s">
        <v>517</v>
      </c>
      <c r="K223" s="3" t="s">
        <v>559</v>
      </c>
      <c r="L223" s="8">
        <v>1059</v>
      </c>
      <c r="M223" s="11">
        <v>101</v>
      </c>
      <c r="N223" t="str">
        <f>IF(AND(Tabla_Terminales[[#This Row],[Terminales]]&gt;2,Tabla_Terminales[[#This Row],[Operaciones_diarias]]&gt;170),"💵","NO")</f>
        <v>NO</v>
      </c>
    </row>
    <row r="224" spans="1:14" x14ac:dyDescent="0.25">
      <c r="A224" s="8">
        <v>10999</v>
      </c>
      <c r="B224" s="3" t="s">
        <v>21</v>
      </c>
      <c r="C224" s="3" t="s">
        <v>38</v>
      </c>
      <c r="D224" s="3" t="s">
        <v>40</v>
      </c>
      <c r="E224" s="8">
        <v>2</v>
      </c>
      <c r="F224" t="b">
        <v>0</v>
      </c>
      <c r="G224" t="b">
        <v>0</v>
      </c>
      <c r="H224" s="3" t="s">
        <v>121</v>
      </c>
      <c r="I224" s="8">
        <v>1883</v>
      </c>
      <c r="J224" s="3" t="s">
        <v>524</v>
      </c>
      <c r="K224" s="3" t="s">
        <v>565</v>
      </c>
      <c r="L224" s="8">
        <v>1123</v>
      </c>
      <c r="M224" s="11">
        <v>29</v>
      </c>
      <c r="N224" t="str">
        <f>IF(AND(Tabla_Terminales[[#This Row],[Terminales]]&gt;2,Tabla_Terminales[[#This Row],[Operaciones_diarias]]&gt;170),"💵","NO")</f>
        <v>NO</v>
      </c>
    </row>
    <row r="225" spans="1:14" x14ac:dyDescent="0.25">
      <c r="A225" s="8">
        <v>10991</v>
      </c>
      <c r="B225" s="3" t="s">
        <v>19</v>
      </c>
      <c r="C225" s="3" t="s">
        <v>38</v>
      </c>
      <c r="D225" s="3" t="s">
        <v>40</v>
      </c>
      <c r="E225" s="8">
        <v>5</v>
      </c>
      <c r="F225" t="b">
        <v>0</v>
      </c>
      <c r="G225" t="b">
        <v>1</v>
      </c>
      <c r="H225" s="3" t="s">
        <v>121</v>
      </c>
      <c r="I225" s="8">
        <v>1902</v>
      </c>
      <c r="J225" s="3" t="s">
        <v>524</v>
      </c>
      <c r="K225" s="3" t="s">
        <v>565</v>
      </c>
      <c r="L225" s="8">
        <v>1123</v>
      </c>
      <c r="M225" s="11">
        <v>236</v>
      </c>
      <c r="N225" t="str">
        <f>IF(AND(Tabla_Terminales[[#This Row],[Terminales]]&gt;2,Tabla_Terminales[[#This Row],[Operaciones_diarias]]&gt;170),"💵","NO")</f>
        <v>💵</v>
      </c>
    </row>
    <row r="226" spans="1:14" x14ac:dyDescent="0.25">
      <c r="A226" s="8">
        <v>10987</v>
      </c>
      <c r="B226" s="3" t="s">
        <v>13</v>
      </c>
      <c r="C226" s="3" t="s">
        <v>38</v>
      </c>
      <c r="D226" s="3" t="s">
        <v>40</v>
      </c>
      <c r="E226" s="8">
        <v>5</v>
      </c>
      <c r="F226" t="b">
        <v>1</v>
      </c>
      <c r="G226" t="b">
        <v>1</v>
      </c>
      <c r="H226" s="3" t="s">
        <v>121</v>
      </c>
      <c r="I226" s="8">
        <v>2299</v>
      </c>
      <c r="J226" s="3" t="s">
        <v>524</v>
      </c>
      <c r="K226" s="3" t="s">
        <v>565</v>
      </c>
      <c r="L226" s="8">
        <v>1123</v>
      </c>
      <c r="M226" s="11">
        <v>275</v>
      </c>
      <c r="N226" t="str">
        <f>IF(AND(Tabla_Terminales[[#This Row],[Terminales]]&gt;2,Tabla_Terminales[[#This Row],[Operaciones_diarias]]&gt;170),"💵","NO")</f>
        <v>💵</v>
      </c>
    </row>
    <row r="227" spans="1:14" x14ac:dyDescent="0.25">
      <c r="A227" s="8">
        <v>11803</v>
      </c>
      <c r="B227" s="3" t="s">
        <v>13</v>
      </c>
      <c r="C227" s="3" t="s">
        <v>38</v>
      </c>
      <c r="D227" s="3" t="s">
        <v>40</v>
      </c>
      <c r="E227" s="8">
        <v>4</v>
      </c>
      <c r="F227" t="b">
        <v>0</v>
      </c>
      <c r="G227" t="b">
        <v>1</v>
      </c>
      <c r="H227" s="3" t="s">
        <v>121</v>
      </c>
      <c r="I227" s="8">
        <v>2867</v>
      </c>
      <c r="J227" s="3" t="s">
        <v>524</v>
      </c>
      <c r="K227" s="3" t="s">
        <v>565</v>
      </c>
      <c r="L227" s="8">
        <v>1425</v>
      </c>
      <c r="M227" s="11">
        <v>98</v>
      </c>
      <c r="N227" t="str">
        <f>IF(AND(Tabla_Terminales[[#This Row],[Terminales]]&gt;2,Tabla_Terminales[[#This Row],[Operaciones_diarias]]&gt;170),"💵","NO")</f>
        <v>NO</v>
      </c>
    </row>
    <row r="228" spans="1:14" x14ac:dyDescent="0.25">
      <c r="A228" s="8">
        <v>10985</v>
      </c>
      <c r="B228" s="3" t="s">
        <v>16</v>
      </c>
      <c r="C228" s="3" t="s">
        <v>38</v>
      </c>
      <c r="D228" s="3" t="s">
        <v>40</v>
      </c>
      <c r="E228" s="8">
        <v>1</v>
      </c>
      <c r="F228" t="b">
        <v>1</v>
      </c>
      <c r="G228" t="b">
        <v>0</v>
      </c>
      <c r="H228" s="3" t="s">
        <v>121</v>
      </c>
      <c r="I228" s="8">
        <v>3047</v>
      </c>
      <c r="J228" s="3" t="s">
        <v>524</v>
      </c>
      <c r="K228" s="3" t="s">
        <v>565</v>
      </c>
      <c r="L228" s="8">
        <v>1425</v>
      </c>
      <c r="M228" s="11">
        <v>240</v>
      </c>
      <c r="N228" t="str">
        <f>IF(AND(Tabla_Terminales[[#This Row],[Terminales]]&gt;2,Tabla_Terminales[[#This Row],[Operaciones_diarias]]&gt;170),"💵","NO")</f>
        <v>NO</v>
      </c>
    </row>
    <row r="229" spans="1:14" x14ac:dyDescent="0.25">
      <c r="A229" s="8">
        <v>11797</v>
      </c>
      <c r="B229" s="3" t="s">
        <v>21</v>
      </c>
      <c r="C229" s="3" t="s">
        <v>38</v>
      </c>
      <c r="D229" s="3" t="s">
        <v>40</v>
      </c>
      <c r="E229" s="8">
        <v>2</v>
      </c>
      <c r="F229" t="b">
        <v>0</v>
      </c>
      <c r="G229" t="b">
        <v>1</v>
      </c>
      <c r="H229" s="3" t="s">
        <v>121</v>
      </c>
      <c r="I229" s="8">
        <v>3253</v>
      </c>
      <c r="J229" s="3" t="s">
        <v>530</v>
      </c>
      <c r="K229" s="3" t="s">
        <v>569</v>
      </c>
      <c r="L229" s="8">
        <v>1425</v>
      </c>
      <c r="M229" s="11">
        <v>197</v>
      </c>
      <c r="N229" t="str">
        <f>IF(AND(Tabla_Terminales[[#This Row],[Terminales]]&gt;2,Tabla_Terminales[[#This Row],[Operaciones_diarias]]&gt;170),"💵","NO")</f>
        <v>NO</v>
      </c>
    </row>
    <row r="230" spans="1:14" x14ac:dyDescent="0.25">
      <c r="A230" s="8">
        <v>11804</v>
      </c>
      <c r="B230" s="3" t="s">
        <v>16</v>
      </c>
      <c r="C230" s="3" t="s">
        <v>38</v>
      </c>
      <c r="D230" s="3" t="s">
        <v>40</v>
      </c>
      <c r="E230" s="8">
        <v>6</v>
      </c>
      <c r="F230" t="b">
        <v>0</v>
      </c>
      <c r="G230" t="b">
        <v>1</v>
      </c>
      <c r="H230" s="3" t="s">
        <v>121</v>
      </c>
      <c r="I230" s="8">
        <v>3400</v>
      </c>
      <c r="J230" s="3" t="s">
        <v>530</v>
      </c>
      <c r="K230" s="3" t="s">
        <v>569</v>
      </c>
      <c r="L230" s="8">
        <v>1425</v>
      </c>
      <c r="M230" s="11">
        <v>133</v>
      </c>
      <c r="N230" t="str">
        <f>IF(AND(Tabla_Terminales[[#This Row],[Terminales]]&gt;2,Tabla_Terminales[[#This Row],[Operaciones_diarias]]&gt;170),"💵","NO")</f>
        <v>NO</v>
      </c>
    </row>
    <row r="231" spans="1:14" x14ac:dyDescent="0.25">
      <c r="A231" s="8">
        <v>11791</v>
      </c>
      <c r="B231" s="3" t="s">
        <v>19</v>
      </c>
      <c r="C231" s="3" t="s">
        <v>38</v>
      </c>
      <c r="D231" s="3" t="s">
        <v>40</v>
      </c>
      <c r="E231" s="8">
        <v>5</v>
      </c>
      <c r="F231" t="b">
        <v>0</v>
      </c>
      <c r="G231" t="b">
        <v>0</v>
      </c>
      <c r="H231" s="3" t="s">
        <v>121</v>
      </c>
      <c r="I231" s="8">
        <v>3958</v>
      </c>
      <c r="J231" s="3" t="s">
        <v>530</v>
      </c>
      <c r="K231" s="3" t="s">
        <v>569</v>
      </c>
      <c r="L231" s="8">
        <v>1425</v>
      </c>
      <c r="M231" s="11">
        <v>148</v>
      </c>
      <c r="N231" t="str">
        <f>IF(AND(Tabla_Terminales[[#This Row],[Terminales]]&gt;2,Tabla_Terminales[[#This Row],[Operaciones_diarias]]&gt;170),"💵","NO")</f>
        <v>NO</v>
      </c>
    </row>
    <row r="232" spans="1:14" x14ac:dyDescent="0.25">
      <c r="A232" s="8">
        <v>11778</v>
      </c>
      <c r="B232" s="3" t="s">
        <v>13</v>
      </c>
      <c r="C232" s="3" t="s">
        <v>38</v>
      </c>
      <c r="D232" s="3" t="s">
        <v>40</v>
      </c>
      <c r="E232" s="8">
        <v>6</v>
      </c>
      <c r="F232" t="b">
        <v>0</v>
      </c>
      <c r="G232" t="b">
        <v>1</v>
      </c>
      <c r="H232" s="3" t="s">
        <v>121</v>
      </c>
      <c r="I232" s="8">
        <v>4162</v>
      </c>
      <c r="J232" s="3" t="s">
        <v>530</v>
      </c>
      <c r="K232" s="3" t="s">
        <v>569</v>
      </c>
      <c r="L232" s="8">
        <v>1425</v>
      </c>
      <c r="M232" s="11">
        <v>182</v>
      </c>
      <c r="N232" t="str">
        <f>IF(AND(Tabla_Terminales[[#This Row],[Terminales]]&gt;2,Tabla_Terminales[[#This Row],[Operaciones_diarias]]&gt;170),"💵","NO")</f>
        <v>💵</v>
      </c>
    </row>
    <row r="233" spans="1:14" x14ac:dyDescent="0.25">
      <c r="A233" s="8">
        <v>11786</v>
      </c>
      <c r="B233" s="3" t="s">
        <v>16</v>
      </c>
      <c r="C233" s="3" t="s">
        <v>38</v>
      </c>
      <c r="D233" s="3" t="s">
        <v>40</v>
      </c>
      <c r="E233" s="8">
        <v>1</v>
      </c>
      <c r="F233" t="b">
        <v>1</v>
      </c>
      <c r="G233" t="b">
        <v>1</v>
      </c>
      <c r="H233" s="3" t="s">
        <v>121</v>
      </c>
      <c r="I233" s="8">
        <v>4358</v>
      </c>
      <c r="J233" s="3" t="s">
        <v>530</v>
      </c>
      <c r="K233" s="3" t="s">
        <v>569</v>
      </c>
      <c r="L233" s="8">
        <v>1425</v>
      </c>
      <c r="M233" s="11">
        <v>180</v>
      </c>
      <c r="N233" t="str">
        <f>IF(AND(Tabla_Terminales[[#This Row],[Terminales]]&gt;2,Tabla_Terminales[[#This Row],[Operaciones_diarias]]&gt;170),"💵","NO")</f>
        <v>NO</v>
      </c>
    </row>
    <row r="234" spans="1:14" x14ac:dyDescent="0.25">
      <c r="A234" s="8">
        <v>11793</v>
      </c>
      <c r="B234" s="3" t="s">
        <v>16</v>
      </c>
      <c r="C234" s="3" t="s">
        <v>38</v>
      </c>
      <c r="D234" s="3" t="s">
        <v>40</v>
      </c>
      <c r="E234" s="8">
        <v>3</v>
      </c>
      <c r="F234" t="b">
        <v>0</v>
      </c>
      <c r="G234" t="b">
        <v>1</v>
      </c>
      <c r="H234" s="3" t="s">
        <v>121</v>
      </c>
      <c r="I234" s="8">
        <v>4820</v>
      </c>
      <c r="J234" s="3" t="s">
        <v>530</v>
      </c>
      <c r="K234" s="3" t="s">
        <v>569</v>
      </c>
      <c r="L234" s="8">
        <v>1425</v>
      </c>
      <c r="M234" s="11">
        <v>243</v>
      </c>
      <c r="N234" t="str">
        <f>IF(AND(Tabla_Terminales[[#This Row],[Terminales]]&gt;2,Tabla_Terminales[[#This Row],[Operaciones_diarias]]&gt;170),"💵","NO")</f>
        <v>💵</v>
      </c>
    </row>
    <row r="235" spans="1:14" x14ac:dyDescent="0.25">
      <c r="A235" s="8">
        <v>11004</v>
      </c>
      <c r="B235" s="3" t="s">
        <v>13</v>
      </c>
      <c r="C235" s="3" t="s">
        <v>38</v>
      </c>
      <c r="D235" s="3" t="s">
        <v>40</v>
      </c>
      <c r="E235" s="8">
        <v>4</v>
      </c>
      <c r="F235" t="b">
        <v>1</v>
      </c>
      <c r="G235" t="b">
        <v>1</v>
      </c>
      <c r="H235" s="3" t="s">
        <v>121</v>
      </c>
      <c r="I235" s="8">
        <v>840</v>
      </c>
      <c r="J235" s="3" t="s">
        <v>517</v>
      </c>
      <c r="K235" s="3" t="s">
        <v>559</v>
      </c>
      <c r="L235" s="8">
        <v>1059</v>
      </c>
      <c r="M235" s="11">
        <v>109</v>
      </c>
      <c r="N235" t="str">
        <f>IF(AND(Tabla_Terminales[[#This Row],[Terminales]]&gt;2,Tabla_Terminales[[#This Row],[Operaciones_diarias]]&gt;170),"💵","NO")</f>
        <v>NO</v>
      </c>
    </row>
    <row r="236" spans="1:14" x14ac:dyDescent="0.25">
      <c r="A236" s="8">
        <v>11207</v>
      </c>
      <c r="B236" s="3" t="s">
        <v>20</v>
      </c>
      <c r="C236" s="3" t="s">
        <v>38</v>
      </c>
      <c r="D236" s="3" t="s">
        <v>40</v>
      </c>
      <c r="E236" s="8">
        <v>1</v>
      </c>
      <c r="F236" t="b">
        <v>1</v>
      </c>
      <c r="G236" t="b">
        <v>1</v>
      </c>
      <c r="H236" s="3" t="s">
        <v>113</v>
      </c>
      <c r="I236" s="8">
        <v>381</v>
      </c>
      <c r="J236" s="3" t="s">
        <v>516</v>
      </c>
      <c r="K236" s="3" t="s">
        <v>561</v>
      </c>
      <c r="L236" s="8">
        <v>1414</v>
      </c>
      <c r="M236" s="11">
        <v>233</v>
      </c>
      <c r="N236" t="str">
        <f>IF(AND(Tabla_Terminales[[#This Row],[Terminales]]&gt;2,Tabla_Terminales[[#This Row],[Operaciones_diarias]]&gt;170),"💵","NO")</f>
        <v>NO</v>
      </c>
    </row>
    <row r="237" spans="1:14" x14ac:dyDescent="0.25">
      <c r="A237" s="8">
        <v>10970</v>
      </c>
      <c r="B237" s="3" t="s">
        <v>16</v>
      </c>
      <c r="C237" s="3" t="s">
        <v>38</v>
      </c>
      <c r="D237" s="3" t="s">
        <v>40</v>
      </c>
      <c r="E237" s="8">
        <v>2</v>
      </c>
      <c r="F237" t="b">
        <v>0</v>
      </c>
      <c r="G237" t="b">
        <v>1</v>
      </c>
      <c r="H237" s="3" t="s">
        <v>122</v>
      </c>
      <c r="I237" s="8">
        <v>1599</v>
      </c>
      <c r="J237" s="3" t="s">
        <v>553</v>
      </c>
      <c r="K237" s="3" t="s">
        <v>563</v>
      </c>
      <c r="L237" s="8">
        <v>1407</v>
      </c>
      <c r="M237" s="11">
        <v>162</v>
      </c>
      <c r="N237" t="str">
        <f>IF(AND(Tabla_Terminales[[#This Row],[Terminales]]&gt;2,Tabla_Terminales[[#This Row],[Operaciones_diarias]]&gt;170),"💵","NO")</f>
        <v>NO</v>
      </c>
    </row>
    <row r="238" spans="1:14" x14ac:dyDescent="0.25">
      <c r="A238" s="8">
        <v>10972</v>
      </c>
      <c r="B238" s="3" t="s">
        <v>16</v>
      </c>
      <c r="C238" s="3" t="s">
        <v>38</v>
      </c>
      <c r="D238" s="3" t="s">
        <v>40</v>
      </c>
      <c r="E238" s="8">
        <v>1</v>
      </c>
      <c r="F238" t="b">
        <v>0</v>
      </c>
      <c r="G238" t="b">
        <v>1</v>
      </c>
      <c r="H238" s="3" t="s">
        <v>122</v>
      </c>
      <c r="I238" s="8">
        <v>1949</v>
      </c>
      <c r="J238" s="3" t="s">
        <v>521</v>
      </c>
      <c r="K238" s="3" t="s">
        <v>563</v>
      </c>
      <c r="L238" s="8">
        <v>1407</v>
      </c>
      <c r="M238" s="11">
        <v>293</v>
      </c>
      <c r="N238" t="str">
        <f>IF(AND(Tabla_Terminales[[#This Row],[Terminales]]&gt;2,Tabla_Terminales[[#This Row],[Operaciones_diarias]]&gt;170),"💵","NO")</f>
        <v>NO</v>
      </c>
    </row>
    <row r="239" spans="1:14" x14ac:dyDescent="0.25">
      <c r="A239" s="8">
        <v>11511</v>
      </c>
      <c r="B239" s="3" t="s">
        <v>16</v>
      </c>
      <c r="C239" s="3" t="s">
        <v>38</v>
      </c>
      <c r="D239" s="3" t="s">
        <v>40</v>
      </c>
      <c r="E239" s="8">
        <v>1</v>
      </c>
      <c r="F239" t="b">
        <v>1</v>
      </c>
      <c r="G239" t="b">
        <v>0</v>
      </c>
      <c r="H239" s="3" t="s">
        <v>123</v>
      </c>
      <c r="I239" s="8">
        <v>2032</v>
      </c>
      <c r="J239" s="3" t="s">
        <v>525</v>
      </c>
      <c r="K239" s="3" t="s">
        <v>560</v>
      </c>
      <c r="L239" s="8">
        <v>1288</v>
      </c>
      <c r="M239" s="11">
        <v>169</v>
      </c>
      <c r="N239" t="str">
        <f>IF(AND(Tabla_Terminales[[#This Row],[Terminales]]&gt;2,Tabla_Terminales[[#This Row],[Operaciones_diarias]]&gt;170),"💵","NO")</f>
        <v>NO</v>
      </c>
    </row>
    <row r="240" spans="1:14" x14ac:dyDescent="0.25">
      <c r="A240" s="8">
        <v>11227</v>
      </c>
      <c r="B240" s="3" t="s">
        <v>18</v>
      </c>
      <c r="C240" s="3" t="s">
        <v>38</v>
      </c>
      <c r="D240" s="3" t="s">
        <v>40</v>
      </c>
      <c r="E240" s="8">
        <v>2</v>
      </c>
      <c r="F240" t="b">
        <v>1</v>
      </c>
      <c r="G240" t="b">
        <v>1</v>
      </c>
      <c r="H240" s="3" t="s">
        <v>124</v>
      </c>
      <c r="I240" s="8">
        <v>3987</v>
      </c>
      <c r="J240" s="3" t="s">
        <v>523</v>
      </c>
      <c r="K240" s="3" t="s">
        <v>561</v>
      </c>
      <c r="L240" s="8">
        <v>1431</v>
      </c>
      <c r="M240" s="11">
        <v>199</v>
      </c>
      <c r="N240" t="str">
        <f>IF(AND(Tabla_Terminales[[#This Row],[Terminales]]&gt;2,Tabla_Terminales[[#This Row],[Operaciones_diarias]]&gt;170),"💵","NO")</f>
        <v>NO</v>
      </c>
    </row>
    <row r="241" spans="1:14" x14ac:dyDescent="0.25">
      <c r="A241" s="8">
        <v>11095</v>
      </c>
      <c r="B241" s="3" t="s">
        <v>20</v>
      </c>
      <c r="C241" s="3" t="s">
        <v>38</v>
      </c>
      <c r="D241" s="3" t="s">
        <v>40</v>
      </c>
      <c r="E241" s="8">
        <v>2</v>
      </c>
      <c r="F241" t="b">
        <v>0</v>
      </c>
      <c r="G241" t="b">
        <v>0</v>
      </c>
      <c r="H241" s="3" t="s">
        <v>124</v>
      </c>
      <c r="I241" s="8">
        <v>4127</v>
      </c>
      <c r="J241" s="3" t="s">
        <v>535</v>
      </c>
      <c r="K241" s="3" t="s">
        <v>571</v>
      </c>
      <c r="L241" s="8">
        <v>1431</v>
      </c>
      <c r="M241" s="11">
        <v>63</v>
      </c>
      <c r="N241" t="str">
        <f>IF(AND(Tabla_Terminales[[#This Row],[Terminales]]&gt;2,Tabla_Terminales[[#This Row],[Operaciones_diarias]]&gt;170),"💵","NO")</f>
        <v>NO</v>
      </c>
    </row>
    <row r="242" spans="1:14" x14ac:dyDescent="0.25">
      <c r="A242" s="8">
        <v>11102</v>
      </c>
      <c r="B242" s="3" t="s">
        <v>21</v>
      </c>
      <c r="C242" s="3" t="s">
        <v>38</v>
      </c>
      <c r="D242" s="3" t="s">
        <v>40</v>
      </c>
      <c r="E242" s="8">
        <v>2</v>
      </c>
      <c r="F242" t="b">
        <v>0</v>
      </c>
      <c r="G242" t="b">
        <v>0</v>
      </c>
      <c r="H242" s="3" t="s">
        <v>124</v>
      </c>
      <c r="I242" s="8">
        <v>4279</v>
      </c>
      <c r="J242" s="3" t="s">
        <v>535</v>
      </c>
      <c r="K242" s="3" t="s">
        <v>571</v>
      </c>
      <c r="L242" s="8">
        <v>1431</v>
      </c>
      <c r="M242" s="11">
        <v>33</v>
      </c>
      <c r="N242" t="str">
        <f>IF(AND(Tabla_Terminales[[#This Row],[Terminales]]&gt;2,Tabla_Terminales[[#This Row],[Operaciones_diarias]]&gt;170),"💵","NO")</f>
        <v>NO</v>
      </c>
    </row>
    <row r="243" spans="1:14" x14ac:dyDescent="0.25">
      <c r="A243" s="8">
        <v>11097</v>
      </c>
      <c r="B243" s="3" t="s">
        <v>16</v>
      </c>
      <c r="C243" s="3" t="s">
        <v>38</v>
      </c>
      <c r="D243" s="3" t="s">
        <v>40</v>
      </c>
      <c r="E243" s="8">
        <v>6</v>
      </c>
      <c r="F243" t="b">
        <v>0</v>
      </c>
      <c r="G243" t="b">
        <v>0</v>
      </c>
      <c r="H243" s="3" t="s">
        <v>124</v>
      </c>
      <c r="I243" s="8">
        <v>4600</v>
      </c>
      <c r="J243" s="3" t="s">
        <v>535</v>
      </c>
      <c r="K243" s="3" t="s">
        <v>571</v>
      </c>
      <c r="L243" s="8">
        <v>1431</v>
      </c>
      <c r="M243" s="11">
        <v>255</v>
      </c>
      <c r="N243" t="str">
        <f>IF(AND(Tabla_Terminales[[#This Row],[Terminales]]&gt;2,Tabla_Terminales[[#This Row],[Operaciones_diarias]]&gt;170),"💵","NO")</f>
        <v>💵</v>
      </c>
    </row>
    <row r="244" spans="1:14" x14ac:dyDescent="0.25">
      <c r="A244" s="8">
        <v>11099</v>
      </c>
      <c r="B244" s="3" t="s">
        <v>19</v>
      </c>
      <c r="C244" s="3" t="s">
        <v>38</v>
      </c>
      <c r="D244" s="3" t="s">
        <v>40</v>
      </c>
      <c r="E244" s="8">
        <v>3</v>
      </c>
      <c r="F244" t="b">
        <v>0</v>
      </c>
      <c r="G244" t="b">
        <v>1</v>
      </c>
      <c r="H244" s="3" t="s">
        <v>124</v>
      </c>
      <c r="I244" s="8">
        <v>4635</v>
      </c>
      <c r="J244" s="3" t="s">
        <v>535</v>
      </c>
      <c r="K244" s="3" t="s">
        <v>571</v>
      </c>
      <c r="L244" s="8">
        <v>1431</v>
      </c>
      <c r="M244" s="11">
        <v>106</v>
      </c>
      <c r="N244" t="str">
        <f>IF(AND(Tabla_Terminales[[#This Row],[Terminales]]&gt;2,Tabla_Terminales[[#This Row],[Operaciones_diarias]]&gt;170),"💵","NO")</f>
        <v>NO</v>
      </c>
    </row>
    <row r="245" spans="1:14" x14ac:dyDescent="0.25">
      <c r="A245" s="8">
        <v>11096</v>
      </c>
      <c r="B245" s="3" t="s">
        <v>13</v>
      </c>
      <c r="C245" s="3" t="s">
        <v>38</v>
      </c>
      <c r="D245" s="3" t="s">
        <v>40</v>
      </c>
      <c r="E245" s="8">
        <v>3</v>
      </c>
      <c r="F245" t="b">
        <v>1</v>
      </c>
      <c r="G245" t="b">
        <v>1</v>
      </c>
      <c r="H245" s="3" t="s">
        <v>124</v>
      </c>
      <c r="I245" s="8">
        <v>4802</v>
      </c>
      <c r="J245" s="3" t="s">
        <v>535</v>
      </c>
      <c r="K245" s="3" t="s">
        <v>571</v>
      </c>
      <c r="L245" s="8">
        <v>1431</v>
      </c>
      <c r="M245" s="11">
        <v>133</v>
      </c>
      <c r="N245" t="str">
        <f>IF(AND(Tabla_Terminales[[#This Row],[Terminales]]&gt;2,Tabla_Terminales[[#This Row],[Operaciones_diarias]]&gt;170),"💵","NO")</f>
        <v>NO</v>
      </c>
    </row>
    <row r="246" spans="1:14" x14ac:dyDescent="0.25">
      <c r="A246" s="8">
        <v>10984</v>
      </c>
      <c r="B246" s="3" t="s">
        <v>16</v>
      </c>
      <c r="C246" s="3" t="s">
        <v>38</v>
      </c>
      <c r="D246" s="3" t="s">
        <v>40</v>
      </c>
      <c r="E246" s="8">
        <v>1</v>
      </c>
      <c r="F246" t="b">
        <v>0</v>
      </c>
      <c r="G246" t="b">
        <v>0</v>
      </c>
      <c r="H246" s="3" t="s">
        <v>125</v>
      </c>
      <c r="I246" s="8">
        <v>2650</v>
      </c>
      <c r="J246" s="3" t="s">
        <v>538</v>
      </c>
      <c r="K246" s="3" t="s">
        <v>561</v>
      </c>
      <c r="L246" s="8">
        <v>1427</v>
      </c>
      <c r="M246" s="11">
        <v>273</v>
      </c>
      <c r="N246" t="str">
        <f>IF(AND(Tabla_Terminales[[#This Row],[Terminales]]&gt;2,Tabla_Terminales[[#This Row],[Operaciones_diarias]]&gt;170),"💵","NO")</f>
        <v>NO</v>
      </c>
    </row>
    <row r="247" spans="1:14" x14ac:dyDescent="0.25">
      <c r="A247" s="8">
        <v>11174</v>
      </c>
      <c r="B247" s="3" t="s">
        <v>18</v>
      </c>
      <c r="C247" s="3" t="s">
        <v>38</v>
      </c>
      <c r="D247" s="3" t="s">
        <v>40</v>
      </c>
      <c r="E247" s="8">
        <v>1</v>
      </c>
      <c r="F247" t="b">
        <v>1</v>
      </c>
      <c r="G247" t="b">
        <v>1</v>
      </c>
      <c r="H247" s="3" t="s">
        <v>126</v>
      </c>
      <c r="I247" s="8">
        <v>322</v>
      </c>
      <c r="J247" s="3" t="s">
        <v>527</v>
      </c>
      <c r="K247" s="3" t="s">
        <v>567</v>
      </c>
      <c r="L247" s="8">
        <v>1029</v>
      </c>
      <c r="M247" s="11">
        <v>313</v>
      </c>
      <c r="N247" t="str">
        <f>IF(AND(Tabla_Terminales[[#This Row],[Terminales]]&gt;2,Tabla_Terminales[[#This Row],[Operaciones_diarias]]&gt;170),"💵","NO")</f>
        <v>NO</v>
      </c>
    </row>
    <row r="248" spans="1:14" x14ac:dyDescent="0.25">
      <c r="A248" s="8">
        <v>11176</v>
      </c>
      <c r="B248" s="3" t="s">
        <v>19</v>
      </c>
      <c r="C248" s="3" t="s">
        <v>38</v>
      </c>
      <c r="D248" s="3" t="s">
        <v>40</v>
      </c>
      <c r="E248" s="8">
        <v>1</v>
      </c>
      <c r="F248" t="b">
        <v>1</v>
      </c>
      <c r="G248" t="b">
        <v>1</v>
      </c>
      <c r="H248" s="3" t="s">
        <v>126</v>
      </c>
      <c r="I248" s="8">
        <v>543</v>
      </c>
      <c r="J248" s="3" t="s">
        <v>527</v>
      </c>
      <c r="K248" s="3" t="s">
        <v>567</v>
      </c>
      <c r="L248" s="8">
        <v>1029</v>
      </c>
      <c r="M248" s="11">
        <v>203</v>
      </c>
      <c r="N248" t="str">
        <f>IF(AND(Tabla_Terminales[[#This Row],[Terminales]]&gt;2,Tabla_Terminales[[#This Row],[Operaciones_diarias]]&gt;170),"💵","NO")</f>
        <v>NO</v>
      </c>
    </row>
    <row r="249" spans="1:14" x14ac:dyDescent="0.25">
      <c r="A249" s="8">
        <v>11085</v>
      </c>
      <c r="B249" s="3" t="s">
        <v>13</v>
      </c>
      <c r="C249" s="3" t="s">
        <v>38</v>
      </c>
      <c r="D249" s="3" t="s">
        <v>40</v>
      </c>
      <c r="E249" s="8">
        <v>2</v>
      </c>
      <c r="F249" t="b">
        <v>1</v>
      </c>
      <c r="G249" t="b">
        <v>0</v>
      </c>
      <c r="H249" s="3" t="s">
        <v>127</v>
      </c>
      <c r="I249" s="8">
        <v>1025</v>
      </c>
      <c r="J249" s="3" t="s">
        <v>549</v>
      </c>
      <c r="K249" s="3" t="s">
        <v>559</v>
      </c>
      <c r="L249" s="8">
        <v>1107</v>
      </c>
      <c r="M249" s="11">
        <v>302</v>
      </c>
      <c r="N249" t="str">
        <f>IF(AND(Tabla_Terminales[[#This Row],[Terminales]]&gt;2,Tabla_Terminales[[#This Row],[Operaciones_diarias]]&gt;170),"💵","NO")</f>
        <v>NO</v>
      </c>
    </row>
    <row r="250" spans="1:14" x14ac:dyDescent="0.25">
      <c r="A250" s="8">
        <v>11379</v>
      </c>
      <c r="B250" s="3" t="s">
        <v>13</v>
      </c>
      <c r="C250" s="3" t="s">
        <v>38</v>
      </c>
      <c r="D250" s="3" t="s">
        <v>40</v>
      </c>
      <c r="E250" s="8">
        <v>1</v>
      </c>
      <c r="F250" t="b">
        <v>0</v>
      </c>
      <c r="G250" t="b">
        <v>1</v>
      </c>
      <c r="H250" s="3" t="s">
        <v>127</v>
      </c>
      <c r="I250" s="8">
        <v>350</v>
      </c>
      <c r="J250" s="3" t="s">
        <v>515</v>
      </c>
      <c r="K250" s="3" t="s">
        <v>559</v>
      </c>
      <c r="L250" s="8">
        <v>1107</v>
      </c>
      <c r="M250" s="11">
        <v>188</v>
      </c>
      <c r="N250" t="str">
        <f>IF(AND(Tabla_Terminales[[#This Row],[Terminales]]&gt;2,Tabla_Terminales[[#This Row],[Operaciones_diarias]]&gt;170),"💵","NO")</f>
        <v>NO</v>
      </c>
    </row>
    <row r="251" spans="1:14" x14ac:dyDescent="0.25">
      <c r="A251" s="8">
        <v>11087</v>
      </c>
      <c r="B251" s="3" t="s">
        <v>13</v>
      </c>
      <c r="C251" s="3" t="s">
        <v>38</v>
      </c>
      <c r="D251" s="3" t="s">
        <v>40</v>
      </c>
      <c r="E251" s="8">
        <v>1</v>
      </c>
      <c r="F251" t="b">
        <v>1</v>
      </c>
      <c r="G251" t="b">
        <v>1</v>
      </c>
      <c r="H251" s="3" t="s">
        <v>127</v>
      </c>
      <c r="I251" s="8">
        <v>670</v>
      </c>
      <c r="J251" s="3" t="s">
        <v>515</v>
      </c>
      <c r="K251" s="3" t="s">
        <v>559</v>
      </c>
      <c r="L251" s="8">
        <v>1107</v>
      </c>
      <c r="M251" s="11">
        <v>36</v>
      </c>
      <c r="N251" t="str">
        <f>IF(AND(Tabla_Terminales[[#This Row],[Terminales]]&gt;2,Tabla_Terminales[[#This Row],[Operaciones_diarias]]&gt;170),"💵","NO")</f>
        <v>NO</v>
      </c>
    </row>
    <row r="252" spans="1:14" x14ac:dyDescent="0.25">
      <c r="A252" s="8">
        <v>11078</v>
      </c>
      <c r="B252" s="3" t="s">
        <v>13</v>
      </c>
      <c r="C252" s="3" t="s">
        <v>38</v>
      </c>
      <c r="D252" s="3" t="s">
        <v>40</v>
      </c>
      <c r="E252" s="8">
        <v>1</v>
      </c>
      <c r="F252" t="b">
        <v>1</v>
      </c>
      <c r="G252" t="b">
        <v>1</v>
      </c>
      <c r="H252" s="3" t="s">
        <v>128</v>
      </c>
      <c r="I252" s="8">
        <v>50</v>
      </c>
      <c r="J252" s="3" t="s">
        <v>515</v>
      </c>
      <c r="K252" s="3" t="s">
        <v>559</v>
      </c>
      <c r="L252" s="8">
        <v>1064</v>
      </c>
      <c r="M252" s="11">
        <v>107</v>
      </c>
      <c r="N252" t="str">
        <f>IF(AND(Tabla_Terminales[[#This Row],[Terminales]]&gt;2,Tabla_Terminales[[#This Row],[Operaciones_diarias]]&gt;170),"💵","NO")</f>
        <v>NO</v>
      </c>
    </row>
    <row r="253" spans="1:14" x14ac:dyDescent="0.25">
      <c r="A253" s="8">
        <v>11082</v>
      </c>
      <c r="B253" s="3" t="s">
        <v>25</v>
      </c>
      <c r="C253" s="3" t="s">
        <v>38</v>
      </c>
      <c r="D253" s="3" t="s">
        <v>40</v>
      </c>
      <c r="E253" s="8">
        <v>2</v>
      </c>
      <c r="F253" t="b">
        <v>1</v>
      </c>
      <c r="G253" t="b">
        <v>1</v>
      </c>
      <c r="H253" s="3" t="s">
        <v>129</v>
      </c>
      <c r="I253" s="8">
        <v>800</v>
      </c>
      <c r="J253" s="3" t="s">
        <v>512</v>
      </c>
      <c r="K253" s="3" t="s">
        <v>559</v>
      </c>
      <c r="L253" s="8">
        <v>1036</v>
      </c>
      <c r="M253" s="11">
        <v>141</v>
      </c>
      <c r="N253" t="str">
        <f>IF(AND(Tabla_Terminales[[#This Row],[Terminales]]&gt;2,Tabla_Terminales[[#This Row],[Operaciones_diarias]]&gt;170),"💵","NO")</f>
        <v>NO</v>
      </c>
    </row>
    <row r="254" spans="1:14" x14ac:dyDescent="0.25">
      <c r="A254" s="8">
        <v>11673</v>
      </c>
      <c r="B254" s="3" t="s">
        <v>13</v>
      </c>
      <c r="C254" s="3" t="s">
        <v>38</v>
      </c>
      <c r="D254" s="3" t="s">
        <v>40</v>
      </c>
      <c r="E254" s="8">
        <v>3</v>
      </c>
      <c r="F254" t="b">
        <v>0</v>
      </c>
      <c r="G254" t="b">
        <v>0</v>
      </c>
      <c r="H254" s="3" t="s">
        <v>130</v>
      </c>
      <c r="I254" s="8">
        <v>1000</v>
      </c>
      <c r="J254" s="3" t="s">
        <v>539</v>
      </c>
      <c r="K254" s="3" t="s">
        <v>559</v>
      </c>
      <c r="L254" s="8">
        <v>1072</v>
      </c>
      <c r="M254" s="11">
        <v>168</v>
      </c>
      <c r="N254" t="str">
        <f>IF(AND(Tabla_Terminales[[#This Row],[Terminales]]&gt;2,Tabla_Terminales[[#This Row],[Operaciones_diarias]]&gt;170),"💵","NO")</f>
        <v>NO</v>
      </c>
    </row>
    <row r="255" spans="1:14" x14ac:dyDescent="0.25">
      <c r="A255" s="8">
        <v>11384</v>
      </c>
      <c r="B255" s="3" t="s">
        <v>16</v>
      </c>
      <c r="C255" s="3" t="s">
        <v>38</v>
      </c>
      <c r="D255" s="3" t="s">
        <v>40</v>
      </c>
      <c r="E255" s="8">
        <v>2</v>
      </c>
      <c r="F255" t="b">
        <v>1</v>
      </c>
      <c r="G255" t="b">
        <v>1</v>
      </c>
      <c r="H255" s="3" t="s">
        <v>130</v>
      </c>
      <c r="I255" s="8">
        <v>312</v>
      </c>
      <c r="J255" s="3" t="s">
        <v>515</v>
      </c>
      <c r="K255" s="3" t="s">
        <v>559</v>
      </c>
      <c r="L255" s="8">
        <v>1072</v>
      </c>
      <c r="M255" s="11">
        <v>140</v>
      </c>
      <c r="N255" t="str">
        <f>IF(AND(Tabla_Terminales[[#This Row],[Terminales]]&gt;2,Tabla_Terminales[[#This Row],[Operaciones_diarias]]&gt;170),"💵","NO")</f>
        <v>NO</v>
      </c>
    </row>
    <row r="256" spans="1:14" x14ac:dyDescent="0.25">
      <c r="A256" s="8">
        <v>11064</v>
      </c>
      <c r="B256" s="3" t="s">
        <v>13</v>
      </c>
      <c r="C256" s="3" t="s">
        <v>38</v>
      </c>
      <c r="D256" s="3" t="s">
        <v>40</v>
      </c>
      <c r="E256" s="8">
        <v>1</v>
      </c>
      <c r="F256" t="b">
        <v>1</v>
      </c>
      <c r="G256" t="b">
        <v>0</v>
      </c>
      <c r="H256" s="3" t="s">
        <v>130</v>
      </c>
      <c r="I256" s="8">
        <v>474</v>
      </c>
      <c r="J256" s="3" t="s">
        <v>515</v>
      </c>
      <c r="K256" s="3" t="s">
        <v>559</v>
      </c>
      <c r="L256" s="8">
        <v>1072</v>
      </c>
      <c r="M256" s="11">
        <v>210</v>
      </c>
      <c r="N256" t="str">
        <f>IF(AND(Tabla_Terminales[[#This Row],[Terminales]]&gt;2,Tabla_Terminales[[#This Row],[Operaciones_diarias]]&gt;170),"💵","NO")</f>
        <v>NO</v>
      </c>
    </row>
    <row r="257" spans="1:14" x14ac:dyDescent="0.25">
      <c r="A257" s="8">
        <v>11674</v>
      </c>
      <c r="B257" s="3" t="s">
        <v>19</v>
      </c>
      <c r="C257" s="3" t="s">
        <v>38</v>
      </c>
      <c r="D257" s="3" t="s">
        <v>40</v>
      </c>
      <c r="E257" s="8">
        <v>3</v>
      </c>
      <c r="F257" t="b">
        <v>1</v>
      </c>
      <c r="G257" t="b">
        <v>0</v>
      </c>
      <c r="H257" s="3" t="s">
        <v>130</v>
      </c>
      <c r="I257" s="8">
        <v>986</v>
      </c>
      <c r="J257" s="3" t="s">
        <v>539</v>
      </c>
      <c r="K257" s="3" t="s">
        <v>559</v>
      </c>
      <c r="L257" s="8">
        <v>1072</v>
      </c>
      <c r="M257" s="11">
        <v>143</v>
      </c>
      <c r="N257" t="str">
        <f>IF(AND(Tabla_Terminales[[#This Row],[Terminales]]&gt;2,Tabla_Terminales[[#This Row],[Operaciones_diarias]]&gt;170),"💵","NO")</f>
        <v>NO</v>
      </c>
    </row>
    <row r="258" spans="1:14" x14ac:dyDescent="0.25">
      <c r="A258" s="8">
        <v>11796</v>
      </c>
      <c r="B258" s="3" t="s">
        <v>16</v>
      </c>
      <c r="C258" s="3" t="s">
        <v>38</v>
      </c>
      <c r="D258" s="3" t="s">
        <v>40</v>
      </c>
      <c r="E258" s="8">
        <v>1</v>
      </c>
      <c r="F258" t="b">
        <v>0</v>
      </c>
      <c r="G258" t="b">
        <v>1</v>
      </c>
      <c r="H258" s="3" t="s">
        <v>131</v>
      </c>
      <c r="I258" s="8">
        <v>3325</v>
      </c>
      <c r="J258" s="3" t="s">
        <v>530</v>
      </c>
      <c r="K258" s="3" t="s">
        <v>569</v>
      </c>
      <c r="L258" s="8">
        <v>1425</v>
      </c>
      <c r="M258" s="11">
        <v>56</v>
      </c>
      <c r="N258" t="str">
        <f>IF(AND(Tabla_Terminales[[#This Row],[Terminales]]&gt;2,Tabla_Terminales[[#This Row],[Operaciones_diarias]]&gt;170),"💵","NO")</f>
        <v>NO</v>
      </c>
    </row>
    <row r="259" spans="1:14" x14ac:dyDescent="0.25">
      <c r="A259" s="8">
        <v>11042</v>
      </c>
      <c r="B259" s="3" t="s">
        <v>19</v>
      </c>
      <c r="C259" s="3" t="s">
        <v>38</v>
      </c>
      <c r="D259" s="3" t="s">
        <v>40</v>
      </c>
      <c r="E259" s="8">
        <v>2</v>
      </c>
      <c r="F259" t="b">
        <v>0</v>
      </c>
      <c r="G259" t="b">
        <v>1</v>
      </c>
      <c r="H259" s="3" t="s">
        <v>132</v>
      </c>
      <c r="I259" s="8">
        <v>201</v>
      </c>
      <c r="J259" s="3" t="s">
        <v>512</v>
      </c>
      <c r="K259" s="3" t="s">
        <v>559</v>
      </c>
      <c r="L259" s="8">
        <v>1036</v>
      </c>
      <c r="M259" s="11">
        <v>303</v>
      </c>
      <c r="N259" t="str">
        <f>IF(AND(Tabla_Terminales[[#This Row],[Terminales]]&gt;2,Tabla_Terminales[[#This Row],[Operaciones_diarias]]&gt;170),"💵","NO")</f>
        <v>NO</v>
      </c>
    </row>
    <row r="260" spans="1:14" x14ac:dyDescent="0.25">
      <c r="A260" s="8">
        <v>11012</v>
      </c>
      <c r="B260" s="3" t="s">
        <v>13</v>
      </c>
      <c r="C260" s="3" t="s">
        <v>38</v>
      </c>
      <c r="D260" s="3" t="s">
        <v>40</v>
      </c>
      <c r="E260" s="8">
        <v>12</v>
      </c>
      <c r="F260" t="b">
        <v>0</v>
      </c>
      <c r="G260" t="b">
        <v>0</v>
      </c>
      <c r="H260" s="3" t="s">
        <v>132</v>
      </c>
      <c r="I260" s="8">
        <v>326</v>
      </c>
      <c r="J260" s="3" t="s">
        <v>512</v>
      </c>
      <c r="K260" s="3" t="s">
        <v>559</v>
      </c>
      <c r="L260" s="8">
        <v>1036</v>
      </c>
      <c r="M260" s="11">
        <v>204</v>
      </c>
      <c r="N260" t="str">
        <f>IF(AND(Tabla_Terminales[[#This Row],[Terminales]]&gt;2,Tabla_Terminales[[#This Row],[Operaciones_diarias]]&gt;170),"💵","NO")</f>
        <v>💵</v>
      </c>
    </row>
    <row r="261" spans="1:14" x14ac:dyDescent="0.25">
      <c r="A261" s="8">
        <v>11043</v>
      </c>
      <c r="B261" s="3" t="s">
        <v>26</v>
      </c>
      <c r="C261" s="3" t="s">
        <v>38</v>
      </c>
      <c r="D261" s="3" t="s">
        <v>40</v>
      </c>
      <c r="E261" s="8">
        <v>1</v>
      </c>
      <c r="F261" t="b">
        <v>1</v>
      </c>
      <c r="G261" t="b">
        <v>0</v>
      </c>
      <c r="H261" s="3" t="s">
        <v>133</v>
      </c>
      <c r="I261" s="8">
        <v>337</v>
      </c>
      <c r="J261" s="3" t="s">
        <v>512</v>
      </c>
      <c r="K261" s="3" t="s">
        <v>559</v>
      </c>
      <c r="L261" s="8">
        <v>1036</v>
      </c>
      <c r="M261" s="11">
        <v>107</v>
      </c>
      <c r="N261" t="str">
        <f>IF(AND(Tabla_Terminales[[#This Row],[Terminales]]&gt;2,Tabla_Terminales[[#This Row],[Operaciones_diarias]]&gt;170),"💵","NO")</f>
        <v>NO</v>
      </c>
    </row>
    <row r="262" spans="1:14" x14ac:dyDescent="0.25">
      <c r="A262" s="8">
        <v>11053</v>
      </c>
      <c r="B262" s="3" t="s">
        <v>13</v>
      </c>
      <c r="C262" s="3" t="s">
        <v>38</v>
      </c>
      <c r="D262" s="3" t="s">
        <v>40</v>
      </c>
      <c r="E262" s="8">
        <v>2</v>
      </c>
      <c r="F262" t="b">
        <v>1</v>
      </c>
      <c r="G262" t="b">
        <v>1</v>
      </c>
      <c r="H262" s="3" t="s">
        <v>132</v>
      </c>
      <c r="I262" s="8">
        <v>343</v>
      </c>
      <c r="J262" s="3" t="s">
        <v>512</v>
      </c>
      <c r="K262" s="3" t="s">
        <v>559</v>
      </c>
      <c r="L262" s="8">
        <v>1036</v>
      </c>
      <c r="M262" s="11">
        <v>148</v>
      </c>
      <c r="N262" t="str">
        <f>IF(AND(Tabla_Terminales[[#This Row],[Terminales]]&gt;2,Tabla_Terminales[[#This Row],[Operaciones_diarias]]&gt;170),"💵","NO")</f>
        <v>NO</v>
      </c>
    </row>
    <row r="263" spans="1:14" x14ac:dyDescent="0.25">
      <c r="A263" s="8">
        <v>11050</v>
      </c>
      <c r="B263" s="3" t="s">
        <v>19</v>
      </c>
      <c r="C263" s="3" t="s">
        <v>38</v>
      </c>
      <c r="D263" s="3" t="s">
        <v>40</v>
      </c>
      <c r="E263" s="8">
        <v>11</v>
      </c>
      <c r="F263" t="b">
        <v>1</v>
      </c>
      <c r="G263" t="b">
        <v>1</v>
      </c>
      <c r="H263" s="3" t="s">
        <v>132</v>
      </c>
      <c r="I263" s="8">
        <v>457</v>
      </c>
      <c r="J263" s="3" t="s">
        <v>512</v>
      </c>
      <c r="K263" s="3" t="s">
        <v>559</v>
      </c>
      <c r="L263" s="8">
        <v>1036</v>
      </c>
      <c r="M263" s="11">
        <v>26</v>
      </c>
      <c r="N263" t="str">
        <f>IF(AND(Tabla_Terminales[[#This Row],[Terminales]]&gt;2,Tabla_Terminales[[#This Row],[Operaciones_diarias]]&gt;170),"💵","NO")</f>
        <v>NO</v>
      </c>
    </row>
    <row r="264" spans="1:14" x14ac:dyDescent="0.25">
      <c r="A264" s="8">
        <v>11400</v>
      </c>
      <c r="B264" s="3" t="s">
        <v>16</v>
      </c>
      <c r="C264" s="3" t="s">
        <v>38</v>
      </c>
      <c r="D264" s="3" t="s">
        <v>40</v>
      </c>
      <c r="E264" s="8">
        <v>1</v>
      </c>
      <c r="F264" t="b">
        <v>1</v>
      </c>
      <c r="G264" t="b">
        <v>1</v>
      </c>
      <c r="H264" s="3" t="s">
        <v>134</v>
      </c>
      <c r="I264" s="8">
        <v>177</v>
      </c>
      <c r="J264" s="3" t="s">
        <v>515</v>
      </c>
      <c r="K264" s="3" t="s">
        <v>559</v>
      </c>
      <c r="L264" s="8">
        <v>1066</v>
      </c>
      <c r="M264" s="11">
        <v>22</v>
      </c>
      <c r="N264" t="str">
        <f>IF(AND(Tabla_Terminales[[#This Row],[Terminales]]&gt;2,Tabla_Terminales[[#This Row],[Operaciones_diarias]]&gt;170),"💵","NO")</f>
        <v>NO</v>
      </c>
    </row>
    <row r="265" spans="1:14" x14ac:dyDescent="0.25">
      <c r="A265" s="8">
        <v>11504</v>
      </c>
      <c r="B265" s="3" t="s">
        <v>16</v>
      </c>
      <c r="C265" s="3" t="s">
        <v>38</v>
      </c>
      <c r="D265" s="3" t="s">
        <v>40</v>
      </c>
      <c r="E265" s="8">
        <v>1</v>
      </c>
      <c r="F265" t="b">
        <v>1</v>
      </c>
      <c r="G265" t="b">
        <v>0</v>
      </c>
      <c r="H265" s="3" t="s">
        <v>135</v>
      </c>
      <c r="I265" s="8">
        <v>2570</v>
      </c>
      <c r="J265" s="3" t="s">
        <v>525</v>
      </c>
      <c r="K265" s="3" t="s">
        <v>560</v>
      </c>
      <c r="L265" s="8">
        <v>1287</v>
      </c>
      <c r="M265" s="11">
        <v>176</v>
      </c>
      <c r="N265" t="str">
        <f>IF(AND(Tabla_Terminales[[#This Row],[Terminales]]&gt;2,Tabla_Terminales[[#This Row],[Operaciones_diarias]]&gt;170),"💵","NO")</f>
        <v>NO</v>
      </c>
    </row>
    <row r="266" spans="1:14" x14ac:dyDescent="0.25">
      <c r="A266" s="8">
        <v>11098</v>
      </c>
      <c r="B266" s="3" t="s">
        <v>18</v>
      </c>
      <c r="C266" s="3" t="s">
        <v>38</v>
      </c>
      <c r="D266" s="3" t="s">
        <v>40</v>
      </c>
      <c r="E266" s="8">
        <v>3</v>
      </c>
      <c r="F266" t="b">
        <v>0</v>
      </c>
      <c r="G266" t="b">
        <v>0</v>
      </c>
      <c r="H266" s="3" t="s">
        <v>136</v>
      </c>
      <c r="I266" s="8">
        <v>2696</v>
      </c>
      <c r="J266" s="3" t="s">
        <v>535</v>
      </c>
      <c r="K266" s="3" t="s">
        <v>571</v>
      </c>
      <c r="L266" s="8">
        <v>1431</v>
      </c>
      <c r="M266" s="11">
        <v>41</v>
      </c>
      <c r="N266" t="str">
        <f>IF(AND(Tabla_Terminales[[#This Row],[Terminales]]&gt;2,Tabla_Terminales[[#This Row],[Operaciones_diarias]]&gt;170),"💵","NO")</f>
        <v>NO</v>
      </c>
    </row>
    <row r="267" spans="1:14" x14ac:dyDescent="0.25">
      <c r="A267" s="8">
        <v>11787</v>
      </c>
      <c r="B267" s="3" t="s">
        <v>16</v>
      </c>
      <c r="C267" s="3" t="s">
        <v>38</v>
      </c>
      <c r="D267" s="3" t="s">
        <v>40</v>
      </c>
      <c r="E267" s="8">
        <v>1</v>
      </c>
      <c r="F267" t="b">
        <v>1</v>
      </c>
      <c r="G267" t="b">
        <v>0</v>
      </c>
      <c r="H267" s="3" t="s">
        <v>137</v>
      </c>
      <c r="I267" s="8">
        <v>1048</v>
      </c>
      <c r="J267" s="3" t="s">
        <v>537</v>
      </c>
      <c r="K267" s="3" t="s">
        <v>568</v>
      </c>
      <c r="L267" s="8">
        <v>1176</v>
      </c>
      <c r="M267" s="11">
        <v>245</v>
      </c>
      <c r="N267" t="str">
        <f>IF(AND(Tabla_Terminales[[#This Row],[Terminales]]&gt;2,Tabla_Terminales[[#This Row],[Operaciones_diarias]]&gt;170),"💵","NO")</f>
        <v>NO</v>
      </c>
    </row>
    <row r="268" spans="1:14" x14ac:dyDescent="0.25">
      <c r="A268" s="8">
        <v>11789</v>
      </c>
      <c r="B268" s="3" t="s">
        <v>16</v>
      </c>
      <c r="C268" s="3" t="s">
        <v>38</v>
      </c>
      <c r="D268" s="3" t="s">
        <v>40</v>
      </c>
      <c r="E268" s="8">
        <v>1</v>
      </c>
      <c r="F268" t="b">
        <v>1</v>
      </c>
      <c r="G268" t="b">
        <v>0</v>
      </c>
      <c r="H268" s="3" t="s">
        <v>137</v>
      </c>
      <c r="I268" s="8">
        <v>2117</v>
      </c>
      <c r="J268" s="3" t="s">
        <v>530</v>
      </c>
      <c r="K268" s="3" t="s">
        <v>569</v>
      </c>
      <c r="L268" s="8">
        <v>1425</v>
      </c>
      <c r="M268" s="11">
        <v>113</v>
      </c>
      <c r="N268" t="str">
        <f>IF(AND(Tabla_Terminales[[#This Row],[Terminales]]&gt;2,Tabla_Terminales[[#This Row],[Operaciones_diarias]]&gt;170),"💵","NO")</f>
        <v>NO</v>
      </c>
    </row>
    <row r="269" spans="1:14" x14ac:dyDescent="0.25">
      <c r="A269" s="8">
        <v>11777</v>
      </c>
      <c r="B269" s="3" t="s">
        <v>16</v>
      </c>
      <c r="C269" s="3" t="s">
        <v>38</v>
      </c>
      <c r="D269" s="3" t="s">
        <v>40</v>
      </c>
      <c r="E269" s="8">
        <v>1</v>
      </c>
      <c r="F269" t="b">
        <v>1</v>
      </c>
      <c r="G269" t="b">
        <v>1</v>
      </c>
      <c r="H269" s="3" t="s">
        <v>138</v>
      </c>
      <c r="I269" s="8">
        <v>1550</v>
      </c>
      <c r="J269" s="3" t="s">
        <v>521</v>
      </c>
      <c r="K269" s="3" t="s">
        <v>563</v>
      </c>
      <c r="L269" s="8">
        <v>1407</v>
      </c>
      <c r="M269" s="11">
        <v>103</v>
      </c>
      <c r="N269" t="str">
        <f>IF(AND(Tabla_Terminales[[#This Row],[Terminales]]&gt;2,Tabla_Terminales[[#This Row],[Operaciones_diarias]]&gt;170),"💵","NO")</f>
        <v>NO</v>
      </c>
    </row>
    <row r="270" spans="1:14" x14ac:dyDescent="0.25">
      <c r="A270" s="8">
        <v>11214</v>
      </c>
      <c r="B270" s="3" t="s">
        <v>18</v>
      </c>
      <c r="C270" s="3" t="s">
        <v>38</v>
      </c>
      <c r="D270" s="3" t="s">
        <v>40</v>
      </c>
      <c r="E270" s="8">
        <v>4</v>
      </c>
      <c r="F270" t="b">
        <v>0</v>
      </c>
      <c r="G270" t="b">
        <v>0</v>
      </c>
      <c r="H270" s="3" t="s">
        <v>139</v>
      </c>
      <c r="I270" s="8">
        <v>544</v>
      </c>
      <c r="J270" s="3" t="s">
        <v>516</v>
      </c>
      <c r="K270" s="3" t="s">
        <v>561</v>
      </c>
      <c r="L270" s="8">
        <v>1414</v>
      </c>
      <c r="M270" s="11">
        <v>312</v>
      </c>
      <c r="N270" t="str">
        <f>IF(AND(Tabla_Terminales[[#This Row],[Terminales]]&gt;2,Tabla_Terminales[[#This Row],[Operaciones_diarias]]&gt;170),"💵","NO")</f>
        <v>💵</v>
      </c>
    </row>
    <row r="271" spans="1:14" x14ac:dyDescent="0.25">
      <c r="A271" s="8">
        <v>11701</v>
      </c>
      <c r="B271" s="3" t="s">
        <v>13</v>
      </c>
      <c r="C271" s="3" t="s">
        <v>38</v>
      </c>
      <c r="D271" s="3" t="s">
        <v>40</v>
      </c>
      <c r="E271" s="8">
        <v>2</v>
      </c>
      <c r="F271" t="b">
        <v>0</v>
      </c>
      <c r="G271" t="b">
        <v>1</v>
      </c>
      <c r="H271" s="3" t="s">
        <v>140</v>
      </c>
      <c r="I271" s="8">
        <v>899</v>
      </c>
      <c r="J271" s="3" t="s">
        <v>517</v>
      </c>
      <c r="K271" s="3" t="s">
        <v>559</v>
      </c>
      <c r="L271" s="8">
        <v>1009</v>
      </c>
      <c r="M271" s="11">
        <v>92</v>
      </c>
      <c r="N271" t="str">
        <f>IF(AND(Tabla_Terminales[[#This Row],[Terminales]]&gt;2,Tabla_Terminales[[#This Row],[Operaciones_diarias]]&gt;170),"💵","NO")</f>
        <v>NO</v>
      </c>
    </row>
    <row r="272" spans="1:14" x14ac:dyDescent="0.25">
      <c r="A272" s="8">
        <v>11025</v>
      </c>
      <c r="B272" s="3" t="s">
        <v>19</v>
      </c>
      <c r="C272" s="3" t="s">
        <v>38</v>
      </c>
      <c r="D272" s="3" t="s">
        <v>40</v>
      </c>
      <c r="E272" s="8">
        <v>2</v>
      </c>
      <c r="F272" t="b">
        <v>0</v>
      </c>
      <c r="G272" t="b">
        <v>0</v>
      </c>
      <c r="H272" s="3" t="s">
        <v>140</v>
      </c>
      <c r="I272" s="8">
        <v>91</v>
      </c>
      <c r="J272" s="3" t="s">
        <v>512</v>
      </c>
      <c r="K272" s="3" t="s">
        <v>559</v>
      </c>
      <c r="L272" s="8">
        <v>1009</v>
      </c>
      <c r="M272" s="11">
        <v>232</v>
      </c>
      <c r="N272" t="str">
        <f>IF(AND(Tabla_Terminales[[#This Row],[Terminales]]&gt;2,Tabla_Terminales[[#This Row],[Operaciones_diarias]]&gt;170),"💵","NO")</f>
        <v>NO</v>
      </c>
    </row>
    <row r="273" spans="1:14" x14ac:dyDescent="0.25">
      <c r="A273" s="8">
        <v>11802</v>
      </c>
      <c r="B273" s="3" t="s">
        <v>13</v>
      </c>
      <c r="C273" s="3" t="s">
        <v>38</v>
      </c>
      <c r="D273" s="3" t="s">
        <v>40</v>
      </c>
      <c r="E273" s="8">
        <v>1</v>
      </c>
      <c r="F273" t="b">
        <v>0</v>
      </c>
      <c r="G273" t="b">
        <v>1</v>
      </c>
      <c r="H273" s="3" t="s">
        <v>141</v>
      </c>
      <c r="I273" s="8">
        <v>3302</v>
      </c>
      <c r="J273" s="3" t="s">
        <v>530</v>
      </c>
      <c r="K273" s="3" t="s">
        <v>569</v>
      </c>
      <c r="L273" s="8">
        <v>1425</v>
      </c>
      <c r="M273" s="11">
        <v>121</v>
      </c>
      <c r="N273" t="str">
        <f>IF(AND(Tabla_Terminales[[#This Row],[Terminales]]&gt;2,Tabla_Terminales[[#This Row],[Operaciones_diarias]]&gt;170),"💵","NO")</f>
        <v>NO</v>
      </c>
    </row>
    <row r="274" spans="1:14" x14ac:dyDescent="0.25">
      <c r="A274" s="8">
        <v>11049</v>
      </c>
      <c r="B274" s="3" t="s">
        <v>13</v>
      </c>
      <c r="C274" s="3" t="s">
        <v>38</v>
      </c>
      <c r="D274" s="3" t="s">
        <v>40</v>
      </c>
      <c r="E274" s="8">
        <v>1</v>
      </c>
      <c r="F274" t="b">
        <v>1</v>
      </c>
      <c r="G274" t="b">
        <v>1</v>
      </c>
      <c r="H274" s="3" t="s">
        <v>142</v>
      </c>
      <c r="I274" s="8">
        <v>572</v>
      </c>
      <c r="J274" s="3" t="s">
        <v>512</v>
      </c>
      <c r="K274" s="3" t="s">
        <v>559</v>
      </c>
      <c r="L274" s="8">
        <v>1010</v>
      </c>
      <c r="M274" s="11">
        <v>88</v>
      </c>
      <c r="N274" t="str">
        <f>IF(AND(Tabla_Terminales[[#This Row],[Terminales]]&gt;2,Tabla_Terminales[[#This Row],[Operaciones_diarias]]&gt;170),"💵","NO")</f>
        <v>NO</v>
      </c>
    </row>
    <row r="275" spans="1:14" x14ac:dyDescent="0.25">
      <c r="A275" s="8">
        <v>11080</v>
      </c>
      <c r="B275" s="3" t="s">
        <v>27</v>
      </c>
      <c r="C275" s="3" t="s">
        <v>38</v>
      </c>
      <c r="D275" s="3" t="s">
        <v>40</v>
      </c>
      <c r="E275" s="8">
        <v>3</v>
      </c>
      <c r="F275" t="b">
        <v>0</v>
      </c>
      <c r="G275" t="b">
        <v>0</v>
      </c>
      <c r="H275" s="3" t="s">
        <v>142</v>
      </c>
      <c r="I275" s="8">
        <v>702</v>
      </c>
      <c r="J275" s="3" t="s">
        <v>512</v>
      </c>
      <c r="K275" s="3" t="s">
        <v>559</v>
      </c>
      <c r="L275" s="8">
        <v>1010</v>
      </c>
      <c r="M275" s="11">
        <v>227</v>
      </c>
      <c r="N275" t="str">
        <f>IF(AND(Tabla_Terminales[[#This Row],[Terminales]]&gt;2,Tabla_Terminales[[#This Row],[Operaciones_diarias]]&gt;170),"💵","NO")</f>
        <v>💵</v>
      </c>
    </row>
    <row r="276" spans="1:14" x14ac:dyDescent="0.25">
      <c r="A276" s="8">
        <v>11061</v>
      </c>
      <c r="B276" s="3" t="s">
        <v>28</v>
      </c>
      <c r="C276" s="3" t="s">
        <v>38</v>
      </c>
      <c r="D276" s="3" t="s">
        <v>40</v>
      </c>
      <c r="E276" s="8">
        <v>2</v>
      </c>
      <c r="F276" t="b">
        <v>0</v>
      </c>
      <c r="G276" t="b">
        <v>0</v>
      </c>
      <c r="H276" s="3" t="s">
        <v>142</v>
      </c>
      <c r="I276" s="8">
        <v>742</v>
      </c>
      <c r="J276" s="3" t="s">
        <v>512</v>
      </c>
      <c r="K276" s="3" t="s">
        <v>559</v>
      </c>
      <c r="L276" s="8">
        <v>1010</v>
      </c>
      <c r="M276" s="11">
        <v>269</v>
      </c>
      <c r="N276" t="str">
        <f>IF(AND(Tabla_Terminales[[#This Row],[Terminales]]&gt;2,Tabla_Terminales[[#This Row],[Operaciones_diarias]]&gt;170),"💵","NO")</f>
        <v>NO</v>
      </c>
    </row>
    <row r="277" spans="1:14" x14ac:dyDescent="0.25">
      <c r="A277" s="8">
        <v>11062</v>
      </c>
      <c r="B277" s="3" t="s">
        <v>12</v>
      </c>
      <c r="C277" s="3" t="s">
        <v>38</v>
      </c>
      <c r="D277" s="3" t="s">
        <v>40</v>
      </c>
      <c r="E277" s="8">
        <v>2</v>
      </c>
      <c r="F277" t="b">
        <v>0</v>
      </c>
      <c r="G277" t="b">
        <v>1</v>
      </c>
      <c r="H277" s="3" t="s">
        <v>142</v>
      </c>
      <c r="I277" s="8">
        <v>746</v>
      </c>
      <c r="J277" s="3" t="s">
        <v>512</v>
      </c>
      <c r="K277" s="3" t="s">
        <v>559</v>
      </c>
      <c r="L277" s="8">
        <v>1010</v>
      </c>
      <c r="M277" s="11">
        <v>183</v>
      </c>
      <c r="N277" t="str">
        <f>IF(AND(Tabla_Terminales[[#This Row],[Terminales]]&gt;2,Tabla_Terminales[[#This Row],[Operaciones_diarias]]&gt;170),"💵","NO")</f>
        <v>NO</v>
      </c>
    </row>
    <row r="278" spans="1:14" x14ac:dyDescent="0.25">
      <c r="A278" s="8">
        <v>11715</v>
      </c>
      <c r="B278" s="3" t="s">
        <v>16</v>
      </c>
      <c r="C278" s="3" t="s">
        <v>38</v>
      </c>
      <c r="D278" s="3" t="s">
        <v>40</v>
      </c>
      <c r="E278" s="8">
        <v>1</v>
      </c>
      <c r="F278" t="b">
        <v>1</v>
      </c>
      <c r="G278" t="b">
        <v>1</v>
      </c>
      <c r="H278" s="3" t="s">
        <v>142</v>
      </c>
      <c r="I278" s="8">
        <v>760</v>
      </c>
      <c r="J278" s="3" t="s">
        <v>512</v>
      </c>
      <c r="K278" s="3" t="s">
        <v>559</v>
      </c>
      <c r="L278" s="8">
        <v>1010</v>
      </c>
      <c r="M278" s="11">
        <v>308</v>
      </c>
      <c r="N278" t="str">
        <f>IF(AND(Tabla_Terminales[[#This Row],[Terminales]]&gt;2,Tabla_Terminales[[#This Row],[Operaciones_diarias]]&gt;170),"💵","NO")</f>
        <v>NO</v>
      </c>
    </row>
    <row r="279" spans="1:14" x14ac:dyDescent="0.25">
      <c r="A279" s="8">
        <v>11785</v>
      </c>
      <c r="B279" s="3" t="s">
        <v>16</v>
      </c>
      <c r="C279" s="3" t="s">
        <v>38</v>
      </c>
      <c r="D279" s="3" t="s">
        <v>40</v>
      </c>
      <c r="E279" s="8">
        <v>2</v>
      </c>
      <c r="F279" t="b">
        <v>0</v>
      </c>
      <c r="G279" t="b">
        <v>1</v>
      </c>
      <c r="H279" s="3" t="s">
        <v>143</v>
      </c>
      <c r="I279" s="8">
        <v>3356</v>
      </c>
      <c r="J279" s="3" t="s">
        <v>530</v>
      </c>
      <c r="K279" s="3" t="s">
        <v>569</v>
      </c>
      <c r="L279" s="8">
        <v>1425</v>
      </c>
      <c r="M279" s="11">
        <v>44</v>
      </c>
      <c r="N279" t="str">
        <f>IF(AND(Tabla_Terminales[[#This Row],[Terminales]]&gt;2,Tabla_Terminales[[#This Row],[Operaciones_diarias]]&gt;170),"💵","NO")</f>
        <v>NO</v>
      </c>
    </row>
    <row r="280" spans="1:14" x14ac:dyDescent="0.25">
      <c r="A280" s="8">
        <v>11083</v>
      </c>
      <c r="B280" s="3" t="s">
        <v>13</v>
      </c>
      <c r="C280" s="3" t="s">
        <v>38</v>
      </c>
      <c r="D280" s="3" t="s">
        <v>40</v>
      </c>
      <c r="E280" s="8">
        <v>1</v>
      </c>
      <c r="F280" t="b">
        <v>1</v>
      </c>
      <c r="G280" t="b">
        <v>1</v>
      </c>
      <c r="H280" s="3" t="s">
        <v>144</v>
      </c>
      <c r="I280" s="8">
        <v>467</v>
      </c>
      <c r="J280" s="3" t="s">
        <v>515</v>
      </c>
      <c r="K280" s="3" t="s">
        <v>559</v>
      </c>
      <c r="L280" s="8">
        <v>1069</v>
      </c>
      <c r="M280" s="11">
        <v>161</v>
      </c>
      <c r="N280" t="str">
        <f>IF(AND(Tabla_Terminales[[#This Row],[Terminales]]&gt;2,Tabla_Terminales[[#This Row],[Operaciones_diarias]]&gt;170),"💵","NO")</f>
        <v>NO</v>
      </c>
    </row>
    <row r="281" spans="1:14" x14ac:dyDescent="0.25">
      <c r="A281" s="8">
        <v>11690</v>
      </c>
      <c r="B281" s="3" t="s">
        <v>16</v>
      </c>
      <c r="C281" s="3" t="s">
        <v>38</v>
      </c>
      <c r="D281" s="3" t="s">
        <v>40</v>
      </c>
      <c r="E281" s="8">
        <v>4</v>
      </c>
      <c r="F281" t="b">
        <v>0</v>
      </c>
      <c r="G281" t="b">
        <v>1</v>
      </c>
      <c r="H281" s="3" t="s">
        <v>145</v>
      </c>
      <c r="I281" s="8">
        <v>1881</v>
      </c>
      <c r="J281" s="3" t="s">
        <v>519</v>
      </c>
      <c r="K281" s="3" t="s">
        <v>560</v>
      </c>
      <c r="L281" s="8">
        <v>1245</v>
      </c>
      <c r="M281" s="11">
        <v>88</v>
      </c>
      <c r="N281" t="str">
        <f>IF(AND(Tabla_Terminales[[#This Row],[Terminales]]&gt;2,Tabla_Terminales[[#This Row],[Operaciones_diarias]]&gt;170),"💵","NO")</f>
        <v>NO</v>
      </c>
    </row>
    <row r="282" spans="1:14" x14ac:dyDescent="0.25">
      <c r="A282" s="8">
        <v>11229</v>
      </c>
      <c r="B282" s="3" t="s">
        <v>16</v>
      </c>
      <c r="C282" s="3" t="s">
        <v>38</v>
      </c>
      <c r="D282" s="3" t="s">
        <v>40</v>
      </c>
      <c r="E282" s="8">
        <v>1</v>
      </c>
      <c r="F282" t="b">
        <v>0</v>
      </c>
      <c r="G282" t="b">
        <v>1</v>
      </c>
      <c r="H282" s="3" t="s">
        <v>146</v>
      </c>
      <c r="I282" s="8">
        <v>3062</v>
      </c>
      <c r="J282" s="3" t="s">
        <v>554</v>
      </c>
      <c r="K282" s="3" t="s">
        <v>561</v>
      </c>
      <c r="L282" s="8">
        <v>1431</v>
      </c>
      <c r="M282" s="11">
        <v>49</v>
      </c>
      <c r="N282" t="str">
        <f>IF(AND(Tabla_Terminales[[#This Row],[Terminales]]&gt;2,Tabla_Terminales[[#This Row],[Operaciones_diarias]]&gt;170),"💵","NO")</f>
        <v>NO</v>
      </c>
    </row>
    <row r="283" spans="1:14" x14ac:dyDescent="0.25">
      <c r="A283" s="8">
        <v>11093</v>
      </c>
      <c r="B283" s="3" t="s">
        <v>13</v>
      </c>
      <c r="C283" s="3" t="s">
        <v>38</v>
      </c>
      <c r="D283" s="3" t="s">
        <v>40</v>
      </c>
      <c r="E283" s="8">
        <v>1</v>
      </c>
      <c r="F283" t="b">
        <v>0</v>
      </c>
      <c r="G283" t="b">
        <v>0</v>
      </c>
      <c r="H283" s="3" t="s">
        <v>147</v>
      </c>
      <c r="I283" s="8">
        <v>3698</v>
      </c>
      <c r="J283" s="3" t="s">
        <v>555</v>
      </c>
      <c r="K283" s="3" t="s">
        <v>572</v>
      </c>
      <c r="L283" s="8">
        <v>1439</v>
      </c>
      <c r="M283" s="11">
        <v>258</v>
      </c>
      <c r="N283" t="str">
        <f>IF(AND(Tabla_Terminales[[#This Row],[Terminales]]&gt;2,Tabla_Terminales[[#This Row],[Operaciones_diarias]]&gt;170),"💵","NO")</f>
        <v>NO</v>
      </c>
    </row>
    <row r="284" spans="1:14" x14ac:dyDescent="0.25">
      <c r="A284" s="8">
        <v>11425</v>
      </c>
      <c r="B284" s="3" t="s">
        <v>19</v>
      </c>
      <c r="C284" s="3" t="s">
        <v>38</v>
      </c>
      <c r="D284" s="3" t="s">
        <v>40</v>
      </c>
      <c r="E284" s="8">
        <v>3</v>
      </c>
      <c r="F284" t="b">
        <v>0</v>
      </c>
      <c r="G284" t="b">
        <v>1</v>
      </c>
      <c r="H284" s="3" t="s">
        <v>148</v>
      </c>
      <c r="I284" s="8">
        <v>61</v>
      </c>
      <c r="J284" s="3" t="s">
        <v>522</v>
      </c>
      <c r="K284" s="3" t="s">
        <v>564</v>
      </c>
      <c r="L284" s="8">
        <v>1408</v>
      </c>
      <c r="M284" s="11">
        <v>239</v>
      </c>
      <c r="N284" t="str">
        <f>IF(AND(Tabla_Terminales[[#This Row],[Terminales]]&gt;2,Tabla_Terminales[[#This Row],[Operaciones_diarias]]&gt;170),"💵","NO")</f>
        <v>💵</v>
      </c>
    </row>
    <row r="285" spans="1:14" x14ac:dyDescent="0.25">
      <c r="A285" s="8">
        <v>10891</v>
      </c>
      <c r="B285" s="3" t="s">
        <v>19</v>
      </c>
      <c r="C285" s="3" t="s">
        <v>38</v>
      </c>
      <c r="D285" s="3" t="s">
        <v>40</v>
      </c>
      <c r="E285" s="8">
        <v>3</v>
      </c>
      <c r="F285" t="b">
        <v>0</v>
      </c>
      <c r="G285" t="b">
        <v>0</v>
      </c>
      <c r="H285" s="3" t="s">
        <v>149</v>
      </c>
      <c r="I285" s="8">
        <v>2755</v>
      </c>
      <c r="J285" s="3" t="s">
        <v>556</v>
      </c>
      <c r="K285" s="3" t="s">
        <v>573</v>
      </c>
      <c r="L285" s="8">
        <v>1417</v>
      </c>
      <c r="M285" s="11">
        <v>51</v>
      </c>
      <c r="N285" t="str">
        <f>IF(AND(Tabla_Terminales[[#This Row],[Terminales]]&gt;2,Tabla_Terminales[[#This Row],[Operaciones_diarias]]&gt;170),"💵","NO")</f>
        <v>NO</v>
      </c>
    </row>
    <row r="286" spans="1:14" x14ac:dyDescent="0.25">
      <c r="A286" s="8">
        <v>10890</v>
      </c>
      <c r="B286" s="3" t="s">
        <v>13</v>
      </c>
      <c r="C286" s="3" t="s">
        <v>38</v>
      </c>
      <c r="D286" s="3" t="s">
        <v>40</v>
      </c>
      <c r="E286" s="8">
        <v>2</v>
      </c>
      <c r="F286" t="b">
        <v>0</v>
      </c>
      <c r="G286" t="b">
        <v>1</v>
      </c>
      <c r="H286" s="3" t="s">
        <v>149</v>
      </c>
      <c r="I286" s="8">
        <v>2971</v>
      </c>
      <c r="J286" s="3" t="s">
        <v>556</v>
      </c>
      <c r="K286" s="3" t="s">
        <v>573</v>
      </c>
      <c r="L286" s="8">
        <v>1417</v>
      </c>
      <c r="M286" s="11">
        <v>279</v>
      </c>
      <c r="N286" t="str">
        <f>IF(AND(Tabla_Terminales[[#This Row],[Terminales]]&gt;2,Tabla_Terminales[[#This Row],[Operaciones_diarias]]&gt;170),"💵","NO")</f>
        <v>NO</v>
      </c>
    </row>
    <row r="287" spans="1:14" x14ac:dyDescent="0.25">
      <c r="A287" s="8">
        <v>11210</v>
      </c>
      <c r="B287" s="3" t="s">
        <v>18</v>
      </c>
      <c r="C287" s="3" t="s">
        <v>38</v>
      </c>
      <c r="D287" s="3" t="s">
        <v>40</v>
      </c>
      <c r="E287" s="8">
        <v>1</v>
      </c>
      <c r="F287" t="b">
        <v>0</v>
      </c>
      <c r="G287" t="b">
        <v>0</v>
      </c>
      <c r="H287" s="3" t="s">
        <v>150</v>
      </c>
      <c r="I287" s="8">
        <v>440</v>
      </c>
      <c r="J287" s="3" t="s">
        <v>516</v>
      </c>
      <c r="K287" s="3" t="s">
        <v>561</v>
      </c>
      <c r="L287" s="8">
        <v>1414</v>
      </c>
      <c r="M287" s="11">
        <v>29</v>
      </c>
      <c r="N287" t="str">
        <f>IF(AND(Tabla_Terminales[[#This Row],[Terminales]]&gt;2,Tabla_Terminales[[#This Row],[Operaciones_diarias]]&gt;170),"💵","NO")</f>
        <v>NO</v>
      </c>
    </row>
    <row r="288" spans="1:14" x14ac:dyDescent="0.25">
      <c r="A288" s="8">
        <v>11517</v>
      </c>
      <c r="B288" s="3" t="s">
        <v>16</v>
      </c>
      <c r="C288" s="3" t="s">
        <v>38</v>
      </c>
      <c r="D288" s="3" t="s">
        <v>40</v>
      </c>
      <c r="E288" s="8">
        <v>1</v>
      </c>
      <c r="F288" t="b">
        <v>0</v>
      </c>
      <c r="G288" t="b">
        <v>1</v>
      </c>
      <c r="H288" s="3" t="s">
        <v>151</v>
      </c>
      <c r="I288" s="8">
        <v>2649</v>
      </c>
      <c r="J288" s="3" t="s">
        <v>529</v>
      </c>
      <c r="K288" s="3" t="s">
        <v>566</v>
      </c>
      <c r="L288" s="8">
        <v>1406</v>
      </c>
      <c r="M288" s="11">
        <v>175</v>
      </c>
      <c r="N288" t="str">
        <f>IF(AND(Tabla_Terminales[[#This Row],[Terminales]]&gt;2,Tabla_Terminales[[#This Row],[Operaciones_diarias]]&gt;170),"💵","NO")</f>
        <v>NO</v>
      </c>
    </row>
    <row r="289" spans="1:14" x14ac:dyDescent="0.25">
      <c r="A289" s="8">
        <v>11505</v>
      </c>
      <c r="B289" s="3" t="s">
        <v>16</v>
      </c>
      <c r="C289" s="3" t="s">
        <v>38</v>
      </c>
      <c r="D289" s="3" t="s">
        <v>40</v>
      </c>
      <c r="E289" s="8">
        <v>1</v>
      </c>
      <c r="F289" t="b">
        <v>0</v>
      </c>
      <c r="G289" t="b">
        <v>1</v>
      </c>
      <c r="H289" s="3" t="s">
        <v>152</v>
      </c>
      <c r="I289" s="8">
        <v>375</v>
      </c>
      <c r="J289" s="3" t="s">
        <v>525</v>
      </c>
      <c r="K289" s="3" t="s">
        <v>560</v>
      </c>
      <c r="L289" s="8">
        <v>1275</v>
      </c>
      <c r="M289" s="11">
        <v>139</v>
      </c>
      <c r="N289" t="str">
        <f>IF(AND(Tabla_Terminales[[#This Row],[Terminales]]&gt;2,Tabla_Terminales[[#This Row],[Operaciones_diarias]]&gt;170),"💵","NO")</f>
        <v>NO</v>
      </c>
    </row>
    <row r="290" spans="1:14" x14ac:dyDescent="0.25">
      <c r="A290" s="8">
        <v>11700</v>
      </c>
      <c r="B290" s="3" t="s">
        <v>13</v>
      </c>
      <c r="C290" s="3" t="s">
        <v>38</v>
      </c>
      <c r="D290" s="3" t="s">
        <v>40</v>
      </c>
      <c r="E290" s="8">
        <v>2</v>
      </c>
      <c r="F290" t="b">
        <v>0</v>
      </c>
      <c r="G290" t="b">
        <v>1</v>
      </c>
      <c r="H290" s="3" t="s">
        <v>153</v>
      </c>
      <c r="I290" s="8">
        <v>235</v>
      </c>
      <c r="J290" s="3" t="s">
        <v>514</v>
      </c>
      <c r="K290" s="3" t="s">
        <v>559</v>
      </c>
      <c r="L290" s="8">
        <v>1106</v>
      </c>
      <c r="M290" s="11">
        <v>102</v>
      </c>
      <c r="N290" t="str">
        <f>IF(AND(Tabla_Terminales[[#This Row],[Terminales]]&gt;2,Tabla_Terminales[[#This Row],[Operaciones_diarias]]&gt;170),"💵","NO")</f>
        <v>NO</v>
      </c>
    </row>
    <row r="291" spans="1:14" x14ac:dyDescent="0.25">
      <c r="A291" s="8">
        <v>11031</v>
      </c>
      <c r="B291" s="3" t="s">
        <v>19</v>
      </c>
      <c r="C291" s="3" t="s">
        <v>38</v>
      </c>
      <c r="D291" s="3" t="s">
        <v>40</v>
      </c>
      <c r="E291" s="8">
        <v>1</v>
      </c>
      <c r="F291" t="b">
        <v>0</v>
      </c>
      <c r="G291" t="b">
        <v>1</v>
      </c>
      <c r="H291" s="3" t="s">
        <v>154</v>
      </c>
      <c r="I291" s="8">
        <v>645</v>
      </c>
      <c r="J291" s="3" t="s">
        <v>512</v>
      </c>
      <c r="K291" s="3" t="s">
        <v>559</v>
      </c>
      <c r="L291" s="8">
        <v>1007</v>
      </c>
      <c r="M291" s="11">
        <v>109</v>
      </c>
      <c r="N291" t="str">
        <f>IF(AND(Tabla_Terminales[[#This Row],[Terminales]]&gt;2,Tabla_Terminales[[#This Row],[Operaciones_diarias]]&gt;170),"💵","NO")</f>
        <v>NO</v>
      </c>
    </row>
    <row r="292" spans="1:14" x14ac:dyDescent="0.25">
      <c r="A292" s="8">
        <v>11048</v>
      </c>
      <c r="B292" s="3" t="s">
        <v>16</v>
      </c>
      <c r="C292" s="3" t="s">
        <v>38</v>
      </c>
      <c r="D292" s="3" t="s">
        <v>40</v>
      </c>
      <c r="E292" s="8">
        <v>2</v>
      </c>
      <c r="F292" t="b">
        <v>0</v>
      </c>
      <c r="G292" t="b">
        <v>1</v>
      </c>
      <c r="H292" s="3" t="s">
        <v>154</v>
      </c>
      <c r="I292" s="8">
        <v>660</v>
      </c>
      <c r="J292" s="3" t="s">
        <v>512</v>
      </c>
      <c r="K292" s="3" t="s">
        <v>559</v>
      </c>
      <c r="L292" s="8">
        <v>1007</v>
      </c>
      <c r="M292" s="11">
        <v>43</v>
      </c>
      <c r="N292" t="str">
        <f>IF(AND(Tabla_Terminales[[#This Row],[Terminales]]&gt;2,Tabla_Terminales[[#This Row],[Operaciones_diarias]]&gt;170),"💵","NO")</f>
        <v>NO</v>
      </c>
    </row>
    <row r="293" spans="1:14" x14ac:dyDescent="0.25">
      <c r="A293" s="8">
        <v>10888</v>
      </c>
      <c r="B293" s="3" t="s">
        <v>19</v>
      </c>
      <c r="C293" s="3" t="s">
        <v>38</v>
      </c>
      <c r="D293" s="3" t="s">
        <v>40</v>
      </c>
      <c r="E293" s="8">
        <v>3</v>
      </c>
      <c r="F293" t="b">
        <v>0</v>
      </c>
      <c r="G293" t="b">
        <v>0</v>
      </c>
      <c r="H293" s="3" t="s">
        <v>155</v>
      </c>
      <c r="I293" s="8">
        <v>991</v>
      </c>
      <c r="J293" s="3" t="s">
        <v>513</v>
      </c>
      <c r="K293" s="3" t="s">
        <v>560</v>
      </c>
      <c r="L293" s="8">
        <v>1437</v>
      </c>
      <c r="M293" s="11">
        <v>264</v>
      </c>
      <c r="N293" t="str">
        <f>IF(AND(Tabla_Terminales[[#This Row],[Terminales]]&gt;2,Tabla_Terminales[[#This Row],[Operaciones_diarias]]&gt;170),"💵","NO")</f>
        <v>💵</v>
      </c>
    </row>
    <row r="294" spans="1:14" x14ac:dyDescent="0.25">
      <c r="A294" s="8">
        <v>11696</v>
      </c>
      <c r="B294" s="3" t="s">
        <v>16</v>
      </c>
      <c r="C294" s="3" t="s">
        <v>38</v>
      </c>
      <c r="D294" s="3" t="s">
        <v>40</v>
      </c>
      <c r="E294" s="8">
        <v>1</v>
      </c>
      <c r="F294" t="b">
        <v>0</v>
      </c>
      <c r="G294" t="b">
        <v>1</v>
      </c>
      <c r="H294" s="3" t="s">
        <v>156</v>
      </c>
      <c r="I294" s="8">
        <v>2151</v>
      </c>
      <c r="J294" s="3" t="s">
        <v>519</v>
      </c>
      <c r="K294" s="3" t="s">
        <v>560</v>
      </c>
      <c r="L294" s="8">
        <v>1246</v>
      </c>
      <c r="M294" s="11">
        <v>229</v>
      </c>
      <c r="N294" t="str">
        <f>IF(AND(Tabla_Terminales[[#This Row],[Terminales]]&gt;2,Tabla_Terminales[[#This Row],[Operaciones_diarias]]&gt;170),"💵","NO")</f>
        <v>NO</v>
      </c>
    </row>
    <row r="295" spans="1:14" x14ac:dyDescent="0.25">
      <c r="A295" s="8">
        <v>11088</v>
      </c>
      <c r="B295" s="3" t="s">
        <v>16</v>
      </c>
      <c r="C295" s="3" t="s">
        <v>38</v>
      </c>
      <c r="D295" s="3" t="s">
        <v>40</v>
      </c>
      <c r="E295" s="8">
        <v>1</v>
      </c>
      <c r="F295" t="b">
        <v>1</v>
      </c>
      <c r="G295" t="b">
        <v>1</v>
      </c>
      <c r="H295" s="3" t="s">
        <v>157</v>
      </c>
      <c r="I295" s="8">
        <v>435</v>
      </c>
      <c r="J295" s="3" t="s">
        <v>525</v>
      </c>
      <c r="K295" s="3" t="s">
        <v>560</v>
      </c>
      <c r="L295" s="8">
        <v>1143</v>
      </c>
      <c r="M295" s="11">
        <v>285</v>
      </c>
      <c r="N295" t="str">
        <f>IF(AND(Tabla_Terminales[[#This Row],[Terminales]]&gt;2,Tabla_Terminales[[#This Row],[Operaciones_diarias]]&gt;170),"💵","NO")</f>
        <v>NO</v>
      </c>
    </row>
    <row r="296" spans="1:14" x14ac:dyDescent="0.25">
      <c r="A296" s="8">
        <v>11060</v>
      </c>
      <c r="B296" s="3" t="s">
        <v>13</v>
      </c>
      <c r="C296" s="3" t="s">
        <v>38</v>
      </c>
      <c r="D296" s="3" t="s">
        <v>40</v>
      </c>
      <c r="E296" s="8">
        <v>4</v>
      </c>
      <c r="F296" t="b">
        <v>0</v>
      </c>
      <c r="G296" t="b">
        <v>1</v>
      </c>
      <c r="H296" s="3" t="s">
        <v>158</v>
      </c>
      <c r="I296" s="8">
        <v>101</v>
      </c>
      <c r="J296" s="3" t="s">
        <v>512</v>
      </c>
      <c r="K296" s="3" t="s">
        <v>559</v>
      </c>
      <c r="L296" s="8">
        <v>1005</v>
      </c>
      <c r="M296" s="11">
        <v>70</v>
      </c>
      <c r="N296" t="str">
        <f>IF(AND(Tabla_Terminales[[#This Row],[Terminales]]&gt;2,Tabla_Terminales[[#This Row],[Operaciones_diarias]]&gt;170),"💵","NO")</f>
        <v>NO</v>
      </c>
    </row>
    <row r="297" spans="1:14" x14ac:dyDescent="0.25">
      <c r="A297" s="8">
        <v>11070</v>
      </c>
      <c r="B297" s="3" t="s">
        <v>13</v>
      </c>
      <c r="C297" s="3" t="s">
        <v>38</v>
      </c>
      <c r="D297" s="3" t="s">
        <v>40</v>
      </c>
      <c r="E297" s="8">
        <v>4</v>
      </c>
      <c r="F297" t="b">
        <v>0</v>
      </c>
      <c r="G297" t="b">
        <v>1</v>
      </c>
      <c r="H297" s="3" t="s">
        <v>158</v>
      </c>
      <c r="I297" s="8">
        <v>238</v>
      </c>
      <c r="J297" s="3" t="s">
        <v>512</v>
      </c>
      <c r="K297" s="3" t="s">
        <v>559</v>
      </c>
      <c r="L297" s="8">
        <v>1005</v>
      </c>
      <c r="M297" s="11">
        <v>296</v>
      </c>
      <c r="N297" t="str">
        <f>IF(AND(Tabla_Terminales[[#This Row],[Terminales]]&gt;2,Tabla_Terminales[[#This Row],[Operaciones_diarias]]&gt;170),"💵","NO")</f>
        <v>💵</v>
      </c>
    </row>
    <row r="298" spans="1:14" x14ac:dyDescent="0.25">
      <c r="A298" s="8">
        <v>11406</v>
      </c>
      <c r="B298" s="3" t="s">
        <v>16</v>
      </c>
      <c r="C298" s="3" t="s">
        <v>38</v>
      </c>
      <c r="D298" s="3" t="s">
        <v>40</v>
      </c>
      <c r="E298" s="8">
        <v>12</v>
      </c>
      <c r="F298" t="b">
        <v>0</v>
      </c>
      <c r="G298" t="b">
        <v>1</v>
      </c>
      <c r="H298" s="3" t="s">
        <v>158</v>
      </c>
      <c r="I298" s="8">
        <v>302</v>
      </c>
      <c r="J298" s="3" t="s">
        <v>512</v>
      </c>
      <c r="K298" s="3" t="s">
        <v>559</v>
      </c>
      <c r="L298" s="8">
        <v>1005</v>
      </c>
      <c r="M298" s="11">
        <v>94</v>
      </c>
      <c r="N298" t="str">
        <f>IF(AND(Tabla_Terminales[[#This Row],[Terminales]]&gt;2,Tabla_Terminales[[#This Row],[Operaciones_diarias]]&gt;170),"💵","NO")</f>
        <v>NO</v>
      </c>
    </row>
    <row r="299" spans="1:14" x14ac:dyDescent="0.25">
      <c r="A299" s="8">
        <v>11726</v>
      </c>
      <c r="B299" s="3" t="s">
        <v>13</v>
      </c>
      <c r="C299" s="3" t="s">
        <v>38</v>
      </c>
      <c r="D299" s="3" t="s">
        <v>40</v>
      </c>
      <c r="E299" s="8">
        <v>3</v>
      </c>
      <c r="F299" t="b">
        <v>0</v>
      </c>
      <c r="G299" t="b">
        <v>1</v>
      </c>
      <c r="H299" s="3" t="s">
        <v>158</v>
      </c>
      <c r="I299" s="8">
        <v>963</v>
      </c>
      <c r="J299" s="3" t="s">
        <v>517</v>
      </c>
      <c r="K299" s="3" t="s">
        <v>559</v>
      </c>
      <c r="L299" s="8">
        <v>1005</v>
      </c>
      <c r="M299" s="11">
        <v>124</v>
      </c>
      <c r="N299" t="str">
        <f>IF(AND(Tabla_Terminales[[#This Row],[Terminales]]&gt;2,Tabla_Terminales[[#This Row],[Operaciones_diarias]]&gt;170),"💵","NO")</f>
        <v>NO</v>
      </c>
    </row>
    <row r="300" spans="1:14" x14ac:dyDescent="0.25">
      <c r="A300" s="8">
        <v>11801</v>
      </c>
      <c r="B300" s="3" t="s">
        <v>13</v>
      </c>
      <c r="C300" s="3" t="s">
        <v>38</v>
      </c>
      <c r="D300" s="3" t="s">
        <v>40</v>
      </c>
      <c r="E300" s="8">
        <v>1</v>
      </c>
      <c r="F300" t="b">
        <v>1</v>
      </c>
      <c r="G300" t="b">
        <v>0</v>
      </c>
      <c r="H300" s="3" t="s">
        <v>159</v>
      </c>
      <c r="I300" s="8">
        <v>2320</v>
      </c>
      <c r="J300" s="3" t="s">
        <v>530</v>
      </c>
      <c r="K300" s="3" t="s">
        <v>569</v>
      </c>
      <c r="L300" s="8">
        <v>1425</v>
      </c>
      <c r="M300" s="11">
        <v>316</v>
      </c>
      <c r="N300" t="str">
        <f>IF(AND(Tabla_Terminales[[#This Row],[Terminales]]&gt;2,Tabla_Terminales[[#This Row],[Operaciones_diarias]]&gt;170),"💵","NO")</f>
        <v>NO</v>
      </c>
    </row>
    <row r="301" spans="1:14" x14ac:dyDescent="0.25">
      <c r="A301" s="8">
        <v>11201</v>
      </c>
      <c r="B301" s="3" t="s">
        <v>16</v>
      </c>
      <c r="C301" s="3" t="s">
        <v>38</v>
      </c>
      <c r="D301" s="3" t="s">
        <v>40</v>
      </c>
      <c r="E301" s="8">
        <v>1</v>
      </c>
      <c r="F301" t="b">
        <v>1</v>
      </c>
      <c r="G301" t="b">
        <v>1</v>
      </c>
      <c r="H301" s="3" t="s">
        <v>160</v>
      </c>
      <c r="I301" s="8">
        <v>609</v>
      </c>
      <c r="J301" s="3" t="s">
        <v>527</v>
      </c>
      <c r="K301" s="3" t="s">
        <v>567</v>
      </c>
      <c r="L301" s="8">
        <v>1221</v>
      </c>
      <c r="M301" s="11">
        <v>84</v>
      </c>
      <c r="N301" t="str">
        <f>IF(AND(Tabla_Terminales[[#This Row],[Terminales]]&gt;2,Tabla_Terminales[[#This Row],[Operaciones_diarias]]&gt;170),"💵","NO")</f>
        <v>NO</v>
      </c>
    </row>
    <row r="302" spans="1:14" x14ac:dyDescent="0.25">
      <c r="A302" s="8">
        <v>11499</v>
      </c>
      <c r="B302" s="3" t="s">
        <v>19</v>
      </c>
      <c r="C302" s="3" t="s">
        <v>38</v>
      </c>
      <c r="D302" s="3" t="s">
        <v>40</v>
      </c>
      <c r="E302" s="8">
        <v>2</v>
      </c>
      <c r="F302" t="b">
        <v>0</v>
      </c>
      <c r="G302" t="b">
        <v>0</v>
      </c>
      <c r="H302" s="3" t="s">
        <v>161</v>
      </c>
      <c r="I302" s="8">
        <v>580</v>
      </c>
      <c r="J302" s="3" t="s">
        <v>525</v>
      </c>
      <c r="K302" s="3" t="s">
        <v>560</v>
      </c>
      <c r="L302" s="8">
        <v>1274</v>
      </c>
      <c r="M302" s="11">
        <v>237</v>
      </c>
      <c r="N302" t="str">
        <f>IF(AND(Tabla_Terminales[[#This Row],[Terminales]]&gt;2,Tabla_Terminales[[#This Row],[Operaciones_diarias]]&gt;170),"💵","NO")</f>
        <v>NO</v>
      </c>
    </row>
    <row r="303" spans="1:14" x14ac:dyDescent="0.25">
      <c r="A303" s="8">
        <v>11387</v>
      </c>
      <c r="B303" s="3" t="s">
        <v>13</v>
      </c>
      <c r="C303" s="3" t="s">
        <v>38</v>
      </c>
      <c r="D303" s="3" t="s">
        <v>40</v>
      </c>
      <c r="E303" s="8">
        <v>1</v>
      </c>
      <c r="F303" t="b">
        <v>1</v>
      </c>
      <c r="G303" t="b">
        <v>0</v>
      </c>
      <c r="H303" s="3" t="s">
        <v>162</v>
      </c>
      <c r="I303" s="8">
        <v>1760</v>
      </c>
      <c r="J303" s="3" t="s">
        <v>515</v>
      </c>
      <c r="K303" s="3" t="s">
        <v>559</v>
      </c>
      <c r="L303" s="8">
        <v>1089</v>
      </c>
      <c r="M303" s="11">
        <v>260</v>
      </c>
      <c r="N303" t="str">
        <f>IF(AND(Tabla_Terminales[[#This Row],[Terminales]]&gt;2,Tabla_Terminales[[#This Row],[Operaciones_diarias]]&gt;170),"💵","NO")</f>
        <v>NO</v>
      </c>
    </row>
    <row r="304" spans="1:14" x14ac:dyDescent="0.25">
      <c r="A304" s="8">
        <v>11185</v>
      </c>
      <c r="B304" s="3" t="s">
        <v>13</v>
      </c>
      <c r="C304" s="3" t="s">
        <v>38</v>
      </c>
      <c r="D304" s="3" t="s">
        <v>40</v>
      </c>
      <c r="E304" s="8">
        <v>1</v>
      </c>
      <c r="F304" t="b">
        <v>0</v>
      </c>
      <c r="G304" t="b">
        <v>0</v>
      </c>
      <c r="H304" s="3" t="s">
        <v>162</v>
      </c>
      <c r="I304" s="8">
        <v>1835</v>
      </c>
      <c r="J304" s="3" t="s">
        <v>527</v>
      </c>
      <c r="K304" s="3" t="s">
        <v>567</v>
      </c>
      <c r="L304" s="8">
        <v>1089</v>
      </c>
      <c r="M304" s="11">
        <v>66</v>
      </c>
      <c r="N304" t="str">
        <f>IF(AND(Tabla_Terminales[[#This Row],[Terminales]]&gt;2,Tabla_Terminales[[#This Row],[Operaciones_diarias]]&gt;170),"💵","NO")</f>
        <v>NO</v>
      </c>
    </row>
    <row r="305" spans="1:14" x14ac:dyDescent="0.25">
      <c r="A305" s="8">
        <v>11399</v>
      </c>
      <c r="B305" s="3" t="s">
        <v>13</v>
      </c>
      <c r="C305" s="3" t="s">
        <v>38</v>
      </c>
      <c r="D305" s="3" t="s">
        <v>40</v>
      </c>
      <c r="E305" s="8">
        <v>3</v>
      </c>
      <c r="F305" t="b">
        <v>0</v>
      </c>
      <c r="G305" t="b">
        <v>1</v>
      </c>
      <c r="H305" s="3" t="s">
        <v>163</v>
      </c>
      <c r="I305" s="8">
        <v>250</v>
      </c>
      <c r="J305" s="3" t="s">
        <v>515</v>
      </c>
      <c r="K305" s="3" t="s">
        <v>559</v>
      </c>
      <c r="L305" s="8">
        <v>1086</v>
      </c>
      <c r="M305" s="11">
        <v>313</v>
      </c>
      <c r="N305" t="str">
        <f>IF(AND(Tabla_Terminales[[#This Row],[Terminales]]&gt;2,Tabla_Terminales[[#This Row],[Operaciones_diarias]]&gt;170),"💵","NO")</f>
        <v>💵</v>
      </c>
    </row>
    <row r="306" spans="1:14" x14ac:dyDescent="0.25">
      <c r="A306" s="8">
        <v>11077</v>
      </c>
      <c r="B306" s="3" t="s">
        <v>13</v>
      </c>
      <c r="C306" s="3" t="s">
        <v>38</v>
      </c>
      <c r="D306" s="3" t="s">
        <v>40</v>
      </c>
      <c r="E306" s="8">
        <v>2</v>
      </c>
      <c r="F306" t="b">
        <v>0</v>
      </c>
      <c r="G306" t="b">
        <v>0</v>
      </c>
      <c r="H306" s="3" t="s">
        <v>162</v>
      </c>
      <c r="I306" s="8">
        <v>370</v>
      </c>
      <c r="J306" s="3" t="s">
        <v>515</v>
      </c>
      <c r="K306" s="3" t="s">
        <v>559</v>
      </c>
      <c r="L306" s="8">
        <v>1086</v>
      </c>
      <c r="M306" s="11">
        <v>66</v>
      </c>
      <c r="N306" t="str">
        <f>IF(AND(Tabla_Terminales[[#This Row],[Terminales]]&gt;2,Tabla_Terminales[[#This Row],[Operaciones_diarias]]&gt;170),"💵","NO")</f>
        <v>NO</v>
      </c>
    </row>
    <row r="307" spans="1:14" x14ac:dyDescent="0.25">
      <c r="A307" s="8">
        <v>11409</v>
      </c>
      <c r="B307" s="3" t="s">
        <v>16</v>
      </c>
      <c r="C307" s="3" t="s">
        <v>38</v>
      </c>
      <c r="D307" s="3" t="s">
        <v>40</v>
      </c>
      <c r="E307" s="8">
        <v>5</v>
      </c>
      <c r="F307" t="b">
        <v>1</v>
      </c>
      <c r="G307" t="b">
        <v>1</v>
      </c>
      <c r="H307" s="3" t="s">
        <v>164</v>
      </c>
      <c r="I307" s="8">
        <v>538</v>
      </c>
      <c r="J307" s="3" t="s">
        <v>515</v>
      </c>
      <c r="K307" s="3" t="s">
        <v>559</v>
      </c>
      <c r="L307" s="8">
        <v>1067</v>
      </c>
      <c r="M307" s="11">
        <v>176</v>
      </c>
      <c r="N307" t="str">
        <f>IF(AND(Tabla_Terminales[[#This Row],[Terminales]]&gt;2,Tabla_Terminales[[#This Row],[Operaciones_diarias]]&gt;170),"💵","NO")</f>
        <v>💵</v>
      </c>
    </row>
    <row r="308" spans="1:14" x14ac:dyDescent="0.25">
      <c r="A308" s="8">
        <v>11183</v>
      </c>
      <c r="B308" s="3" t="s">
        <v>16</v>
      </c>
      <c r="C308" s="3" t="s">
        <v>38</v>
      </c>
      <c r="D308" s="3" t="s">
        <v>40</v>
      </c>
      <c r="E308" s="8">
        <v>1</v>
      </c>
      <c r="F308" t="b">
        <v>0</v>
      </c>
      <c r="G308" t="b">
        <v>1</v>
      </c>
      <c r="H308" s="3" t="s">
        <v>165</v>
      </c>
      <c r="I308" s="8">
        <v>521</v>
      </c>
      <c r="J308" s="3" t="s">
        <v>527</v>
      </c>
      <c r="K308" s="3" t="s">
        <v>567</v>
      </c>
      <c r="L308" s="8">
        <v>1215</v>
      </c>
      <c r="M308" s="11">
        <v>237</v>
      </c>
      <c r="N308" t="str">
        <f>IF(AND(Tabla_Terminales[[#This Row],[Terminales]]&gt;2,Tabla_Terminales[[#This Row],[Operaciones_diarias]]&gt;170),"💵","NO")</f>
        <v>NO</v>
      </c>
    </row>
    <row r="309" spans="1:14" x14ac:dyDescent="0.25">
      <c r="A309" s="8">
        <v>11698</v>
      </c>
      <c r="B309" s="3" t="s">
        <v>18</v>
      </c>
      <c r="C309" s="3" t="s">
        <v>38</v>
      </c>
      <c r="D309" s="3" t="s">
        <v>40</v>
      </c>
      <c r="E309" s="8">
        <v>2</v>
      </c>
      <c r="F309" t="b">
        <v>1</v>
      </c>
      <c r="G309" t="b">
        <v>0</v>
      </c>
      <c r="H309" s="3" t="s">
        <v>166</v>
      </c>
      <c r="I309" s="8">
        <v>1159</v>
      </c>
      <c r="J309" s="3" t="s">
        <v>514</v>
      </c>
      <c r="K309" s="3" t="s">
        <v>559</v>
      </c>
      <c r="L309" s="8">
        <v>1107</v>
      </c>
      <c r="M309" s="11">
        <v>194</v>
      </c>
      <c r="N309" t="str">
        <f>IF(AND(Tabla_Terminales[[#This Row],[Terminales]]&gt;2,Tabla_Terminales[[#This Row],[Operaciones_diarias]]&gt;170),"💵","NO")</f>
        <v>NO</v>
      </c>
    </row>
    <row r="310" spans="1:14" x14ac:dyDescent="0.25">
      <c r="A310" s="8">
        <v>11670</v>
      </c>
      <c r="B310" s="3" t="s">
        <v>16</v>
      </c>
      <c r="C310" s="3" t="s">
        <v>38</v>
      </c>
      <c r="D310" s="3" t="s">
        <v>40</v>
      </c>
      <c r="E310" s="8">
        <v>1</v>
      </c>
      <c r="F310" t="b">
        <v>0</v>
      </c>
      <c r="G310" t="b">
        <v>0</v>
      </c>
      <c r="H310" s="3" t="s">
        <v>167</v>
      </c>
      <c r="I310" s="8">
        <v>743</v>
      </c>
      <c r="J310" s="3" t="s">
        <v>518</v>
      </c>
      <c r="K310" s="3" t="s">
        <v>562</v>
      </c>
      <c r="L310" s="8">
        <v>1405</v>
      </c>
      <c r="M310" s="11">
        <v>59</v>
      </c>
      <c r="N310" t="str">
        <f>IF(AND(Tabla_Terminales[[#This Row],[Terminales]]&gt;2,Tabla_Terminales[[#This Row],[Operaciones_diarias]]&gt;170),"💵","NO")</f>
        <v>NO</v>
      </c>
    </row>
    <row r="311" spans="1:14" x14ac:dyDescent="0.25">
      <c r="A311" s="8">
        <v>10994</v>
      </c>
      <c r="B311" s="3" t="s">
        <v>16</v>
      </c>
      <c r="C311" s="3" t="s">
        <v>38</v>
      </c>
      <c r="D311" s="3" t="s">
        <v>40</v>
      </c>
      <c r="E311" s="8">
        <v>1</v>
      </c>
      <c r="F311" t="b">
        <v>1</v>
      </c>
      <c r="G311" t="b">
        <v>1</v>
      </c>
      <c r="H311" s="3" t="s">
        <v>168</v>
      </c>
      <c r="I311" s="8">
        <v>1930</v>
      </c>
      <c r="J311" s="3" t="s">
        <v>524</v>
      </c>
      <c r="K311" s="3" t="s">
        <v>565</v>
      </c>
      <c r="L311" s="8">
        <v>1113</v>
      </c>
      <c r="M311" s="11">
        <v>48</v>
      </c>
      <c r="N311" t="str">
        <f>IF(AND(Tabla_Terminales[[#This Row],[Terminales]]&gt;2,Tabla_Terminales[[#This Row],[Operaciones_diarias]]&gt;170),"💵","NO")</f>
        <v>NO</v>
      </c>
    </row>
    <row r="312" spans="1:14" x14ac:dyDescent="0.25">
      <c r="A312" s="8">
        <v>10962</v>
      </c>
      <c r="B312" s="3" t="s">
        <v>16</v>
      </c>
      <c r="C312" s="3" t="s">
        <v>38</v>
      </c>
      <c r="D312" s="3" t="s">
        <v>40</v>
      </c>
      <c r="E312" s="8">
        <v>2</v>
      </c>
      <c r="F312" t="b">
        <v>1</v>
      </c>
      <c r="G312" t="b">
        <v>0</v>
      </c>
      <c r="H312" s="3" t="s">
        <v>169</v>
      </c>
      <c r="I312" s="8">
        <v>2527</v>
      </c>
      <c r="J312" s="3" t="s">
        <v>532</v>
      </c>
      <c r="K312" s="3" t="s">
        <v>570</v>
      </c>
      <c r="L312" s="8">
        <v>1428</v>
      </c>
      <c r="M312" s="11">
        <v>263</v>
      </c>
      <c r="N312" t="str">
        <f>IF(AND(Tabla_Terminales[[#This Row],[Terminales]]&gt;2,Tabla_Terminales[[#This Row],[Operaciones_diarias]]&gt;170),"💵","NO")</f>
        <v>NO</v>
      </c>
    </row>
    <row r="313" spans="1:14" x14ac:dyDescent="0.25">
      <c r="A313" s="8">
        <v>11092</v>
      </c>
      <c r="B313" s="3" t="s">
        <v>16</v>
      </c>
      <c r="C313" s="3" t="s">
        <v>38</v>
      </c>
      <c r="D313" s="3" t="s">
        <v>40</v>
      </c>
      <c r="E313" s="8">
        <v>2</v>
      </c>
      <c r="F313" t="b">
        <v>0</v>
      </c>
      <c r="G313" t="b">
        <v>1</v>
      </c>
      <c r="H313" s="3" t="s">
        <v>170</v>
      </c>
      <c r="I313" s="8">
        <v>3040</v>
      </c>
      <c r="J313" s="3" t="s">
        <v>544</v>
      </c>
      <c r="K313" s="3" t="s">
        <v>572</v>
      </c>
      <c r="L313" s="8">
        <v>1437</v>
      </c>
      <c r="M313" s="11">
        <v>298</v>
      </c>
      <c r="N313" t="str">
        <f>IF(AND(Tabla_Terminales[[#This Row],[Terminales]]&gt;2,Tabla_Terminales[[#This Row],[Operaciones_diarias]]&gt;170),"💵","NO")</f>
        <v>NO</v>
      </c>
    </row>
    <row r="314" spans="1:14" x14ac:dyDescent="0.25">
      <c r="A314" s="8">
        <v>10960</v>
      </c>
      <c r="B314" s="3" t="s">
        <v>16</v>
      </c>
      <c r="C314" s="3" t="s">
        <v>38</v>
      </c>
      <c r="D314" s="3" t="s">
        <v>40</v>
      </c>
      <c r="E314" s="8">
        <v>5</v>
      </c>
      <c r="F314" t="b">
        <v>1</v>
      </c>
      <c r="G314" t="b">
        <v>1</v>
      </c>
      <c r="H314" s="3" t="s">
        <v>171</v>
      </c>
      <c r="I314" s="8">
        <v>2475</v>
      </c>
      <c r="J314" s="3" t="s">
        <v>532</v>
      </c>
      <c r="K314" s="3" t="s">
        <v>570</v>
      </c>
      <c r="L314" s="8">
        <v>1428</v>
      </c>
      <c r="M314" s="11">
        <v>70</v>
      </c>
      <c r="N314" t="str">
        <f>IF(AND(Tabla_Terminales[[#This Row],[Terminales]]&gt;2,Tabla_Terminales[[#This Row],[Operaciones_diarias]]&gt;170),"💵","NO")</f>
        <v>NO</v>
      </c>
    </row>
    <row r="315" spans="1:14" x14ac:dyDescent="0.25">
      <c r="A315" s="8">
        <v>11172</v>
      </c>
      <c r="B315" s="3" t="s">
        <v>16</v>
      </c>
      <c r="C315" s="3" t="s">
        <v>38</v>
      </c>
      <c r="D315" s="3" t="s">
        <v>40</v>
      </c>
      <c r="E315" s="8">
        <v>4</v>
      </c>
      <c r="F315" t="b">
        <v>1</v>
      </c>
      <c r="G315" t="b">
        <v>0</v>
      </c>
      <c r="H315" s="3" t="s">
        <v>172</v>
      </c>
      <c r="I315" s="8">
        <v>11</v>
      </c>
      <c r="J315" s="3" t="s">
        <v>527</v>
      </c>
      <c r="K315" s="3" t="s">
        <v>567</v>
      </c>
      <c r="L315" s="8">
        <v>1030</v>
      </c>
      <c r="M315" s="11">
        <v>48</v>
      </c>
      <c r="N315" t="str">
        <f>IF(AND(Tabla_Terminales[[#This Row],[Terminales]]&gt;2,Tabla_Terminales[[#This Row],[Operaciones_diarias]]&gt;170),"💵","NO")</f>
        <v>NO</v>
      </c>
    </row>
    <row r="316" spans="1:14" x14ac:dyDescent="0.25">
      <c r="A316" s="8">
        <v>11015</v>
      </c>
      <c r="B316" s="3" t="s">
        <v>13</v>
      </c>
      <c r="C316" s="3" t="s">
        <v>38</v>
      </c>
      <c r="D316" s="3" t="s">
        <v>40</v>
      </c>
      <c r="E316" s="8">
        <v>3</v>
      </c>
      <c r="F316" t="b">
        <v>0</v>
      </c>
      <c r="G316" t="b">
        <v>1</v>
      </c>
      <c r="H316" s="3" t="s">
        <v>173</v>
      </c>
      <c r="I316" s="8">
        <v>1402</v>
      </c>
      <c r="J316" s="3" t="s">
        <v>512</v>
      </c>
      <c r="K316" s="3" t="s">
        <v>559</v>
      </c>
      <c r="L316" s="8">
        <v>1048</v>
      </c>
      <c r="M316" s="11">
        <v>315</v>
      </c>
      <c r="N316" t="str">
        <f>IF(AND(Tabla_Terminales[[#This Row],[Terminales]]&gt;2,Tabla_Terminales[[#This Row],[Operaciones_diarias]]&gt;170),"💵","NO")</f>
        <v>💵</v>
      </c>
    </row>
    <row r="317" spans="1:14" x14ac:dyDescent="0.25">
      <c r="A317" s="8">
        <v>11026</v>
      </c>
      <c r="B317" s="3" t="s">
        <v>16</v>
      </c>
      <c r="C317" s="3" t="s">
        <v>38</v>
      </c>
      <c r="D317" s="3" t="s">
        <v>40</v>
      </c>
      <c r="E317" s="8">
        <v>3</v>
      </c>
      <c r="F317" t="b">
        <v>0</v>
      </c>
      <c r="G317" t="b">
        <v>1</v>
      </c>
      <c r="H317" s="3" t="s">
        <v>173</v>
      </c>
      <c r="I317" s="8">
        <v>1428</v>
      </c>
      <c r="J317" s="3" t="s">
        <v>512</v>
      </c>
      <c r="K317" s="3" t="s">
        <v>559</v>
      </c>
      <c r="L317" s="8">
        <v>1048</v>
      </c>
      <c r="M317" s="11">
        <v>235</v>
      </c>
      <c r="N317" t="str">
        <f>IF(AND(Tabla_Terminales[[#This Row],[Terminales]]&gt;2,Tabla_Terminales[[#This Row],[Operaciones_diarias]]&gt;170),"💵","NO")</f>
        <v>💵</v>
      </c>
    </row>
    <row r="318" spans="1:14" x14ac:dyDescent="0.25">
      <c r="A318" s="8">
        <v>11023</v>
      </c>
      <c r="B318" s="3" t="s">
        <v>13</v>
      </c>
      <c r="C318" s="3" t="s">
        <v>38</v>
      </c>
      <c r="D318" s="3" t="s">
        <v>40</v>
      </c>
      <c r="E318" s="8">
        <v>2</v>
      </c>
      <c r="F318" t="b">
        <v>1</v>
      </c>
      <c r="G318" t="b">
        <v>1</v>
      </c>
      <c r="H318" s="3" t="s">
        <v>173</v>
      </c>
      <c r="I318" s="8">
        <v>593</v>
      </c>
      <c r="J318" s="3" t="s">
        <v>512</v>
      </c>
      <c r="K318" s="3" t="s">
        <v>559</v>
      </c>
      <c r="L318" s="8">
        <v>1047</v>
      </c>
      <c r="M318" s="11">
        <v>119</v>
      </c>
      <c r="N318" t="str">
        <f>IF(AND(Tabla_Terminales[[#This Row],[Terminales]]&gt;2,Tabla_Terminales[[#This Row],[Operaciones_diarias]]&gt;170),"💵","NO")</f>
        <v>NO</v>
      </c>
    </row>
    <row r="319" spans="1:14" x14ac:dyDescent="0.25">
      <c r="A319" s="8">
        <v>11220</v>
      </c>
      <c r="B319" s="3" t="s">
        <v>16</v>
      </c>
      <c r="C319" s="3" t="s">
        <v>38</v>
      </c>
      <c r="D319" s="3" t="s">
        <v>40</v>
      </c>
      <c r="E319" s="8">
        <v>2</v>
      </c>
      <c r="F319" t="b">
        <v>0</v>
      </c>
      <c r="G319" t="b">
        <v>0</v>
      </c>
      <c r="H319" s="3" t="s">
        <v>174</v>
      </c>
      <c r="I319" s="8">
        <v>4307</v>
      </c>
      <c r="J319" s="3" t="s">
        <v>542</v>
      </c>
      <c r="K319" s="3" t="s">
        <v>573</v>
      </c>
      <c r="L319" s="8">
        <v>1419</v>
      </c>
      <c r="M319" s="11">
        <v>214</v>
      </c>
      <c r="N319" t="str">
        <f>IF(AND(Tabla_Terminales[[#This Row],[Terminales]]&gt;2,Tabla_Terminales[[#This Row],[Operaciones_diarias]]&gt;170),"💵","NO")</f>
        <v>NO</v>
      </c>
    </row>
    <row r="320" spans="1:14" x14ac:dyDescent="0.25">
      <c r="A320" s="8">
        <v>11433</v>
      </c>
      <c r="B320" s="3" t="s">
        <v>22</v>
      </c>
      <c r="C320" s="3" t="s">
        <v>38</v>
      </c>
      <c r="D320" s="3" t="s">
        <v>40</v>
      </c>
      <c r="E320" s="8">
        <v>1</v>
      </c>
      <c r="F320" t="b">
        <v>1</v>
      </c>
      <c r="G320" t="b">
        <v>1</v>
      </c>
      <c r="H320" s="3" t="s">
        <v>175</v>
      </c>
      <c r="I320" s="8">
        <v>1502</v>
      </c>
      <c r="J320" s="3" t="s">
        <v>550</v>
      </c>
      <c r="K320" s="3" t="s">
        <v>563</v>
      </c>
      <c r="L320" s="8">
        <v>1407</v>
      </c>
      <c r="M320" s="11">
        <v>72</v>
      </c>
      <c r="N320" t="str">
        <f>IF(AND(Tabla_Terminales[[#This Row],[Terminales]]&gt;2,Tabla_Terminales[[#This Row],[Operaciones_diarias]]&gt;170),"💵","NO")</f>
        <v>NO</v>
      </c>
    </row>
    <row r="321" spans="1:14" x14ac:dyDescent="0.25">
      <c r="A321" s="8">
        <v>11731</v>
      </c>
      <c r="B321" s="3" t="s">
        <v>13</v>
      </c>
      <c r="C321" s="3" t="s">
        <v>38</v>
      </c>
      <c r="D321" s="3" t="s">
        <v>40</v>
      </c>
      <c r="E321" s="8">
        <v>1</v>
      </c>
      <c r="F321" t="b">
        <v>1</v>
      </c>
      <c r="G321" t="b">
        <v>1</v>
      </c>
      <c r="H321" s="3" t="s">
        <v>176</v>
      </c>
      <c r="I321" s="8">
        <v>6976</v>
      </c>
      <c r="J321" s="3" t="s">
        <v>534</v>
      </c>
      <c r="K321" s="3" t="s">
        <v>572</v>
      </c>
      <c r="L321" s="8">
        <v>1439</v>
      </c>
      <c r="M321" s="11">
        <v>24</v>
      </c>
      <c r="N321" t="str">
        <f>IF(AND(Tabla_Terminales[[#This Row],[Terminales]]&gt;2,Tabla_Terminales[[#This Row],[Operaciones_diarias]]&gt;170),"💵","NO")</f>
        <v>NO</v>
      </c>
    </row>
    <row r="322" spans="1:14" x14ac:dyDescent="0.25">
      <c r="A322" s="8">
        <v>11028</v>
      </c>
      <c r="B322" s="3" t="s">
        <v>29</v>
      </c>
      <c r="C322" s="3" t="s">
        <v>38</v>
      </c>
      <c r="D322" s="3" t="s">
        <v>40</v>
      </c>
      <c r="E322" s="8">
        <v>1</v>
      </c>
      <c r="F322" t="b">
        <v>1</v>
      </c>
      <c r="G322" t="b">
        <v>1</v>
      </c>
      <c r="H322" s="3" t="s">
        <v>177</v>
      </c>
      <c r="I322" s="8">
        <v>50</v>
      </c>
      <c r="J322" s="3" t="s">
        <v>512</v>
      </c>
      <c r="K322" s="3" t="s">
        <v>559</v>
      </c>
      <c r="L322" s="8">
        <v>1084</v>
      </c>
      <c r="M322" s="11">
        <v>308</v>
      </c>
      <c r="N322" t="str">
        <f>IF(AND(Tabla_Terminales[[#This Row],[Terminales]]&gt;2,Tabla_Terminales[[#This Row],[Operaciones_diarias]]&gt;170),"💵","NO")</f>
        <v>NO</v>
      </c>
    </row>
    <row r="323" spans="1:14" x14ac:dyDescent="0.25">
      <c r="A323" s="8">
        <v>11041</v>
      </c>
      <c r="B323" s="3" t="s">
        <v>18</v>
      </c>
      <c r="C323" s="3" t="s">
        <v>38</v>
      </c>
      <c r="D323" s="3" t="s">
        <v>40</v>
      </c>
      <c r="E323" s="8">
        <v>2</v>
      </c>
      <c r="F323" t="b">
        <v>0</v>
      </c>
      <c r="G323" t="b">
        <v>0</v>
      </c>
      <c r="H323" s="3" t="s">
        <v>177</v>
      </c>
      <c r="I323" s="8">
        <v>72</v>
      </c>
      <c r="J323" s="3" t="s">
        <v>512</v>
      </c>
      <c r="K323" s="3" t="s">
        <v>559</v>
      </c>
      <c r="L323" s="8">
        <v>1084</v>
      </c>
      <c r="M323" s="11">
        <v>278</v>
      </c>
      <c r="N323" t="str">
        <f>IF(AND(Tabla_Terminales[[#This Row],[Terminales]]&gt;2,Tabla_Terminales[[#This Row],[Operaciones_diarias]]&gt;170),"💵","NO")</f>
        <v>NO</v>
      </c>
    </row>
    <row r="324" spans="1:14" x14ac:dyDescent="0.25">
      <c r="A324" s="8">
        <v>11408</v>
      </c>
      <c r="B324" s="3" t="s">
        <v>15</v>
      </c>
      <c r="C324" s="3" t="s">
        <v>38</v>
      </c>
      <c r="D324" s="3" t="s">
        <v>40</v>
      </c>
      <c r="E324" s="8">
        <v>1</v>
      </c>
      <c r="F324" t="b">
        <v>0</v>
      </c>
      <c r="G324" t="b">
        <v>0</v>
      </c>
      <c r="H324" s="3" t="s">
        <v>178</v>
      </c>
      <c r="I324" s="8">
        <v>99</v>
      </c>
      <c r="J324" s="3" t="s">
        <v>512</v>
      </c>
      <c r="K324" s="3" t="s">
        <v>559</v>
      </c>
      <c r="L324" s="8">
        <v>1084</v>
      </c>
      <c r="M324" s="11">
        <v>203</v>
      </c>
      <c r="N324" t="str">
        <f>IF(AND(Tabla_Terminales[[#This Row],[Terminales]]&gt;2,Tabla_Terminales[[#This Row],[Operaciones_diarias]]&gt;170),"💵","NO")</f>
        <v>NO</v>
      </c>
    </row>
    <row r="325" spans="1:14" x14ac:dyDescent="0.25">
      <c r="A325" s="8">
        <v>11779</v>
      </c>
      <c r="B325" s="3" t="s">
        <v>16</v>
      </c>
      <c r="C325" s="3" t="s">
        <v>38</v>
      </c>
      <c r="D325" s="3" t="s">
        <v>40</v>
      </c>
      <c r="E325" s="8">
        <v>1</v>
      </c>
      <c r="F325" t="b">
        <v>0</v>
      </c>
      <c r="G325" t="b">
        <v>0</v>
      </c>
      <c r="H325" s="3" t="s">
        <v>179</v>
      </c>
      <c r="I325" s="8">
        <v>3640</v>
      </c>
      <c r="J325" s="3" t="s">
        <v>530</v>
      </c>
      <c r="K325" s="3" t="s">
        <v>569</v>
      </c>
      <c r="L325" s="8">
        <v>1425</v>
      </c>
      <c r="M325" s="11">
        <v>65</v>
      </c>
      <c r="N325" t="str">
        <f>IF(AND(Tabla_Terminales[[#This Row],[Terminales]]&gt;2,Tabla_Terminales[[#This Row],[Operaciones_diarias]]&gt;170),"💵","NO")</f>
        <v>NO</v>
      </c>
    </row>
    <row r="326" spans="1:14" x14ac:dyDescent="0.25">
      <c r="A326" s="8">
        <v>10995</v>
      </c>
      <c r="B326" s="3" t="s">
        <v>16</v>
      </c>
      <c r="C326" s="3" t="s">
        <v>38</v>
      </c>
      <c r="D326" s="3" t="s">
        <v>40</v>
      </c>
      <c r="E326" s="8">
        <v>1</v>
      </c>
      <c r="F326" t="b">
        <v>1</v>
      </c>
      <c r="G326" t="b">
        <v>0</v>
      </c>
      <c r="H326" s="3" t="s">
        <v>180</v>
      </c>
      <c r="I326" s="8">
        <v>1840</v>
      </c>
      <c r="J326" s="3" t="s">
        <v>524</v>
      </c>
      <c r="K326" s="3" t="s">
        <v>565</v>
      </c>
      <c r="L326" s="8">
        <v>1122</v>
      </c>
      <c r="M326" s="11">
        <v>165</v>
      </c>
      <c r="N326" t="str">
        <f>IF(AND(Tabla_Terminales[[#This Row],[Terminales]]&gt;2,Tabla_Terminales[[#This Row],[Operaciones_diarias]]&gt;170),"💵","NO")</f>
        <v>NO</v>
      </c>
    </row>
    <row r="327" spans="1:14" x14ac:dyDescent="0.25">
      <c r="A327" s="8">
        <v>10889</v>
      </c>
      <c r="B327" s="3" t="s">
        <v>13</v>
      </c>
      <c r="C327" s="3" t="s">
        <v>38</v>
      </c>
      <c r="D327" s="3" t="s">
        <v>40</v>
      </c>
      <c r="E327" s="8">
        <v>3</v>
      </c>
      <c r="F327" t="b">
        <v>1</v>
      </c>
      <c r="G327" t="b">
        <v>0</v>
      </c>
      <c r="H327" s="3" t="s">
        <v>181</v>
      </c>
      <c r="I327" s="8">
        <v>3202</v>
      </c>
      <c r="J327" s="3" t="s">
        <v>556</v>
      </c>
      <c r="K327" s="3" t="s">
        <v>573</v>
      </c>
      <c r="L327" s="8">
        <v>1417</v>
      </c>
      <c r="M327" s="11">
        <v>81</v>
      </c>
      <c r="N327" t="str">
        <f>IF(AND(Tabla_Terminales[[#This Row],[Terminales]]&gt;2,Tabla_Terminales[[#This Row],[Operaciones_diarias]]&gt;170),"💵","NO")</f>
        <v>NO</v>
      </c>
    </row>
    <row r="328" spans="1:14" x14ac:dyDescent="0.25">
      <c r="A328" s="8">
        <v>11512</v>
      </c>
      <c r="B328" s="3" t="s">
        <v>18</v>
      </c>
      <c r="C328" s="3" t="s">
        <v>38</v>
      </c>
      <c r="D328" s="3" t="s">
        <v>40</v>
      </c>
      <c r="E328" s="8">
        <v>1</v>
      </c>
      <c r="F328" t="b">
        <v>0</v>
      </c>
      <c r="G328" t="b">
        <v>0</v>
      </c>
      <c r="H328" s="3" t="s">
        <v>182</v>
      </c>
      <c r="I328" s="8">
        <v>743</v>
      </c>
      <c r="J328" s="3" t="s">
        <v>525</v>
      </c>
      <c r="K328" s="3" t="s">
        <v>560</v>
      </c>
      <c r="L328" s="8">
        <v>1268</v>
      </c>
      <c r="M328" s="11">
        <v>95</v>
      </c>
      <c r="N328" t="str">
        <f>IF(AND(Tabla_Terminales[[#This Row],[Terminales]]&gt;2,Tabla_Terminales[[#This Row],[Operaciones_diarias]]&gt;170),"💵","NO")</f>
        <v>NO</v>
      </c>
    </row>
    <row r="329" spans="1:14" x14ac:dyDescent="0.25">
      <c r="A329" s="8">
        <v>11079</v>
      </c>
      <c r="B329" s="3" t="s">
        <v>13</v>
      </c>
      <c r="C329" s="3" t="s">
        <v>38</v>
      </c>
      <c r="D329" s="3" t="s">
        <v>40</v>
      </c>
      <c r="E329" s="8">
        <v>1</v>
      </c>
      <c r="F329" t="b">
        <v>1</v>
      </c>
      <c r="G329" t="b">
        <v>0</v>
      </c>
      <c r="H329" s="3" t="s">
        <v>183</v>
      </c>
      <c r="I329" s="8">
        <v>12</v>
      </c>
      <c r="J329" s="3" t="s">
        <v>515</v>
      </c>
      <c r="K329" s="3" t="s">
        <v>559</v>
      </c>
      <c r="L329" s="8">
        <v>1097</v>
      </c>
      <c r="M329" s="11">
        <v>80</v>
      </c>
      <c r="N329" t="str">
        <f>IF(AND(Tabla_Terminales[[#This Row],[Terminales]]&gt;2,Tabla_Terminales[[#This Row],[Operaciones_diarias]]&gt;170),"💵","NO")</f>
        <v>NO</v>
      </c>
    </row>
    <row r="330" spans="1:14" x14ac:dyDescent="0.25">
      <c r="A330" s="8">
        <v>11030</v>
      </c>
      <c r="B330" s="3" t="s">
        <v>18</v>
      </c>
      <c r="C330" s="3" t="s">
        <v>38</v>
      </c>
      <c r="D330" s="3" t="s">
        <v>40</v>
      </c>
      <c r="E330" s="8">
        <v>1</v>
      </c>
      <c r="F330" t="b">
        <v>1</v>
      </c>
      <c r="G330" t="b">
        <v>0</v>
      </c>
      <c r="H330" s="3" t="s">
        <v>184</v>
      </c>
      <c r="I330" s="8">
        <v>431</v>
      </c>
      <c r="J330" s="3" t="s">
        <v>512</v>
      </c>
      <c r="K330" s="3" t="s">
        <v>559</v>
      </c>
      <c r="L330" s="8">
        <v>1019</v>
      </c>
      <c r="M330" s="11">
        <v>39</v>
      </c>
      <c r="N330" t="str">
        <f>IF(AND(Tabla_Terminales[[#This Row],[Terminales]]&gt;2,Tabla_Terminales[[#This Row],[Operaciones_diarias]]&gt;170),"💵","NO")</f>
        <v>NO</v>
      </c>
    </row>
    <row r="331" spans="1:14" x14ac:dyDescent="0.25">
      <c r="A331" s="8">
        <v>11730</v>
      </c>
      <c r="B331" s="3" t="s">
        <v>13</v>
      </c>
      <c r="C331" s="3" t="s">
        <v>38</v>
      </c>
      <c r="D331" s="3" t="s">
        <v>40</v>
      </c>
      <c r="E331" s="8">
        <v>3</v>
      </c>
      <c r="F331" t="b">
        <v>1</v>
      </c>
      <c r="G331" t="b">
        <v>0</v>
      </c>
      <c r="H331" s="3" t="s">
        <v>185</v>
      </c>
      <c r="I331" s="8">
        <v>4130</v>
      </c>
      <c r="J331" s="3" t="s">
        <v>555</v>
      </c>
      <c r="K331" s="3" t="s">
        <v>572</v>
      </c>
      <c r="L331" s="8">
        <v>1439</v>
      </c>
      <c r="M331" s="11">
        <v>314</v>
      </c>
      <c r="N331" t="str">
        <f>IF(AND(Tabla_Terminales[[#This Row],[Terminales]]&gt;2,Tabla_Terminales[[#This Row],[Operaciones_diarias]]&gt;170),"💵","NO")</f>
        <v>💵</v>
      </c>
    </row>
    <row r="332" spans="1:14" x14ac:dyDescent="0.25">
      <c r="A332" s="8">
        <v>11729</v>
      </c>
      <c r="B332" s="3" t="s">
        <v>19</v>
      </c>
      <c r="C332" s="3" t="s">
        <v>38</v>
      </c>
      <c r="D332" s="3" t="s">
        <v>40</v>
      </c>
      <c r="E332" s="8">
        <v>2</v>
      </c>
      <c r="F332" t="b">
        <v>1</v>
      </c>
      <c r="G332" t="b">
        <v>0</v>
      </c>
      <c r="H332" s="3" t="s">
        <v>185</v>
      </c>
      <c r="I332" s="8">
        <v>4349</v>
      </c>
      <c r="J332" s="3" t="s">
        <v>555</v>
      </c>
      <c r="K332" s="3" t="s">
        <v>572</v>
      </c>
      <c r="L332" s="8">
        <v>1439</v>
      </c>
      <c r="M332" s="11">
        <v>243</v>
      </c>
      <c r="N332" t="str">
        <f>IF(AND(Tabla_Terminales[[#This Row],[Terminales]]&gt;2,Tabla_Terminales[[#This Row],[Operaciones_diarias]]&gt;170),"💵","NO")</f>
        <v>NO</v>
      </c>
    </row>
    <row r="333" spans="1:14" x14ac:dyDescent="0.25">
      <c r="A333" s="8">
        <v>10892</v>
      </c>
      <c r="B333" s="3" t="s">
        <v>16</v>
      </c>
      <c r="C333" s="3" t="s">
        <v>38</v>
      </c>
      <c r="D333" s="3" t="s">
        <v>40</v>
      </c>
      <c r="E333" s="8">
        <v>2</v>
      </c>
      <c r="F333" t="b">
        <v>0</v>
      </c>
      <c r="G333" t="b">
        <v>0</v>
      </c>
      <c r="H333" s="3" t="s">
        <v>186</v>
      </c>
      <c r="I333" s="8">
        <v>3174</v>
      </c>
      <c r="J333" s="3" t="s">
        <v>556</v>
      </c>
      <c r="K333" s="3" t="s">
        <v>573</v>
      </c>
      <c r="L333" s="8">
        <v>1417</v>
      </c>
      <c r="M333" s="11">
        <v>96</v>
      </c>
      <c r="N333" t="str">
        <f>IF(AND(Tabla_Terminales[[#This Row],[Terminales]]&gt;2,Tabla_Terminales[[#This Row],[Operaciones_diarias]]&gt;170),"💵","NO")</f>
        <v>NO</v>
      </c>
    </row>
    <row r="334" spans="1:14" x14ac:dyDescent="0.25">
      <c r="A334" s="8">
        <v>11219</v>
      </c>
      <c r="B334" s="3" t="s">
        <v>16</v>
      </c>
      <c r="C334" s="3" t="s">
        <v>38</v>
      </c>
      <c r="D334" s="3" t="s">
        <v>40</v>
      </c>
      <c r="E334" s="8">
        <v>1</v>
      </c>
      <c r="F334" t="b">
        <v>0</v>
      </c>
      <c r="G334" t="b">
        <v>0</v>
      </c>
      <c r="H334" s="3" t="s">
        <v>187</v>
      </c>
      <c r="I334" s="8">
        <v>3952</v>
      </c>
      <c r="J334" s="3" t="s">
        <v>542</v>
      </c>
      <c r="K334" s="3" t="s">
        <v>573</v>
      </c>
      <c r="L334" s="8">
        <v>1419</v>
      </c>
      <c r="M334" s="11">
        <v>127</v>
      </c>
      <c r="N334" t="str">
        <f>IF(AND(Tabla_Terminales[[#This Row],[Terminales]]&gt;2,Tabla_Terminales[[#This Row],[Operaciones_diarias]]&gt;170),"💵","NO")</f>
        <v>NO</v>
      </c>
    </row>
    <row r="335" spans="1:14" x14ac:dyDescent="0.25">
      <c r="A335" s="8">
        <v>11218</v>
      </c>
      <c r="B335" s="3" t="s">
        <v>19</v>
      </c>
      <c r="C335" s="3" t="s">
        <v>38</v>
      </c>
      <c r="D335" s="3" t="s">
        <v>40</v>
      </c>
      <c r="E335" s="8">
        <v>2</v>
      </c>
      <c r="F335" t="b">
        <v>1</v>
      </c>
      <c r="G335" t="b">
        <v>0</v>
      </c>
      <c r="H335" s="3" t="s">
        <v>187</v>
      </c>
      <c r="I335" s="8">
        <v>4020</v>
      </c>
      <c r="J335" s="3" t="s">
        <v>542</v>
      </c>
      <c r="K335" s="3" t="s">
        <v>573</v>
      </c>
      <c r="L335" s="8">
        <v>1419</v>
      </c>
      <c r="M335" s="11">
        <v>224</v>
      </c>
      <c r="N335" t="str">
        <f>IF(AND(Tabla_Terminales[[#This Row],[Terminales]]&gt;2,Tabla_Terminales[[#This Row],[Operaciones_diarias]]&gt;170),"💵","NO")</f>
        <v>NO</v>
      </c>
    </row>
    <row r="336" spans="1:14" x14ac:dyDescent="0.25">
      <c r="A336" s="8">
        <v>10992</v>
      </c>
      <c r="B336" s="3" t="s">
        <v>16</v>
      </c>
      <c r="C336" s="3" t="s">
        <v>38</v>
      </c>
      <c r="D336" s="3" t="s">
        <v>40</v>
      </c>
      <c r="E336" s="8">
        <v>1</v>
      </c>
      <c r="F336" t="b">
        <v>1</v>
      </c>
      <c r="G336" t="b">
        <v>1</v>
      </c>
      <c r="H336" s="3" t="s">
        <v>188</v>
      </c>
      <c r="I336" s="8">
        <v>1536</v>
      </c>
      <c r="J336" s="3" t="s">
        <v>524</v>
      </c>
      <c r="K336" s="3" t="s">
        <v>565</v>
      </c>
      <c r="L336" s="8">
        <v>1061</v>
      </c>
      <c r="M336" s="11">
        <v>300</v>
      </c>
      <c r="N336" t="str">
        <f>IF(AND(Tabla_Terminales[[#This Row],[Terminales]]&gt;2,Tabla_Terminales[[#This Row],[Operaciones_diarias]]&gt;170),"💵","NO")</f>
        <v>NO</v>
      </c>
    </row>
    <row r="337" spans="1:14" x14ac:dyDescent="0.25">
      <c r="A337" s="8">
        <v>11790</v>
      </c>
      <c r="B337" s="3" t="s">
        <v>16</v>
      </c>
      <c r="C337" s="3" t="s">
        <v>38</v>
      </c>
      <c r="D337" s="3" t="s">
        <v>40</v>
      </c>
      <c r="E337" s="8">
        <v>1</v>
      </c>
      <c r="F337" t="b">
        <v>0</v>
      </c>
      <c r="G337" t="b">
        <v>0</v>
      </c>
      <c r="H337" s="3" t="s">
        <v>188</v>
      </c>
      <c r="I337" s="8">
        <v>4302</v>
      </c>
      <c r="J337" s="3" t="s">
        <v>530</v>
      </c>
      <c r="K337" s="3" t="s">
        <v>569</v>
      </c>
      <c r="L337" s="8">
        <v>1425</v>
      </c>
      <c r="M337" s="11">
        <v>78</v>
      </c>
      <c r="N337" t="str">
        <f>IF(AND(Tabla_Terminales[[#This Row],[Terminales]]&gt;2,Tabla_Terminales[[#This Row],[Operaciones_diarias]]&gt;170),"💵","NO")</f>
        <v>NO</v>
      </c>
    </row>
    <row r="338" spans="1:14" x14ac:dyDescent="0.25">
      <c r="A338" s="8">
        <v>11027</v>
      </c>
      <c r="B338" s="3" t="s">
        <v>16</v>
      </c>
      <c r="C338" s="3" t="s">
        <v>38</v>
      </c>
      <c r="D338" s="3" t="s">
        <v>40</v>
      </c>
      <c r="E338" s="8">
        <v>1</v>
      </c>
      <c r="F338" t="b">
        <v>1</v>
      </c>
      <c r="G338" t="b">
        <v>1</v>
      </c>
      <c r="H338" s="3" t="s">
        <v>189</v>
      </c>
      <c r="I338" s="8">
        <v>744</v>
      </c>
      <c r="J338" s="3" t="s">
        <v>512</v>
      </c>
      <c r="K338" s="3" t="s">
        <v>559</v>
      </c>
      <c r="L338" s="8">
        <v>1017</v>
      </c>
      <c r="M338" s="11">
        <v>22</v>
      </c>
      <c r="N338" t="str">
        <f>IF(AND(Tabla_Terminales[[#This Row],[Terminales]]&gt;2,Tabla_Terminales[[#This Row],[Operaciones_diarias]]&gt;170),"💵","NO")</f>
        <v>NO</v>
      </c>
    </row>
    <row r="339" spans="1:14" x14ac:dyDescent="0.25">
      <c r="A339" s="8">
        <v>11528</v>
      </c>
      <c r="B339" s="3" t="s">
        <v>13</v>
      </c>
      <c r="C339" s="3" t="s">
        <v>38</v>
      </c>
      <c r="D339" s="3" t="s">
        <v>40</v>
      </c>
      <c r="E339" s="8">
        <v>3</v>
      </c>
      <c r="F339" t="b">
        <v>1</v>
      </c>
      <c r="G339" t="b">
        <v>1</v>
      </c>
      <c r="H339" s="3" t="s">
        <v>190</v>
      </c>
      <c r="I339" s="8">
        <v>2443</v>
      </c>
      <c r="J339" s="3" t="s">
        <v>203</v>
      </c>
      <c r="K339" s="3" t="s">
        <v>571</v>
      </c>
      <c r="L339" s="8">
        <v>1429</v>
      </c>
      <c r="M339" s="11">
        <v>50</v>
      </c>
      <c r="N339" t="str">
        <f>IF(AND(Tabla_Terminales[[#This Row],[Terminales]]&gt;2,Tabla_Terminales[[#This Row],[Operaciones_diarias]]&gt;170),"💵","NO")</f>
        <v>NO</v>
      </c>
    </row>
    <row r="340" spans="1:14" x14ac:dyDescent="0.25">
      <c r="A340" s="8">
        <v>11695</v>
      </c>
      <c r="B340" s="3" t="s">
        <v>13</v>
      </c>
      <c r="C340" s="3" t="s">
        <v>38</v>
      </c>
      <c r="D340" s="3" t="s">
        <v>40</v>
      </c>
      <c r="E340" s="8">
        <v>1</v>
      </c>
      <c r="F340" t="b">
        <v>1</v>
      </c>
      <c r="G340" t="b">
        <v>0</v>
      </c>
      <c r="H340" s="3" t="s">
        <v>191</v>
      </c>
      <c r="I340" s="8">
        <v>2780</v>
      </c>
      <c r="J340" s="3" t="s">
        <v>519</v>
      </c>
      <c r="K340" s="3" t="s">
        <v>560</v>
      </c>
      <c r="L340" s="8">
        <v>1437</v>
      </c>
      <c r="M340" s="11">
        <v>248</v>
      </c>
      <c r="N340" t="str">
        <f>IF(AND(Tabla_Terminales[[#This Row],[Terminales]]&gt;2,Tabla_Terminales[[#This Row],[Operaciones_diarias]]&gt;170),"💵","NO")</f>
        <v>NO</v>
      </c>
    </row>
    <row r="341" spans="1:14" x14ac:dyDescent="0.25">
      <c r="A341" s="8">
        <v>10986</v>
      </c>
      <c r="B341" s="3" t="s">
        <v>16</v>
      </c>
      <c r="C341" s="3" t="s">
        <v>38</v>
      </c>
      <c r="D341" s="3" t="s">
        <v>40</v>
      </c>
      <c r="E341" s="8">
        <v>1</v>
      </c>
      <c r="F341" t="b">
        <v>0</v>
      </c>
      <c r="G341" t="b">
        <v>1</v>
      </c>
      <c r="H341" s="3" t="s">
        <v>192</v>
      </c>
      <c r="I341" s="8">
        <v>3050</v>
      </c>
      <c r="J341" s="3" t="s">
        <v>524</v>
      </c>
      <c r="K341" s="3" t="s">
        <v>565</v>
      </c>
      <c r="L341" s="8">
        <v>1425</v>
      </c>
      <c r="M341" s="11">
        <v>220</v>
      </c>
      <c r="N341" t="str">
        <f>IF(AND(Tabla_Terminales[[#This Row],[Terminales]]&gt;2,Tabla_Terminales[[#This Row],[Operaciones_diarias]]&gt;170),"💵","NO")</f>
        <v>NO</v>
      </c>
    </row>
    <row r="342" spans="1:14" x14ac:dyDescent="0.25">
      <c r="A342" s="8">
        <v>11066</v>
      </c>
      <c r="B342" s="3" t="s">
        <v>13</v>
      </c>
      <c r="C342" s="3" t="s">
        <v>38</v>
      </c>
      <c r="D342" s="3" t="s">
        <v>40</v>
      </c>
      <c r="E342" s="8">
        <v>1</v>
      </c>
      <c r="F342" t="b">
        <v>1</v>
      </c>
      <c r="G342" t="b">
        <v>0</v>
      </c>
      <c r="H342" s="3" t="s">
        <v>193</v>
      </c>
      <c r="I342" s="8">
        <v>103</v>
      </c>
      <c r="J342" s="3" t="s">
        <v>515</v>
      </c>
      <c r="K342" s="3" t="s">
        <v>559</v>
      </c>
      <c r="L342" s="8">
        <v>1067</v>
      </c>
      <c r="M342" s="11">
        <v>27</v>
      </c>
      <c r="N342" t="str">
        <f>IF(AND(Tabla_Terminales[[#This Row],[Terminales]]&gt;2,Tabla_Terminales[[#This Row],[Operaciones_diarias]]&gt;170),"💵","NO")</f>
        <v>NO</v>
      </c>
    </row>
    <row r="343" spans="1:14" x14ac:dyDescent="0.25">
      <c r="A343" s="8">
        <v>11389</v>
      </c>
      <c r="B343" s="3" t="s">
        <v>16</v>
      </c>
      <c r="C343" s="3" t="s">
        <v>38</v>
      </c>
      <c r="D343" s="3" t="s">
        <v>40</v>
      </c>
      <c r="E343" s="8">
        <v>1</v>
      </c>
      <c r="F343" t="b">
        <v>0</v>
      </c>
      <c r="G343" t="b">
        <v>0</v>
      </c>
      <c r="H343" s="3" t="s">
        <v>193</v>
      </c>
      <c r="I343" s="8">
        <v>146</v>
      </c>
      <c r="J343" s="3" t="s">
        <v>515</v>
      </c>
      <c r="K343" s="3" t="s">
        <v>559</v>
      </c>
      <c r="L343" s="8">
        <v>1067</v>
      </c>
      <c r="M343" s="11">
        <v>91</v>
      </c>
      <c r="N343" t="str">
        <f>IF(AND(Tabla_Terminales[[#This Row],[Terminales]]&gt;2,Tabla_Terminales[[#This Row],[Operaciones_diarias]]&gt;170),"💵","NO")</f>
        <v>NO</v>
      </c>
    </row>
    <row r="344" spans="1:14" x14ac:dyDescent="0.25">
      <c r="A344" s="8">
        <v>11395</v>
      </c>
      <c r="B344" s="3" t="s">
        <v>13</v>
      </c>
      <c r="C344" s="3" t="s">
        <v>38</v>
      </c>
      <c r="D344" s="3" t="s">
        <v>40</v>
      </c>
      <c r="E344" s="8">
        <v>1</v>
      </c>
      <c r="F344" t="b">
        <v>0</v>
      </c>
      <c r="G344" t="b">
        <v>0</v>
      </c>
      <c r="H344" s="3" t="s">
        <v>193</v>
      </c>
      <c r="I344" s="8">
        <v>169</v>
      </c>
      <c r="J344" s="3" t="s">
        <v>515</v>
      </c>
      <c r="K344" s="3" t="s">
        <v>559</v>
      </c>
      <c r="L344" s="8">
        <v>1067</v>
      </c>
      <c r="M344" s="11">
        <v>102</v>
      </c>
      <c r="N344" t="str">
        <f>IF(AND(Tabla_Terminales[[#This Row],[Terminales]]&gt;2,Tabla_Terminales[[#This Row],[Operaciones_diarias]]&gt;170),"💵","NO")</f>
        <v>NO</v>
      </c>
    </row>
    <row r="345" spans="1:14" x14ac:dyDescent="0.25">
      <c r="A345" s="8">
        <v>11426</v>
      </c>
      <c r="B345" s="3" t="s">
        <v>16</v>
      </c>
      <c r="C345" s="3" t="s">
        <v>38</v>
      </c>
      <c r="D345" s="3" t="s">
        <v>40</v>
      </c>
      <c r="E345" s="8">
        <v>1</v>
      </c>
      <c r="F345" t="b">
        <v>1</v>
      </c>
      <c r="G345" t="b">
        <v>1</v>
      </c>
      <c r="H345" s="3" t="s">
        <v>194</v>
      </c>
      <c r="I345" s="8">
        <v>950</v>
      </c>
      <c r="J345" s="3" t="s">
        <v>522</v>
      </c>
      <c r="K345" s="3" t="s">
        <v>564</v>
      </c>
      <c r="L345" s="8">
        <v>1408</v>
      </c>
      <c r="M345" s="11">
        <v>315</v>
      </c>
      <c r="N345" t="str">
        <f>IF(AND(Tabla_Terminales[[#This Row],[Terminales]]&gt;2,Tabla_Terminales[[#This Row],[Operaciones_diarias]]&gt;170),"💵","NO")</f>
        <v>NO</v>
      </c>
    </row>
    <row r="346" spans="1:14" x14ac:dyDescent="0.25">
      <c r="A346" s="8">
        <v>11009</v>
      </c>
      <c r="B346" s="3" t="s">
        <v>13</v>
      </c>
      <c r="C346" s="3" t="s">
        <v>38</v>
      </c>
      <c r="D346" s="3" t="s">
        <v>40</v>
      </c>
      <c r="E346" s="8">
        <v>1</v>
      </c>
      <c r="F346" t="b">
        <v>0</v>
      </c>
      <c r="G346" t="b">
        <v>1</v>
      </c>
      <c r="H346" s="3" t="s">
        <v>195</v>
      </c>
      <c r="I346" s="8">
        <v>935</v>
      </c>
      <c r="J346" s="3" t="s">
        <v>524</v>
      </c>
      <c r="K346" s="3" t="s">
        <v>565</v>
      </c>
      <c r="L346" s="8">
        <v>1020</v>
      </c>
      <c r="M346" s="11">
        <v>194</v>
      </c>
      <c r="N346" t="str">
        <f>IF(AND(Tabla_Terminales[[#This Row],[Terminales]]&gt;2,Tabla_Terminales[[#This Row],[Operaciones_diarias]]&gt;170),"💵","NO")</f>
        <v>NO</v>
      </c>
    </row>
    <row r="347" spans="1:14" x14ac:dyDescent="0.25">
      <c r="A347" s="8">
        <v>11024</v>
      </c>
      <c r="B347" s="3" t="s">
        <v>18</v>
      </c>
      <c r="C347" s="3" t="s">
        <v>38</v>
      </c>
      <c r="D347" s="3" t="s">
        <v>40</v>
      </c>
      <c r="E347" s="8">
        <v>1</v>
      </c>
      <c r="F347" t="b">
        <v>1</v>
      </c>
      <c r="G347" t="b">
        <v>1</v>
      </c>
      <c r="H347" s="3" t="s">
        <v>196</v>
      </c>
      <c r="I347" s="8">
        <v>479</v>
      </c>
      <c r="J347" s="3" t="s">
        <v>512</v>
      </c>
      <c r="K347" s="3" t="s">
        <v>559</v>
      </c>
      <c r="L347" s="8">
        <v>1038</v>
      </c>
      <c r="M347" s="11">
        <v>51</v>
      </c>
      <c r="N347" t="str">
        <f>IF(AND(Tabla_Terminales[[#This Row],[Terminales]]&gt;2,Tabla_Terminales[[#This Row],[Operaciones_diarias]]&gt;170),"💵","NO")</f>
        <v>NO</v>
      </c>
    </row>
    <row r="348" spans="1:14" x14ac:dyDescent="0.25">
      <c r="A348" s="8">
        <v>11054</v>
      </c>
      <c r="B348" s="3" t="s">
        <v>21</v>
      </c>
      <c r="C348" s="3" t="s">
        <v>38</v>
      </c>
      <c r="D348" s="3" t="s">
        <v>40</v>
      </c>
      <c r="E348" s="8">
        <v>2</v>
      </c>
      <c r="F348" t="b">
        <v>1</v>
      </c>
      <c r="G348" t="b">
        <v>1</v>
      </c>
      <c r="H348" s="3" t="s">
        <v>196</v>
      </c>
      <c r="I348" s="8">
        <v>525</v>
      </c>
      <c r="J348" s="3" t="s">
        <v>512</v>
      </c>
      <c r="K348" s="3" t="s">
        <v>559</v>
      </c>
      <c r="L348" s="8">
        <v>1038</v>
      </c>
      <c r="M348" s="11">
        <v>41</v>
      </c>
      <c r="N348" t="str">
        <f>IF(AND(Tabla_Terminales[[#This Row],[Terminales]]&gt;2,Tabla_Terminales[[#This Row],[Operaciones_diarias]]&gt;170),"💵","NO")</f>
        <v>NO</v>
      </c>
    </row>
    <row r="349" spans="1:14" x14ac:dyDescent="0.25">
      <c r="A349" s="8">
        <v>11076</v>
      </c>
      <c r="B349" s="3" t="s">
        <v>16</v>
      </c>
      <c r="C349" s="3" t="s">
        <v>38</v>
      </c>
      <c r="D349" s="3" t="s">
        <v>40</v>
      </c>
      <c r="E349" s="8">
        <v>3</v>
      </c>
      <c r="F349" t="b">
        <v>0</v>
      </c>
      <c r="G349" t="b">
        <v>1</v>
      </c>
      <c r="H349" s="3" t="s">
        <v>196</v>
      </c>
      <c r="I349" s="8">
        <v>566</v>
      </c>
      <c r="J349" s="3" t="s">
        <v>512</v>
      </c>
      <c r="K349" s="3" t="s">
        <v>559</v>
      </c>
      <c r="L349" s="8">
        <v>1038</v>
      </c>
      <c r="M349" s="11">
        <v>152</v>
      </c>
      <c r="N349" t="str">
        <f>IF(AND(Tabla_Terminales[[#This Row],[Terminales]]&gt;2,Tabla_Terminales[[#This Row],[Operaciones_diarias]]&gt;170),"💵","NO")</f>
        <v>NO</v>
      </c>
    </row>
    <row r="350" spans="1:14" x14ac:dyDescent="0.25">
      <c r="A350" s="8">
        <v>11032</v>
      </c>
      <c r="B350" s="3" t="s">
        <v>19</v>
      </c>
      <c r="C350" s="3" t="s">
        <v>38</v>
      </c>
      <c r="D350" s="3" t="s">
        <v>40</v>
      </c>
      <c r="E350" s="8">
        <v>2</v>
      </c>
      <c r="F350" t="b">
        <v>1</v>
      </c>
      <c r="G350" t="b">
        <v>1</v>
      </c>
      <c r="H350" s="3" t="s">
        <v>196</v>
      </c>
      <c r="I350" s="8">
        <v>739</v>
      </c>
      <c r="J350" s="3" t="s">
        <v>512</v>
      </c>
      <c r="K350" s="3" t="s">
        <v>559</v>
      </c>
      <c r="L350" s="8">
        <v>1038</v>
      </c>
      <c r="M350" s="11">
        <v>186</v>
      </c>
      <c r="N350" t="str">
        <f>IF(AND(Tabla_Terminales[[#This Row],[Terminales]]&gt;2,Tabla_Terminales[[#This Row],[Operaciones_diarias]]&gt;170),"💵","NO")</f>
        <v>NO</v>
      </c>
    </row>
    <row r="351" spans="1:14" x14ac:dyDescent="0.25">
      <c r="A351" s="8">
        <v>11771</v>
      </c>
      <c r="B351" s="3" t="s">
        <v>13</v>
      </c>
      <c r="C351" s="3" t="s">
        <v>38</v>
      </c>
      <c r="D351" s="3" t="s">
        <v>40</v>
      </c>
      <c r="E351" s="8">
        <v>1</v>
      </c>
      <c r="F351" t="b">
        <v>1</v>
      </c>
      <c r="G351" t="b">
        <v>0</v>
      </c>
      <c r="H351" s="3" t="s">
        <v>197</v>
      </c>
      <c r="I351" s="8">
        <v>1201</v>
      </c>
      <c r="J351" s="3" t="s">
        <v>538</v>
      </c>
      <c r="K351" s="3" t="s">
        <v>561</v>
      </c>
      <c r="L351" s="8">
        <v>1427</v>
      </c>
      <c r="M351" s="11">
        <v>208</v>
      </c>
      <c r="N351" t="str">
        <f>IF(AND(Tabla_Terminales[[#This Row],[Terminales]]&gt;2,Tabla_Terminales[[#This Row],[Operaciones_diarias]]&gt;170),"💵","NO")</f>
        <v>NO</v>
      </c>
    </row>
    <row r="352" spans="1:14" x14ac:dyDescent="0.25">
      <c r="A352" s="8">
        <v>11526</v>
      </c>
      <c r="B352" s="3" t="s">
        <v>21</v>
      </c>
      <c r="C352" s="3" t="s">
        <v>38</v>
      </c>
      <c r="D352" s="3" t="s">
        <v>40</v>
      </c>
      <c r="E352" s="8">
        <v>1</v>
      </c>
      <c r="F352" t="b">
        <v>1</v>
      </c>
      <c r="G352" t="b">
        <v>1</v>
      </c>
      <c r="H352" s="3" t="s">
        <v>198</v>
      </c>
      <c r="I352" s="8">
        <v>2452</v>
      </c>
      <c r="J352" s="3" t="s">
        <v>529</v>
      </c>
      <c r="K352" s="3" t="s">
        <v>566</v>
      </c>
      <c r="L352" s="8">
        <v>1406</v>
      </c>
      <c r="M352" s="11">
        <v>201</v>
      </c>
      <c r="N352" t="str">
        <f>IF(AND(Tabla_Terminales[[#This Row],[Terminales]]&gt;2,Tabla_Terminales[[#This Row],[Operaciones_diarias]]&gt;170),"💵","NO")</f>
        <v>NO</v>
      </c>
    </row>
    <row r="353" spans="1:14" x14ac:dyDescent="0.25">
      <c r="A353" s="8">
        <v>11423</v>
      </c>
      <c r="B353" s="3" t="s">
        <v>18</v>
      </c>
      <c r="C353" s="3" t="s">
        <v>38</v>
      </c>
      <c r="D353" s="3" t="s">
        <v>40</v>
      </c>
      <c r="E353" s="8">
        <v>2</v>
      </c>
      <c r="F353" t="b">
        <v>0</v>
      </c>
      <c r="G353" t="b">
        <v>1</v>
      </c>
      <c r="H353" s="3" t="s">
        <v>199</v>
      </c>
      <c r="I353" s="8">
        <v>6837</v>
      </c>
      <c r="J353" s="3" t="s">
        <v>522</v>
      </c>
      <c r="K353" s="3" t="s">
        <v>564</v>
      </c>
      <c r="L353" s="8">
        <v>1408</v>
      </c>
      <c r="M353" s="11">
        <v>159</v>
      </c>
      <c r="N353" t="str">
        <f>IF(AND(Tabla_Terminales[[#This Row],[Terminales]]&gt;2,Tabla_Terminales[[#This Row],[Operaciones_diarias]]&gt;170),"💵","NO")</f>
        <v>NO</v>
      </c>
    </row>
    <row r="354" spans="1:14" x14ac:dyDescent="0.25">
      <c r="A354" s="8">
        <v>11068</v>
      </c>
      <c r="B354" s="3" t="s">
        <v>21</v>
      </c>
      <c r="C354" s="3" t="s">
        <v>38</v>
      </c>
      <c r="D354" s="3" t="s">
        <v>40</v>
      </c>
      <c r="E354" s="8">
        <v>3</v>
      </c>
      <c r="F354" t="b">
        <v>1</v>
      </c>
      <c r="G354" t="b">
        <v>1</v>
      </c>
      <c r="H354" s="3" t="s">
        <v>200</v>
      </c>
      <c r="I354" s="8">
        <v>101</v>
      </c>
      <c r="J354" s="3" t="s">
        <v>512</v>
      </c>
      <c r="K354" s="3" t="s">
        <v>559</v>
      </c>
      <c r="L354" s="8">
        <v>1003</v>
      </c>
      <c r="M354" s="11">
        <v>297</v>
      </c>
      <c r="N354" t="str">
        <f>IF(AND(Tabla_Terminales[[#This Row],[Terminales]]&gt;2,Tabla_Terminales[[#This Row],[Operaciones_diarias]]&gt;170),"💵","NO")</f>
        <v>💵</v>
      </c>
    </row>
    <row r="355" spans="1:14" x14ac:dyDescent="0.25">
      <c r="A355" s="8">
        <v>11055</v>
      </c>
      <c r="B355" s="3" t="s">
        <v>21</v>
      </c>
      <c r="C355" s="3" t="s">
        <v>38</v>
      </c>
      <c r="D355" s="3" t="s">
        <v>40</v>
      </c>
      <c r="E355" s="8">
        <v>1</v>
      </c>
      <c r="F355" t="b">
        <v>0</v>
      </c>
      <c r="G355" t="b">
        <v>1</v>
      </c>
      <c r="H355" s="3" t="s">
        <v>200</v>
      </c>
      <c r="I355" s="8">
        <v>151</v>
      </c>
      <c r="J355" s="3" t="s">
        <v>512</v>
      </c>
      <c r="K355" s="3" t="s">
        <v>559</v>
      </c>
      <c r="L355" s="8">
        <v>1003</v>
      </c>
      <c r="M355" s="11">
        <v>126</v>
      </c>
      <c r="N355" t="str">
        <f>IF(AND(Tabla_Terminales[[#This Row],[Terminales]]&gt;2,Tabla_Terminales[[#This Row],[Operaciones_diarias]]&gt;170),"💵","NO")</f>
        <v>NO</v>
      </c>
    </row>
    <row r="356" spans="1:14" x14ac:dyDescent="0.25">
      <c r="A356" s="8">
        <v>11056</v>
      </c>
      <c r="B356" s="3" t="s">
        <v>13</v>
      </c>
      <c r="C356" s="3" t="s">
        <v>38</v>
      </c>
      <c r="D356" s="3" t="s">
        <v>40</v>
      </c>
      <c r="E356" s="8">
        <v>4</v>
      </c>
      <c r="F356" t="b">
        <v>1</v>
      </c>
      <c r="G356" t="b">
        <v>1</v>
      </c>
      <c r="H356" s="3" t="s">
        <v>200</v>
      </c>
      <c r="I356" s="8">
        <v>266</v>
      </c>
      <c r="J356" s="3" t="s">
        <v>512</v>
      </c>
      <c r="K356" s="3" t="s">
        <v>559</v>
      </c>
      <c r="L356" s="8">
        <v>1003</v>
      </c>
      <c r="M356" s="11">
        <v>228</v>
      </c>
      <c r="N356" t="str">
        <f>IF(AND(Tabla_Terminales[[#This Row],[Terminales]]&gt;2,Tabla_Terminales[[#This Row],[Operaciones_diarias]]&gt;170),"💵","NO")</f>
        <v>💵</v>
      </c>
    </row>
    <row r="357" spans="1:14" x14ac:dyDescent="0.25">
      <c r="A357" s="8">
        <v>11038</v>
      </c>
      <c r="B357" s="3" t="s">
        <v>30</v>
      </c>
      <c r="C357" s="3" t="s">
        <v>38</v>
      </c>
      <c r="D357" s="3" t="s">
        <v>40</v>
      </c>
      <c r="E357" s="8">
        <v>1</v>
      </c>
      <c r="F357" t="b">
        <v>1</v>
      </c>
      <c r="G357" t="b">
        <v>1</v>
      </c>
      <c r="H357" s="3" t="s">
        <v>200</v>
      </c>
      <c r="I357" s="8">
        <v>319</v>
      </c>
      <c r="J357" s="3" t="s">
        <v>512</v>
      </c>
      <c r="K357" s="3" t="s">
        <v>559</v>
      </c>
      <c r="L357" s="8">
        <v>1003</v>
      </c>
      <c r="M357" s="11">
        <v>100</v>
      </c>
      <c r="N357" t="str">
        <f>IF(AND(Tabla_Terminales[[#This Row],[Terminales]]&gt;2,Tabla_Terminales[[#This Row],[Operaciones_diarias]]&gt;170),"💵","NO")</f>
        <v>NO</v>
      </c>
    </row>
    <row r="358" spans="1:14" x14ac:dyDescent="0.25">
      <c r="A358" s="8">
        <v>11065</v>
      </c>
      <c r="B358" s="3" t="s">
        <v>31</v>
      </c>
      <c r="C358" s="3" t="s">
        <v>38</v>
      </c>
      <c r="D358" s="3" t="s">
        <v>40</v>
      </c>
      <c r="E358" s="8">
        <v>1</v>
      </c>
      <c r="F358" t="b">
        <v>1</v>
      </c>
      <c r="G358" t="b">
        <v>0</v>
      </c>
      <c r="H358" s="3" t="s">
        <v>200</v>
      </c>
      <c r="I358" s="8">
        <v>353</v>
      </c>
      <c r="J358" s="3" t="s">
        <v>512</v>
      </c>
      <c r="K358" s="3" t="s">
        <v>559</v>
      </c>
      <c r="L358" s="8">
        <v>1003</v>
      </c>
      <c r="M358" s="11">
        <v>180</v>
      </c>
      <c r="N358" t="str">
        <f>IF(AND(Tabla_Terminales[[#This Row],[Terminales]]&gt;2,Tabla_Terminales[[#This Row],[Operaciones_diarias]]&gt;170),"💵","NO")</f>
        <v>NO</v>
      </c>
    </row>
    <row r="359" spans="1:14" x14ac:dyDescent="0.25">
      <c r="A359" s="8">
        <v>11034</v>
      </c>
      <c r="B359" s="3" t="s">
        <v>18</v>
      </c>
      <c r="C359" s="3" t="s">
        <v>38</v>
      </c>
      <c r="D359" s="3" t="s">
        <v>40</v>
      </c>
      <c r="E359" s="8">
        <v>6</v>
      </c>
      <c r="F359" t="b">
        <v>1</v>
      </c>
      <c r="G359" t="b">
        <v>1</v>
      </c>
      <c r="H359" s="3" t="s">
        <v>200</v>
      </c>
      <c r="I359" s="8">
        <v>480</v>
      </c>
      <c r="J359" s="3" t="s">
        <v>512</v>
      </c>
      <c r="K359" s="3" t="s">
        <v>559</v>
      </c>
      <c r="L359" s="8">
        <v>1003</v>
      </c>
      <c r="M359" s="11">
        <v>111</v>
      </c>
      <c r="N359" t="str">
        <f>IF(AND(Tabla_Terminales[[#This Row],[Terminales]]&gt;2,Tabla_Terminales[[#This Row],[Operaciones_diarias]]&gt;170),"💵","NO")</f>
        <v>NO</v>
      </c>
    </row>
    <row r="360" spans="1:14" x14ac:dyDescent="0.25">
      <c r="A360" s="8">
        <v>11035</v>
      </c>
      <c r="B360" s="3" t="s">
        <v>18</v>
      </c>
      <c r="C360" s="3" t="s">
        <v>38</v>
      </c>
      <c r="D360" s="3" t="s">
        <v>40</v>
      </c>
      <c r="E360" s="8">
        <v>2</v>
      </c>
      <c r="F360" t="b">
        <v>0</v>
      </c>
      <c r="G360" t="b">
        <v>1</v>
      </c>
      <c r="H360" s="3" t="s">
        <v>200</v>
      </c>
      <c r="I360" s="8">
        <v>480</v>
      </c>
      <c r="J360" s="3" t="s">
        <v>512</v>
      </c>
      <c r="K360" s="3" t="s">
        <v>559</v>
      </c>
      <c r="L360" s="8">
        <v>1003</v>
      </c>
      <c r="M360" s="11">
        <v>60</v>
      </c>
      <c r="N360" t="str">
        <f>IF(AND(Tabla_Terminales[[#This Row],[Terminales]]&gt;2,Tabla_Terminales[[#This Row],[Operaciones_diarias]]&gt;170),"💵","NO")</f>
        <v>NO</v>
      </c>
    </row>
    <row r="361" spans="1:14" x14ac:dyDescent="0.25">
      <c r="A361" s="8">
        <v>11181</v>
      </c>
      <c r="B361" s="3" t="s">
        <v>13</v>
      </c>
      <c r="C361" s="3" t="s">
        <v>38</v>
      </c>
      <c r="D361" s="3" t="s">
        <v>40</v>
      </c>
      <c r="E361" s="8">
        <v>2</v>
      </c>
      <c r="F361" t="b">
        <v>1</v>
      </c>
      <c r="G361" t="b">
        <v>0</v>
      </c>
      <c r="H361" s="3" t="s">
        <v>201</v>
      </c>
      <c r="I361" s="8">
        <v>25</v>
      </c>
      <c r="J361" s="3" t="s">
        <v>527</v>
      </c>
      <c r="K361" s="3" t="s">
        <v>567</v>
      </c>
      <c r="L361" s="8">
        <v>1025</v>
      </c>
      <c r="M361" s="11">
        <v>202</v>
      </c>
      <c r="N361" t="str">
        <f>IF(AND(Tabla_Terminales[[#This Row],[Terminales]]&gt;2,Tabla_Terminales[[#This Row],[Operaciones_diarias]]&gt;170),"💵","NO")</f>
        <v>NO</v>
      </c>
    </row>
    <row r="362" spans="1:14" x14ac:dyDescent="0.25">
      <c r="A362" s="8">
        <v>11521</v>
      </c>
      <c r="B362" s="3" t="s">
        <v>18</v>
      </c>
      <c r="C362" s="3" t="s">
        <v>38</v>
      </c>
      <c r="D362" s="3" t="s">
        <v>40</v>
      </c>
      <c r="E362" s="8">
        <v>2</v>
      </c>
      <c r="F362" t="b">
        <v>1</v>
      </c>
      <c r="G362" t="b">
        <v>0</v>
      </c>
      <c r="H362" s="3" t="s">
        <v>202</v>
      </c>
      <c r="I362" s="8">
        <v>112</v>
      </c>
      <c r="J362" s="3" t="s">
        <v>529</v>
      </c>
      <c r="K362" s="3" t="s">
        <v>566</v>
      </c>
      <c r="L362" s="8">
        <v>1406</v>
      </c>
      <c r="M362" s="11">
        <v>251</v>
      </c>
      <c r="N362" t="str">
        <f>IF(AND(Tabla_Terminales[[#This Row],[Terminales]]&gt;2,Tabla_Terminales[[#This Row],[Operaciones_diarias]]&gt;170),"💵","NO")</f>
        <v>NO</v>
      </c>
    </row>
    <row r="363" spans="1:14" x14ac:dyDescent="0.25">
      <c r="A363" s="8">
        <v>11187</v>
      </c>
      <c r="B363" s="3" t="s">
        <v>13</v>
      </c>
      <c r="C363" s="3" t="s">
        <v>38</v>
      </c>
      <c r="D363" s="3" t="s">
        <v>40</v>
      </c>
      <c r="E363" s="8">
        <v>1</v>
      </c>
      <c r="F363" t="b">
        <v>0</v>
      </c>
      <c r="G363" t="b">
        <v>1</v>
      </c>
      <c r="H363" s="3" t="s">
        <v>203</v>
      </c>
      <c r="I363" s="8">
        <v>87</v>
      </c>
      <c r="J363" s="3" t="s">
        <v>527</v>
      </c>
      <c r="K363" s="3" t="s">
        <v>567</v>
      </c>
      <c r="L363" s="8">
        <v>1083</v>
      </c>
      <c r="M363" s="11">
        <v>73</v>
      </c>
      <c r="N363" t="str">
        <f>IF(AND(Tabla_Terminales[[#This Row],[Terminales]]&gt;2,Tabla_Terminales[[#This Row],[Operaciones_diarias]]&gt;170),"💵","NO")</f>
        <v>NO</v>
      </c>
    </row>
    <row r="364" spans="1:14" x14ac:dyDescent="0.25">
      <c r="A364" s="8">
        <v>11780</v>
      </c>
      <c r="B364" s="3" t="s">
        <v>16</v>
      </c>
      <c r="C364" s="3" t="s">
        <v>38</v>
      </c>
      <c r="D364" s="3" t="s">
        <v>40</v>
      </c>
      <c r="E364" s="8">
        <v>1</v>
      </c>
      <c r="F364" t="b">
        <v>1</v>
      </c>
      <c r="G364" t="b">
        <v>0</v>
      </c>
      <c r="H364" s="3" t="s">
        <v>204</v>
      </c>
      <c r="I364" s="8">
        <v>2727</v>
      </c>
      <c r="J364" s="3" t="s">
        <v>530</v>
      </c>
      <c r="K364" s="3" t="s">
        <v>569</v>
      </c>
      <c r="L364" s="8">
        <v>1425</v>
      </c>
      <c r="M364" s="11">
        <v>240</v>
      </c>
      <c r="N364" t="str">
        <f>IF(AND(Tabla_Terminales[[#This Row],[Terminales]]&gt;2,Tabla_Terminales[[#This Row],[Operaciones_diarias]]&gt;170),"💵","NO")</f>
        <v>NO</v>
      </c>
    </row>
    <row r="365" spans="1:14" x14ac:dyDescent="0.25">
      <c r="A365" s="8">
        <v>11795</v>
      </c>
      <c r="B365" s="3" t="s">
        <v>21</v>
      </c>
      <c r="C365" s="3" t="s">
        <v>38</v>
      </c>
      <c r="D365" s="3" t="s">
        <v>40</v>
      </c>
      <c r="E365" s="8">
        <v>1</v>
      </c>
      <c r="F365" t="b">
        <v>0</v>
      </c>
      <c r="G365" t="b">
        <v>1</v>
      </c>
      <c r="H365" s="3" t="s">
        <v>204</v>
      </c>
      <c r="I365" s="8">
        <v>3172</v>
      </c>
      <c r="J365" s="3" t="s">
        <v>530</v>
      </c>
      <c r="K365" s="3" t="s">
        <v>569</v>
      </c>
      <c r="L365" s="8">
        <v>1425</v>
      </c>
      <c r="M365" s="11">
        <v>39</v>
      </c>
      <c r="N365" t="str">
        <f>IF(AND(Tabla_Terminales[[#This Row],[Terminales]]&gt;2,Tabla_Terminales[[#This Row],[Operaciones_diarias]]&gt;170),"💵","NO")</f>
        <v>NO</v>
      </c>
    </row>
    <row r="366" spans="1:14" x14ac:dyDescent="0.25">
      <c r="A366" s="8">
        <v>11221</v>
      </c>
      <c r="B366" s="3" t="s">
        <v>18</v>
      </c>
      <c r="C366" s="3" t="s">
        <v>38</v>
      </c>
      <c r="D366" s="3" t="s">
        <v>40</v>
      </c>
      <c r="E366" s="8">
        <v>3</v>
      </c>
      <c r="F366" t="b">
        <v>1</v>
      </c>
      <c r="G366" t="b">
        <v>1</v>
      </c>
      <c r="H366" s="3" t="s">
        <v>205</v>
      </c>
      <c r="I366" s="8">
        <v>2963</v>
      </c>
      <c r="J366" s="3" t="s">
        <v>542</v>
      </c>
      <c r="K366" s="3" t="s">
        <v>573</v>
      </c>
      <c r="L366" s="8">
        <v>1417</v>
      </c>
      <c r="M366" s="11">
        <v>30</v>
      </c>
      <c r="N366" t="str">
        <f>IF(AND(Tabla_Terminales[[#This Row],[Terminales]]&gt;2,Tabla_Terminales[[#This Row],[Operaciones_diarias]]&gt;170),"💵","NO")</f>
        <v>NO</v>
      </c>
    </row>
    <row r="367" spans="1:14" x14ac:dyDescent="0.25">
      <c r="A367" s="8">
        <v>11000</v>
      </c>
      <c r="B367" s="3" t="s">
        <v>16</v>
      </c>
      <c r="C367" s="3" t="s">
        <v>38</v>
      </c>
      <c r="D367" s="3" t="s">
        <v>40</v>
      </c>
      <c r="E367" s="8">
        <v>1</v>
      </c>
      <c r="F367" t="b">
        <v>1</v>
      </c>
      <c r="G367" t="b">
        <v>1</v>
      </c>
      <c r="H367" s="3" t="s">
        <v>206</v>
      </c>
      <c r="I367" s="8">
        <v>1399</v>
      </c>
      <c r="J367" s="3" t="s">
        <v>524</v>
      </c>
      <c r="K367" s="3" t="s">
        <v>565</v>
      </c>
      <c r="L367" s="8">
        <v>1425</v>
      </c>
      <c r="M367" s="11">
        <v>266</v>
      </c>
      <c r="N367" t="str">
        <f>IF(AND(Tabla_Terminales[[#This Row],[Terminales]]&gt;2,Tabla_Terminales[[#This Row],[Operaciones_diarias]]&gt;170),"💵","NO")</f>
        <v>NO</v>
      </c>
    </row>
    <row r="368" spans="1:14" x14ac:dyDescent="0.25">
      <c r="A368" s="8">
        <v>11720</v>
      </c>
      <c r="B368" s="3" t="s">
        <v>13</v>
      </c>
      <c r="C368" s="3" t="s">
        <v>38</v>
      </c>
      <c r="D368" s="3" t="s">
        <v>40</v>
      </c>
      <c r="E368" s="8">
        <v>2</v>
      </c>
      <c r="F368" t="b">
        <v>0</v>
      </c>
      <c r="G368" t="b">
        <v>1</v>
      </c>
      <c r="H368" s="3" t="s">
        <v>207</v>
      </c>
      <c r="I368" s="8">
        <v>1145</v>
      </c>
      <c r="J368" s="3" t="s">
        <v>517</v>
      </c>
      <c r="K368" s="3" t="s">
        <v>559</v>
      </c>
      <c r="L368" s="8">
        <v>1004</v>
      </c>
      <c r="M368" s="11">
        <v>126</v>
      </c>
      <c r="N368" t="str">
        <f>IF(AND(Tabla_Terminales[[#This Row],[Terminales]]&gt;2,Tabla_Terminales[[#This Row],[Operaciones_diarias]]&gt;170),"💵","NO")</f>
        <v>NO</v>
      </c>
    </row>
    <row r="369" spans="1:14" x14ac:dyDescent="0.25">
      <c r="A369" s="8">
        <v>11706</v>
      </c>
      <c r="B369" s="3" t="s">
        <v>13</v>
      </c>
      <c r="C369" s="3" t="s">
        <v>38</v>
      </c>
      <c r="D369" s="3" t="s">
        <v>40</v>
      </c>
      <c r="E369" s="8">
        <v>1</v>
      </c>
      <c r="F369" t="b">
        <v>0</v>
      </c>
      <c r="G369" t="b">
        <v>1</v>
      </c>
      <c r="H369" s="3" t="s">
        <v>207</v>
      </c>
      <c r="I369" s="8">
        <v>1155</v>
      </c>
      <c r="J369" s="3" t="s">
        <v>517</v>
      </c>
      <c r="K369" s="3" t="s">
        <v>559</v>
      </c>
      <c r="L369" s="8">
        <v>1004</v>
      </c>
      <c r="M369" s="11">
        <v>192</v>
      </c>
      <c r="N369" t="str">
        <f>IF(AND(Tabla_Terminales[[#This Row],[Terminales]]&gt;2,Tabla_Terminales[[#This Row],[Operaciones_diarias]]&gt;170),"💵","NO")</f>
        <v>NO</v>
      </c>
    </row>
    <row r="370" spans="1:14" x14ac:dyDescent="0.25">
      <c r="A370" s="8">
        <v>11057</v>
      </c>
      <c r="B370" s="3" t="s">
        <v>19</v>
      </c>
      <c r="C370" s="3" t="s">
        <v>38</v>
      </c>
      <c r="D370" s="3" t="s">
        <v>40</v>
      </c>
      <c r="E370" s="8">
        <v>9</v>
      </c>
      <c r="F370" t="b">
        <v>1</v>
      </c>
      <c r="G370" t="b">
        <v>1</v>
      </c>
      <c r="H370" s="3" t="s">
        <v>208</v>
      </c>
      <c r="I370" s="8">
        <v>137</v>
      </c>
      <c r="J370" s="3" t="s">
        <v>512</v>
      </c>
      <c r="K370" s="3" t="s">
        <v>559</v>
      </c>
      <c r="L370" s="8">
        <v>1004</v>
      </c>
      <c r="M370" s="11">
        <v>246</v>
      </c>
      <c r="N370" t="str">
        <f>IF(AND(Tabla_Terminales[[#This Row],[Terminales]]&gt;2,Tabla_Terminales[[#This Row],[Operaciones_diarias]]&gt;170),"💵","NO")</f>
        <v>💵</v>
      </c>
    </row>
    <row r="371" spans="1:14" x14ac:dyDescent="0.25">
      <c r="A371" s="8">
        <v>11016</v>
      </c>
      <c r="B371" s="3" t="s">
        <v>19</v>
      </c>
      <c r="C371" s="3" t="s">
        <v>38</v>
      </c>
      <c r="D371" s="3" t="s">
        <v>40</v>
      </c>
      <c r="E371" s="8">
        <v>11</v>
      </c>
      <c r="F371" t="b">
        <v>1</v>
      </c>
      <c r="G371" t="b">
        <v>1</v>
      </c>
      <c r="H371" s="3" t="s">
        <v>207</v>
      </c>
      <c r="I371" s="8">
        <v>137</v>
      </c>
      <c r="J371" s="3" t="s">
        <v>512</v>
      </c>
      <c r="K371" s="3" t="s">
        <v>559</v>
      </c>
      <c r="L371" s="8">
        <v>1004</v>
      </c>
      <c r="M371" s="11">
        <v>107</v>
      </c>
      <c r="N371" t="str">
        <f>IF(AND(Tabla_Terminales[[#This Row],[Terminales]]&gt;2,Tabla_Terminales[[#This Row],[Operaciones_diarias]]&gt;170),"💵","NO")</f>
        <v>NO</v>
      </c>
    </row>
    <row r="372" spans="1:14" x14ac:dyDescent="0.25">
      <c r="A372" s="8">
        <v>11075</v>
      </c>
      <c r="B372" s="3" t="s">
        <v>18</v>
      </c>
      <c r="C372" s="3" t="s">
        <v>38</v>
      </c>
      <c r="D372" s="3" t="s">
        <v>40</v>
      </c>
      <c r="E372" s="8">
        <v>2</v>
      </c>
      <c r="F372" t="b">
        <v>1</v>
      </c>
      <c r="G372" t="b">
        <v>1</v>
      </c>
      <c r="H372" s="3" t="s">
        <v>208</v>
      </c>
      <c r="I372" s="8">
        <v>215</v>
      </c>
      <c r="J372" s="3" t="s">
        <v>512</v>
      </c>
      <c r="K372" s="3" t="s">
        <v>559</v>
      </c>
      <c r="L372" s="8">
        <v>1004</v>
      </c>
      <c r="M372" s="11">
        <v>31</v>
      </c>
      <c r="N372" t="str">
        <f>IF(AND(Tabla_Terminales[[#This Row],[Terminales]]&gt;2,Tabla_Terminales[[#This Row],[Operaciones_diarias]]&gt;170),"💵","NO")</f>
        <v>NO</v>
      </c>
    </row>
    <row r="373" spans="1:14" x14ac:dyDescent="0.25">
      <c r="A373" s="8">
        <v>11040</v>
      </c>
      <c r="B373" s="3" t="s">
        <v>24</v>
      </c>
      <c r="C373" s="3" t="s">
        <v>38</v>
      </c>
      <c r="D373" s="3" t="s">
        <v>40</v>
      </c>
      <c r="E373" s="8">
        <v>2</v>
      </c>
      <c r="F373" t="b">
        <v>0</v>
      </c>
      <c r="G373" t="b">
        <v>0</v>
      </c>
      <c r="H373" s="3" t="s">
        <v>207</v>
      </c>
      <c r="I373" s="8">
        <v>298</v>
      </c>
      <c r="J373" s="3" t="s">
        <v>512</v>
      </c>
      <c r="K373" s="3" t="s">
        <v>559</v>
      </c>
      <c r="L373" s="8">
        <v>1004</v>
      </c>
      <c r="M373" s="11">
        <v>111</v>
      </c>
      <c r="N373" t="str">
        <f>IF(AND(Tabla_Terminales[[#This Row],[Terminales]]&gt;2,Tabla_Terminales[[#This Row],[Operaciones_diarias]]&gt;170),"💵","NO")</f>
        <v>NO</v>
      </c>
    </row>
    <row r="374" spans="1:14" x14ac:dyDescent="0.25">
      <c r="A374" s="8">
        <v>11081</v>
      </c>
      <c r="B374" s="3" t="s">
        <v>32</v>
      </c>
      <c r="C374" s="3" t="s">
        <v>38</v>
      </c>
      <c r="D374" s="3" t="s">
        <v>40</v>
      </c>
      <c r="E374" s="8">
        <v>2</v>
      </c>
      <c r="F374" t="b">
        <v>1</v>
      </c>
      <c r="G374" t="b">
        <v>1</v>
      </c>
      <c r="H374" s="3" t="s">
        <v>207</v>
      </c>
      <c r="I374" s="8">
        <v>333</v>
      </c>
      <c r="J374" s="3" t="s">
        <v>512</v>
      </c>
      <c r="K374" s="3" t="s">
        <v>559</v>
      </c>
      <c r="L374" s="8">
        <v>1004</v>
      </c>
      <c r="M374" s="11">
        <v>266</v>
      </c>
      <c r="N374" t="str">
        <f>IF(AND(Tabla_Terminales[[#This Row],[Terminales]]&gt;2,Tabla_Terminales[[#This Row],[Operaciones_diarias]]&gt;170),"💵","NO")</f>
        <v>NO</v>
      </c>
    </row>
    <row r="375" spans="1:14" x14ac:dyDescent="0.25">
      <c r="A375" s="8">
        <v>11063</v>
      </c>
      <c r="B375" s="3" t="s">
        <v>20</v>
      </c>
      <c r="C375" s="3" t="s">
        <v>38</v>
      </c>
      <c r="D375" s="3" t="s">
        <v>40</v>
      </c>
      <c r="E375" s="8">
        <v>1</v>
      </c>
      <c r="F375" t="b">
        <v>1</v>
      </c>
      <c r="G375" t="b">
        <v>1</v>
      </c>
      <c r="H375" s="3" t="s">
        <v>208</v>
      </c>
      <c r="I375" s="8">
        <v>347</v>
      </c>
      <c r="J375" s="3" t="s">
        <v>512</v>
      </c>
      <c r="K375" s="3" t="s">
        <v>559</v>
      </c>
      <c r="L375" s="8">
        <v>1004</v>
      </c>
      <c r="M375" s="11">
        <v>88</v>
      </c>
      <c r="N375" t="str">
        <f>IF(AND(Tabla_Terminales[[#This Row],[Terminales]]&gt;2,Tabla_Terminales[[#This Row],[Operaciones_diarias]]&gt;170),"💵","NO")</f>
        <v>NO</v>
      </c>
    </row>
    <row r="376" spans="1:14" x14ac:dyDescent="0.25">
      <c r="A376" s="8">
        <v>11707</v>
      </c>
      <c r="B376" s="3" t="s">
        <v>13</v>
      </c>
      <c r="C376" s="3" t="s">
        <v>38</v>
      </c>
      <c r="D376" s="3" t="s">
        <v>40</v>
      </c>
      <c r="E376" s="8">
        <v>1</v>
      </c>
      <c r="F376" t="b">
        <v>0</v>
      </c>
      <c r="G376" t="b">
        <v>0</v>
      </c>
      <c r="H376" s="3" t="s">
        <v>207</v>
      </c>
      <c r="I376" s="8">
        <v>913</v>
      </c>
      <c r="J376" s="3" t="s">
        <v>517</v>
      </c>
      <c r="K376" s="3" t="s">
        <v>559</v>
      </c>
      <c r="L376" s="8">
        <v>1004</v>
      </c>
      <c r="M376" s="11">
        <v>92</v>
      </c>
      <c r="N376" t="str">
        <f>IF(AND(Tabla_Terminales[[#This Row],[Terminales]]&gt;2,Tabla_Terminales[[#This Row],[Operaciones_diarias]]&gt;170),"💵","NO")</f>
        <v>NO</v>
      </c>
    </row>
    <row r="377" spans="1:14" x14ac:dyDescent="0.25">
      <c r="A377" s="8">
        <v>11094</v>
      </c>
      <c r="B377" s="3" t="s">
        <v>16</v>
      </c>
      <c r="C377" s="3" t="s">
        <v>38</v>
      </c>
      <c r="D377" s="3" t="s">
        <v>40</v>
      </c>
      <c r="E377" s="8">
        <v>1</v>
      </c>
      <c r="F377" t="b">
        <v>0</v>
      </c>
      <c r="G377" t="b">
        <v>0</v>
      </c>
      <c r="H377" s="3" t="s">
        <v>209</v>
      </c>
      <c r="I377" s="8">
        <v>3801</v>
      </c>
      <c r="J377" s="3" t="s">
        <v>541</v>
      </c>
      <c r="K377" s="3" t="s">
        <v>564</v>
      </c>
      <c r="L377" s="8">
        <v>1407</v>
      </c>
      <c r="M377" s="11">
        <v>233</v>
      </c>
      <c r="N377" t="str">
        <f>IF(AND(Tabla_Terminales[[#This Row],[Terminales]]&gt;2,Tabla_Terminales[[#This Row],[Operaciones_diarias]]&gt;170),"💵","NO")</f>
        <v>NO</v>
      </c>
    </row>
    <row r="378" spans="1:14" x14ac:dyDescent="0.25">
      <c r="A378" s="8">
        <v>11058</v>
      </c>
      <c r="B378" s="3" t="s">
        <v>16</v>
      </c>
      <c r="C378" s="3" t="s">
        <v>38</v>
      </c>
      <c r="D378" s="3" t="s">
        <v>40</v>
      </c>
      <c r="E378" s="8">
        <v>1</v>
      </c>
      <c r="F378" t="b">
        <v>1</v>
      </c>
      <c r="G378" t="b">
        <v>1</v>
      </c>
      <c r="H378" s="3" t="s">
        <v>210</v>
      </c>
      <c r="I378" s="8">
        <v>1531</v>
      </c>
      <c r="J378" s="3" t="s">
        <v>512</v>
      </c>
      <c r="K378" s="3" t="s">
        <v>559</v>
      </c>
      <c r="L378" s="8">
        <v>1042</v>
      </c>
      <c r="M378" s="11">
        <v>229</v>
      </c>
      <c r="N378" t="str">
        <f>IF(AND(Tabla_Terminales[[#This Row],[Terminales]]&gt;2,Tabla_Terminales[[#This Row],[Operaciones_diarias]]&gt;170),"💵","NO")</f>
        <v>NO</v>
      </c>
    </row>
    <row r="379" spans="1:14" x14ac:dyDescent="0.25">
      <c r="A379" s="8">
        <v>11071</v>
      </c>
      <c r="B379" s="3" t="s">
        <v>24</v>
      </c>
      <c r="C379" s="3" t="s">
        <v>38</v>
      </c>
      <c r="D379" s="3" t="s">
        <v>40</v>
      </c>
      <c r="E379" s="8">
        <v>2</v>
      </c>
      <c r="F379" t="b">
        <v>0</v>
      </c>
      <c r="G379" t="b">
        <v>0</v>
      </c>
      <c r="H379" s="3" t="s">
        <v>210</v>
      </c>
      <c r="I379" s="8">
        <v>532</v>
      </c>
      <c r="J379" s="3" t="s">
        <v>512</v>
      </c>
      <c r="K379" s="3" t="s">
        <v>559</v>
      </c>
      <c r="L379" s="8">
        <v>1041</v>
      </c>
      <c r="M379" s="11">
        <v>285</v>
      </c>
      <c r="N379" t="str">
        <f>IF(AND(Tabla_Terminales[[#This Row],[Terminales]]&gt;2,Tabla_Terminales[[#This Row],[Operaciones_diarias]]&gt;170),"💵","NO")</f>
        <v>NO</v>
      </c>
    </row>
    <row r="380" spans="1:14" x14ac:dyDescent="0.25">
      <c r="A380" s="8">
        <v>11051</v>
      </c>
      <c r="B380" s="3" t="s">
        <v>16</v>
      </c>
      <c r="C380" s="3" t="s">
        <v>38</v>
      </c>
      <c r="D380" s="3" t="s">
        <v>40</v>
      </c>
      <c r="E380" s="8">
        <v>6</v>
      </c>
      <c r="F380" t="b">
        <v>0</v>
      </c>
      <c r="G380" t="b">
        <v>0</v>
      </c>
      <c r="H380" s="3" t="s">
        <v>210</v>
      </c>
      <c r="I380" s="8">
        <v>630</v>
      </c>
      <c r="J380" s="3" t="s">
        <v>512</v>
      </c>
      <c r="K380" s="3" t="s">
        <v>559</v>
      </c>
      <c r="L380" s="8">
        <v>1041</v>
      </c>
      <c r="M380" s="11">
        <v>202</v>
      </c>
      <c r="N380" t="str">
        <f>IF(AND(Tabla_Terminales[[#This Row],[Terminales]]&gt;2,Tabla_Terminales[[#This Row],[Operaciones_diarias]]&gt;170),"💵","NO")</f>
        <v>💵</v>
      </c>
    </row>
    <row r="381" spans="1:14" x14ac:dyDescent="0.25">
      <c r="A381" s="8">
        <v>11074</v>
      </c>
      <c r="B381" s="3" t="s">
        <v>33</v>
      </c>
      <c r="C381" s="3" t="s">
        <v>38</v>
      </c>
      <c r="D381" s="3" t="s">
        <v>40</v>
      </c>
      <c r="E381" s="8">
        <v>1</v>
      </c>
      <c r="F381" t="b">
        <v>1</v>
      </c>
      <c r="G381" t="b">
        <v>0</v>
      </c>
      <c r="H381" s="3" t="s">
        <v>210</v>
      </c>
      <c r="I381" s="8">
        <v>700</v>
      </c>
      <c r="J381" s="3" t="s">
        <v>512</v>
      </c>
      <c r="K381" s="3" t="s">
        <v>559</v>
      </c>
      <c r="L381" s="8">
        <v>1041</v>
      </c>
      <c r="M381" s="11">
        <v>243</v>
      </c>
      <c r="N381" t="str">
        <f>IF(AND(Tabla_Terminales[[#This Row],[Terminales]]&gt;2,Tabla_Terminales[[#This Row],[Operaciones_diarias]]&gt;170),"💵","NO")</f>
        <v>NO</v>
      </c>
    </row>
    <row r="382" spans="1:14" x14ac:dyDescent="0.25">
      <c r="A382" s="8">
        <v>11011</v>
      </c>
      <c r="B382" s="3" t="s">
        <v>34</v>
      </c>
      <c r="C382" s="3" t="s">
        <v>38</v>
      </c>
      <c r="D382" s="3" t="s">
        <v>40</v>
      </c>
      <c r="E382" s="8">
        <v>1</v>
      </c>
      <c r="F382" t="b">
        <v>1</v>
      </c>
      <c r="G382" t="b">
        <v>1</v>
      </c>
      <c r="H382" s="3" t="s">
        <v>210</v>
      </c>
      <c r="I382" s="8">
        <v>741</v>
      </c>
      <c r="J382" s="3" t="s">
        <v>512</v>
      </c>
      <c r="K382" s="3" t="s">
        <v>559</v>
      </c>
      <c r="L382" s="8">
        <v>1041</v>
      </c>
      <c r="M382" s="11">
        <v>45</v>
      </c>
      <c r="N382" t="str">
        <f>IF(AND(Tabla_Terminales[[#This Row],[Terminales]]&gt;2,Tabla_Terminales[[#This Row],[Operaciones_diarias]]&gt;170),"💵","NO")</f>
        <v>NO</v>
      </c>
    </row>
    <row r="383" spans="1:14" x14ac:dyDescent="0.25">
      <c r="A383" s="8">
        <v>11019</v>
      </c>
      <c r="B383" s="3" t="s">
        <v>35</v>
      </c>
      <c r="C383" s="3" t="s">
        <v>38</v>
      </c>
      <c r="D383" s="3" t="s">
        <v>40</v>
      </c>
      <c r="E383" s="8">
        <v>1</v>
      </c>
      <c r="F383" t="b">
        <v>1</v>
      </c>
      <c r="G383" t="b">
        <v>1</v>
      </c>
      <c r="H383" s="3" t="s">
        <v>210</v>
      </c>
      <c r="I383" s="8">
        <v>779</v>
      </c>
      <c r="J383" s="3" t="s">
        <v>512</v>
      </c>
      <c r="K383" s="3" t="s">
        <v>559</v>
      </c>
      <c r="L383" s="8">
        <v>1041</v>
      </c>
      <c r="M383" s="11">
        <v>274</v>
      </c>
      <c r="N383" t="str">
        <f>IF(AND(Tabla_Terminales[[#This Row],[Terminales]]&gt;2,Tabla_Terminales[[#This Row],[Operaciones_diarias]]&gt;170),"💵","NO")</f>
        <v>NO</v>
      </c>
    </row>
    <row r="384" spans="1:14" x14ac:dyDescent="0.25">
      <c r="A384" s="8">
        <v>11728</v>
      </c>
      <c r="B384" s="3" t="s">
        <v>16</v>
      </c>
      <c r="C384" s="3" t="s">
        <v>38</v>
      </c>
      <c r="D384" s="3" t="s">
        <v>40</v>
      </c>
      <c r="E384" s="8">
        <v>3</v>
      </c>
      <c r="F384" t="b">
        <v>1</v>
      </c>
      <c r="G384" t="b">
        <v>1</v>
      </c>
      <c r="H384" s="3" t="s">
        <v>211</v>
      </c>
      <c r="I384" s="8">
        <v>5290</v>
      </c>
      <c r="J384" s="3" t="s">
        <v>555</v>
      </c>
      <c r="K384" s="3" t="s">
        <v>572</v>
      </c>
      <c r="L384" s="8">
        <v>1439</v>
      </c>
      <c r="M384" s="11">
        <v>246</v>
      </c>
      <c r="N384" t="str">
        <f>IF(AND(Tabla_Terminales[[#This Row],[Terminales]]&gt;2,Tabla_Terminales[[#This Row],[Operaciones_diarias]]&gt;170),"💵","NO")</f>
        <v>💵</v>
      </c>
    </row>
    <row r="385" spans="1:14" x14ac:dyDescent="0.25">
      <c r="A385" s="8">
        <v>11072</v>
      </c>
      <c r="B385" s="3" t="s">
        <v>16</v>
      </c>
      <c r="C385" s="3" t="s">
        <v>38</v>
      </c>
      <c r="D385" s="3" t="s">
        <v>40</v>
      </c>
      <c r="E385" s="8">
        <v>2</v>
      </c>
      <c r="F385" t="b">
        <v>0</v>
      </c>
      <c r="G385" t="b">
        <v>1</v>
      </c>
      <c r="H385" s="3" t="s">
        <v>212</v>
      </c>
      <c r="I385" s="8">
        <v>459</v>
      </c>
      <c r="J385" s="3" t="s">
        <v>512</v>
      </c>
      <c r="K385" s="3" t="s">
        <v>559</v>
      </c>
      <c r="L385" s="8">
        <v>1013</v>
      </c>
      <c r="M385" s="11">
        <v>52</v>
      </c>
      <c r="N385" t="str">
        <f>IF(AND(Tabla_Terminales[[#This Row],[Terminales]]&gt;2,Tabla_Terminales[[#This Row],[Operaciones_diarias]]&gt;170),"💵","NO")</f>
        <v>NO</v>
      </c>
    </row>
    <row r="386" spans="1:14" x14ac:dyDescent="0.25">
      <c r="A386" s="8">
        <v>11428</v>
      </c>
      <c r="B386" s="3" t="s">
        <v>18</v>
      </c>
      <c r="C386" s="3" t="s">
        <v>38</v>
      </c>
      <c r="D386" s="3" t="s">
        <v>40</v>
      </c>
      <c r="E386" s="8">
        <v>1</v>
      </c>
      <c r="F386" t="b">
        <v>1</v>
      </c>
      <c r="G386" t="b">
        <v>1</v>
      </c>
      <c r="H386" s="3" t="s">
        <v>213</v>
      </c>
      <c r="I386" s="8">
        <v>57</v>
      </c>
      <c r="J386" s="3" t="s">
        <v>522</v>
      </c>
      <c r="K386" s="3" t="s">
        <v>564</v>
      </c>
      <c r="L386" s="8">
        <v>1408</v>
      </c>
      <c r="M386" s="11">
        <v>145</v>
      </c>
      <c r="N386" t="str">
        <f>IF(AND(Tabla_Terminales[[#This Row],[Terminales]]&gt;2,Tabla_Terminales[[#This Row],[Operaciones_diarias]]&gt;170),"💵","NO")</f>
        <v>NO</v>
      </c>
    </row>
    <row r="387" spans="1:14" x14ac:dyDescent="0.25">
      <c r="A387" s="8">
        <v>11230</v>
      </c>
      <c r="B387" s="3" t="s">
        <v>16</v>
      </c>
      <c r="C387" s="3" t="s">
        <v>38</v>
      </c>
      <c r="D387" s="3" t="s">
        <v>40</v>
      </c>
      <c r="E387" s="8">
        <v>1</v>
      </c>
      <c r="F387" t="b">
        <v>1</v>
      </c>
      <c r="G387" t="b">
        <v>0</v>
      </c>
      <c r="H387" s="3" t="s">
        <v>214</v>
      </c>
      <c r="I387" s="8">
        <v>801</v>
      </c>
      <c r="J387" s="3" t="s">
        <v>523</v>
      </c>
      <c r="K387" s="3" t="s">
        <v>561</v>
      </c>
      <c r="L387" s="8">
        <v>1427</v>
      </c>
      <c r="M387" s="11">
        <v>98</v>
      </c>
      <c r="N387" t="str">
        <f>IF(AND(Tabla_Terminales[[#This Row],[Terminales]]&gt;2,Tabla_Terminales[[#This Row],[Operaciones_diarias]]&gt;170),"💵","NO")</f>
        <v>NO</v>
      </c>
    </row>
    <row r="388" spans="1:14" x14ac:dyDescent="0.25">
      <c r="A388" s="8">
        <v>11182</v>
      </c>
      <c r="B388" s="3" t="s">
        <v>16</v>
      </c>
      <c r="C388" s="3" t="s">
        <v>38</v>
      </c>
      <c r="D388" s="3" t="s">
        <v>40</v>
      </c>
      <c r="E388" s="8">
        <v>1</v>
      </c>
      <c r="F388" t="b">
        <v>1</v>
      </c>
      <c r="G388" t="b">
        <v>0</v>
      </c>
      <c r="H388" s="3" t="s">
        <v>215</v>
      </c>
      <c r="I388" s="8">
        <v>2941</v>
      </c>
      <c r="J388" s="3" t="s">
        <v>527</v>
      </c>
      <c r="K388" s="3" t="s">
        <v>567</v>
      </c>
      <c r="L388" s="8">
        <v>1198</v>
      </c>
      <c r="M388" s="11">
        <v>70</v>
      </c>
      <c r="N388" t="str">
        <f>IF(AND(Tabla_Terminales[[#This Row],[Terminales]]&gt;2,Tabla_Terminales[[#This Row],[Operaciones_diarias]]&gt;170),"💵","NO")</f>
        <v>NO</v>
      </c>
    </row>
    <row r="389" spans="1:14" x14ac:dyDescent="0.25">
      <c r="A389" s="8">
        <v>11044</v>
      </c>
      <c r="B389" s="3" t="s">
        <v>18</v>
      </c>
      <c r="C389" s="3" t="s">
        <v>38</v>
      </c>
      <c r="D389" s="3" t="s">
        <v>40</v>
      </c>
      <c r="E389" s="8">
        <v>3</v>
      </c>
      <c r="F389" t="b">
        <v>1</v>
      </c>
      <c r="G389" t="b">
        <v>1</v>
      </c>
      <c r="H389" s="3" t="s">
        <v>216</v>
      </c>
      <c r="I389" s="8">
        <v>661</v>
      </c>
      <c r="J389" s="3" t="s">
        <v>512</v>
      </c>
      <c r="K389" s="3" t="s">
        <v>559</v>
      </c>
      <c r="L389" s="8">
        <v>1049</v>
      </c>
      <c r="M389" s="11">
        <v>22</v>
      </c>
      <c r="N389" t="str">
        <f>IF(AND(Tabla_Terminales[[#This Row],[Terminales]]&gt;2,Tabla_Terminales[[#This Row],[Operaciones_diarias]]&gt;170),"💵","NO")</f>
        <v>NO</v>
      </c>
    </row>
    <row r="390" spans="1:14" x14ac:dyDescent="0.25">
      <c r="A390" s="8">
        <v>11067</v>
      </c>
      <c r="B390" s="3" t="s">
        <v>36</v>
      </c>
      <c r="C390" s="3" t="s">
        <v>38</v>
      </c>
      <c r="D390" s="3" t="s">
        <v>40</v>
      </c>
      <c r="E390" s="8">
        <v>1</v>
      </c>
      <c r="F390" t="b">
        <v>0</v>
      </c>
      <c r="G390" t="b">
        <v>0</v>
      </c>
      <c r="H390" s="3" t="s">
        <v>217</v>
      </c>
      <c r="I390" s="8">
        <v>821</v>
      </c>
      <c r="J390" s="3" t="s">
        <v>512</v>
      </c>
      <c r="K390" s="3" t="s">
        <v>559</v>
      </c>
      <c r="L390" s="8">
        <v>1049</v>
      </c>
      <c r="M390" s="11">
        <v>208</v>
      </c>
      <c r="N390" t="str">
        <f>IF(AND(Tabla_Terminales[[#This Row],[Terminales]]&gt;2,Tabla_Terminales[[#This Row],[Operaciones_diarias]]&gt;170),"💵","NO")</f>
        <v>NO</v>
      </c>
    </row>
    <row r="391" spans="1:14" x14ac:dyDescent="0.25">
      <c r="A391" s="8">
        <v>11692</v>
      </c>
      <c r="B391" s="3" t="s">
        <v>16</v>
      </c>
      <c r="C391" s="3" t="s">
        <v>38</v>
      </c>
      <c r="D391" s="3" t="s">
        <v>40</v>
      </c>
      <c r="E391" s="8">
        <v>1</v>
      </c>
      <c r="F391" t="b">
        <v>0</v>
      </c>
      <c r="G391" t="b">
        <v>0</v>
      </c>
      <c r="H391" s="3" t="s">
        <v>218</v>
      </c>
      <c r="I391" s="8">
        <v>2272</v>
      </c>
      <c r="J391" s="3" t="s">
        <v>519</v>
      </c>
      <c r="K391" s="3" t="s">
        <v>560</v>
      </c>
      <c r="L391" s="8">
        <v>1282</v>
      </c>
      <c r="M391" s="11">
        <v>168</v>
      </c>
      <c r="N391" t="str">
        <f>IF(AND(Tabla_Terminales[[#This Row],[Terminales]]&gt;2,Tabla_Terminales[[#This Row],[Operaciones_diarias]]&gt;170),"💵","NO")</f>
        <v>NO</v>
      </c>
    </row>
    <row r="392" spans="1:14" x14ac:dyDescent="0.25">
      <c r="A392" s="8">
        <v>11694</v>
      </c>
      <c r="B392" s="3" t="s">
        <v>16</v>
      </c>
      <c r="C392" s="3" t="s">
        <v>38</v>
      </c>
      <c r="D392" s="3" t="s">
        <v>40</v>
      </c>
      <c r="E392" s="8">
        <v>2</v>
      </c>
      <c r="F392" t="b">
        <v>0</v>
      </c>
      <c r="G392" t="b">
        <v>1</v>
      </c>
      <c r="H392" s="3" t="s">
        <v>218</v>
      </c>
      <c r="I392" s="8">
        <v>3150</v>
      </c>
      <c r="J392" s="3" t="s">
        <v>519</v>
      </c>
      <c r="K392" s="3" t="s">
        <v>560</v>
      </c>
      <c r="L392" s="8">
        <v>1437</v>
      </c>
      <c r="M392" s="11">
        <v>155</v>
      </c>
      <c r="N392" t="str">
        <f>IF(AND(Tabla_Terminales[[#This Row],[Terminales]]&gt;2,Tabla_Terminales[[#This Row],[Operaciones_diarias]]&gt;170),"💵","NO")</f>
        <v>NO</v>
      </c>
    </row>
    <row r="393" spans="1:14" x14ac:dyDescent="0.25">
      <c r="A393" s="8">
        <v>11693</v>
      </c>
      <c r="B393" s="3" t="s">
        <v>13</v>
      </c>
      <c r="C393" s="3" t="s">
        <v>38</v>
      </c>
      <c r="D393" s="3" t="s">
        <v>40</v>
      </c>
      <c r="E393" s="8">
        <v>2</v>
      </c>
      <c r="F393" t="b">
        <v>1</v>
      </c>
      <c r="G393" t="b">
        <v>1</v>
      </c>
      <c r="H393" s="3" t="s">
        <v>218</v>
      </c>
      <c r="I393" s="8">
        <v>3400</v>
      </c>
      <c r="J393" s="3" t="s">
        <v>519</v>
      </c>
      <c r="K393" s="3" t="s">
        <v>560</v>
      </c>
      <c r="L393" s="8">
        <v>1437</v>
      </c>
      <c r="M393" s="11">
        <v>135</v>
      </c>
      <c r="N393" t="str">
        <f>IF(AND(Tabla_Terminales[[#This Row],[Terminales]]&gt;2,Tabla_Terminales[[#This Row],[Operaciones_diarias]]&gt;170),"💵","NO")</f>
        <v>NO</v>
      </c>
    </row>
    <row r="394" spans="1:14" x14ac:dyDescent="0.25">
      <c r="A394" s="8">
        <v>11516</v>
      </c>
      <c r="B394" s="3" t="s">
        <v>19</v>
      </c>
      <c r="C394" s="3" t="s">
        <v>38</v>
      </c>
      <c r="D394" s="3" t="s">
        <v>40</v>
      </c>
      <c r="E394" s="8">
        <v>2</v>
      </c>
      <c r="F394" t="b">
        <v>1</v>
      </c>
      <c r="G394" t="b">
        <v>0</v>
      </c>
      <c r="H394" s="3" t="s">
        <v>219</v>
      </c>
      <c r="I394" s="8">
        <v>1122</v>
      </c>
      <c r="J394" s="3" t="s">
        <v>529</v>
      </c>
      <c r="K394" s="3" t="s">
        <v>566</v>
      </c>
      <c r="L394" s="8">
        <v>1406</v>
      </c>
      <c r="M394" s="11">
        <v>266</v>
      </c>
      <c r="N394" t="str">
        <f>IF(AND(Tabla_Terminales[[#This Row],[Terminales]]&gt;2,Tabla_Terminales[[#This Row],[Operaciones_diarias]]&gt;170),"💵","NO")</f>
        <v>NO</v>
      </c>
    </row>
    <row r="395" spans="1:14" x14ac:dyDescent="0.25">
      <c r="A395" s="8">
        <v>11524</v>
      </c>
      <c r="B395" s="3" t="s">
        <v>16</v>
      </c>
      <c r="C395" s="3" t="s">
        <v>38</v>
      </c>
      <c r="D395" s="3" t="s">
        <v>40</v>
      </c>
      <c r="E395" s="8">
        <v>1</v>
      </c>
      <c r="F395" t="b">
        <v>0</v>
      </c>
      <c r="G395" t="b">
        <v>1</v>
      </c>
      <c r="H395" s="3" t="s">
        <v>219</v>
      </c>
      <c r="I395" s="8">
        <v>1307</v>
      </c>
      <c r="J395" s="3" t="s">
        <v>529</v>
      </c>
      <c r="K395" s="3" t="s">
        <v>566</v>
      </c>
      <c r="L395" s="8">
        <v>1406</v>
      </c>
      <c r="M395" s="11">
        <v>34</v>
      </c>
      <c r="N395" t="str">
        <f>IF(AND(Tabla_Terminales[[#This Row],[Terminales]]&gt;2,Tabla_Terminales[[#This Row],[Operaciones_diarias]]&gt;170),"💵","NO")</f>
        <v>NO</v>
      </c>
    </row>
    <row r="396" spans="1:14" x14ac:dyDescent="0.25">
      <c r="A396" s="8">
        <v>11531</v>
      </c>
      <c r="B396" s="3" t="s">
        <v>21</v>
      </c>
      <c r="C396" s="3" t="s">
        <v>38</v>
      </c>
      <c r="D396" s="3" t="s">
        <v>40</v>
      </c>
      <c r="E396" s="8">
        <v>1</v>
      </c>
      <c r="F396" t="b">
        <v>1</v>
      </c>
      <c r="G396" t="b">
        <v>1</v>
      </c>
      <c r="H396" s="3" t="s">
        <v>220</v>
      </c>
      <c r="I396" s="8">
        <v>3626</v>
      </c>
      <c r="J396" s="3" t="s">
        <v>203</v>
      </c>
      <c r="K396" s="3" t="s">
        <v>571</v>
      </c>
      <c r="L396" s="8">
        <v>1430</v>
      </c>
      <c r="M396" s="11">
        <v>313</v>
      </c>
      <c r="N396" t="str">
        <f>IF(AND(Tabla_Terminales[[#This Row],[Terminales]]&gt;2,Tabla_Terminales[[#This Row],[Operaciones_diarias]]&gt;170),"💵","NO")</f>
        <v>NO</v>
      </c>
    </row>
    <row r="397" spans="1:14" x14ac:dyDescent="0.25">
      <c r="A397" s="8">
        <v>11018</v>
      </c>
      <c r="B397" s="3" t="s">
        <v>16</v>
      </c>
      <c r="C397" s="3" t="s">
        <v>38</v>
      </c>
      <c r="D397" s="3" t="s">
        <v>40</v>
      </c>
      <c r="E397" s="8">
        <v>1</v>
      </c>
      <c r="F397" t="b">
        <v>0</v>
      </c>
      <c r="G397" t="b">
        <v>1</v>
      </c>
      <c r="H397" s="3" t="s">
        <v>221</v>
      </c>
      <c r="I397" s="8">
        <v>1155</v>
      </c>
      <c r="J397" s="3" t="s">
        <v>512</v>
      </c>
      <c r="K397" s="3" t="s">
        <v>559</v>
      </c>
      <c r="L397" s="8">
        <v>1053</v>
      </c>
      <c r="M397" s="11">
        <v>311</v>
      </c>
      <c r="N397" t="str">
        <f>IF(AND(Tabla_Terminales[[#This Row],[Terminales]]&gt;2,Tabla_Terminales[[#This Row],[Operaciones_diarias]]&gt;170),"💵","NO")</f>
        <v>NO</v>
      </c>
    </row>
    <row r="398" spans="1:14" x14ac:dyDescent="0.25">
      <c r="A398" s="8">
        <v>11036</v>
      </c>
      <c r="B398" s="3" t="s">
        <v>16</v>
      </c>
      <c r="C398" s="3" t="s">
        <v>38</v>
      </c>
      <c r="D398" s="3" t="s">
        <v>40</v>
      </c>
      <c r="E398" s="8">
        <v>1</v>
      </c>
      <c r="F398" t="b">
        <v>1</v>
      </c>
      <c r="G398" t="b">
        <v>1</v>
      </c>
      <c r="H398" s="3" t="s">
        <v>221</v>
      </c>
      <c r="I398" s="8">
        <v>900</v>
      </c>
      <c r="J398" s="3" t="s">
        <v>512</v>
      </c>
      <c r="K398" s="3" t="s">
        <v>559</v>
      </c>
      <c r="L398" s="8">
        <v>1053</v>
      </c>
      <c r="M398" s="11">
        <v>314</v>
      </c>
      <c r="N398" t="str">
        <f>IF(AND(Tabla_Terminales[[#This Row],[Terminales]]&gt;2,Tabla_Terminales[[#This Row],[Operaciones_diarias]]&gt;170),"💵","NO")</f>
        <v>NO</v>
      </c>
    </row>
    <row r="399" spans="1:14" x14ac:dyDescent="0.25">
      <c r="A399" s="8">
        <v>11013</v>
      </c>
      <c r="B399" s="3" t="s">
        <v>18</v>
      </c>
      <c r="C399" s="3" t="s">
        <v>38</v>
      </c>
      <c r="D399" s="3" t="s">
        <v>40</v>
      </c>
      <c r="E399" s="8">
        <v>1</v>
      </c>
      <c r="F399" t="b">
        <v>1</v>
      </c>
      <c r="G399" t="b">
        <v>1</v>
      </c>
      <c r="H399" s="3" t="s">
        <v>221</v>
      </c>
      <c r="I399" s="8">
        <v>930</v>
      </c>
      <c r="J399" s="3" t="s">
        <v>512</v>
      </c>
      <c r="K399" s="3" t="s">
        <v>559</v>
      </c>
      <c r="L399" s="8">
        <v>1053</v>
      </c>
      <c r="M399" s="11">
        <v>76</v>
      </c>
      <c r="N399" t="str">
        <f>IF(AND(Tabla_Terminales[[#This Row],[Terminales]]&gt;2,Tabla_Terminales[[#This Row],[Operaciones_diarias]]&gt;170),"💵","NO")</f>
        <v>NO</v>
      </c>
    </row>
    <row r="400" spans="1:14" x14ac:dyDescent="0.25">
      <c r="A400" s="8">
        <v>11211</v>
      </c>
      <c r="B400" s="3" t="s">
        <v>13</v>
      </c>
      <c r="C400" s="3" t="s">
        <v>38</v>
      </c>
      <c r="D400" s="3" t="s">
        <v>40</v>
      </c>
      <c r="E400" s="8">
        <v>2</v>
      </c>
      <c r="F400" t="b">
        <v>1</v>
      </c>
      <c r="G400" t="b">
        <v>1</v>
      </c>
      <c r="H400" s="3" t="s">
        <v>222</v>
      </c>
      <c r="I400" s="8">
        <v>1354</v>
      </c>
      <c r="J400" s="3" t="s">
        <v>516</v>
      </c>
      <c r="K400" s="3" t="s">
        <v>561</v>
      </c>
      <c r="L400" s="8">
        <v>1416</v>
      </c>
      <c r="M400" s="11">
        <v>306</v>
      </c>
      <c r="N400" t="str">
        <f>IF(AND(Tabla_Terminales[[#This Row],[Terminales]]&gt;2,Tabla_Terminales[[#This Row],[Operaciones_diarias]]&gt;170),"💵","NO")</f>
        <v>NO</v>
      </c>
    </row>
    <row r="401" spans="1:14" x14ac:dyDescent="0.25">
      <c r="A401" s="8">
        <v>40860</v>
      </c>
      <c r="B401" s="3" t="s">
        <v>602</v>
      </c>
      <c r="C401" s="3" t="s">
        <v>39</v>
      </c>
      <c r="D401" s="3" t="s">
        <v>41</v>
      </c>
      <c r="E401" s="8">
        <v>1</v>
      </c>
      <c r="F401" t="b">
        <v>1</v>
      </c>
      <c r="G401" t="b">
        <v>1</v>
      </c>
      <c r="H401" s="3" t="s">
        <v>223</v>
      </c>
      <c r="I401" s="8">
        <v>0</v>
      </c>
      <c r="J401" s="3" t="s">
        <v>522</v>
      </c>
      <c r="K401" s="3" t="s">
        <v>564</v>
      </c>
      <c r="L401" s="8">
        <v>0</v>
      </c>
      <c r="M401" s="11">
        <v>105</v>
      </c>
      <c r="N401" t="str">
        <f>IF(AND(Tabla_Terminales[[#This Row],[Terminales]]&gt;2,Tabla_Terminales[[#This Row],[Operaciones_diarias]]&gt;170),"💵","NO")</f>
        <v>NO</v>
      </c>
    </row>
    <row r="402" spans="1:14" x14ac:dyDescent="0.25">
      <c r="A402" s="8">
        <v>40430</v>
      </c>
      <c r="B402" s="3" t="s">
        <v>603</v>
      </c>
      <c r="C402" s="3" t="s">
        <v>39</v>
      </c>
      <c r="D402" s="3" t="s">
        <v>40</v>
      </c>
      <c r="E402" s="8">
        <v>2</v>
      </c>
      <c r="F402" t="b">
        <v>1</v>
      </c>
      <c r="G402" t="b">
        <v>1</v>
      </c>
      <c r="H402" s="3" t="s">
        <v>224</v>
      </c>
      <c r="I402" s="8">
        <v>0</v>
      </c>
      <c r="J402" s="3" t="s">
        <v>538</v>
      </c>
      <c r="K402" s="3" t="s">
        <v>561</v>
      </c>
      <c r="L402" s="8">
        <v>0</v>
      </c>
      <c r="M402" s="11">
        <v>103</v>
      </c>
      <c r="N402" t="str">
        <f>IF(AND(Tabla_Terminales[[#This Row],[Terminales]]&gt;2,Tabla_Terminales[[#This Row],[Operaciones_diarias]]&gt;170),"💵","NO")</f>
        <v>NO</v>
      </c>
    </row>
    <row r="403" spans="1:14" x14ac:dyDescent="0.25">
      <c r="A403" s="8">
        <v>40776</v>
      </c>
      <c r="B403" s="3" t="s">
        <v>602</v>
      </c>
      <c r="C403" s="3" t="s">
        <v>39</v>
      </c>
      <c r="D403" s="3" t="s">
        <v>40</v>
      </c>
      <c r="E403" s="8">
        <v>1</v>
      </c>
      <c r="F403" t="b">
        <v>1</v>
      </c>
      <c r="G403" t="b">
        <v>0</v>
      </c>
      <c r="H403" s="3" t="s">
        <v>225</v>
      </c>
      <c r="I403" s="8">
        <v>791</v>
      </c>
      <c r="J403" s="3" t="s">
        <v>527</v>
      </c>
      <c r="K403" s="3" t="s">
        <v>567</v>
      </c>
      <c r="L403" s="8">
        <v>1224</v>
      </c>
      <c r="M403" s="11">
        <v>157</v>
      </c>
      <c r="N403" t="str">
        <f>IF(AND(Tabla_Terminales[[#This Row],[Terminales]]&gt;2,Tabla_Terminales[[#This Row],[Operaciones_diarias]]&gt;170),"💵","NO")</f>
        <v>NO</v>
      </c>
    </row>
    <row r="404" spans="1:14" x14ac:dyDescent="0.25">
      <c r="A404" s="8">
        <v>40117</v>
      </c>
      <c r="B404" s="3" t="s">
        <v>604</v>
      </c>
      <c r="C404" s="3" t="s">
        <v>39</v>
      </c>
      <c r="D404" s="3" t="s">
        <v>40</v>
      </c>
      <c r="E404" s="8">
        <v>4</v>
      </c>
      <c r="F404" t="b">
        <v>0</v>
      </c>
      <c r="G404" t="b">
        <v>0</v>
      </c>
      <c r="H404" s="3" t="s">
        <v>226</v>
      </c>
      <c r="I404" s="8">
        <v>140</v>
      </c>
      <c r="J404" s="3" t="s">
        <v>512</v>
      </c>
      <c r="K404" s="3" t="s">
        <v>559</v>
      </c>
      <c r="L404" s="8">
        <v>1002</v>
      </c>
      <c r="M404" s="11">
        <v>293</v>
      </c>
      <c r="N404" t="str">
        <f>IF(AND(Tabla_Terminales[[#This Row],[Terminales]]&gt;2,Tabla_Terminales[[#This Row],[Operaciones_diarias]]&gt;170),"💵","NO")</f>
        <v>💵</v>
      </c>
    </row>
    <row r="405" spans="1:14" x14ac:dyDescent="0.25">
      <c r="A405" s="8">
        <v>41184</v>
      </c>
      <c r="B405" s="3" t="s">
        <v>605</v>
      </c>
      <c r="C405" s="3" t="s">
        <v>39</v>
      </c>
      <c r="D405" s="3" t="s">
        <v>40</v>
      </c>
      <c r="E405" s="8">
        <v>2</v>
      </c>
      <c r="F405" t="b">
        <v>1</v>
      </c>
      <c r="G405" t="b">
        <v>1</v>
      </c>
      <c r="H405" s="3" t="s">
        <v>226</v>
      </c>
      <c r="I405" s="8">
        <v>299</v>
      </c>
      <c r="J405" s="3" t="s">
        <v>512</v>
      </c>
      <c r="K405" s="3" t="s">
        <v>559</v>
      </c>
      <c r="L405" s="8">
        <v>1002</v>
      </c>
      <c r="M405" s="11">
        <v>205</v>
      </c>
      <c r="N405" t="str">
        <f>IF(AND(Tabla_Terminales[[#This Row],[Terminales]]&gt;2,Tabla_Terminales[[#This Row],[Operaciones_diarias]]&gt;170),"💵","NO")</f>
        <v>NO</v>
      </c>
    </row>
    <row r="406" spans="1:14" x14ac:dyDescent="0.25">
      <c r="A406" s="8">
        <v>40692</v>
      </c>
      <c r="B406" s="3" t="s">
        <v>606</v>
      </c>
      <c r="C406" s="3" t="s">
        <v>39</v>
      </c>
      <c r="D406" s="3" t="s">
        <v>40</v>
      </c>
      <c r="E406" s="8">
        <v>1</v>
      </c>
      <c r="F406" t="b">
        <v>0</v>
      </c>
      <c r="G406" t="b">
        <v>1</v>
      </c>
      <c r="H406" s="3" t="s">
        <v>227</v>
      </c>
      <c r="I406" s="8">
        <v>0</v>
      </c>
      <c r="J406" s="3" t="s">
        <v>533</v>
      </c>
      <c r="K406" s="3" t="s">
        <v>570</v>
      </c>
      <c r="L406" s="8">
        <v>0</v>
      </c>
      <c r="M406" s="11">
        <v>88</v>
      </c>
      <c r="N406" t="str">
        <f>IF(AND(Tabla_Terminales[[#This Row],[Terminales]]&gt;2,Tabla_Terminales[[#This Row],[Operaciones_diarias]]&gt;170),"💵","NO")</f>
        <v>NO</v>
      </c>
    </row>
    <row r="407" spans="1:14" x14ac:dyDescent="0.25">
      <c r="A407" s="8">
        <v>40686</v>
      </c>
      <c r="B407" s="3" t="s">
        <v>606</v>
      </c>
      <c r="C407" s="3" t="s">
        <v>39</v>
      </c>
      <c r="D407" s="3" t="s">
        <v>40</v>
      </c>
      <c r="E407" s="8">
        <v>1</v>
      </c>
      <c r="F407" t="b">
        <v>1</v>
      </c>
      <c r="G407" t="b">
        <v>0</v>
      </c>
      <c r="H407" s="3" t="s">
        <v>228</v>
      </c>
      <c r="I407" s="8">
        <v>0</v>
      </c>
      <c r="J407" s="3" t="s">
        <v>517</v>
      </c>
      <c r="K407" s="3" t="s">
        <v>559</v>
      </c>
      <c r="L407" s="8">
        <v>0</v>
      </c>
      <c r="M407" s="11">
        <v>193</v>
      </c>
      <c r="N407" t="str">
        <f>IF(AND(Tabla_Terminales[[#This Row],[Terminales]]&gt;2,Tabla_Terminales[[#This Row],[Operaciones_diarias]]&gt;170),"💵","NO")</f>
        <v>NO</v>
      </c>
    </row>
    <row r="408" spans="1:14" x14ac:dyDescent="0.25">
      <c r="A408" s="8">
        <v>41169</v>
      </c>
      <c r="B408" s="3" t="s">
        <v>605</v>
      </c>
      <c r="C408" s="3" t="s">
        <v>39</v>
      </c>
      <c r="D408" s="3" t="s">
        <v>40</v>
      </c>
      <c r="E408" s="8">
        <v>1</v>
      </c>
      <c r="F408" t="b">
        <v>1</v>
      </c>
      <c r="G408" t="b">
        <v>0</v>
      </c>
      <c r="H408" s="3" t="s">
        <v>229</v>
      </c>
      <c r="I408" s="8">
        <v>0</v>
      </c>
      <c r="J408" s="3" t="s">
        <v>544</v>
      </c>
      <c r="K408" s="3" t="s">
        <v>572</v>
      </c>
      <c r="L408" s="8">
        <v>0</v>
      </c>
      <c r="M408" s="11">
        <v>270</v>
      </c>
      <c r="N408" t="str">
        <f>IF(AND(Tabla_Terminales[[#This Row],[Terminales]]&gt;2,Tabla_Terminales[[#This Row],[Operaciones_diarias]]&gt;170),"💵","NO")</f>
        <v>NO</v>
      </c>
    </row>
    <row r="409" spans="1:14" x14ac:dyDescent="0.25">
      <c r="A409" s="8">
        <v>40618</v>
      </c>
      <c r="B409" s="3" t="s">
        <v>606</v>
      </c>
      <c r="C409" s="3" t="s">
        <v>39</v>
      </c>
      <c r="D409" s="3" t="s">
        <v>40</v>
      </c>
      <c r="E409" s="8">
        <v>1</v>
      </c>
      <c r="F409" t="b">
        <v>1</v>
      </c>
      <c r="G409" t="b">
        <v>1</v>
      </c>
      <c r="H409" s="3" t="s">
        <v>230</v>
      </c>
      <c r="I409" s="8">
        <v>0</v>
      </c>
      <c r="J409" s="3" t="s">
        <v>518</v>
      </c>
      <c r="K409" s="3" t="s">
        <v>562</v>
      </c>
      <c r="L409" s="8">
        <v>0</v>
      </c>
      <c r="M409" s="11">
        <v>309</v>
      </c>
      <c r="N409" t="str">
        <f>IF(AND(Tabla_Terminales[[#This Row],[Terminales]]&gt;2,Tabla_Terminales[[#This Row],[Operaciones_diarias]]&gt;170),"💵","NO")</f>
        <v>NO</v>
      </c>
    </row>
    <row r="410" spans="1:14" x14ac:dyDescent="0.25">
      <c r="A410" s="8">
        <v>40549</v>
      </c>
      <c r="B410" s="3" t="s">
        <v>606</v>
      </c>
      <c r="C410" s="3" t="s">
        <v>39</v>
      </c>
      <c r="D410" s="3" t="s">
        <v>40</v>
      </c>
      <c r="E410" s="8">
        <v>1</v>
      </c>
      <c r="F410" t="b">
        <v>1</v>
      </c>
      <c r="G410" t="b">
        <v>1</v>
      </c>
      <c r="H410" s="3" t="s">
        <v>231</v>
      </c>
      <c r="I410" s="8">
        <v>0</v>
      </c>
      <c r="J410" s="3" t="s">
        <v>530</v>
      </c>
      <c r="K410" s="3" t="s">
        <v>569</v>
      </c>
      <c r="L410" s="8">
        <v>0</v>
      </c>
      <c r="M410" s="11">
        <v>69</v>
      </c>
      <c r="N410" t="str">
        <f>IF(AND(Tabla_Terminales[[#This Row],[Terminales]]&gt;2,Tabla_Terminales[[#This Row],[Operaciones_diarias]]&gt;170),"💵","NO")</f>
        <v>NO</v>
      </c>
    </row>
    <row r="411" spans="1:14" x14ac:dyDescent="0.25">
      <c r="A411" s="8">
        <v>40590</v>
      </c>
      <c r="B411" s="3" t="s">
        <v>606</v>
      </c>
      <c r="C411" s="3" t="s">
        <v>39</v>
      </c>
      <c r="D411" s="3" t="s">
        <v>40</v>
      </c>
      <c r="E411" s="8">
        <v>3</v>
      </c>
      <c r="F411" t="b">
        <v>1</v>
      </c>
      <c r="G411" t="b">
        <v>1</v>
      </c>
      <c r="H411" s="3" t="s">
        <v>232</v>
      </c>
      <c r="I411" s="8">
        <v>0</v>
      </c>
      <c r="J411" s="3" t="s">
        <v>524</v>
      </c>
      <c r="K411" s="3" t="s">
        <v>565</v>
      </c>
      <c r="L411" s="8">
        <v>0</v>
      </c>
      <c r="M411" s="11">
        <v>268</v>
      </c>
      <c r="N411" t="str">
        <f>IF(AND(Tabla_Terminales[[#This Row],[Terminales]]&gt;2,Tabla_Terminales[[#This Row],[Operaciones_diarias]]&gt;170),"💵","NO")</f>
        <v>💵</v>
      </c>
    </row>
    <row r="412" spans="1:14" x14ac:dyDescent="0.25">
      <c r="A412" s="8">
        <v>41056</v>
      </c>
      <c r="B412" s="3" t="s">
        <v>607</v>
      </c>
      <c r="C412" s="3" t="s">
        <v>39</v>
      </c>
      <c r="D412" s="3" t="s">
        <v>40</v>
      </c>
      <c r="E412" s="8">
        <v>2</v>
      </c>
      <c r="F412" t="b">
        <v>1</v>
      </c>
      <c r="G412" t="b">
        <v>1</v>
      </c>
      <c r="H412" s="3" t="s">
        <v>232</v>
      </c>
      <c r="I412" s="8">
        <v>0</v>
      </c>
      <c r="J412" s="3" t="s">
        <v>524</v>
      </c>
      <c r="K412" s="3" t="s">
        <v>565</v>
      </c>
      <c r="L412" s="8">
        <v>0</v>
      </c>
      <c r="M412" s="11">
        <v>171</v>
      </c>
      <c r="N412" t="str">
        <f>IF(AND(Tabla_Terminales[[#This Row],[Terminales]]&gt;2,Tabla_Terminales[[#This Row],[Operaciones_diarias]]&gt;170),"💵","NO")</f>
        <v>NO</v>
      </c>
    </row>
    <row r="413" spans="1:14" x14ac:dyDescent="0.25">
      <c r="A413" s="8">
        <v>41158</v>
      </c>
      <c r="B413" s="3" t="s">
        <v>605</v>
      </c>
      <c r="C413" s="3" t="s">
        <v>39</v>
      </c>
      <c r="D413" s="3" t="s">
        <v>40</v>
      </c>
      <c r="E413" s="8">
        <v>1</v>
      </c>
      <c r="F413" t="b">
        <v>1</v>
      </c>
      <c r="G413" t="b">
        <v>0</v>
      </c>
      <c r="H413" s="3" t="s">
        <v>233</v>
      </c>
      <c r="I413" s="8">
        <v>628</v>
      </c>
      <c r="J413" s="3" t="s">
        <v>527</v>
      </c>
      <c r="K413" s="3" t="s">
        <v>567</v>
      </c>
      <c r="L413" s="8">
        <v>1171</v>
      </c>
      <c r="M413" s="11">
        <v>236</v>
      </c>
      <c r="N413" t="str">
        <f>IF(AND(Tabla_Terminales[[#This Row],[Terminales]]&gt;2,Tabla_Terminales[[#This Row],[Operaciones_diarias]]&gt;170),"💵","NO")</f>
        <v>NO</v>
      </c>
    </row>
    <row r="414" spans="1:14" x14ac:dyDescent="0.25">
      <c r="A414" s="8">
        <v>40594</v>
      </c>
      <c r="B414" s="3" t="s">
        <v>606</v>
      </c>
      <c r="C414" s="3" t="s">
        <v>39</v>
      </c>
      <c r="D414" s="3" t="s">
        <v>40</v>
      </c>
      <c r="E414" s="8">
        <v>2</v>
      </c>
      <c r="F414" t="b">
        <v>0</v>
      </c>
      <c r="G414" t="b">
        <v>1</v>
      </c>
      <c r="H414" s="3" t="s">
        <v>234</v>
      </c>
      <c r="I414" s="8">
        <v>0</v>
      </c>
      <c r="J414" s="3" t="s">
        <v>536</v>
      </c>
      <c r="K414" s="3" t="s">
        <v>561</v>
      </c>
      <c r="L414" s="8">
        <v>0</v>
      </c>
      <c r="M414" s="11">
        <v>68</v>
      </c>
      <c r="N414" t="str">
        <f>IF(AND(Tabla_Terminales[[#This Row],[Terminales]]&gt;2,Tabla_Terminales[[#This Row],[Operaciones_diarias]]&gt;170),"💵","NO")</f>
        <v>NO</v>
      </c>
    </row>
    <row r="415" spans="1:14" x14ac:dyDescent="0.25">
      <c r="A415" s="8">
        <v>40246</v>
      </c>
      <c r="B415" s="3" t="s">
        <v>604</v>
      </c>
      <c r="C415" s="3" t="s">
        <v>39</v>
      </c>
      <c r="D415" s="3" t="s">
        <v>40</v>
      </c>
      <c r="E415" s="8">
        <v>1</v>
      </c>
      <c r="F415" t="b">
        <v>0</v>
      </c>
      <c r="G415" t="b">
        <v>0</v>
      </c>
      <c r="H415" s="3" t="s">
        <v>96</v>
      </c>
      <c r="I415" s="8">
        <v>0</v>
      </c>
      <c r="J415" s="3" t="s">
        <v>541</v>
      </c>
      <c r="K415" s="3" t="s">
        <v>564</v>
      </c>
      <c r="L415" s="8">
        <v>0</v>
      </c>
      <c r="M415" s="11">
        <v>288</v>
      </c>
      <c r="N415" t="str">
        <f>IF(AND(Tabla_Terminales[[#This Row],[Terminales]]&gt;2,Tabla_Terminales[[#This Row],[Operaciones_diarias]]&gt;170),"💵","NO")</f>
        <v>NO</v>
      </c>
    </row>
    <row r="416" spans="1:14" x14ac:dyDescent="0.25">
      <c r="A416" s="8">
        <v>39913</v>
      </c>
      <c r="B416" s="3" t="s">
        <v>608</v>
      </c>
      <c r="C416" s="3" t="s">
        <v>39</v>
      </c>
      <c r="D416" s="3" t="s">
        <v>40</v>
      </c>
      <c r="E416" s="8">
        <v>2</v>
      </c>
      <c r="F416" t="b">
        <v>1</v>
      </c>
      <c r="G416" t="b">
        <v>0</v>
      </c>
      <c r="H416" s="3" t="s">
        <v>96</v>
      </c>
      <c r="I416" s="8">
        <v>0</v>
      </c>
      <c r="J416" s="3" t="s">
        <v>547</v>
      </c>
      <c r="K416" s="3" t="s">
        <v>564</v>
      </c>
      <c r="L416" s="8">
        <v>0</v>
      </c>
      <c r="M416" s="11">
        <v>38</v>
      </c>
      <c r="N416" t="str">
        <f>IF(AND(Tabla_Terminales[[#This Row],[Terminales]]&gt;2,Tabla_Terminales[[#This Row],[Operaciones_diarias]]&gt;170),"💵","NO")</f>
        <v>NO</v>
      </c>
    </row>
    <row r="417" spans="1:14" x14ac:dyDescent="0.25">
      <c r="A417" s="8">
        <v>40349</v>
      </c>
      <c r="B417" s="3" t="s">
        <v>604</v>
      </c>
      <c r="C417" s="3" t="s">
        <v>39</v>
      </c>
      <c r="D417" s="3" t="s">
        <v>40</v>
      </c>
      <c r="E417" s="8">
        <v>1</v>
      </c>
      <c r="F417" t="b">
        <v>0</v>
      </c>
      <c r="G417" t="b">
        <v>1</v>
      </c>
      <c r="H417" s="3" t="s">
        <v>96</v>
      </c>
      <c r="I417" s="8">
        <v>0</v>
      </c>
      <c r="J417" s="3" t="s">
        <v>547</v>
      </c>
      <c r="K417" s="3" t="s">
        <v>564</v>
      </c>
      <c r="L417" s="8">
        <v>0</v>
      </c>
      <c r="M417" s="11">
        <v>153</v>
      </c>
      <c r="N417" t="str">
        <f>IF(AND(Tabla_Terminales[[#This Row],[Terminales]]&gt;2,Tabla_Terminales[[#This Row],[Operaciones_diarias]]&gt;170),"💵","NO")</f>
        <v>NO</v>
      </c>
    </row>
    <row r="418" spans="1:14" x14ac:dyDescent="0.25">
      <c r="A418" s="8">
        <v>40096</v>
      </c>
      <c r="B418" s="3" t="s">
        <v>604</v>
      </c>
      <c r="C418" s="3" t="s">
        <v>39</v>
      </c>
      <c r="D418" s="3" t="s">
        <v>40</v>
      </c>
      <c r="E418" s="8">
        <v>3</v>
      </c>
      <c r="F418" t="b">
        <v>1</v>
      </c>
      <c r="G418" t="b">
        <v>1</v>
      </c>
      <c r="H418" s="3" t="s">
        <v>96</v>
      </c>
      <c r="I418" s="8">
        <v>0</v>
      </c>
      <c r="J418" s="3" t="s">
        <v>547</v>
      </c>
      <c r="K418" s="3" t="s">
        <v>564</v>
      </c>
      <c r="L418" s="8">
        <v>0</v>
      </c>
      <c r="M418" s="11">
        <v>83</v>
      </c>
      <c r="N418" t="str">
        <f>IF(AND(Tabla_Terminales[[#This Row],[Terminales]]&gt;2,Tabla_Terminales[[#This Row],[Operaciones_diarias]]&gt;170),"💵","NO")</f>
        <v>NO</v>
      </c>
    </row>
    <row r="419" spans="1:14" x14ac:dyDescent="0.25">
      <c r="A419" s="8">
        <v>41195</v>
      </c>
      <c r="B419" s="3" t="s">
        <v>605</v>
      </c>
      <c r="C419" s="3" t="s">
        <v>39</v>
      </c>
      <c r="D419" s="3" t="s">
        <v>40</v>
      </c>
      <c r="E419" s="8">
        <v>2</v>
      </c>
      <c r="F419" t="b">
        <v>0</v>
      </c>
      <c r="G419" t="b">
        <v>0</v>
      </c>
      <c r="H419" s="3" t="s">
        <v>96</v>
      </c>
      <c r="I419" s="8">
        <v>0</v>
      </c>
      <c r="J419" s="3" t="s">
        <v>547</v>
      </c>
      <c r="K419" s="3" t="s">
        <v>564</v>
      </c>
      <c r="L419" s="8">
        <v>0</v>
      </c>
      <c r="M419" s="11">
        <v>106</v>
      </c>
      <c r="N419" t="str">
        <f>IF(AND(Tabla_Terminales[[#This Row],[Terminales]]&gt;2,Tabla_Terminales[[#This Row],[Operaciones_diarias]]&gt;170),"💵","NO")</f>
        <v>NO</v>
      </c>
    </row>
    <row r="420" spans="1:14" x14ac:dyDescent="0.25">
      <c r="A420" s="8">
        <v>39966</v>
      </c>
      <c r="B420" s="3" t="s">
        <v>608</v>
      </c>
      <c r="C420" s="3" t="s">
        <v>39</v>
      </c>
      <c r="D420" s="3" t="s">
        <v>40</v>
      </c>
      <c r="E420" s="8">
        <v>1</v>
      </c>
      <c r="F420" t="b">
        <v>0</v>
      </c>
      <c r="G420" t="b">
        <v>0</v>
      </c>
      <c r="H420" s="3" t="s">
        <v>235</v>
      </c>
      <c r="I420" s="8">
        <v>0</v>
      </c>
      <c r="J420" s="3" t="s">
        <v>527</v>
      </c>
      <c r="K420" s="3" t="s">
        <v>567</v>
      </c>
      <c r="L420" s="8">
        <v>0</v>
      </c>
      <c r="M420" s="11">
        <v>185</v>
      </c>
      <c r="N420" t="str">
        <f>IF(AND(Tabla_Terminales[[#This Row],[Terminales]]&gt;2,Tabla_Terminales[[#This Row],[Operaciones_diarias]]&gt;170),"💵","NO")</f>
        <v>NO</v>
      </c>
    </row>
    <row r="421" spans="1:14" x14ac:dyDescent="0.25">
      <c r="A421" s="8">
        <v>39766</v>
      </c>
      <c r="B421" s="3" t="s">
        <v>609</v>
      </c>
      <c r="C421" s="3" t="s">
        <v>39</v>
      </c>
      <c r="D421" s="3" t="s">
        <v>40</v>
      </c>
      <c r="E421" s="8">
        <v>1</v>
      </c>
      <c r="F421" t="b">
        <v>0</v>
      </c>
      <c r="G421" t="b">
        <v>0</v>
      </c>
      <c r="H421" s="3" t="s">
        <v>236</v>
      </c>
      <c r="I421" s="8">
        <v>0</v>
      </c>
      <c r="J421" s="3" t="s">
        <v>513</v>
      </c>
      <c r="K421" s="3" t="s">
        <v>560</v>
      </c>
      <c r="L421" s="8">
        <v>0</v>
      </c>
      <c r="M421" s="11">
        <v>237</v>
      </c>
      <c r="N421" t="str">
        <f>IF(AND(Tabla_Terminales[[#This Row],[Terminales]]&gt;2,Tabla_Terminales[[#This Row],[Operaciones_diarias]]&gt;170),"💵","NO")</f>
        <v>NO</v>
      </c>
    </row>
    <row r="422" spans="1:14" x14ac:dyDescent="0.25">
      <c r="A422" s="8">
        <v>40643</v>
      </c>
      <c r="B422" s="3" t="s">
        <v>606</v>
      </c>
      <c r="C422" s="3" t="s">
        <v>39</v>
      </c>
      <c r="D422" s="3" t="s">
        <v>40</v>
      </c>
      <c r="E422" s="8">
        <v>3</v>
      </c>
      <c r="F422" t="b">
        <v>0</v>
      </c>
      <c r="G422" t="b">
        <v>1</v>
      </c>
      <c r="H422" s="3" t="s">
        <v>101</v>
      </c>
      <c r="I422" s="8">
        <v>0</v>
      </c>
      <c r="J422" s="3" t="s">
        <v>517</v>
      </c>
      <c r="K422" s="3" t="s">
        <v>559</v>
      </c>
      <c r="L422" s="8">
        <v>0</v>
      </c>
      <c r="M422" s="11">
        <v>311</v>
      </c>
      <c r="N422" t="str">
        <f>IF(AND(Tabla_Terminales[[#This Row],[Terminales]]&gt;2,Tabla_Terminales[[#This Row],[Operaciones_diarias]]&gt;170),"💵","NO")</f>
        <v>💵</v>
      </c>
    </row>
    <row r="423" spans="1:14" x14ac:dyDescent="0.25">
      <c r="A423" s="8">
        <v>40732</v>
      </c>
      <c r="B423" s="3" t="s">
        <v>606</v>
      </c>
      <c r="C423" s="3" t="s">
        <v>39</v>
      </c>
      <c r="D423" s="3" t="s">
        <v>40</v>
      </c>
      <c r="E423" s="8">
        <v>1</v>
      </c>
      <c r="F423" t="b">
        <v>1</v>
      </c>
      <c r="G423" t="b">
        <v>0</v>
      </c>
      <c r="H423" s="3" t="s">
        <v>101</v>
      </c>
      <c r="I423" s="8">
        <v>0</v>
      </c>
      <c r="J423" s="3" t="s">
        <v>517</v>
      </c>
      <c r="K423" s="3" t="s">
        <v>559</v>
      </c>
      <c r="L423" s="8">
        <v>0</v>
      </c>
      <c r="M423" s="11">
        <v>48</v>
      </c>
      <c r="N423" t="str">
        <f>IF(AND(Tabla_Terminales[[#This Row],[Terminales]]&gt;2,Tabla_Terminales[[#This Row],[Operaciones_diarias]]&gt;170),"💵","NO")</f>
        <v>NO</v>
      </c>
    </row>
    <row r="424" spans="1:14" x14ac:dyDescent="0.25">
      <c r="A424" s="8">
        <v>40319</v>
      </c>
      <c r="B424" s="3" t="s">
        <v>604</v>
      </c>
      <c r="C424" s="3" t="s">
        <v>39</v>
      </c>
      <c r="D424" s="3" t="s">
        <v>40</v>
      </c>
      <c r="E424" s="8">
        <v>2</v>
      </c>
      <c r="F424" t="b">
        <v>0</v>
      </c>
      <c r="G424" t="b">
        <v>1</v>
      </c>
      <c r="H424" s="3" t="s">
        <v>101</v>
      </c>
      <c r="I424" s="8">
        <v>0</v>
      </c>
      <c r="J424" s="3" t="s">
        <v>517</v>
      </c>
      <c r="K424" s="3" t="s">
        <v>559</v>
      </c>
      <c r="L424" s="8">
        <v>0</v>
      </c>
      <c r="M424" s="11">
        <v>298</v>
      </c>
      <c r="N424" t="str">
        <f>IF(AND(Tabla_Terminales[[#This Row],[Terminales]]&gt;2,Tabla_Terminales[[#This Row],[Operaciones_diarias]]&gt;170),"💵","NO")</f>
        <v>NO</v>
      </c>
    </row>
    <row r="425" spans="1:14" x14ac:dyDescent="0.25">
      <c r="A425" s="8">
        <v>40942</v>
      </c>
      <c r="B425" s="3" t="s">
        <v>602</v>
      </c>
      <c r="C425" s="3" t="s">
        <v>39</v>
      </c>
      <c r="D425" s="3" t="s">
        <v>40</v>
      </c>
      <c r="E425" s="8">
        <v>1</v>
      </c>
      <c r="F425" t="b">
        <v>1</v>
      </c>
      <c r="G425" t="b">
        <v>1</v>
      </c>
      <c r="H425" s="3" t="s">
        <v>101</v>
      </c>
      <c r="I425" s="8">
        <v>0</v>
      </c>
      <c r="J425" s="3" t="s">
        <v>517</v>
      </c>
      <c r="K425" s="3" t="s">
        <v>559</v>
      </c>
      <c r="L425" s="8">
        <v>0</v>
      </c>
      <c r="M425" s="11">
        <v>315</v>
      </c>
      <c r="N425" t="str">
        <f>IF(AND(Tabla_Terminales[[#This Row],[Terminales]]&gt;2,Tabla_Terminales[[#This Row],[Operaciones_diarias]]&gt;170),"💵","NO")</f>
        <v>NO</v>
      </c>
    </row>
    <row r="426" spans="1:14" x14ac:dyDescent="0.25">
      <c r="A426" s="8">
        <v>41171</v>
      </c>
      <c r="B426" s="3" t="s">
        <v>605</v>
      </c>
      <c r="C426" s="3" t="s">
        <v>39</v>
      </c>
      <c r="D426" s="3" t="s">
        <v>40</v>
      </c>
      <c r="E426" s="8">
        <v>1</v>
      </c>
      <c r="F426" t="b">
        <v>0</v>
      </c>
      <c r="G426" t="b">
        <v>0</v>
      </c>
      <c r="H426" s="3" t="s">
        <v>101</v>
      </c>
      <c r="I426" s="8">
        <v>0</v>
      </c>
      <c r="J426" s="3" t="s">
        <v>517</v>
      </c>
      <c r="K426" s="3" t="s">
        <v>559</v>
      </c>
      <c r="L426" s="8">
        <v>0</v>
      </c>
      <c r="M426" s="11">
        <v>266</v>
      </c>
      <c r="N426" t="str">
        <f>IF(AND(Tabla_Terminales[[#This Row],[Terminales]]&gt;2,Tabla_Terminales[[#This Row],[Operaciones_diarias]]&gt;170),"💵","NO")</f>
        <v>NO</v>
      </c>
    </row>
    <row r="427" spans="1:14" x14ac:dyDescent="0.25">
      <c r="A427" s="8">
        <v>41071</v>
      </c>
      <c r="B427" s="3" t="s">
        <v>607</v>
      </c>
      <c r="C427" s="3" t="s">
        <v>39</v>
      </c>
      <c r="D427" s="3" t="s">
        <v>40</v>
      </c>
      <c r="E427" s="8">
        <v>1</v>
      </c>
      <c r="F427" t="b">
        <v>0</v>
      </c>
      <c r="G427" t="b">
        <v>0</v>
      </c>
      <c r="H427" s="3" t="s">
        <v>101</v>
      </c>
      <c r="I427" s="8">
        <v>0</v>
      </c>
      <c r="J427" s="3" t="s">
        <v>517</v>
      </c>
      <c r="K427" s="3" t="s">
        <v>559</v>
      </c>
      <c r="L427" s="8">
        <v>0</v>
      </c>
      <c r="M427" s="11">
        <v>75</v>
      </c>
      <c r="N427" t="str">
        <f>IF(AND(Tabla_Terminales[[#This Row],[Terminales]]&gt;2,Tabla_Terminales[[#This Row],[Operaciones_diarias]]&gt;170),"💵","NO")</f>
        <v>NO</v>
      </c>
    </row>
    <row r="428" spans="1:14" x14ac:dyDescent="0.25">
      <c r="A428" s="8">
        <v>40876</v>
      </c>
      <c r="B428" s="3" t="s">
        <v>602</v>
      </c>
      <c r="C428" s="3" t="s">
        <v>39</v>
      </c>
      <c r="D428" s="3" t="s">
        <v>40</v>
      </c>
      <c r="E428" s="8">
        <v>2</v>
      </c>
      <c r="F428" t="b">
        <v>1</v>
      </c>
      <c r="G428" t="b">
        <v>1</v>
      </c>
      <c r="H428" s="3" t="s">
        <v>101</v>
      </c>
      <c r="I428" s="8">
        <v>0</v>
      </c>
      <c r="J428" s="3" t="s">
        <v>517</v>
      </c>
      <c r="K428" s="3" t="s">
        <v>559</v>
      </c>
      <c r="L428" s="8">
        <v>0</v>
      </c>
      <c r="M428" s="11">
        <v>270</v>
      </c>
      <c r="N428" t="str">
        <f>IF(AND(Tabla_Terminales[[#This Row],[Terminales]]&gt;2,Tabla_Terminales[[#This Row],[Operaciones_diarias]]&gt;170),"💵","NO")</f>
        <v>NO</v>
      </c>
    </row>
    <row r="429" spans="1:14" x14ac:dyDescent="0.25">
      <c r="A429" s="8">
        <v>41096</v>
      </c>
      <c r="B429" s="3" t="s">
        <v>605</v>
      </c>
      <c r="C429" s="3" t="s">
        <v>39</v>
      </c>
      <c r="D429" s="3" t="s">
        <v>40</v>
      </c>
      <c r="E429" s="8">
        <v>1</v>
      </c>
      <c r="F429" t="b">
        <v>0</v>
      </c>
      <c r="G429" t="b">
        <v>1</v>
      </c>
      <c r="H429" s="3" t="s">
        <v>101</v>
      </c>
      <c r="I429" s="8">
        <v>0</v>
      </c>
      <c r="J429" s="3" t="s">
        <v>512</v>
      </c>
      <c r="K429" s="3" t="s">
        <v>559</v>
      </c>
      <c r="L429" s="8">
        <v>0</v>
      </c>
      <c r="M429" s="11">
        <v>75</v>
      </c>
      <c r="N429" t="str">
        <f>IF(AND(Tabla_Terminales[[#This Row],[Terminales]]&gt;2,Tabla_Terminales[[#This Row],[Operaciones_diarias]]&gt;170),"💵","NO")</f>
        <v>NO</v>
      </c>
    </row>
    <row r="430" spans="1:14" x14ac:dyDescent="0.25">
      <c r="A430" s="8">
        <v>40528</v>
      </c>
      <c r="B430" s="3" t="s">
        <v>606</v>
      </c>
      <c r="C430" s="3" t="s">
        <v>39</v>
      </c>
      <c r="D430" s="3" t="s">
        <v>40</v>
      </c>
      <c r="E430" s="8">
        <v>6</v>
      </c>
      <c r="F430" t="b">
        <v>1</v>
      </c>
      <c r="G430" t="b">
        <v>0</v>
      </c>
      <c r="H430" s="3" t="s">
        <v>101</v>
      </c>
      <c r="I430" s="8">
        <v>0</v>
      </c>
      <c r="J430" s="3" t="s">
        <v>512</v>
      </c>
      <c r="K430" s="3" t="s">
        <v>559</v>
      </c>
      <c r="L430" s="8">
        <v>0</v>
      </c>
      <c r="M430" s="11">
        <v>70</v>
      </c>
      <c r="N430" t="str">
        <f>IF(AND(Tabla_Terminales[[#This Row],[Terminales]]&gt;2,Tabla_Terminales[[#This Row],[Operaciones_diarias]]&gt;170),"💵","NO")</f>
        <v>NO</v>
      </c>
    </row>
    <row r="431" spans="1:14" x14ac:dyDescent="0.25">
      <c r="A431" s="8">
        <v>41358</v>
      </c>
      <c r="B431" s="3" t="s">
        <v>37</v>
      </c>
      <c r="C431" s="3" t="s">
        <v>39</v>
      </c>
      <c r="D431" s="3" t="s">
        <v>40</v>
      </c>
      <c r="E431" s="8">
        <v>1</v>
      </c>
      <c r="F431" t="b">
        <v>0</v>
      </c>
      <c r="G431" t="b">
        <v>0</v>
      </c>
      <c r="H431" s="3" t="s">
        <v>101</v>
      </c>
      <c r="I431" s="8">
        <v>0</v>
      </c>
      <c r="J431" s="3" t="s">
        <v>517</v>
      </c>
      <c r="K431" s="3" t="s">
        <v>559</v>
      </c>
      <c r="L431" s="8">
        <v>0</v>
      </c>
      <c r="M431" s="11">
        <v>299</v>
      </c>
      <c r="N431" t="str">
        <f>IF(AND(Tabla_Terminales[[#This Row],[Terminales]]&gt;2,Tabla_Terminales[[#This Row],[Operaciones_diarias]]&gt;170),"💵","NO")</f>
        <v>NO</v>
      </c>
    </row>
    <row r="432" spans="1:14" x14ac:dyDescent="0.25">
      <c r="A432" s="8">
        <v>39916</v>
      </c>
      <c r="B432" s="3" t="s">
        <v>608</v>
      </c>
      <c r="C432" s="3" t="s">
        <v>39</v>
      </c>
      <c r="D432" s="3" t="s">
        <v>40</v>
      </c>
      <c r="E432" s="8">
        <v>2</v>
      </c>
      <c r="F432" t="b">
        <v>1</v>
      </c>
      <c r="G432" t="b">
        <v>1</v>
      </c>
      <c r="H432" s="3" t="s">
        <v>101</v>
      </c>
      <c r="I432" s="8">
        <v>0</v>
      </c>
      <c r="J432" s="3" t="s">
        <v>517</v>
      </c>
      <c r="K432" s="3" t="s">
        <v>559</v>
      </c>
      <c r="L432" s="8">
        <v>0</v>
      </c>
      <c r="M432" s="11">
        <v>38</v>
      </c>
      <c r="N432" t="str">
        <f>IF(AND(Tabla_Terminales[[#This Row],[Terminales]]&gt;2,Tabla_Terminales[[#This Row],[Operaciones_diarias]]&gt;170),"💵","NO")</f>
        <v>NO</v>
      </c>
    </row>
    <row r="433" spans="1:14" x14ac:dyDescent="0.25">
      <c r="A433" s="8">
        <v>41176</v>
      </c>
      <c r="B433" s="3" t="s">
        <v>605</v>
      </c>
      <c r="C433" s="3" t="s">
        <v>39</v>
      </c>
      <c r="D433" s="3" t="s">
        <v>40</v>
      </c>
      <c r="E433" s="8">
        <v>3</v>
      </c>
      <c r="F433" t="b">
        <v>0</v>
      </c>
      <c r="G433" t="b">
        <v>0</v>
      </c>
      <c r="H433" s="3" t="s">
        <v>101</v>
      </c>
      <c r="I433" s="8">
        <v>0</v>
      </c>
      <c r="J433" s="3" t="s">
        <v>517</v>
      </c>
      <c r="K433" s="3" t="s">
        <v>559</v>
      </c>
      <c r="L433" s="8">
        <v>0</v>
      </c>
      <c r="M433" s="11">
        <v>287</v>
      </c>
      <c r="N433" t="str">
        <f>IF(AND(Tabla_Terminales[[#This Row],[Terminales]]&gt;2,Tabla_Terminales[[#This Row],[Operaciones_diarias]]&gt;170),"💵","NO")</f>
        <v>💵</v>
      </c>
    </row>
    <row r="434" spans="1:14" x14ac:dyDescent="0.25">
      <c r="A434" s="8">
        <v>39815</v>
      </c>
      <c r="B434" s="3" t="s">
        <v>610</v>
      </c>
      <c r="C434" s="3" t="s">
        <v>39</v>
      </c>
      <c r="D434" s="3" t="s">
        <v>40</v>
      </c>
      <c r="E434" s="8">
        <v>2</v>
      </c>
      <c r="F434" t="b">
        <v>1</v>
      </c>
      <c r="G434" t="b">
        <v>0</v>
      </c>
      <c r="H434" s="3" t="s">
        <v>101</v>
      </c>
      <c r="I434" s="8">
        <v>0</v>
      </c>
      <c r="J434" s="3" t="s">
        <v>517</v>
      </c>
      <c r="K434" s="3" t="s">
        <v>559</v>
      </c>
      <c r="L434" s="8">
        <v>0</v>
      </c>
      <c r="M434" s="11">
        <v>251</v>
      </c>
      <c r="N434" t="str">
        <f>IF(AND(Tabla_Terminales[[#This Row],[Terminales]]&gt;2,Tabla_Terminales[[#This Row],[Operaciones_diarias]]&gt;170),"💵","NO")</f>
        <v>NO</v>
      </c>
    </row>
    <row r="435" spans="1:14" x14ac:dyDescent="0.25">
      <c r="A435" s="8">
        <v>40225</v>
      </c>
      <c r="B435" s="3" t="s">
        <v>604</v>
      </c>
      <c r="C435" s="3" t="s">
        <v>39</v>
      </c>
      <c r="D435" s="3" t="s">
        <v>40</v>
      </c>
      <c r="E435" s="8">
        <v>2</v>
      </c>
      <c r="F435" t="b">
        <v>0</v>
      </c>
      <c r="G435" t="b">
        <v>1</v>
      </c>
      <c r="H435" s="3" t="s">
        <v>46</v>
      </c>
      <c r="I435" s="8">
        <v>1370</v>
      </c>
      <c r="J435" s="3" t="s">
        <v>514</v>
      </c>
      <c r="K435" s="3" t="s">
        <v>559</v>
      </c>
      <c r="L435" s="8">
        <v>1107</v>
      </c>
      <c r="M435" s="11">
        <v>67</v>
      </c>
      <c r="N435" t="str">
        <f>IF(AND(Tabla_Terminales[[#This Row],[Terminales]]&gt;2,Tabla_Terminales[[#This Row],[Operaciones_diarias]]&gt;170),"💵","NO")</f>
        <v>NO</v>
      </c>
    </row>
    <row r="436" spans="1:14" x14ac:dyDescent="0.25">
      <c r="A436" s="8">
        <v>40066</v>
      </c>
      <c r="B436" s="3" t="s">
        <v>611</v>
      </c>
      <c r="C436" s="3" t="s">
        <v>39</v>
      </c>
      <c r="D436" s="3" t="s">
        <v>40</v>
      </c>
      <c r="E436" s="8">
        <v>2</v>
      </c>
      <c r="F436" t="b">
        <v>1</v>
      </c>
      <c r="G436" t="b">
        <v>0</v>
      </c>
      <c r="H436" s="3" t="s">
        <v>237</v>
      </c>
      <c r="I436" s="8">
        <v>0</v>
      </c>
      <c r="J436" s="3" t="s">
        <v>519</v>
      </c>
      <c r="K436" s="3" t="s">
        <v>560</v>
      </c>
      <c r="L436" s="8">
        <v>0</v>
      </c>
      <c r="M436" s="11">
        <v>195</v>
      </c>
      <c r="N436" t="str">
        <f>IF(AND(Tabla_Terminales[[#This Row],[Terminales]]&gt;2,Tabla_Terminales[[#This Row],[Operaciones_diarias]]&gt;170),"💵","NO")</f>
        <v>NO</v>
      </c>
    </row>
    <row r="437" spans="1:14" x14ac:dyDescent="0.25">
      <c r="A437" s="8">
        <v>40234</v>
      </c>
      <c r="B437" s="3" t="s">
        <v>604</v>
      </c>
      <c r="C437" s="3" t="s">
        <v>39</v>
      </c>
      <c r="D437" s="3" t="s">
        <v>40</v>
      </c>
      <c r="E437" s="8">
        <v>2</v>
      </c>
      <c r="F437" t="b">
        <v>1</v>
      </c>
      <c r="G437" t="b">
        <v>0</v>
      </c>
      <c r="H437" s="3" t="s">
        <v>238</v>
      </c>
      <c r="I437" s="8">
        <v>1338</v>
      </c>
      <c r="J437" s="3" t="s">
        <v>515</v>
      </c>
      <c r="K437" s="3" t="s">
        <v>559</v>
      </c>
      <c r="L437" s="8">
        <v>1088</v>
      </c>
      <c r="M437" s="11">
        <v>171</v>
      </c>
      <c r="N437" t="str">
        <f>IF(AND(Tabla_Terminales[[#This Row],[Terminales]]&gt;2,Tabla_Terminales[[#This Row],[Operaciones_diarias]]&gt;170),"💵","NO")</f>
        <v>NO</v>
      </c>
    </row>
    <row r="438" spans="1:14" x14ac:dyDescent="0.25">
      <c r="A438" s="8">
        <v>41273</v>
      </c>
      <c r="B438" s="3" t="s">
        <v>37</v>
      </c>
      <c r="C438" s="3" t="s">
        <v>39</v>
      </c>
      <c r="D438" s="3" t="s">
        <v>40</v>
      </c>
      <c r="E438" s="8">
        <v>2</v>
      </c>
      <c r="F438" t="b">
        <v>1</v>
      </c>
      <c r="G438" t="b">
        <v>0</v>
      </c>
      <c r="H438" s="3" t="s">
        <v>238</v>
      </c>
      <c r="I438" s="8">
        <v>0</v>
      </c>
      <c r="J438" s="3" t="s">
        <v>527</v>
      </c>
      <c r="K438" s="3" t="s">
        <v>567</v>
      </c>
      <c r="L438" s="8">
        <v>0</v>
      </c>
      <c r="M438" s="11">
        <v>145</v>
      </c>
      <c r="N438" t="str">
        <f>IF(AND(Tabla_Terminales[[#This Row],[Terminales]]&gt;2,Tabla_Terminales[[#This Row],[Operaciones_diarias]]&gt;170),"💵","NO")</f>
        <v>NO</v>
      </c>
    </row>
    <row r="439" spans="1:14" x14ac:dyDescent="0.25">
      <c r="A439" s="8">
        <v>40937</v>
      </c>
      <c r="B439" s="3" t="s">
        <v>602</v>
      </c>
      <c r="C439" s="3" t="s">
        <v>39</v>
      </c>
      <c r="D439" s="3" t="s">
        <v>40</v>
      </c>
      <c r="E439" s="8">
        <v>3</v>
      </c>
      <c r="F439" t="b">
        <v>0</v>
      </c>
      <c r="G439" t="b">
        <v>0</v>
      </c>
      <c r="H439" s="3" t="s">
        <v>239</v>
      </c>
      <c r="I439" s="8">
        <v>0</v>
      </c>
      <c r="J439" s="3" t="s">
        <v>552</v>
      </c>
      <c r="K439" s="3" t="s">
        <v>573</v>
      </c>
      <c r="L439" s="8">
        <v>0</v>
      </c>
      <c r="M439" s="11">
        <v>80</v>
      </c>
      <c r="N439" t="str">
        <f>IF(AND(Tabla_Terminales[[#This Row],[Terminales]]&gt;2,Tabla_Terminales[[#This Row],[Operaciones_diarias]]&gt;170),"💵","NO")</f>
        <v>NO</v>
      </c>
    </row>
    <row r="440" spans="1:14" x14ac:dyDescent="0.25">
      <c r="A440" s="8">
        <v>41290</v>
      </c>
      <c r="B440" s="3" t="s">
        <v>37</v>
      </c>
      <c r="C440" s="3" t="s">
        <v>39</v>
      </c>
      <c r="D440" s="3" t="s">
        <v>40</v>
      </c>
      <c r="E440" s="8">
        <v>1</v>
      </c>
      <c r="F440" t="b">
        <v>1</v>
      </c>
      <c r="G440" t="b">
        <v>1</v>
      </c>
      <c r="H440" s="3" t="s">
        <v>227</v>
      </c>
      <c r="I440" s="8">
        <v>0</v>
      </c>
      <c r="J440" s="3" t="s">
        <v>533</v>
      </c>
      <c r="K440" s="3" t="s">
        <v>570</v>
      </c>
      <c r="L440" s="8">
        <v>0</v>
      </c>
      <c r="M440" s="11">
        <v>139</v>
      </c>
      <c r="N440" t="str">
        <f>IF(AND(Tabla_Terminales[[#This Row],[Terminales]]&gt;2,Tabla_Terminales[[#This Row],[Operaciones_diarias]]&gt;170),"💵","NO")</f>
        <v>NO</v>
      </c>
    </row>
    <row r="441" spans="1:14" x14ac:dyDescent="0.25">
      <c r="A441" s="8">
        <v>41124</v>
      </c>
      <c r="B441" s="3" t="s">
        <v>605</v>
      </c>
      <c r="C441" s="3" t="s">
        <v>39</v>
      </c>
      <c r="D441" s="3" t="s">
        <v>40</v>
      </c>
      <c r="E441" s="8">
        <v>2</v>
      </c>
      <c r="F441" t="b">
        <v>0</v>
      </c>
      <c r="G441" t="b">
        <v>0</v>
      </c>
      <c r="H441" s="3" t="s">
        <v>239</v>
      </c>
      <c r="I441" s="8">
        <v>0</v>
      </c>
      <c r="J441" s="3" t="s">
        <v>538</v>
      </c>
      <c r="K441" s="3" t="s">
        <v>561</v>
      </c>
      <c r="L441" s="8">
        <v>0</v>
      </c>
      <c r="M441" s="11">
        <v>180</v>
      </c>
      <c r="N441" t="str">
        <f>IF(AND(Tabla_Terminales[[#This Row],[Terminales]]&gt;2,Tabla_Terminales[[#This Row],[Operaciones_diarias]]&gt;170),"💵","NO")</f>
        <v>NO</v>
      </c>
    </row>
    <row r="442" spans="1:14" x14ac:dyDescent="0.25">
      <c r="A442" s="8">
        <v>40956</v>
      </c>
      <c r="B442" s="3" t="s">
        <v>602</v>
      </c>
      <c r="C442" s="3" t="s">
        <v>39</v>
      </c>
      <c r="D442" s="3" t="s">
        <v>40</v>
      </c>
      <c r="E442" s="8">
        <v>1</v>
      </c>
      <c r="F442" t="b">
        <v>1</v>
      </c>
      <c r="G442" t="b">
        <v>1</v>
      </c>
      <c r="H442" s="3" t="s">
        <v>240</v>
      </c>
      <c r="I442" s="8">
        <v>0</v>
      </c>
      <c r="J442" s="3" t="s">
        <v>557</v>
      </c>
      <c r="K442" s="3" t="s">
        <v>563</v>
      </c>
      <c r="L442" s="8">
        <v>0</v>
      </c>
      <c r="M442" s="11">
        <v>55</v>
      </c>
      <c r="N442" t="str">
        <f>IF(AND(Tabla_Terminales[[#This Row],[Terminales]]&gt;2,Tabla_Terminales[[#This Row],[Operaciones_diarias]]&gt;170),"💵","NO")</f>
        <v>NO</v>
      </c>
    </row>
    <row r="443" spans="1:14" x14ac:dyDescent="0.25">
      <c r="A443" s="8">
        <v>40142</v>
      </c>
      <c r="B443" s="3" t="s">
        <v>604</v>
      </c>
      <c r="C443" s="3" t="s">
        <v>39</v>
      </c>
      <c r="D443" s="3" t="s">
        <v>40</v>
      </c>
      <c r="E443" s="8">
        <v>1</v>
      </c>
      <c r="F443" t="b">
        <v>1</v>
      </c>
      <c r="G443" t="b">
        <v>0</v>
      </c>
      <c r="H443" s="3" t="s">
        <v>241</v>
      </c>
      <c r="I443" s="8">
        <v>0</v>
      </c>
      <c r="J443" s="3" t="s">
        <v>552</v>
      </c>
      <c r="K443" s="3" t="s">
        <v>573</v>
      </c>
      <c r="L443" s="8">
        <v>0</v>
      </c>
      <c r="M443" s="11">
        <v>279</v>
      </c>
      <c r="N443" t="str">
        <f>IF(AND(Tabla_Terminales[[#This Row],[Terminales]]&gt;2,Tabla_Terminales[[#This Row],[Operaciones_diarias]]&gt;170),"💵","NO")</f>
        <v>NO</v>
      </c>
    </row>
    <row r="444" spans="1:14" x14ac:dyDescent="0.25">
      <c r="A444" s="8">
        <v>40525</v>
      </c>
      <c r="B444" s="3" t="s">
        <v>606</v>
      </c>
      <c r="C444" s="3" t="s">
        <v>39</v>
      </c>
      <c r="D444" s="3" t="s">
        <v>40</v>
      </c>
      <c r="E444" s="8">
        <v>2</v>
      </c>
      <c r="F444" t="b">
        <v>1</v>
      </c>
      <c r="G444" t="b">
        <v>0</v>
      </c>
      <c r="H444" s="3" t="s">
        <v>242</v>
      </c>
      <c r="I444" s="8">
        <v>0</v>
      </c>
      <c r="J444" s="3" t="s">
        <v>536</v>
      </c>
      <c r="K444" s="3" t="s">
        <v>561</v>
      </c>
      <c r="L444" s="8">
        <v>0</v>
      </c>
      <c r="M444" s="11">
        <v>72</v>
      </c>
      <c r="N444" t="str">
        <f>IF(AND(Tabla_Terminales[[#This Row],[Terminales]]&gt;2,Tabla_Terminales[[#This Row],[Operaciones_diarias]]&gt;170),"💵","NO")</f>
        <v>NO</v>
      </c>
    </row>
    <row r="445" spans="1:14" x14ac:dyDescent="0.25">
      <c r="A445" s="8">
        <v>40198</v>
      </c>
      <c r="B445" s="3" t="s">
        <v>604</v>
      </c>
      <c r="C445" s="3" t="s">
        <v>39</v>
      </c>
      <c r="D445" s="3" t="s">
        <v>40</v>
      </c>
      <c r="E445" s="8">
        <v>2</v>
      </c>
      <c r="F445" t="b">
        <v>0</v>
      </c>
      <c r="G445" t="b">
        <v>0</v>
      </c>
      <c r="H445" s="3" t="s">
        <v>243</v>
      </c>
      <c r="I445" s="8">
        <v>1301</v>
      </c>
      <c r="J445" s="3" t="s">
        <v>517</v>
      </c>
      <c r="K445" s="3" t="s">
        <v>559</v>
      </c>
      <c r="L445" s="8">
        <v>1014</v>
      </c>
      <c r="M445" s="11">
        <v>302</v>
      </c>
      <c r="N445" t="str">
        <f>IF(AND(Tabla_Terminales[[#This Row],[Terminales]]&gt;2,Tabla_Terminales[[#This Row],[Operaciones_diarias]]&gt;170),"💵","NO")</f>
        <v>NO</v>
      </c>
    </row>
    <row r="446" spans="1:14" x14ac:dyDescent="0.25">
      <c r="A446" s="8">
        <v>40386</v>
      </c>
      <c r="B446" s="3" t="s">
        <v>604</v>
      </c>
      <c r="C446" s="3" t="s">
        <v>39</v>
      </c>
      <c r="D446" s="3" t="s">
        <v>40</v>
      </c>
      <c r="E446" s="8">
        <v>1</v>
      </c>
      <c r="F446" t="b">
        <v>1</v>
      </c>
      <c r="G446" t="b">
        <v>1</v>
      </c>
      <c r="H446" s="3" t="s">
        <v>243</v>
      </c>
      <c r="I446" s="8">
        <v>0</v>
      </c>
      <c r="J446" s="3" t="s">
        <v>524</v>
      </c>
      <c r="K446" s="3" t="s">
        <v>565</v>
      </c>
      <c r="L446" s="8">
        <v>0</v>
      </c>
      <c r="M446" s="11">
        <v>223</v>
      </c>
      <c r="N446" t="str">
        <f>IF(AND(Tabla_Terminales[[#This Row],[Terminales]]&gt;2,Tabla_Terminales[[#This Row],[Operaciones_diarias]]&gt;170),"💵","NO")</f>
        <v>NO</v>
      </c>
    </row>
    <row r="447" spans="1:14" x14ac:dyDescent="0.25">
      <c r="A447" s="8">
        <v>40873</v>
      </c>
      <c r="B447" s="3" t="s">
        <v>602</v>
      </c>
      <c r="C447" s="3" t="s">
        <v>39</v>
      </c>
      <c r="D447" s="3" t="s">
        <v>40</v>
      </c>
      <c r="E447" s="8">
        <v>1</v>
      </c>
      <c r="F447" t="b">
        <v>1</v>
      </c>
      <c r="G447" t="b">
        <v>1</v>
      </c>
      <c r="H447" s="3" t="s">
        <v>244</v>
      </c>
      <c r="I447" s="8">
        <v>0</v>
      </c>
      <c r="J447" s="3" t="s">
        <v>524</v>
      </c>
      <c r="K447" s="3" t="s">
        <v>565</v>
      </c>
      <c r="L447" s="8">
        <v>0</v>
      </c>
      <c r="M447" s="11">
        <v>262</v>
      </c>
      <c r="N447" t="str">
        <f>IF(AND(Tabla_Terminales[[#This Row],[Terminales]]&gt;2,Tabla_Terminales[[#This Row],[Operaciones_diarias]]&gt;170),"💵","NO")</f>
        <v>NO</v>
      </c>
    </row>
    <row r="448" spans="1:14" x14ac:dyDescent="0.25">
      <c r="A448" s="8">
        <v>41041</v>
      </c>
      <c r="B448" s="3" t="s">
        <v>607</v>
      </c>
      <c r="C448" s="3" t="s">
        <v>39</v>
      </c>
      <c r="D448" s="3" t="s">
        <v>40</v>
      </c>
      <c r="E448" s="8">
        <v>2</v>
      </c>
      <c r="F448" t="b">
        <v>1</v>
      </c>
      <c r="G448" t="b">
        <v>0</v>
      </c>
      <c r="H448" s="3" t="s">
        <v>244</v>
      </c>
      <c r="I448" s="8">
        <v>0</v>
      </c>
      <c r="J448" s="3" t="s">
        <v>517</v>
      </c>
      <c r="K448" s="3" t="s">
        <v>559</v>
      </c>
      <c r="L448" s="8">
        <v>0</v>
      </c>
      <c r="M448" s="11">
        <v>194</v>
      </c>
      <c r="N448" t="str">
        <f>IF(AND(Tabla_Terminales[[#This Row],[Terminales]]&gt;2,Tabla_Terminales[[#This Row],[Operaciones_diarias]]&gt;170),"💵","NO")</f>
        <v>NO</v>
      </c>
    </row>
    <row r="449" spans="1:14" x14ac:dyDescent="0.25">
      <c r="A449" s="8">
        <v>41049</v>
      </c>
      <c r="B449" s="3" t="s">
        <v>607</v>
      </c>
      <c r="C449" s="3" t="s">
        <v>39</v>
      </c>
      <c r="D449" s="3" t="s">
        <v>40</v>
      </c>
      <c r="E449" s="8">
        <v>3</v>
      </c>
      <c r="F449" t="b">
        <v>0</v>
      </c>
      <c r="G449" t="b">
        <v>1</v>
      </c>
      <c r="H449" s="3" t="s">
        <v>245</v>
      </c>
      <c r="I449" s="8">
        <v>0</v>
      </c>
      <c r="J449" s="3" t="s">
        <v>524</v>
      </c>
      <c r="K449" s="3" t="s">
        <v>565</v>
      </c>
      <c r="L449" s="8">
        <v>0</v>
      </c>
      <c r="M449" s="11">
        <v>44</v>
      </c>
      <c r="N449" t="str">
        <f>IF(AND(Tabla_Terminales[[#This Row],[Terminales]]&gt;2,Tabla_Terminales[[#This Row],[Operaciones_diarias]]&gt;170),"💵","NO")</f>
        <v>NO</v>
      </c>
    </row>
    <row r="450" spans="1:14" x14ac:dyDescent="0.25">
      <c r="A450" s="8">
        <v>41146</v>
      </c>
      <c r="B450" s="3" t="s">
        <v>605</v>
      </c>
      <c r="C450" s="3" t="s">
        <v>39</v>
      </c>
      <c r="D450" s="3" t="s">
        <v>40</v>
      </c>
      <c r="E450" s="8">
        <v>1</v>
      </c>
      <c r="F450" t="b">
        <v>1</v>
      </c>
      <c r="G450" t="b">
        <v>1</v>
      </c>
      <c r="H450" s="3" t="s">
        <v>245</v>
      </c>
      <c r="I450" s="8">
        <v>0</v>
      </c>
      <c r="J450" s="3" t="s">
        <v>524</v>
      </c>
      <c r="K450" s="3" t="s">
        <v>565</v>
      </c>
      <c r="L450" s="8">
        <v>0</v>
      </c>
      <c r="M450" s="11">
        <v>294</v>
      </c>
      <c r="N450" t="str">
        <f>IF(AND(Tabla_Terminales[[#This Row],[Terminales]]&gt;2,Tabla_Terminales[[#This Row],[Operaciones_diarias]]&gt;170),"💵","NO")</f>
        <v>NO</v>
      </c>
    </row>
    <row r="451" spans="1:14" x14ac:dyDescent="0.25">
      <c r="A451" s="8">
        <v>40016</v>
      </c>
      <c r="B451" s="3" t="s">
        <v>611</v>
      </c>
      <c r="C451" s="3" t="s">
        <v>39</v>
      </c>
      <c r="D451" s="3" t="s">
        <v>40</v>
      </c>
      <c r="E451" s="8">
        <v>2</v>
      </c>
      <c r="F451" t="b">
        <v>1</v>
      </c>
      <c r="G451" t="b">
        <v>0</v>
      </c>
      <c r="H451" s="3" t="s">
        <v>246</v>
      </c>
      <c r="I451" s="8">
        <v>0</v>
      </c>
      <c r="J451" s="3" t="s">
        <v>527</v>
      </c>
      <c r="K451" s="3" t="s">
        <v>567</v>
      </c>
      <c r="L451" s="8">
        <v>0</v>
      </c>
      <c r="M451" s="11">
        <v>111</v>
      </c>
      <c r="N451" t="str">
        <f>IF(AND(Tabla_Terminales[[#This Row],[Terminales]]&gt;2,Tabla_Terminales[[#This Row],[Operaciones_diarias]]&gt;170),"💵","NO")</f>
        <v>NO</v>
      </c>
    </row>
    <row r="452" spans="1:14" x14ac:dyDescent="0.25">
      <c r="A452" s="8">
        <v>41168</v>
      </c>
      <c r="B452" s="3" t="s">
        <v>605</v>
      </c>
      <c r="C452" s="3" t="s">
        <v>39</v>
      </c>
      <c r="D452" s="3" t="s">
        <v>40</v>
      </c>
      <c r="E452" s="8">
        <v>1</v>
      </c>
      <c r="F452" t="b">
        <v>0</v>
      </c>
      <c r="G452" t="b">
        <v>0</v>
      </c>
      <c r="H452" s="3" t="s">
        <v>246</v>
      </c>
      <c r="I452" s="8">
        <v>0</v>
      </c>
      <c r="J452" s="3" t="s">
        <v>527</v>
      </c>
      <c r="K452" s="3" t="s">
        <v>567</v>
      </c>
      <c r="L452" s="8">
        <v>0</v>
      </c>
      <c r="M452" s="11">
        <v>296</v>
      </c>
      <c r="N452" t="str">
        <f>IF(AND(Tabla_Terminales[[#This Row],[Terminales]]&gt;2,Tabla_Terminales[[#This Row],[Operaciones_diarias]]&gt;170),"💵","NO")</f>
        <v>NO</v>
      </c>
    </row>
    <row r="453" spans="1:14" x14ac:dyDescent="0.25">
      <c r="A453" s="8">
        <v>40372</v>
      </c>
      <c r="B453" s="3" t="s">
        <v>604</v>
      </c>
      <c r="C453" s="3" t="s">
        <v>39</v>
      </c>
      <c r="D453" s="3" t="s">
        <v>40</v>
      </c>
      <c r="E453" s="8">
        <v>1</v>
      </c>
      <c r="F453" t="b">
        <v>0</v>
      </c>
      <c r="G453" t="b">
        <v>0</v>
      </c>
      <c r="H453" s="3" t="s">
        <v>247</v>
      </c>
      <c r="I453" s="8">
        <v>0</v>
      </c>
      <c r="J453" s="3" t="s">
        <v>522</v>
      </c>
      <c r="K453" s="3" t="s">
        <v>564</v>
      </c>
      <c r="L453" s="8">
        <v>0</v>
      </c>
      <c r="M453" s="11">
        <v>293</v>
      </c>
      <c r="N453" t="str">
        <f>IF(AND(Tabla_Terminales[[#This Row],[Terminales]]&gt;2,Tabla_Terminales[[#This Row],[Operaciones_diarias]]&gt;170),"💵","NO")</f>
        <v>NO</v>
      </c>
    </row>
    <row r="454" spans="1:14" x14ac:dyDescent="0.25">
      <c r="A454" s="8">
        <v>41312</v>
      </c>
      <c r="B454" s="3" t="s">
        <v>37</v>
      </c>
      <c r="C454" s="3" t="s">
        <v>39</v>
      </c>
      <c r="D454" s="3" t="s">
        <v>40</v>
      </c>
      <c r="E454" s="8">
        <v>1</v>
      </c>
      <c r="F454" t="b">
        <v>0</v>
      </c>
      <c r="G454" t="b">
        <v>0</v>
      </c>
      <c r="H454" s="3" t="s">
        <v>248</v>
      </c>
      <c r="I454" s="8">
        <v>0</v>
      </c>
      <c r="J454" s="3" t="s">
        <v>514</v>
      </c>
      <c r="K454" s="3" t="s">
        <v>559</v>
      </c>
      <c r="L454" s="8">
        <v>0</v>
      </c>
      <c r="M454" s="11">
        <v>140</v>
      </c>
      <c r="N454" t="str">
        <f>IF(AND(Tabla_Terminales[[#This Row],[Terminales]]&gt;2,Tabla_Terminales[[#This Row],[Operaciones_diarias]]&gt;170),"💵","NO")</f>
        <v>NO</v>
      </c>
    </row>
    <row r="455" spans="1:14" x14ac:dyDescent="0.25">
      <c r="A455" s="8">
        <v>41141</v>
      </c>
      <c r="B455" s="3" t="s">
        <v>605</v>
      </c>
      <c r="C455" s="3" t="s">
        <v>39</v>
      </c>
      <c r="D455" s="3" t="s">
        <v>40</v>
      </c>
      <c r="E455" s="8">
        <v>1</v>
      </c>
      <c r="F455" t="b">
        <v>0</v>
      </c>
      <c r="G455" t="b">
        <v>0</v>
      </c>
      <c r="H455" s="3" t="s">
        <v>248</v>
      </c>
      <c r="I455" s="8">
        <v>0</v>
      </c>
      <c r="J455" s="3" t="s">
        <v>517</v>
      </c>
      <c r="K455" s="3" t="s">
        <v>559</v>
      </c>
      <c r="L455" s="8">
        <v>0</v>
      </c>
      <c r="M455" s="11">
        <v>267</v>
      </c>
      <c r="N455" t="str">
        <f>IF(AND(Tabla_Terminales[[#This Row],[Terminales]]&gt;2,Tabla_Terminales[[#This Row],[Operaciones_diarias]]&gt;170),"💵","NO")</f>
        <v>NO</v>
      </c>
    </row>
    <row r="456" spans="1:14" x14ac:dyDescent="0.25">
      <c r="A456" s="8">
        <v>40976</v>
      </c>
      <c r="B456" s="3" t="s">
        <v>602</v>
      </c>
      <c r="C456" s="3" t="s">
        <v>39</v>
      </c>
      <c r="D456" s="3" t="s">
        <v>40</v>
      </c>
      <c r="E456" s="8">
        <v>1</v>
      </c>
      <c r="F456" t="b">
        <v>0</v>
      </c>
      <c r="G456" t="b">
        <v>0</v>
      </c>
      <c r="H456" s="3" t="s">
        <v>248</v>
      </c>
      <c r="I456" s="8">
        <v>0</v>
      </c>
      <c r="J456" s="3" t="s">
        <v>517</v>
      </c>
      <c r="K456" s="3" t="s">
        <v>559</v>
      </c>
      <c r="L456" s="8">
        <v>0</v>
      </c>
      <c r="M456" s="11">
        <v>139</v>
      </c>
      <c r="N456" t="str">
        <f>IF(AND(Tabla_Terminales[[#This Row],[Terminales]]&gt;2,Tabla_Terminales[[#This Row],[Operaciones_diarias]]&gt;170),"💵","NO")</f>
        <v>NO</v>
      </c>
    </row>
    <row r="457" spans="1:14" x14ac:dyDescent="0.25">
      <c r="A457" s="8">
        <v>41193</v>
      </c>
      <c r="B457" s="3" t="s">
        <v>605</v>
      </c>
      <c r="C457" s="3" t="s">
        <v>39</v>
      </c>
      <c r="D457" s="3" t="s">
        <v>40</v>
      </c>
      <c r="E457" s="8">
        <v>1</v>
      </c>
      <c r="F457" t="b">
        <v>1</v>
      </c>
      <c r="G457" t="b">
        <v>0</v>
      </c>
      <c r="H457" s="3" t="s">
        <v>249</v>
      </c>
      <c r="I457" s="8">
        <v>0</v>
      </c>
      <c r="J457" s="3" t="s">
        <v>525</v>
      </c>
      <c r="K457" s="3" t="s">
        <v>560</v>
      </c>
      <c r="L457" s="8">
        <v>0</v>
      </c>
      <c r="M457" s="11">
        <v>260</v>
      </c>
      <c r="N457" t="str">
        <f>IF(AND(Tabla_Terminales[[#This Row],[Terminales]]&gt;2,Tabla_Terminales[[#This Row],[Operaciones_diarias]]&gt;170),"💵","NO")</f>
        <v>NO</v>
      </c>
    </row>
    <row r="458" spans="1:14" x14ac:dyDescent="0.25">
      <c r="A458" s="8">
        <v>40098</v>
      </c>
      <c r="B458" s="3" t="s">
        <v>604</v>
      </c>
      <c r="C458" s="3" t="s">
        <v>39</v>
      </c>
      <c r="D458" s="3" t="s">
        <v>40</v>
      </c>
      <c r="E458" s="8">
        <v>2</v>
      </c>
      <c r="F458" t="b">
        <v>1</v>
      </c>
      <c r="G458" t="b">
        <v>0</v>
      </c>
      <c r="H458" s="3" t="s">
        <v>250</v>
      </c>
      <c r="I458" s="8">
        <v>0</v>
      </c>
      <c r="J458" s="3" t="s">
        <v>550</v>
      </c>
      <c r="K458" s="3" t="s">
        <v>563</v>
      </c>
      <c r="L458" s="8">
        <v>0</v>
      </c>
      <c r="M458" s="11">
        <v>110</v>
      </c>
      <c r="N458" t="str">
        <f>IF(AND(Tabla_Terminales[[#This Row],[Terminales]]&gt;2,Tabla_Terminales[[#This Row],[Operaciones_diarias]]&gt;170),"💵","NO")</f>
        <v>NO</v>
      </c>
    </row>
    <row r="459" spans="1:14" x14ac:dyDescent="0.25">
      <c r="A459" s="8">
        <v>40124</v>
      </c>
      <c r="B459" s="3" t="s">
        <v>604</v>
      </c>
      <c r="C459" s="3" t="s">
        <v>39</v>
      </c>
      <c r="D459" s="3" t="s">
        <v>40</v>
      </c>
      <c r="E459" s="8">
        <v>2</v>
      </c>
      <c r="F459" t="b">
        <v>1</v>
      </c>
      <c r="G459" t="b">
        <v>0</v>
      </c>
      <c r="H459" s="3" t="s">
        <v>251</v>
      </c>
      <c r="I459" s="8">
        <v>940</v>
      </c>
      <c r="J459" s="3" t="s">
        <v>530</v>
      </c>
      <c r="K459" s="3" t="s">
        <v>569</v>
      </c>
      <c r="L459" s="8">
        <v>1426</v>
      </c>
      <c r="M459" s="11">
        <v>195</v>
      </c>
      <c r="N459" t="str">
        <f>IF(AND(Tabla_Terminales[[#This Row],[Terminales]]&gt;2,Tabla_Terminales[[#This Row],[Operaciones_diarias]]&gt;170),"💵","NO")</f>
        <v>NO</v>
      </c>
    </row>
    <row r="460" spans="1:14" x14ac:dyDescent="0.25">
      <c r="A460" s="8">
        <v>40287</v>
      </c>
      <c r="B460" s="3" t="s">
        <v>604</v>
      </c>
      <c r="C460" s="3" t="s">
        <v>39</v>
      </c>
      <c r="D460" s="3" t="s">
        <v>40</v>
      </c>
      <c r="E460" s="8">
        <v>1</v>
      </c>
      <c r="F460" t="b">
        <v>0</v>
      </c>
      <c r="G460" t="b">
        <v>1</v>
      </c>
      <c r="H460" s="3" t="s">
        <v>252</v>
      </c>
      <c r="I460" s="8">
        <v>0</v>
      </c>
      <c r="J460" s="3" t="s">
        <v>536</v>
      </c>
      <c r="K460" s="3" t="s">
        <v>561</v>
      </c>
      <c r="L460" s="8">
        <v>0</v>
      </c>
      <c r="M460" s="11">
        <v>315</v>
      </c>
      <c r="N460" t="str">
        <f>IF(AND(Tabla_Terminales[[#This Row],[Terminales]]&gt;2,Tabla_Terminales[[#This Row],[Operaciones_diarias]]&gt;170),"💵","NO")</f>
        <v>NO</v>
      </c>
    </row>
    <row r="461" spans="1:14" x14ac:dyDescent="0.25">
      <c r="A461" s="8">
        <v>40366</v>
      </c>
      <c r="B461" s="3" t="s">
        <v>604</v>
      </c>
      <c r="C461" s="3" t="s">
        <v>39</v>
      </c>
      <c r="D461" s="3" t="s">
        <v>40</v>
      </c>
      <c r="E461" s="8">
        <v>1</v>
      </c>
      <c r="F461" t="b">
        <v>0</v>
      </c>
      <c r="G461" t="b">
        <v>0</v>
      </c>
      <c r="H461" s="3" t="s">
        <v>252</v>
      </c>
      <c r="I461" s="8">
        <v>0</v>
      </c>
      <c r="J461" s="3" t="s">
        <v>536</v>
      </c>
      <c r="K461" s="3" t="s">
        <v>561</v>
      </c>
      <c r="L461" s="8">
        <v>0</v>
      </c>
      <c r="M461" s="11">
        <v>49</v>
      </c>
      <c r="N461" t="str">
        <f>IF(AND(Tabla_Terminales[[#This Row],[Terminales]]&gt;2,Tabla_Terminales[[#This Row],[Operaciones_diarias]]&gt;170),"💵","NO")</f>
        <v>NO</v>
      </c>
    </row>
    <row r="462" spans="1:14" x14ac:dyDescent="0.25">
      <c r="A462" s="8">
        <v>40733</v>
      </c>
      <c r="B462" s="3" t="s">
        <v>606</v>
      </c>
      <c r="C462" s="3" t="s">
        <v>39</v>
      </c>
      <c r="D462" s="3" t="s">
        <v>40</v>
      </c>
      <c r="E462" s="8">
        <v>1</v>
      </c>
      <c r="F462" t="b">
        <v>1</v>
      </c>
      <c r="G462" t="b">
        <v>0</v>
      </c>
      <c r="H462" s="3" t="s">
        <v>253</v>
      </c>
      <c r="I462" s="8">
        <v>0</v>
      </c>
      <c r="J462" s="3" t="s">
        <v>518</v>
      </c>
      <c r="K462" s="3" t="s">
        <v>562</v>
      </c>
      <c r="L462" s="8">
        <v>0</v>
      </c>
      <c r="M462" s="11">
        <v>148</v>
      </c>
      <c r="N462" t="str">
        <f>IF(AND(Tabla_Terminales[[#This Row],[Terminales]]&gt;2,Tabla_Terminales[[#This Row],[Operaciones_diarias]]&gt;170),"💵","NO")</f>
        <v>NO</v>
      </c>
    </row>
    <row r="463" spans="1:14" x14ac:dyDescent="0.25">
      <c r="A463" s="8">
        <v>41211</v>
      </c>
      <c r="B463" s="3" t="s">
        <v>605</v>
      </c>
      <c r="C463" s="3" t="s">
        <v>39</v>
      </c>
      <c r="D463" s="3" t="s">
        <v>40</v>
      </c>
      <c r="E463" s="8">
        <v>1</v>
      </c>
      <c r="F463" t="b">
        <v>1</v>
      </c>
      <c r="G463" t="b">
        <v>1</v>
      </c>
      <c r="H463" s="3" t="s">
        <v>254</v>
      </c>
      <c r="I463" s="8">
        <v>0</v>
      </c>
      <c r="J463" s="3" t="s">
        <v>555</v>
      </c>
      <c r="K463" s="3" t="s">
        <v>572</v>
      </c>
      <c r="L463" s="8">
        <v>0</v>
      </c>
      <c r="M463" s="11">
        <v>201</v>
      </c>
      <c r="N463" t="str">
        <f>IF(AND(Tabla_Terminales[[#This Row],[Terminales]]&gt;2,Tabla_Terminales[[#This Row],[Operaciones_diarias]]&gt;170),"💵","NO")</f>
        <v>NO</v>
      </c>
    </row>
    <row r="464" spans="1:14" x14ac:dyDescent="0.25">
      <c r="A464" s="8">
        <v>40118</v>
      </c>
      <c r="B464" s="3" t="s">
        <v>604</v>
      </c>
      <c r="C464" s="3" t="s">
        <v>39</v>
      </c>
      <c r="D464" s="3" t="s">
        <v>40</v>
      </c>
      <c r="E464" s="8">
        <v>3</v>
      </c>
      <c r="F464" t="b">
        <v>0</v>
      </c>
      <c r="G464" t="b">
        <v>0</v>
      </c>
      <c r="H464" s="3" t="s">
        <v>227</v>
      </c>
      <c r="I464" s="8">
        <v>0</v>
      </c>
      <c r="J464" s="3" t="s">
        <v>533</v>
      </c>
      <c r="K464" s="3" t="s">
        <v>570</v>
      </c>
      <c r="L464" s="8">
        <v>0</v>
      </c>
      <c r="M464" s="11">
        <v>208</v>
      </c>
      <c r="N464" t="str">
        <f>IF(AND(Tabla_Terminales[[#This Row],[Terminales]]&gt;2,Tabla_Terminales[[#This Row],[Operaciones_diarias]]&gt;170),"💵","NO")</f>
        <v>💵</v>
      </c>
    </row>
    <row r="465" spans="1:14" x14ac:dyDescent="0.25">
      <c r="A465" s="8">
        <v>41105</v>
      </c>
      <c r="B465" s="3" t="s">
        <v>605</v>
      </c>
      <c r="C465" s="3" t="s">
        <v>39</v>
      </c>
      <c r="D465" s="3" t="s">
        <v>40</v>
      </c>
      <c r="E465" s="8">
        <v>1</v>
      </c>
      <c r="F465" t="b">
        <v>0</v>
      </c>
      <c r="G465" t="b">
        <v>0</v>
      </c>
      <c r="H465" s="3" t="s">
        <v>227</v>
      </c>
      <c r="I465" s="8">
        <v>0</v>
      </c>
      <c r="J465" s="3" t="s">
        <v>533</v>
      </c>
      <c r="K465" s="3" t="s">
        <v>570</v>
      </c>
      <c r="L465" s="8">
        <v>0</v>
      </c>
      <c r="M465" s="11">
        <v>72</v>
      </c>
      <c r="N465" t="str">
        <f>IF(AND(Tabla_Terminales[[#This Row],[Terminales]]&gt;2,Tabla_Terminales[[#This Row],[Operaciones_diarias]]&gt;170),"💵","NO")</f>
        <v>NO</v>
      </c>
    </row>
    <row r="466" spans="1:14" x14ac:dyDescent="0.25">
      <c r="A466" s="8">
        <v>40222</v>
      </c>
      <c r="B466" s="3" t="s">
        <v>604</v>
      </c>
      <c r="C466" s="3" t="s">
        <v>39</v>
      </c>
      <c r="D466" s="3" t="s">
        <v>40</v>
      </c>
      <c r="E466" s="8">
        <v>1</v>
      </c>
      <c r="F466" t="b">
        <v>1</v>
      </c>
      <c r="G466" t="b">
        <v>1</v>
      </c>
      <c r="H466" s="3" t="s">
        <v>227</v>
      </c>
      <c r="I466" s="8">
        <v>0</v>
      </c>
      <c r="J466" s="3" t="s">
        <v>203</v>
      </c>
      <c r="K466" s="3" t="s">
        <v>571</v>
      </c>
      <c r="L466" s="8">
        <v>0</v>
      </c>
      <c r="M466" s="11">
        <v>26</v>
      </c>
      <c r="N466" t="str">
        <f>IF(AND(Tabla_Terminales[[#This Row],[Terminales]]&gt;2,Tabla_Terminales[[#This Row],[Operaciones_diarias]]&gt;170),"💵","NO")</f>
        <v>NO</v>
      </c>
    </row>
    <row r="467" spans="1:14" x14ac:dyDescent="0.25">
      <c r="A467" s="8">
        <v>40511</v>
      </c>
      <c r="B467" s="3" t="s">
        <v>603</v>
      </c>
      <c r="C467" s="3" t="s">
        <v>39</v>
      </c>
      <c r="D467" s="3" t="s">
        <v>40</v>
      </c>
      <c r="E467" s="8">
        <v>1</v>
      </c>
      <c r="F467" t="b">
        <v>0</v>
      </c>
      <c r="G467" t="b">
        <v>1</v>
      </c>
      <c r="H467" s="3" t="s">
        <v>227</v>
      </c>
      <c r="I467" s="8">
        <v>0</v>
      </c>
      <c r="J467" s="3" t="s">
        <v>203</v>
      </c>
      <c r="K467" s="3" t="s">
        <v>571</v>
      </c>
      <c r="L467" s="8">
        <v>0</v>
      </c>
      <c r="M467" s="11">
        <v>279</v>
      </c>
      <c r="N467" t="str">
        <f>IF(AND(Tabla_Terminales[[#This Row],[Terminales]]&gt;2,Tabla_Terminales[[#This Row],[Operaciones_diarias]]&gt;170),"💵","NO")</f>
        <v>NO</v>
      </c>
    </row>
    <row r="468" spans="1:14" x14ac:dyDescent="0.25">
      <c r="A468" s="8">
        <v>40762</v>
      </c>
      <c r="B468" s="3" t="s">
        <v>602</v>
      </c>
      <c r="C468" s="3" t="s">
        <v>39</v>
      </c>
      <c r="D468" s="3" t="s">
        <v>40</v>
      </c>
      <c r="E468" s="8">
        <v>3</v>
      </c>
      <c r="F468" t="b">
        <v>0</v>
      </c>
      <c r="G468" t="b">
        <v>1</v>
      </c>
      <c r="H468" s="3" t="s">
        <v>255</v>
      </c>
      <c r="I468" s="8">
        <v>0</v>
      </c>
      <c r="J468" s="3" t="s">
        <v>519</v>
      </c>
      <c r="K468" s="3" t="s">
        <v>560</v>
      </c>
      <c r="L468" s="8">
        <v>0</v>
      </c>
      <c r="M468" s="11">
        <v>35</v>
      </c>
      <c r="N468" t="str">
        <f>IF(AND(Tabla_Terminales[[#This Row],[Terminales]]&gt;2,Tabla_Terminales[[#This Row],[Operaciones_diarias]]&gt;170),"💵","NO")</f>
        <v>NO</v>
      </c>
    </row>
    <row r="469" spans="1:14" x14ac:dyDescent="0.25">
      <c r="A469" s="8">
        <v>40663</v>
      </c>
      <c r="B469" s="3" t="s">
        <v>606</v>
      </c>
      <c r="C469" s="3" t="s">
        <v>39</v>
      </c>
      <c r="D469" s="3" t="s">
        <v>40</v>
      </c>
      <c r="E469" s="8">
        <v>2</v>
      </c>
      <c r="F469" t="b">
        <v>1</v>
      </c>
      <c r="G469" t="b">
        <v>0</v>
      </c>
      <c r="H469" s="3" t="s">
        <v>256</v>
      </c>
      <c r="I469" s="8">
        <v>0</v>
      </c>
      <c r="J469" s="3" t="s">
        <v>529</v>
      </c>
      <c r="K469" s="3" t="s">
        <v>566</v>
      </c>
      <c r="L469" s="8">
        <v>0</v>
      </c>
      <c r="M469" s="11">
        <v>93</v>
      </c>
      <c r="N469" t="str">
        <f>IF(AND(Tabla_Terminales[[#This Row],[Terminales]]&gt;2,Tabla_Terminales[[#This Row],[Operaciones_diarias]]&gt;170),"💵","NO")</f>
        <v>NO</v>
      </c>
    </row>
    <row r="470" spans="1:14" x14ac:dyDescent="0.25">
      <c r="A470" s="8">
        <v>39763</v>
      </c>
      <c r="B470" s="3" t="s">
        <v>609</v>
      </c>
      <c r="C470" s="3" t="s">
        <v>39</v>
      </c>
      <c r="D470" s="3" t="s">
        <v>40</v>
      </c>
      <c r="E470" s="8">
        <v>1</v>
      </c>
      <c r="F470" t="b">
        <v>0</v>
      </c>
      <c r="G470" t="b">
        <v>0</v>
      </c>
      <c r="H470" s="3" t="s">
        <v>256</v>
      </c>
      <c r="I470" s="8">
        <v>0</v>
      </c>
      <c r="J470" s="3" t="s">
        <v>529</v>
      </c>
      <c r="K470" s="3" t="s">
        <v>566</v>
      </c>
      <c r="L470" s="8">
        <v>0</v>
      </c>
      <c r="M470" s="11">
        <v>128</v>
      </c>
      <c r="N470" t="str">
        <f>IF(AND(Tabla_Terminales[[#This Row],[Terminales]]&gt;2,Tabla_Terminales[[#This Row],[Operaciones_diarias]]&gt;170),"💵","NO")</f>
        <v>NO</v>
      </c>
    </row>
    <row r="471" spans="1:14" x14ac:dyDescent="0.25">
      <c r="A471" s="8">
        <v>39742</v>
      </c>
      <c r="B471" s="3" t="s">
        <v>609</v>
      </c>
      <c r="C471" s="3" t="s">
        <v>39</v>
      </c>
      <c r="D471" s="3" t="s">
        <v>40</v>
      </c>
      <c r="E471" s="8">
        <v>2</v>
      </c>
      <c r="F471" t="b">
        <v>0</v>
      </c>
      <c r="G471" t="b">
        <v>1</v>
      </c>
      <c r="H471" s="3" t="s">
        <v>257</v>
      </c>
      <c r="I471" s="8">
        <v>0</v>
      </c>
      <c r="J471" s="3" t="s">
        <v>526</v>
      </c>
      <c r="K471" s="3" t="s">
        <v>566</v>
      </c>
      <c r="L471" s="8">
        <v>0</v>
      </c>
      <c r="M471" s="11">
        <v>276</v>
      </c>
      <c r="N471" t="str">
        <f>IF(AND(Tabla_Terminales[[#This Row],[Terminales]]&gt;2,Tabla_Terminales[[#This Row],[Operaciones_diarias]]&gt;170),"💵","NO")</f>
        <v>NO</v>
      </c>
    </row>
    <row r="472" spans="1:14" x14ac:dyDescent="0.25">
      <c r="A472" s="8">
        <v>40200</v>
      </c>
      <c r="B472" s="3" t="s">
        <v>604</v>
      </c>
      <c r="C472" s="3" t="s">
        <v>39</v>
      </c>
      <c r="D472" s="3" t="s">
        <v>40</v>
      </c>
      <c r="E472" s="8">
        <v>2</v>
      </c>
      <c r="F472" t="b">
        <v>0</v>
      </c>
      <c r="G472" t="b">
        <v>0</v>
      </c>
      <c r="H472" s="3" t="s">
        <v>258</v>
      </c>
      <c r="I472" s="8">
        <v>4193</v>
      </c>
      <c r="J472" s="3" t="s">
        <v>542</v>
      </c>
      <c r="K472" s="3" t="s">
        <v>573</v>
      </c>
      <c r="L472" s="8">
        <v>1419</v>
      </c>
      <c r="M472" s="11">
        <v>66</v>
      </c>
      <c r="N472" t="str">
        <f>IF(AND(Tabla_Terminales[[#This Row],[Terminales]]&gt;2,Tabla_Terminales[[#This Row],[Operaciones_diarias]]&gt;170),"💵","NO")</f>
        <v>NO</v>
      </c>
    </row>
    <row r="473" spans="1:14" x14ac:dyDescent="0.25">
      <c r="A473" s="8">
        <v>40199</v>
      </c>
      <c r="B473" s="3" t="s">
        <v>604</v>
      </c>
      <c r="C473" s="3" t="s">
        <v>39</v>
      </c>
      <c r="D473" s="3" t="s">
        <v>40</v>
      </c>
      <c r="E473" s="8">
        <v>3</v>
      </c>
      <c r="F473" t="b">
        <v>1</v>
      </c>
      <c r="G473" t="b">
        <v>0</v>
      </c>
      <c r="H473" s="3" t="s">
        <v>240</v>
      </c>
      <c r="I473" s="8">
        <v>4502</v>
      </c>
      <c r="J473" s="3" t="s">
        <v>521</v>
      </c>
      <c r="K473" s="3" t="s">
        <v>563</v>
      </c>
      <c r="L473" s="8">
        <v>1407</v>
      </c>
      <c r="M473" s="11">
        <v>97</v>
      </c>
      <c r="N473" t="str">
        <f>IF(AND(Tabla_Terminales[[#This Row],[Terminales]]&gt;2,Tabla_Terminales[[#This Row],[Operaciones_diarias]]&gt;170),"💵","NO")</f>
        <v>NO</v>
      </c>
    </row>
    <row r="474" spans="1:14" x14ac:dyDescent="0.25">
      <c r="A474" s="8">
        <v>40083</v>
      </c>
      <c r="B474" s="3" t="s">
        <v>611</v>
      </c>
      <c r="C474" s="3" t="s">
        <v>39</v>
      </c>
      <c r="D474" s="3" t="s">
        <v>40</v>
      </c>
      <c r="E474" s="8">
        <v>2</v>
      </c>
      <c r="F474" t="b">
        <v>1</v>
      </c>
      <c r="G474" t="b">
        <v>0</v>
      </c>
      <c r="H474" s="3" t="s">
        <v>240</v>
      </c>
      <c r="I474" s="8">
        <v>4740</v>
      </c>
      <c r="J474" s="3" t="s">
        <v>521</v>
      </c>
      <c r="K474" s="3" t="s">
        <v>563</v>
      </c>
      <c r="L474" s="8">
        <v>1407</v>
      </c>
      <c r="M474" s="11">
        <v>107</v>
      </c>
      <c r="N474" t="str">
        <f>IF(AND(Tabla_Terminales[[#This Row],[Terminales]]&gt;2,Tabla_Terminales[[#This Row],[Operaciones_diarias]]&gt;170),"💵","NO")</f>
        <v>NO</v>
      </c>
    </row>
    <row r="475" spans="1:14" x14ac:dyDescent="0.25">
      <c r="A475" s="8">
        <v>40557</v>
      </c>
      <c r="B475" s="3" t="s">
        <v>606</v>
      </c>
      <c r="C475" s="3" t="s">
        <v>39</v>
      </c>
      <c r="D475" s="3" t="s">
        <v>40</v>
      </c>
      <c r="E475" s="8">
        <v>3</v>
      </c>
      <c r="F475" t="b">
        <v>1</v>
      </c>
      <c r="G475" t="b">
        <v>0</v>
      </c>
      <c r="H475" s="3" t="s">
        <v>240</v>
      </c>
      <c r="I475" s="8">
        <v>5255</v>
      </c>
      <c r="J475" s="3" t="s">
        <v>521</v>
      </c>
      <c r="K475" s="3" t="s">
        <v>563</v>
      </c>
      <c r="L475" s="8">
        <v>1407</v>
      </c>
      <c r="M475" s="11">
        <v>250</v>
      </c>
      <c r="N475" t="str">
        <f>IF(AND(Tabla_Terminales[[#This Row],[Terminales]]&gt;2,Tabla_Terminales[[#This Row],[Operaciones_diarias]]&gt;170),"💵","NO")</f>
        <v>💵</v>
      </c>
    </row>
    <row r="476" spans="1:14" x14ac:dyDescent="0.25">
      <c r="A476" s="8">
        <v>40963</v>
      </c>
      <c r="B476" s="3" t="s">
        <v>602</v>
      </c>
      <c r="C476" s="3" t="s">
        <v>39</v>
      </c>
      <c r="D476" s="3" t="s">
        <v>40</v>
      </c>
      <c r="E476" s="8">
        <v>1</v>
      </c>
      <c r="F476" t="b">
        <v>0</v>
      </c>
      <c r="G476" t="b">
        <v>0</v>
      </c>
      <c r="H476" s="3" t="s">
        <v>243</v>
      </c>
      <c r="I476" s="8">
        <v>1331</v>
      </c>
      <c r="J476" s="3" t="s">
        <v>517</v>
      </c>
      <c r="K476" s="3" t="s">
        <v>559</v>
      </c>
      <c r="L476" s="8">
        <v>1014</v>
      </c>
      <c r="M476" s="11">
        <v>156</v>
      </c>
      <c r="N476" t="str">
        <f>IF(AND(Tabla_Terminales[[#This Row],[Terminales]]&gt;2,Tabla_Terminales[[#This Row],[Operaciones_diarias]]&gt;170),"💵","NO")</f>
        <v>NO</v>
      </c>
    </row>
    <row r="477" spans="1:14" x14ac:dyDescent="0.25">
      <c r="A477" s="8">
        <v>40615</v>
      </c>
      <c r="B477" s="3" t="s">
        <v>606</v>
      </c>
      <c r="C477" s="3" t="s">
        <v>39</v>
      </c>
      <c r="D477" s="3" t="s">
        <v>40</v>
      </c>
      <c r="E477" s="8">
        <v>1</v>
      </c>
      <c r="F477" t="b">
        <v>1</v>
      </c>
      <c r="G477" t="b">
        <v>0</v>
      </c>
      <c r="H477" s="3" t="s">
        <v>245</v>
      </c>
      <c r="I477" s="8">
        <v>1528</v>
      </c>
      <c r="J477" s="3" t="s">
        <v>517</v>
      </c>
      <c r="K477" s="3" t="s">
        <v>559</v>
      </c>
      <c r="L477" s="8">
        <v>1014</v>
      </c>
      <c r="M477" s="11">
        <v>298</v>
      </c>
      <c r="N477" t="str">
        <f>IF(AND(Tabla_Terminales[[#This Row],[Terminales]]&gt;2,Tabla_Terminales[[#This Row],[Operaciones_diarias]]&gt;170),"💵","NO")</f>
        <v>NO</v>
      </c>
    </row>
    <row r="478" spans="1:14" x14ac:dyDescent="0.25">
      <c r="A478" s="8">
        <v>40548</v>
      </c>
      <c r="B478" s="3" t="s">
        <v>606</v>
      </c>
      <c r="C478" s="3" t="s">
        <v>39</v>
      </c>
      <c r="D478" s="3" t="s">
        <v>40</v>
      </c>
      <c r="E478" s="8">
        <v>3</v>
      </c>
      <c r="F478" t="b">
        <v>0</v>
      </c>
      <c r="G478" t="b">
        <v>1</v>
      </c>
      <c r="H478" s="3" t="s">
        <v>257</v>
      </c>
      <c r="I478" s="8">
        <v>695</v>
      </c>
      <c r="J478" s="3" t="s">
        <v>526</v>
      </c>
      <c r="K478" s="3" t="s">
        <v>566</v>
      </c>
      <c r="L478" s="8">
        <v>1424</v>
      </c>
      <c r="M478" s="11">
        <v>145</v>
      </c>
      <c r="N478" t="str">
        <f>IF(AND(Tabla_Terminales[[#This Row],[Terminales]]&gt;2,Tabla_Terminales[[#This Row],[Operaciones_diarias]]&gt;170),"💵","NO")</f>
        <v>NO</v>
      </c>
    </row>
    <row r="479" spans="1:14" x14ac:dyDescent="0.25">
      <c r="A479" s="8">
        <v>39941</v>
      </c>
      <c r="B479" s="3" t="s">
        <v>608</v>
      </c>
      <c r="C479" s="3" t="s">
        <v>39</v>
      </c>
      <c r="D479" s="3" t="s">
        <v>40</v>
      </c>
      <c r="E479" s="8">
        <v>1</v>
      </c>
      <c r="F479" t="b">
        <v>0</v>
      </c>
      <c r="G479" t="b">
        <v>1</v>
      </c>
      <c r="H479" s="3" t="s">
        <v>259</v>
      </c>
      <c r="I479" s="8">
        <v>1358</v>
      </c>
      <c r="J479" s="3" t="s">
        <v>515</v>
      </c>
      <c r="K479" s="3" t="s">
        <v>559</v>
      </c>
      <c r="L479" s="8">
        <v>1093</v>
      </c>
      <c r="M479" s="11">
        <v>161</v>
      </c>
      <c r="N479" t="str">
        <f>IF(AND(Tabla_Terminales[[#This Row],[Terminales]]&gt;2,Tabla_Terminales[[#This Row],[Operaciones_diarias]]&gt;170),"💵","NO")</f>
        <v>NO</v>
      </c>
    </row>
    <row r="480" spans="1:14" x14ac:dyDescent="0.25">
      <c r="A480" s="8">
        <v>40402</v>
      </c>
      <c r="B480" s="3" t="s">
        <v>603</v>
      </c>
      <c r="C480" s="3" t="s">
        <v>39</v>
      </c>
      <c r="D480" s="3" t="s">
        <v>40</v>
      </c>
      <c r="E480" s="8">
        <v>3</v>
      </c>
      <c r="F480" t="b">
        <v>0</v>
      </c>
      <c r="G480" t="b">
        <v>0</v>
      </c>
      <c r="H480" s="3" t="s">
        <v>259</v>
      </c>
      <c r="I480" s="8">
        <v>1783</v>
      </c>
      <c r="J480" s="3" t="s">
        <v>515</v>
      </c>
      <c r="K480" s="3" t="s">
        <v>559</v>
      </c>
      <c r="L480" s="8">
        <v>1093</v>
      </c>
      <c r="M480" s="11">
        <v>75</v>
      </c>
      <c r="N480" t="str">
        <f>IF(AND(Tabla_Terminales[[#This Row],[Terminales]]&gt;2,Tabla_Terminales[[#This Row],[Operaciones_diarias]]&gt;170),"💵","NO")</f>
        <v>NO</v>
      </c>
    </row>
    <row r="481" spans="1:14" x14ac:dyDescent="0.25">
      <c r="A481" s="8">
        <v>40634</v>
      </c>
      <c r="B481" s="3" t="s">
        <v>606</v>
      </c>
      <c r="C481" s="3" t="s">
        <v>39</v>
      </c>
      <c r="D481" s="3" t="s">
        <v>40</v>
      </c>
      <c r="E481" s="8">
        <v>3</v>
      </c>
      <c r="F481" t="b">
        <v>1</v>
      </c>
      <c r="G481" t="b">
        <v>0</v>
      </c>
      <c r="H481" s="3" t="s">
        <v>259</v>
      </c>
      <c r="I481" s="8">
        <v>698</v>
      </c>
      <c r="J481" s="3" t="s">
        <v>515</v>
      </c>
      <c r="K481" s="3" t="s">
        <v>559</v>
      </c>
      <c r="L481" s="8">
        <v>1092</v>
      </c>
      <c r="M481" s="11">
        <v>259</v>
      </c>
      <c r="N481" t="str">
        <f>IF(AND(Tabla_Terminales[[#This Row],[Terminales]]&gt;2,Tabla_Terminales[[#This Row],[Operaciones_diarias]]&gt;170),"💵","NO")</f>
        <v>💵</v>
      </c>
    </row>
    <row r="482" spans="1:14" x14ac:dyDescent="0.25">
      <c r="A482" s="8">
        <v>40108</v>
      </c>
      <c r="B482" s="3" t="s">
        <v>604</v>
      </c>
      <c r="C482" s="3" t="s">
        <v>39</v>
      </c>
      <c r="D482" s="3" t="s">
        <v>40</v>
      </c>
      <c r="E482" s="8">
        <v>3</v>
      </c>
      <c r="F482" t="b">
        <v>0</v>
      </c>
      <c r="G482" t="b">
        <v>0</v>
      </c>
      <c r="H482" s="3" t="s">
        <v>259</v>
      </c>
      <c r="I482" s="8">
        <v>980</v>
      </c>
      <c r="J482" s="3" t="s">
        <v>515</v>
      </c>
      <c r="K482" s="3" t="s">
        <v>559</v>
      </c>
      <c r="L482" s="8">
        <v>1092</v>
      </c>
      <c r="M482" s="11">
        <v>175</v>
      </c>
      <c r="N482" t="str">
        <f>IF(AND(Tabla_Terminales[[#This Row],[Terminales]]&gt;2,Tabla_Terminales[[#This Row],[Operaciones_diarias]]&gt;170),"💵","NO")</f>
        <v>💵</v>
      </c>
    </row>
    <row r="483" spans="1:14" x14ac:dyDescent="0.25">
      <c r="A483" s="8">
        <v>40755</v>
      </c>
      <c r="B483" s="3" t="s">
        <v>602</v>
      </c>
      <c r="C483" s="3" t="s">
        <v>39</v>
      </c>
      <c r="D483" s="3" t="s">
        <v>40</v>
      </c>
      <c r="E483" s="8">
        <v>3</v>
      </c>
      <c r="F483" t="b">
        <v>1</v>
      </c>
      <c r="G483" t="b">
        <v>0</v>
      </c>
      <c r="H483" s="3" t="s">
        <v>259</v>
      </c>
      <c r="I483" s="8">
        <v>992</v>
      </c>
      <c r="J483" s="3" t="s">
        <v>515</v>
      </c>
      <c r="K483" s="3" t="s">
        <v>559</v>
      </c>
      <c r="L483" s="8">
        <v>1092</v>
      </c>
      <c r="M483" s="11">
        <v>295</v>
      </c>
      <c r="N483" t="str">
        <f>IF(AND(Tabla_Terminales[[#This Row],[Terminales]]&gt;2,Tabla_Terminales[[#This Row],[Operaciones_diarias]]&gt;170),"💵","NO")</f>
        <v>💵</v>
      </c>
    </row>
    <row r="484" spans="1:14" x14ac:dyDescent="0.25">
      <c r="A484" s="8">
        <v>40407</v>
      </c>
      <c r="B484" s="3" t="s">
        <v>603</v>
      </c>
      <c r="C484" s="3" t="s">
        <v>39</v>
      </c>
      <c r="D484" s="3" t="s">
        <v>40</v>
      </c>
      <c r="E484" s="8">
        <v>2</v>
      </c>
      <c r="F484" t="b">
        <v>1</v>
      </c>
      <c r="G484" t="b">
        <v>1</v>
      </c>
      <c r="H484" s="3" t="s">
        <v>60</v>
      </c>
      <c r="I484" s="8">
        <v>729</v>
      </c>
      <c r="J484" s="3" t="s">
        <v>528</v>
      </c>
      <c r="K484" s="3" t="s">
        <v>568</v>
      </c>
      <c r="L484" s="8">
        <v>1218</v>
      </c>
      <c r="M484" s="11">
        <v>91</v>
      </c>
      <c r="N484" t="str">
        <f>IF(AND(Tabla_Terminales[[#This Row],[Terminales]]&gt;2,Tabla_Terminales[[#This Row],[Operaciones_diarias]]&gt;170),"💵","NO")</f>
        <v>NO</v>
      </c>
    </row>
    <row r="485" spans="1:14" x14ac:dyDescent="0.25">
      <c r="A485" s="8">
        <v>40097</v>
      </c>
      <c r="B485" s="3" t="s">
        <v>604</v>
      </c>
      <c r="C485" s="3" t="s">
        <v>39</v>
      </c>
      <c r="D485" s="3" t="s">
        <v>40</v>
      </c>
      <c r="E485" s="8">
        <v>3</v>
      </c>
      <c r="F485" t="b">
        <v>1</v>
      </c>
      <c r="G485" t="b">
        <v>0</v>
      </c>
      <c r="H485" s="3" t="s">
        <v>60</v>
      </c>
      <c r="I485" s="8">
        <v>802</v>
      </c>
      <c r="J485" s="3" t="s">
        <v>528</v>
      </c>
      <c r="K485" s="3" t="s">
        <v>568</v>
      </c>
      <c r="L485" s="8">
        <v>1218</v>
      </c>
      <c r="M485" s="11">
        <v>93</v>
      </c>
      <c r="N485" t="str">
        <f>IF(AND(Tabla_Terminales[[#This Row],[Terminales]]&gt;2,Tabla_Terminales[[#This Row],[Operaciones_diarias]]&gt;170),"💵","NO")</f>
        <v>NO</v>
      </c>
    </row>
    <row r="486" spans="1:14" x14ac:dyDescent="0.25">
      <c r="A486" s="8">
        <v>41202</v>
      </c>
      <c r="B486" s="3" t="s">
        <v>605</v>
      </c>
      <c r="C486" s="3" t="s">
        <v>39</v>
      </c>
      <c r="D486" s="3" t="s">
        <v>40</v>
      </c>
      <c r="E486" s="8">
        <v>2</v>
      </c>
      <c r="F486" t="b">
        <v>0</v>
      </c>
      <c r="G486" t="b">
        <v>0</v>
      </c>
      <c r="H486" s="3" t="s">
        <v>260</v>
      </c>
      <c r="I486" s="8">
        <v>1199</v>
      </c>
      <c r="J486" s="3" t="s">
        <v>539</v>
      </c>
      <c r="K486" s="3" t="s">
        <v>559</v>
      </c>
      <c r="L486" s="8">
        <v>1154</v>
      </c>
      <c r="M486" s="11">
        <v>22</v>
      </c>
      <c r="N486" t="str">
        <f>IF(AND(Tabla_Terminales[[#This Row],[Terminales]]&gt;2,Tabla_Terminales[[#This Row],[Operaciones_diarias]]&gt;170),"💵","NO")</f>
        <v>NO</v>
      </c>
    </row>
    <row r="487" spans="1:14" x14ac:dyDescent="0.25">
      <c r="A487" s="8">
        <v>39798</v>
      </c>
      <c r="B487" s="3" t="s">
        <v>610</v>
      </c>
      <c r="C487" s="3" t="s">
        <v>39</v>
      </c>
      <c r="D487" s="3" t="s">
        <v>40</v>
      </c>
      <c r="E487" s="8">
        <v>3</v>
      </c>
      <c r="F487" t="b">
        <v>1</v>
      </c>
      <c r="G487" t="b">
        <v>1</v>
      </c>
      <c r="H487" s="3" t="s">
        <v>261</v>
      </c>
      <c r="I487" s="8">
        <v>1000</v>
      </c>
      <c r="J487" s="3" t="s">
        <v>531</v>
      </c>
      <c r="K487" s="3" t="s">
        <v>570</v>
      </c>
      <c r="L487" s="8">
        <v>1426</v>
      </c>
      <c r="M487" s="11">
        <v>231</v>
      </c>
      <c r="N487" t="str">
        <f>IF(AND(Tabla_Terminales[[#This Row],[Terminales]]&gt;2,Tabla_Terminales[[#This Row],[Operaciones_diarias]]&gt;170),"💵","NO")</f>
        <v>💵</v>
      </c>
    </row>
    <row r="488" spans="1:14" x14ac:dyDescent="0.25">
      <c r="A488" s="8">
        <v>40306</v>
      </c>
      <c r="B488" s="3" t="s">
        <v>604</v>
      </c>
      <c r="C488" s="3" t="s">
        <v>39</v>
      </c>
      <c r="D488" s="3" t="s">
        <v>40</v>
      </c>
      <c r="E488" s="8">
        <v>2</v>
      </c>
      <c r="F488" t="b">
        <v>1</v>
      </c>
      <c r="G488" t="b">
        <v>0</v>
      </c>
      <c r="H488" s="3" t="s">
        <v>261</v>
      </c>
      <c r="I488" s="8">
        <v>1021</v>
      </c>
      <c r="J488" s="3" t="s">
        <v>530</v>
      </c>
      <c r="K488" s="3" t="s">
        <v>569</v>
      </c>
      <c r="L488" s="8">
        <v>1426</v>
      </c>
      <c r="M488" s="11">
        <v>203</v>
      </c>
      <c r="N488" t="str">
        <f>IF(AND(Tabla_Terminales[[#This Row],[Terminales]]&gt;2,Tabla_Terminales[[#This Row],[Operaciones_diarias]]&gt;170),"💵","NO")</f>
        <v>NO</v>
      </c>
    </row>
    <row r="489" spans="1:14" x14ac:dyDescent="0.25">
      <c r="A489" s="8">
        <v>39990</v>
      </c>
      <c r="B489" s="3" t="s">
        <v>611</v>
      </c>
      <c r="C489" s="3" t="s">
        <v>39</v>
      </c>
      <c r="D489" s="3" t="s">
        <v>40</v>
      </c>
      <c r="E489" s="8">
        <v>3</v>
      </c>
      <c r="F489" t="b">
        <v>0</v>
      </c>
      <c r="G489" t="b">
        <v>1</v>
      </c>
      <c r="H489" s="3" t="s">
        <v>261</v>
      </c>
      <c r="I489" s="8">
        <v>1159</v>
      </c>
      <c r="J489" s="3" t="s">
        <v>530</v>
      </c>
      <c r="K489" s="3" t="s">
        <v>569</v>
      </c>
      <c r="L489" s="8">
        <v>1426</v>
      </c>
      <c r="M489" s="11">
        <v>258</v>
      </c>
      <c r="N489" t="str">
        <f>IF(AND(Tabla_Terminales[[#This Row],[Terminales]]&gt;2,Tabla_Terminales[[#This Row],[Operaciones_diarias]]&gt;170),"💵","NO")</f>
        <v>💵</v>
      </c>
    </row>
    <row r="490" spans="1:14" x14ac:dyDescent="0.25">
      <c r="A490" s="8">
        <v>40187</v>
      </c>
      <c r="B490" s="3" t="s">
        <v>604</v>
      </c>
      <c r="C490" s="3" t="s">
        <v>39</v>
      </c>
      <c r="D490" s="3" t="s">
        <v>40</v>
      </c>
      <c r="E490" s="8">
        <v>3</v>
      </c>
      <c r="F490" t="b">
        <v>0</v>
      </c>
      <c r="G490" t="b">
        <v>1</v>
      </c>
      <c r="H490" s="3" t="s">
        <v>261</v>
      </c>
      <c r="I490" s="8">
        <v>1741</v>
      </c>
      <c r="J490" s="3" t="s">
        <v>532</v>
      </c>
      <c r="K490" s="3" t="s">
        <v>570</v>
      </c>
      <c r="L490" s="8">
        <v>1426</v>
      </c>
      <c r="M490" s="11">
        <v>171</v>
      </c>
      <c r="N490" t="str">
        <f>IF(AND(Tabla_Terminales[[#This Row],[Terminales]]&gt;2,Tabla_Terminales[[#This Row],[Operaciones_diarias]]&gt;170),"💵","NO")</f>
        <v>💵</v>
      </c>
    </row>
    <row r="491" spans="1:14" x14ac:dyDescent="0.25">
      <c r="A491" s="8">
        <v>41177</v>
      </c>
      <c r="B491" s="3" t="s">
        <v>605</v>
      </c>
      <c r="C491" s="3" t="s">
        <v>39</v>
      </c>
      <c r="D491" s="3" t="s">
        <v>40</v>
      </c>
      <c r="E491" s="8">
        <v>3</v>
      </c>
      <c r="F491" t="b">
        <v>1</v>
      </c>
      <c r="G491" t="b">
        <v>1</v>
      </c>
      <c r="H491" s="3" t="s">
        <v>261</v>
      </c>
      <c r="I491" s="8">
        <v>1802</v>
      </c>
      <c r="J491" s="3" t="s">
        <v>532</v>
      </c>
      <c r="K491" s="3" t="s">
        <v>570</v>
      </c>
      <c r="L491" s="8">
        <v>1428</v>
      </c>
      <c r="M491" s="11">
        <v>201</v>
      </c>
      <c r="N491" t="str">
        <f>IF(AND(Tabla_Terminales[[#This Row],[Terminales]]&gt;2,Tabla_Terminales[[#This Row],[Operaciones_diarias]]&gt;170),"💵","NO")</f>
        <v>💵</v>
      </c>
    </row>
    <row r="492" spans="1:14" x14ac:dyDescent="0.25">
      <c r="A492" s="8">
        <v>40011</v>
      </c>
      <c r="B492" s="3" t="s">
        <v>611</v>
      </c>
      <c r="C492" s="3" t="s">
        <v>39</v>
      </c>
      <c r="D492" s="3" t="s">
        <v>40</v>
      </c>
      <c r="E492" s="8">
        <v>4</v>
      </c>
      <c r="F492" t="b">
        <v>1</v>
      </c>
      <c r="G492" t="b">
        <v>1</v>
      </c>
      <c r="H492" s="3" t="s">
        <v>261</v>
      </c>
      <c r="I492" s="8">
        <v>1939</v>
      </c>
      <c r="J492" s="3" t="s">
        <v>532</v>
      </c>
      <c r="K492" s="3" t="s">
        <v>570</v>
      </c>
      <c r="L492" s="8">
        <v>1428</v>
      </c>
      <c r="M492" s="11">
        <v>282</v>
      </c>
      <c r="N492" t="str">
        <f>IF(AND(Tabla_Terminales[[#This Row],[Terminales]]&gt;2,Tabla_Terminales[[#This Row],[Operaciones_diarias]]&gt;170),"💵","NO")</f>
        <v>💵</v>
      </c>
    </row>
    <row r="493" spans="1:14" x14ac:dyDescent="0.25">
      <c r="A493" s="8">
        <v>39843</v>
      </c>
      <c r="B493" s="3" t="s">
        <v>610</v>
      </c>
      <c r="C493" s="3" t="s">
        <v>39</v>
      </c>
      <c r="D493" s="3" t="s">
        <v>40</v>
      </c>
      <c r="E493" s="8">
        <v>4</v>
      </c>
      <c r="F493" t="b">
        <v>1</v>
      </c>
      <c r="G493" t="b">
        <v>1</v>
      </c>
      <c r="H493" s="3" t="s">
        <v>261</v>
      </c>
      <c r="I493" s="8">
        <v>2215</v>
      </c>
      <c r="J493" s="3" t="s">
        <v>532</v>
      </c>
      <c r="K493" s="3" t="s">
        <v>570</v>
      </c>
      <c r="L493" s="8">
        <v>1428</v>
      </c>
      <c r="M493" s="11">
        <v>139</v>
      </c>
      <c r="N493" t="str">
        <f>IF(AND(Tabla_Terminales[[#This Row],[Terminales]]&gt;2,Tabla_Terminales[[#This Row],[Operaciones_diarias]]&gt;170),"💵","NO")</f>
        <v>NO</v>
      </c>
    </row>
    <row r="494" spans="1:14" x14ac:dyDescent="0.25">
      <c r="A494" s="8">
        <v>41135</v>
      </c>
      <c r="B494" s="3" t="s">
        <v>605</v>
      </c>
      <c r="C494" s="3" t="s">
        <v>39</v>
      </c>
      <c r="D494" s="3" t="s">
        <v>40</v>
      </c>
      <c r="E494" s="8">
        <v>3</v>
      </c>
      <c r="F494" t="b">
        <v>0</v>
      </c>
      <c r="G494" t="b">
        <v>1</v>
      </c>
      <c r="H494" s="3" t="s">
        <v>261</v>
      </c>
      <c r="I494" s="8">
        <v>2453</v>
      </c>
      <c r="J494" s="3" t="s">
        <v>532</v>
      </c>
      <c r="K494" s="3" t="s">
        <v>570</v>
      </c>
      <c r="L494" s="8">
        <v>1428</v>
      </c>
      <c r="M494" s="11">
        <v>251</v>
      </c>
      <c r="N494" t="str">
        <f>IF(AND(Tabla_Terminales[[#This Row],[Terminales]]&gt;2,Tabla_Terminales[[#This Row],[Operaciones_diarias]]&gt;170),"💵","NO")</f>
        <v>💵</v>
      </c>
    </row>
    <row r="495" spans="1:14" x14ac:dyDescent="0.25">
      <c r="A495" s="8">
        <v>40360</v>
      </c>
      <c r="B495" s="3" t="s">
        <v>604</v>
      </c>
      <c r="C495" s="3" t="s">
        <v>39</v>
      </c>
      <c r="D495" s="3" t="s">
        <v>40</v>
      </c>
      <c r="E495" s="8">
        <v>3</v>
      </c>
      <c r="F495" t="b">
        <v>1</v>
      </c>
      <c r="G495" t="b">
        <v>0</v>
      </c>
      <c r="H495" s="3" t="s">
        <v>261</v>
      </c>
      <c r="I495" s="8">
        <v>2491</v>
      </c>
      <c r="J495" s="3" t="s">
        <v>532</v>
      </c>
      <c r="K495" s="3" t="s">
        <v>570</v>
      </c>
      <c r="L495" s="8">
        <v>1428</v>
      </c>
      <c r="M495" s="11">
        <v>71</v>
      </c>
      <c r="N495" t="str">
        <f>IF(AND(Tabla_Terminales[[#This Row],[Terminales]]&gt;2,Tabla_Terminales[[#This Row],[Operaciones_diarias]]&gt;170),"💵","NO")</f>
        <v>NO</v>
      </c>
    </row>
    <row r="496" spans="1:14" x14ac:dyDescent="0.25">
      <c r="A496" s="8">
        <v>40262</v>
      </c>
      <c r="B496" s="3" t="s">
        <v>604</v>
      </c>
      <c r="C496" s="3" t="s">
        <v>39</v>
      </c>
      <c r="D496" s="3" t="s">
        <v>40</v>
      </c>
      <c r="E496" s="8">
        <v>2</v>
      </c>
      <c r="F496" t="b">
        <v>1</v>
      </c>
      <c r="G496" t="b">
        <v>1</v>
      </c>
      <c r="H496" s="3" t="s">
        <v>261</v>
      </c>
      <c r="I496" s="8">
        <v>2754</v>
      </c>
      <c r="J496" s="3" t="s">
        <v>532</v>
      </c>
      <c r="K496" s="3" t="s">
        <v>570</v>
      </c>
      <c r="L496" s="8">
        <v>1428</v>
      </c>
      <c r="M496" s="11">
        <v>131</v>
      </c>
      <c r="N496" t="str">
        <f>IF(AND(Tabla_Terminales[[#This Row],[Terminales]]&gt;2,Tabla_Terminales[[#This Row],[Operaciones_diarias]]&gt;170),"💵","NO")</f>
        <v>NO</v>
      </c>
    </row>
    <row r="497" spans="1:14" x14ac:dyDescent="0.25">
      <c r="A497" s="8">
        <v>41347</v>
      </c>
      <c r="B497" s="3" t="s">
        <v>37</v>
      </c>
      <c r="C497" s="3" t="s">
        <v>39</v>
      </c>
      <c r="D497" s="3" t="s">
        <v>40</v>
      </c>
      <c r="E497" s="8">
        <v>2</v>
      </c>
      <c r="F497" t="b">
        <v>0</v>
      </c>
      <c r="G497" t="b">
        <v>0</v>
      </c>
      <c r="H497" s="3" t="s">
        <v>261</v>
      </c>
      <c r="I497" s="8">
        <v>3223</v>
      </c>
      <c r="J497" s="3" t="s">
        <v>533</v>
      </c>
      <c r="K497" s="3" t="s">
        <v>570</v>
      </c>
      <c r="L497" s="8">
        <v>1429</v>
      </c>
      <c r="M497" s="11">
        <v>284</v>
      </c>
      <c r="N497" t="str">
        <f>IF(AND(Tabla_Terminales[[#This Row],[Terminales]]&gt;2,Tabla_Terminales[[#This Row],[Operaciones_diarias]]&gt;170),"💵","NO")</f>
        <v>NO</v>
      </c>
    </row>
    <row r="498" spans="1:14" x14ac:dyDescent="0.25">
      <c r="A498" s="8">
        <v>40296</v>
      </c>
      <c r="B498" s="3" t="s">
        <v>604</v>
      </c>
      <c r="C498" s="3" t="s">
        <v>39</v>
      </c>
      <c r="D498" s="3" t="s">
        <v>40</v>
      </c>
      <c r="E498" s="8">
        <v>3</v>
      </c>
      <c r="F498" t="b">
        <v>1</v>
      </c>
      <c r="G498" t="b">
        <v>1</v>
      </c>
      <c r="H498" s="3" t="s">
        <v>261</v>
      </c>
      <c r="I498" s="8">
        <v>3349</v>
      </c>
      <c r="J498" s="3" t="s">
        <v>533</v>
      </c>
      <c r="K498" s="3" t="s">
        <v>570</v>
      </c>
      <c r="L498" s="8">
        <v>1429</v>
      </c>
      <c r="M498" s="11">
        <v>296</v>
      </c>
      <c r="N498" t="str">
        <f>IF(AND(Tabla_Terminales[[#This Row],[Terminales]]&gt;2,Tabla_Terminales[[#This Row],[Operaciones_diarias]]&gt;170),"💵","NO")</f>
        <v>💵</v>
      </c>
    </row>
    <row r="499" spans="1:14" x14ac:dyDescent="0.25">
      <c r="A499" s="8">
        <v>40520</v>
      </c>
      <c r="B499" s="3" t="s">
        <v>606</v>
      </c>
      <c r="C499" s="3" t="s">
        <v>39</v>
      </c>
      <c r="D499" s="3" t="s">
        <v>40</v>
      </c>
      <c r="E499" s="8">
        <v>1</v>
      </c>
      <c r="F499" t="b">
        <v>0</v>
      </c>
      <c r="G499" t="b">
        <v>0</v>
      </c>
      <c r="H499" s="3" t="s">
        <v>261</v>
      </c>
      <c r="I499" s="8">
        <v>3622</v>
      </c>
      <c r="J499" s="3" t="s">
        <v>533</v>
      </c>
      <c r="K499" s="3" t="s">
        <v>570</v>
      </c>
      <c r="L499" s="8">
        <v>1429</v>
      </c>
      <c r="M499" s="11">
        <v>193</v>
      </c>
      <c r="N499" t="str">
        <f>IF(AND(Tabla_Terminales[[#This Row],[Terminales]]&gt;2,Tabla_Terminales[[#This Row],[Operaciones_diarias]]&gt;170),"💵","NO")</f>
        <v>NO</v>
      </c>
    </row>
    <row r="500" spans="1:14" x14ac:dyDescent="0.25">
      <c r="A500" s="8">
        <v>39892</v>
      </c>
      <c r="B500" s="3" t="s">
        <v>610</v>
      </c>
      <c r="C500" s="3" t="s">
        <v>39</v>
      </c>
      <c r="D500" s="3" t="s">
        <v>40</v>
      </c>
      <c r="E500" s="8">
        <v>1</v>
      </c>
      <c r="F500" t="b">
        <v>0</v>
      </c>
      <c r="G500" t="b">
        <v>1</v>
      </c>
      <c r="H500" s="3" t="s">
        <v>261</v>
      </c>
      <c r="I500" s="8">
        <v>3702</v>
      </c>
      <c r="J500" s="3" t="s">
        <v>203</v>
      </c>
      <c r="K500" s="3" t="s">
        <v>571</v>
      </c>
      <c r="L500" s="8">
        <v>1429</v>
      </c>
      <c r="M500" s="11">
        <v>254</v>
      </c>
      <c r="N500" t="str">
        <f>IF(AND(Tabla_Terminales[[#This Row],[Terminales]]&gt;2,Tabla_Terminales[[#This Row],[Operaciones_diarias]]&gt;170),"💵","NO")</f>
        <v>NO</v>
      </c>
    </row>
    <row r="501" spans="1:14" x14ac:dyDescent="0.25">
      <c r="A501" s="8">
        <v>40153</v>
      </c>
      <c r="B501" s="3" t="s">
        <v>604</v>
      </c>
      <c r="C501" s="3" t="s">
        <v>39</v>
      </c>
      <c r="D501" s="3" t="s">
        <v>40</v>
      </c>
      <c r="E501" s="8">
        <v>3</v>
      </c>
      <c r="F501" t="b">
        <v>1</v>
      </c>
      <c r="G501" t="b">
        <v>0</v>
      </c>
      <c r="H501" s="3" t="s">
        <v>261</v>
      </c>
      <c r="I501" s="8">
        <v>4664</v>
      </c>
      <c r="J501" s="3" t="s">
        <v>203</v>
      </c>
      <c r="K501" s="3" t="s">
        <v>571</v>
      </c>
      <c r="L501" s="8">
        <v>1429</v>
      </c>
      <c r="M501" s="11">
        <v>313</v>
      </c>
      <c r="N501" t="str">
        <f>IF(AND(Tabla_Terminales[[#This Row],[Terminales]]&gt;2,Tabla_Terminales[[#This Row],[Operaciones_diarias]]&gt;170),"💵","NO")</f>
        <v>💵</v>
      </c>
    </row>
    <row r="502" spans="1:14" x14ac:dyDescent="0.25">
      <c r="A502" s="8">
        <v>41228</v>
      </c>
      <c r="B502" s="3" t="s">
        <v>37</v>
      </c>
      <c r="C502" s="3" t="s">
        <v>39</v>
      </c>
      <c r="D502" s="3" t="s">
        <v>40</v>
      </c>
      <c r="E502" s="8">
        <v>2</v>
      </c>
      <c r="F502" t="b">
        <v>0</v>
      </c>
      <c r="G502" t="b">
        <v>1</v>
      </c>
      <c r="H502" s="3" t="s">
        <v>261</v>
      </c>
      <c r="I502" s="8">
        <v>745</v>
      </c>
      <c r="J502" s="3" t="s">
        <v>530</v>
      </c>
      <c r="K502" s="3" t="s">
        <v>569</v>
      </c>
      <c r="L502" s="8">
        <v>1426</v>
      </c>
      <c r="M502" s="11">
        <v>203</v>
      </c>
      <c r="N502" t="str">
        <f>IF(AND(Tabla_Terminales[[#This Row],[Terminales]]&gt;2,Tabla_Terminales[[#This Row],[Operaciones_diarias]]&gt;170),"💵","NO")</f>
        <v>NO</v>
      </c>
    </row>
    <row r="503" spans="1:14" x14ac:dyDescent="0.25">
      <c r="A503" s="8">
        <v>40370</v>
      </c>
      <c r="B503" s="3" t="s">
        <v>604</v>
      </c>
      <c r="C503" s="3" t="s">
        <v>39</v>
      </c>
      <c r="D503" s="3" t="s">
        <v>40</v>
      </c>
      <c r="E503" s="8">
        <v>2</v>
      </c>
      <c r="F503" t="b">
        <v>0</v>
      </c>
      <c r="G503" t="b">
        <v>0</v>
      </c>
      <c r="H503" s="3" t="s">
        <v>261</v>
      </c>
      <c r="I503" s="8">
        <v>769</v>
      </c>
      <c r="J503" s="3" t="s">
        <v>530</v>
      </c>
      <c r="K503" s="3" t="s">
        <v>569</v>
      </c>
      <c r="L503" s="8">
        <v>1426</v>
      </c>
      <c r="M503" s="11">
        <v>104</v>
      </c>
      <c r="N503" t="str">
        <f>IF(AND(Tabla_Terminales[[#This Row],[Terminales]]&gt;2,Tabla_Terminales[[#This Row],[Operaciones_diarias]]&gt;170),"💵","NO")</f>
        <v>NO</v>
      </c>
    </row>
    <row r="504" spans="1:14" x14ac:dyDescent="0.25">
      <c r="A504" s="8">
        <v>41199</v>
      </c>
      <c r="B504" s="3" t="s">
        <v>605</v>
      </c>
      <c r="C504" s="3" t="s">
        <v>39</v>
      </c>
      <c r="D504" s="3" t="s">
        <v>40</v>
      </c>
      <c r="E504" s="8">
        <v>2</v>
      </c>
      <c r="F504" t="b">
        <v>1</v>
      </c>
      <c r="G504" t="b">
        <v>0</v>
      </c>
      <c r="H504" s="3" t="s">
        <v>261</v>
      </c>
      <c r="I504" s="8">
        <v>867</v>
      </c>
      <c r="J504" s="3" t="s">
        <v>530</v>
      </c>
      <c r="K504" s="3" t="s">
        <v>569</v>
      </c>
      <c r="L504" s="8">
        <v>1426</v>
      </c>
      <c r="M504" s="11">
        <v>29</v>
      </c>
      <c r="N504" t="str">
        <f>IF(AND(Tabla_Terminales[[#This Row],[Terminales]]&gt;2,Tabla_Terminales[[#This Row],[Operaciones_diarias]]&gt;170),"💵","NO")</f>
        <v>NO</v>
      </c>
    </row>
    <row r="505" spans="1:14" x14ac:dyDescent="0.25">
      <c r="A505" s="8">
        <v>40792</v>
      </c>
      <c r="B505" s="3" t="s">
        <v>602</v>
      </c>
      <c r="C505" s="3" t="s">
        <v>39</v>
      </c>
      <c r="D505" s="3" t="s">
        <v>40</v>
      </c>
      <c r="E505" s="8">
        <v>2</v>
      </c>
      <c r="F505" t="b">
        <v>0</v>
      </c>
      <c r="G505" t="b">
        <v>0</v>
      </c>
      <c r="H505" s="3" t="s">
        <v>261</v>
      </c>
      <c r="I505" s="8">
        <v>935</v>
      </c>
      <c r="J505" s="3" t="s">
        <v>530</v>
      </c>
      <c r="K505" s="3" t="s">
        <v>569</v>
      </c>
      <c r="L505" s="8">
        <v>1426</v>
      </c>
      <c r="M505" s="11">
        <v>308</v>
      </c>
      <c r="N505" t="str">
        <f>IF(AND(Tabla_Terminales[[#This Row],[Terminales]]&gt;2,Tabla_Terminales[[#This Row],[Operaciones_diarias]]&gt;170),"💵","NO")</f>
        <v>NO</v>
      </c>
    </row>
    <row r="506" spans="1:14" x14ac:dyDescent="0.25">
      <c r="A506" s="8">
        <v>40447</v>
      </c>
      <c r="B506" s="3" t="s">
        <v>603</v>
      </c>
      <c r="C506" s="3" t="s">
        <v>39</v>
      </c>
      <c r="D506" s="3" t="s">
        <v>40</v>
      </c>
      <c r="E506" s="8">
        <v>2</v>
      </c>
      <c r="F506" t="b">
        <v>0</v>
      </c>
      <c r="G506" t="b">
        <v>1</v>
      </c>
      <c r="H506" s="3" t="s">
        <v>262</v>
      </c>
      <c r="I506" s="8">
        <v>1021</v>
      </c>
      <c r="J506" s="3" t="s">
        <v>524</v>
      </c>
      <c r="K506" s="3" t="s">
        <v>565</v>
      </c>
      <c r="L506" s="8">
        <v>1023</v>
      </c>
      <c r="M506" s="11">
        <v>216</v>
      </c>
      <c r="N506" t="str">
        <f>IF(AND(Tabla_Terminales[[#This Row],[Terminales]]&gt;2,Tabla_Terminales[[#This Row],[Operaciones_diarias]]&gt;170),"💵","NO")</f>
        <v>NO</v>
      </c>
    </row>
    <row r="507" spans="1:14" x14ac:dyDescent="0.25">
      <c r="A507" s="8">
        <v>40029</v>
      </c>
      <c r="B507" s="3" t="s">
        <v>611</v>
      </c>
      <c r="C507" s="3" t="s">
        <v>39</v>
      </c>
      <c r="D507" s="3" t="s">
        <v>40</v>
      </c>
      <c r="E507" s="8">
        <v>2</v>
      </c>
      <c r="F507" t="b">
        <v>1</v>
      </c>
      <c r="G507" t="b">
        <v>1</v>
      </c>
      <c r="H507" s="3" t="s">
        <v>262</v>
      </c>
      <c r="I507" s="8">
        <v>1165</v>
      </c>
      <c r="J507" s="3" t="s">
        <v>524</v>
      </c>
      <c r="K507" s="3" t="s">
        <v>565</v>
      </c>
      <c r="L507" s="8">
        <v>1023</v>
      </c>
      <c r="M507" s="11">
        <v>226</v>
      </c>
      <c r="N507" t="str">
        <f>IF(AND(Tabla_Terminales[[#This Row],[Terminales]]&gt;2,Tabla_Terminales[[#This Row],[Operaciones_diarias]]&gt;170),"💵","NO")</f>
        <v>NO</v>
      </c>
    </row>
    <row r="508" spans="1:14" x14ac:dyDescent="0.25">
      <c r="A508" s="8">
        <v>40923</v>
      </c>
      <c r="B508" s="3" t="s">
        <v>602</v>
      </c>
      <c r="C508" s="3" t="s">
        <v>39</v>
      </c>
      <c r="D508" s="3" t="s">
        <v>40</v>
      </c>
      <c r="E508" s="8">
        <v>2</v>
      </c>
      <c r="F508" t="b">
        <v>1</v>
      </c>
      <c r="G508" t="b">
        <v>0</v>
      </c>
      <c r="H508" s="3" t="s">
        <v>262</v>
      </c>
      <c r="I508" s="8">
        <v>1171</v>
      </c>
      <c r="J508" s="3" t="s">
        <v>524</v>
      </c>
      <c r="K508" s="3" t="s">
        <v>565</v>
      </c>
      <c r="L508" s="8">
        <v>1023</v>
      </c>
      <c r="M508" s="11">
        <v>189</v>
      </c>
      <c r="N508" t="str">
        <f>IF(AND(Tabla_Terminales[[#This Row],[Terminales]]&gt;2,Tabla_Terminales[[#This Row],[Operaciones_diarias]]&gt;170),"💵","NO")</f>
        <v>NO</v>
      </c>
    </row>
    <row r="509" spans="1:14" x14ac:dyDescent="0.25">
      <c r="A509" s="8">
        <v>39840</v>
      </c>
      <c r="B509" s="3" t="s">
        <v>610</v>
      </c>
      <c r="C509" s="3" t="s">
        <v>39</v>
      </c>
      <c r="D509" s="3" t="s">
        <v>40</v>
      </c>
      <c r="E509" s="8">
        <v>1</v>
      </c>
      <c r="F509" t="b">
        <v>0</v>
      </c>
      <c r="G509" t="b">
        <v>1</v>
      </c>
      <c r="H509" s="3" t="s">
        <v>262</v>
      </c>
      <c r="I509" s="8">
        <v>1270</v>
      </c>
      <c r="J509" s="3" t="s">
        <v>524</v>
      </c>
      <c r="K509" s="3" t="s">
        <v>565</v>
      </c>
      <c r="L509" s="8">
        <v>1023</v>
      </c>
      <c r="M509" s="11">
        <v>270</v>
      </c>
      <c r="N509" t="str">
        <f>IF(AND(Tabla_Terminales[[#This Row],[Terminales]]&gt;2,Tabla_Terminales[[#This Row],[Operaciones_diarias]]&gt;170),"💵","NO")</f>
        <v>NO</v>
      </c>
    </row>
    <row r="510" spans="1:14" x14ac:dyDescent="0.25">
      <c r="A510" s="8">
        <v>39788</v>
      </c>
      <c r="B510" s="3" t="s">
        <v>610</v>
      </c>
      <c r="C510" s="3" t="s">
        <v>39</v>
      </c>
      <c r="D510" s="3" t="s">
        <v>40</v>
      </c>
      <c r="E510" s="8">
        <v>1</v>
      </c>
      <c r="F510" t="b">
        <v>1</v>
      </c>
      <c r="G510" t="b">
        <v>1</v>
      </c>
      <c r="H510" s="3" t="s">
        <v>262</v>
      </c>
      <c r="I510" s="8">
        <v>1270</v>
      </c>
      <c r="J510" s="3" t="s">
        <v>524</v>
      </c>
      <c r="K510" s="3" t="s">
        <v>565</v>
      </c>
      <c r="L510" s="8">
        <v>1023</v>
      </c>
      <c r="M510" s="11">
        <v>104</v>
      </c>
      <c r="N510" t="str">
        <f>IF(AND(Tabla_Terminales[[#This Row],[Terminales]]&gt;2,Tabla_Terminales[[#This Row],[Operaciones_diarias]]&gt;170),"💵","NO")</f>
        <v>NO</v>
      </c>
    </row>
    <row r="511" spans="1:14" x14ac:dyDescent="0.25">
      <c r="A511" s="8">
        <v>39778</v>
      </c>
      <c r="B511" s="3" t="s">
        <v>609</v>
      </c>
      <c r="C511" s="3" t="s">
        <v>39</v>
      </c>
      <c r="D511" s="3" t="s">
        <v>40</v>
      </c>
      <c r="E511" s="8">
        <v>1</v>
      </c>
      <c r="F511" t="b">
        <v>1</v>
      </c>
      <c r="G511" t="b">
        <v>0</v>
      </c>
      <c r="H511" s="3" t="s">
        <v>262</v>
      </c>
      <c r="I511" s="8">
        <v>1279</v>
      </c>
      <c r="J511" s="3" t="s">
        <v>524</v>
      </c>
      <c r="K511" s="3" t="s">
        <v>565</v>
      </c>
      <c r="L511" s="8">
        <v>1023</v>
      </c>
      <c r="M511" s="11">
        <v>64</v>
      </c>
      <c r="N511" t="str">
        <f>IF(AND(Tabla_Terminales[[#This Row],[Terminales]]&gt;2,Tabla_Terminales[[#This Row],[Operaciones_diarias]]&gt;170),"💵","NO")</f>
        <v>NO</v>
      </c>
    </row>
    <row r="512" spans="1:14" x14ac:dyDescent="0.25">
      <c r="A512" s="8">
        <v>40844</v>
      </c>
      <c r="B512" s="3" t="s">
        <v>602</v>
      </c>
      <c r="C512" s="3" t="s">
        <v>39</v>
      </c>
      <c r="D512" s="3" t="s">
        <v>40</v>
      </c>
      <c r="E512" s="8">
        <v>3</v>
      </c>
      <c r="F512" t="b">
        <v>1</v>
      </c>
      <c r="G512" t="b">
        <v>0</v>
      </c>
      <c r="H512" s="3" t="s">
        <v>262</v>
      </c>
      <c r="I512" s="8">
        <v>141</v>
      </c>
      <c r="J512" s="3" t="s">
        <v>512</v>
      </c>
      <c r="K512" s="3" t="s">
        <v>559</v>
      </c>
      <c r="L512" s="8">
        <v>1022</v>
      </c>
      <c r="M512" s="11">
        <v>225</v>
      </c>
      <c r="N512" t="str">
        <f>IF(AND(Tabla_Terminales[[#This Row],[Terminales]]&gt;2,Tabla_Terminales[[#This Row],[Operaciones_diarias]]&gt;170),"💵","NO")</f>
        <v>💵</v>
      </c>
    </row>
    <row r="513" spans="1:14" x14ac:dyDescent="0.25">
      <c r="A513" s="8">
        <v>40518</v>
      </c>
      <c r="B513" s="3" t="s">
        <v>606</v>
      </c>
      <c r="C513" s="3" t="s">
        <v>39</v>
      </c>
      <c r="D513" s="3" t="s">
        <v>40</v>
      </c>
      <c r="E513" s="8">
        <v>3</v>
      </c>
      <c r="F513" t="b">
        <v>1</v>
      </c>
      <c r="G513" t="b">
        <v>1</v>
      </c>
      <c r="H513" s="3" t="s">
        <v>262</v>
      </c>
      <c r="I513" s="8">
        <v>1499</v>
      </c>
      <c r="J513" s="3" t="s">
        <v>524</v>
      </c>
      <c r="K513" s="3" t="s">
        <v>565</v>
      </c>
      <c r="L513" s="8">
        <v>1024</v>
      </c>
      <c r="M513" s="11">
        <v>261</v>
      </c>
      <c r="N513" t="str">
        <f>IF(AND(Tabla_Terminales[[#This Row],[Terminales]]&gt;2,Tabla_Terminales[[#This Row],[Operaciones_diarias]]&gt;170),"💵","NO")</f>
        <v>💵</v>
      </c>
    </row>
    <row r="514" spans="1:14" x14ac:dyDescent="0.25">
      <c r="A514" s="8">
        <v>41121</v>
      </c>
      <c r="B514" s="3" t="s">
        <v>605</v>
      </c>
      <c r="C514" s="3" t="s">
        <v>39</v>
      </c>
      <c r="D514" s="3" t="s">
        <v>40</v>
      </c>
      <c r="E514" s="8">
        <v>2</v>
      </c>
      <c r="F514" t="b">
        <v>0</v>
      </c>
      <c r="G514" t="b">
        <v>0</v>
      </c>
      <c r="H514" s="3" t="s">
        <v>262</v>
      </c>
      <c r="I514" s="8">
        <v>1631</v>
      </c>
      <c r="J514" s="3" t="s">
        <v>524</v>
      </c>
      <c r="K514" s="3" t="s">
        <v>565</v>
      </c>
      <c r="L514" s="8">
        <v>1024</v>
      </c>
      <c r="M514" s="11">
        <v>173</v>
      </c>
      <c r="N514" t="str">
        <f>IF(AND(Tabla_Terminales[[#This Row],[Terminales]]&gt;2,Tabla_Terminales[[#This Row],[Operaciones_diarias]]&gt;170),"💵","NO")</f>
        <v>NO</v>
      </c>
    </row>
    <row r="515" spans="1:14" x14ac:dyDescent="0.25">
      <c r="A515" s="8">
        <v>41345</v>
      </c>
      <c r="B515" s="3" t="s">
        <v>37</v>
      </c>
      <c r="C515" s="3" t="s">
        <v>39</v>
      </c>
      <c r="D515" s="3" t="s">
        <v>40</v>
      </c>
      <c r="E515" s="8">
        <v>2</v>
      </c>
      <c r="F515" t="b">
        <v>1</v>
      </c>
      <c r="G515" t="b">
        <v>1</v>
      </c>
      <c r="H515" s="3" t="s">
        <v>262</v>
      </c>
      <c r="I515" s="8">
        <v>1661</v>
      </c>
      <c r="J515" s="3" t="s">
        <v>524</v>
      </c>
      <c r="K515" s="3" t="s">
        <v>565</v>
      </c>
      <c r="L515" s="8">
        <v>1024</v>
      </c>
      <c r="M515" s="11">
        <v>180</v>
      </c>
      <c r="N515" t="str">
        <f>IF(AND(Tabla_Terminales[[#This Row],[Terminales]]&gt;2,Tabla_Terminales[[#This Row],[Operaciones_diarias]]&gt;170),"💵","NO")</f>
        <v>NO</v>
      </c>
    </row>
    <row r="516" spans="1:14" x14ac:dyDescent="0.25">
      <c r="A516" s="8">
        <v>39735</v>
      </c>
      <c r="B516" s="3" t="s">
        <v>609</v>
      </c>
      <c r="C516" s="3" t="s">
        <v>39</v>
      </c>
      <c r="D516" s="3" t="s">
        <v>40</v>
      </c>
      <c r="E516" s="8">
        <v>1</v>
      </c>
      <c r="F516" t="b">
        <v>0</v>
      </c>
      <c r="G516" t="b">
        <v>1</v>
      </c>
      <c r="H516" s="3" t="s">
        <v>262</v>
      </c>
      <c r="I516" s="8">
        <v>169</v>
      </c>
      <c r="J516" s="3" t="s">
        <v>512</v>
      </c>
      <c r="K516" s="3" t="s">
        <v>559</v>
      </c>
      <c r="L516" s="8">
        <v>1022</v>
      </c>
      <c r="M516" s="11">
        <v>71</v>
      </c>
      <c r="N516" t="str">
        <f>IF(AND(Tabla_Terminales[[#This Row],[Terminales]]&gt;2,Tabla_Terminales[[#This Row],[Operaciones_diarias]]&gt;170),"💵","NO")</f>
        <v>NO</v>
      </c>
    </row>
    <row r="517" spans="1:14" x14ac:dyDescent="0.25">
      <c r="A517" s="8">
        <v>40209</v>
      </c>
      <c r="B517" s="3" t="s">
        <v>604</v>
      </c>
      <c r="C517" s="3" t="s">
        <v>39</v>
      </c>
      <c r="D517" s="3" t="s">
        <v>40</v>
      </c>
      <c r="E517" s="8">
        <v>2</v>
      </c>
      <c r="F517" t="b">
        <v>0</v>
      </c>
      <c r="G517" t="b">
        <v>0</v>
      </c>
      <c r="H517" s="3" t="s">
        <v>262</v>
      </c>
      <c r="I517" s="8">
        <v>1690</v>
      </c>
      <c r="J517" s="3" t="s">
        <v>524</v>
      </c>
      <c r="K517" s="3" t="s">
        <v>565</v>
      </c>
      <c r="L517" s="8">
        <v>1024</v>
      </c>
      <c r="M517" s="11">
        <v>155</v>
      </c>
      <c r="N517" t="str">
        <f>IF(AND(Tabla_Terminales[[#This Row],[Terminales]]&gt;2,Tabla_Terminales[[#This Row],[Operaciones_diarias]]&gt;170),"💵","NO")</f>
        <v>NO</v>
      </c>
    </row>
    <row r="518" spans="1:14" x14ac:dyDescent="0.25">
      <c r="A518" s="8">
        <v>40202</v>
      </c>
      <c r="B518" s="3" t="s">
        <v>604</v>
      </c>
      <c r="C518" s="3" t="s">
        <v>39</v>
      </c>
      <c r="D518" s="3" t="s">
        <v>40</v>
      </c>
      <c r="E518" s="8">
        <v>2</v>
      </c>
      <c r="F518" t="b">
        <v>0</v>
      </c>
      <c r="G518" t="b">
        <v>0</v>
      </c>
      <c r="H518" s="3" t="s">
        <v>262</v>
      </c>
      <c r="I518" s="8">
        <v>1833</v>
      </c>
      <c r="J518" s="3" t="s">
        <v>524</v>
      </c>
      <c r="K518" s="3" t="s">
        <v>565</v>
      </c>
      <c r="L518" s="8">
        <v>1024</v>
      </c>
      <c r="M518" s="11">
        <v>143</v>
      </c>
      <c r="N518" t="str">
        <f>IF(AND(Tabla_Terminales[[#This Row],[Terminales]]&gt;2,Tabla_Terminales[[#This Row],[Operaciones_diarias]]&gt;170),"💵","NO")</f>
        <v>NO</v>
      </c>
    </row>
    <row r="519" spans="1:14" x14ac:dyDescent="0.25">
      <c r="A519" s="8">
        <v>40404</v>
      </c>
      <c r="B519" s="3" t="s">
        <v>603</v>
      </c>
      <c r="C519" s="3" t="s">
        <v>39</v>
      </c>
      <c r="D519" s="3" t="s">
        <v>40</v>
      </c>
      <c r="E519" s="8">
        <v>2</v>
      </c>
      <c r="F519" t="b">
        <v>0</v>
      </c>
      <c r="G519" t="b">
        <v>1</v>
      </c>
      <c r="H519" s="3" t="s">
        <v>262</v>
      </c>
      <c r="I519" s="8">
        <v>1991</v>
      </c>
      <c r="J519" s="3" t="s">
        <v>524</v>
      </c>
      <c r="K519" s="3" t="s">
        <v>565</v>
      </c>
      <c r="L519" s="8">
        <v>1024</v>
      </c>
      <c r="M519" s="11">
        <v>83</v>
      </c>
      <c r="N519" t="str">
        <f>IF(AND(Tabla_Terminales[[#This Row],[Terminales]]&gt;2,Tabla_Terminales[[#This Row],[Operaciones_diarias]]&gt;170),"💵","NO")</f>
        <v>NO</v>
      </c>
    </row>
    <row r="520" spans="1:14" x14ac:dyDescent="0.25">
      <c r="A520" s="8">
        <v>40556</v>
      </c>
      <c r="B520" s="3" t="s">
        <v>606</v>
      </c>
      <c r="C520" s="3" t="s">
        <v>39</v>
      </c>
      <c r="D520" s="3" t="s">
        <v>40</v>
      </c>
      <c r="E520" s="8">
        <v>2</v>
      </c>
      <c r="F520" t="b">
        <v>1</v>
      </c>
      <c r="G520" t="b">
        <v>0</v>
      </c>
      <c r="H520" s="3" t="s">
        <v>262</v>
      </c>
      <c r="I520" s="8">
        <v>257</v>
      </c>
      <c r="J520" s="3" t="s">
        <v>512</v>
      </c>
      <c r="K520" s="3" t="s">
        <v>559</v>
      </c>
      <c r="L520" s="8">
        <v>1022</v>
      </c>
      <c r="M520" s="11">
        <v>248</v>
      </c>
      <c r="N520" t="str">
        <f>IF(AND(Tabla_Terminales[[#This Row],[Terminales]]&gt;2,Tabla_Terminales[[#This Row],[Operaciones_diarias]]&gt;170),"💵","NO")</f>
        <v>NO</v>
      </c>
    </row>
    <row r="521" spans="1:14" x14ac:dyDescent="0.25">
      <c r="A521" s="8">
        <v>39919</v>
      </c>
      <c r="B521" s="3" t="s">
        <v>608</v>
      </c>
      <c r="C521" s="3" t="s">
        <v>39</v>
      </c>
      <c r="D521" s="3" t="s">
        <v>40</v>
      </c>
      <c r="E521" s="8">
        <v>2</v>
      </c>
      <c r="F521" t="b">
        <v>1</v>
      </c>
      <c r="G521" t="b">
        <v>0</v>
      </c>
      <c r="H521" s="3" t="s">
        <v>262</v>
      </c>
      <c r="I521" s="8">
        <v>264</v>
      </c>
      <c r="J521" s="3" t="s">
        <v>527</v>
      </c>
      <c r="K521" s="3" t="s">
        <v>567</v>
      </c>
      <c r="L521" s="8">
        <v>1022</v>
      </c>
      <c r="M521" s="11">
        <v>119</v>
      </c>
      <c r="N521" t="str">
        <f>IF(AND(Tabla_Terminales[[#This Row],[Terminales]]&gt;2,Tabla_Terminales[[#This Row],[Operaciones_diarias]]&gt;170),"💵","NO")</f>
        <v>NO</v>
      </c>
    </row>
    <row r="522" spans="1:14" x14ac:dyDescent="0.25">
      <c r="A522" s="8">
        <v>40036</v>
      </c>
      <c r="B522" s="3" t="s">
        <v>611</v>
      </c>
      <c r="C522" s="3" t="s">
        <v>39</v>
      </c>
      <c r="D522" s="3" t="s">
        <v>40</v>
      </c>
      <c r="E522" s="8">
        <v>2</v>
      </c>
      <c r="F522" t="b">
        <v>0</v>
      </c>
      <c r="G522" t="b">
        <v>1</v>
      </c>
      <c r="H522" s="3" t="s">
        <v>262</v>
      </c>
      <c r="I522" s="8">
        <v>273</v>
      </c>
      <c r="J522" s="3" t="s">
        <v>512</v>
      </c>
      <c r="K522" s="3" t="s">
        <v>559</v>
      </c>
      <c r="L522" s="8">
        <v>1022</v>
      </c>
      <c r="M522" s="11">
        <v>171</v>
      </c>
      <c r="N522" t="str">
        <f>IF(AND(Tabla_Terminales[[#This Row],[Terminales]]&gt;2,Tabla_Terminales[[#This Row],[Operaciones_diarias]]&gt;170),"💵","NO")</f>
        <v>NO</v>
      </c>
    </row>
    <row r="523" spans="1:14" x14ac:dyDescent="0.25">
      <c r="A523" s="8">
        <v>40276</v>
      </c>
      <c r="B523" s="3" t="s">
        <v>604</v>
      </c>
      <c r="C523" s="3" t="s">
        <v>39</v>
      </c>
      <c r="D523" s="3" t="s">
        <v>40</v>
      </c>
      <c r="E523" s="8">
        <v>3</v>
      </c>
      <c r="F523" t="b">
        <v>1</v>
      </c>
      <c r="G523" t="b">
        <v>1</v>
      </c>
      <c r="H523" s="3" t="s">
        <v>262</v>
      </c>
      <c r="I523" s="8">
        <v>349</v>
      </c>
      <c r="J523" s="3" t="s">
        <v>512</v>
      </c>
      <c r="K523" s="3" t="s">
        <v>559</v>
      </c>
      <c r="L523" s="8">
        <v>1022</v>
      </c>
      <c r="M523" s="11">
        <v>296</v>
      </c>
      <c r="N523" t="str">
        <f>IF(AND(Tabla_Terminales[[#This Row],[Terminales]]&gt;2,Tabla_Terminales[[#This Row],[Operaciones_diarias]]&gt;170),"💵","NO")</f>
        <v>💵</v>
      </c>
    </row>
    <row r="524" spans="1:14" x14ac:dyDescent="0.25">
      <c r="A524" s="8">
        <v>40335</v>
      </c>
      <c r="B524" s="3" t="s">
        <v>604</v>
      </c>
      <c r="C524" s="3" t="s">
        <v>39</v>
      </c>
      <c r="D524" s="3" t="s">
        <v>40</v>
      </c>
      <c r="E524" s="8">
        <v>3</v>
      </c>
      <c r="F524" t="b">
        <v>0</v>
      </c>
      <c r="G524" t="b">
        <v>0</v>
      </c>
      <c r="H524" s="3" t="s">
        <v>263</v>
      </c>
      <c r="I524" s="8">
        <v>2795</v>
      </c>
      <c r="J524" s="3" t="s">
        <v>519</v>
      </c>
      <c r="K524" s="3" t="s">
        <v>560</v>
      </c>
      <c r="L524" s="8">
        <v>1264</v>
      </c>
      <c r="M524" s="11">
        <v>279</v>
      </c>
      <c r="N524" t="str">
        <f>IF(AND(Tabla_Terminales[[#This Row],[Terminales]]&gt;2,Tabla_Terminales[[#This Row],[Operaciones_diarias]]&gt;170),"💵","NO")</f>
        <v>💵</v>
      </c>
    </row>
    <row r="525" spans="1:14" x14ac:dyDescent="0.25">
      <c r="A525" s="8">
        <v>40874</v>
      </c>
      <c r="B525" s="3" t="s">
        <v>602</v>
      </c>
      <c r="C525" s="3" t="s">
        <v>39</v>
      </c>
      <c r="D525" s="3" t="s">
        <v>40</v>
      </c>
      <c r="E525" s="8">
        <v>2</v>
      </c>
      <c r="F525" t="b">
        <v>1</v>
      </c>
      <c r="G525" t="b">
        <v>1</v>
      </c>
      <c r="H525" s="3" t="s">
        <v>264</v>
      </c>
      <c r="I525" s="8">
        <v>2933</v>
      </c>
      <c r="J525" s="3" t="s">
        <v>513</v>
      </c>
      <c r="K525" s="3" t="s">
        <v>560</v>
      </c>
      <c r="L525" s="8">
        <v>1437</v>
      </c>
      <c r="M525" s="11">
        <v>35</v>
      </c>
      <c r="N525" t="str">
        <f>IF(AND(Tabla_Terminales[[#This Row],[Terminales]]&gt;2,Tabla_Terminales[[#This Row],[Operaciones_diarias]]&gt;170),"💵","NO")</f>
        <v>NO</v>
      </c>
    </row>
    <row r="526" spans="1:14" x14ac:dyDescent="0.25">
      <c r="A526" s="8">
        <v>40184</v>
      </c>
      <c r="B526" s="3" t="s">
        <v>604</v>
      </c>
      <c r="C526" s="3" t="s">
        <v>39</v>
      </c>
      <c r="D526" s="3" t="s">
        <v>40</v>
      </c>
      <c r="E526" s="8">
        <v>1</v>
      </c>
      <c r="F526" t="b">
        <v>0</v>
      </c>
      <c r="G526" t="b">
        <v>0</v>
      </c>
      <c r="H526" s="3" t="s">
        <v>265</v>
      </c>
      <c r="I526" s="8">
        <v>5847</v>
      </c>
      <c r="J526" s="3" t="s">
        <v>535</v>
      </c>
      <c r="K526" s="3" t="s">
        <v>571</v>
      </c>
      <c r="L526" s="8">
        <v>1431</v>
      </c>
      <c r="M526" s="11">
        <v>228</v>
      </c>
      <c r="N526" t="str">
        <f>IF(AND(Tabla_Terminales[[#This Row],[Terminales]]&gt;2,Tabla_Terminales[[#This Row],[Operaciones_diarias]]&gt;170),"💵","NO")</f>
        <v>NO</v>
      </c>
    </row>
    <row r="527" spans="1:14" x14ac:dyDescent="0.25">
      <c r="A527" s="8">
        <v>40300</v>
      </c>
      <c r="B527" s="3" t="s">
        <v>604</v>
      </c>
      <c r="C527" s="3" t="s">
        <v>39</v>
      </c>
      <c r="D527" s="3" t="s">
        <v>40</v>
      </c>
      <c r="E527" s="8">
        <v>1</v>
      </c>
      <c r="F527" t="b">
        <v>0</v>
      </c>
      <c r="G527" t="b">
        <v>0</v>
      </c>
      <c r="H527" s="3" t="s">
        <v>265</v>
      </c>
      <c r="I527" s="8">
        <v>5847</v>
      </c>
      <c r="J527" s="3" t="s">
        <v>535</v>
      </c>
      <c r="K527" s="3" t="s">
        <v>571</v>
      </c>
      <c r="L527" s="8">
        <v>1431</v>
      </c>
      <c r="M527" s="11">
        <v>173</v>
      </c>
      <c r="N527" t="str">
        <f>IF(AND(Tabla_Terminales[[#This Row],[Terminales]]&gt;2,Tabla_Terminales[[#This Row],[Operaciones_diarias]]&gt;170),"💵","NO")</f>
        <v>NO</v>
      </c>
    </row>
    <row r="528" spans="1:14" x14ac:dyDescent="0.25">
      <c r="A528" s="8">
        <v>40176</v>
      </c>
      <c r="B528" s="3" t="s">
        <v>604</v>
      </c>
      <c r="C528" s="3" t="s">
        <v>39</v>
      </c>
      <c r="D528" s="3" t="s">
        <v>40</v>
      </c>
      <c r="E528" s="8">
        <v>2</v>
      </c>
      <c r="F528" t="b">
        <v>0</v>
      </c>
      <c r="G528" t="b">
        <v>0</v>
      </c>
      <c r="H528" s="3" t="s">
        <v>266</v>
      </c>
      <c r="I528" s="8">
        <v>1299</v>
      </c>
      <c r="J528" s="3" t="s">
        <v>517</v>
      </c>
      <c r="K528" s="3" t="s">
        <v>559</v>
      </c>
      <c r="L528" s="8">
        <v>1055</v>
      </c>
      <c r="M528" s="11">
        <v>115</v>
      </c>
      <c r="N528" t="str">
        <f>IF(AND(Tabla_Terminales[[#This Row],[Terminales]]&gt;2,Tabla_Terminales[[#This Row],[Operaciones_diarias]]&gt;170),"💵","NO")</f>
        <v>NO</v>
      </c>
    </row>
    <row r="529" spans="1:14" x14ac:dyDescent="0.25">
      <c r="A529" s="8">
        <v>39950</v>
      </c>
      <c r="B529" s="3" t="s">
        <v>608</v>
      </c>
      <c r="C529" s="3" t="s">
        <v>39</v>
      </c>
      <c r="D529" s="3" t="s">
        <v>40</v>
      </c>
      <c r="E529" s="8">
        <v>1</v>
      </c>
      <c r="F529" t="b">
        <v>0</v>
      </c>
      <c r="G529" t="b">
        <v>0</v>
      </c>
      <c r="H529" s="3" t="s">
        <v>266</v>
      </c>
      <c r="I529" s="8">
        <v>1315</v>
      </c>
      <c r="J529" s="3" t="s">
        <v>517</v>
      </c>
      <c r="K529" s="3" t="s">
        <v>559</v>
      </c>
      <c r="L529" s="8">
        <v>1055</v>
      </c>
      <c r="M529" s="11">
        <v>173</v>
      </c>
      <c r="N529" t="str">
        <f>IF(AND(Tabla_Terminales[[#This Row],[Terminales]]&gt;2,Tabla_Terminales[[#This Row],[Operaciones_diarias]]&gt;170),"💵","NO")</f>
        <v>NO</v>
      </c>
    </row>
    <row r="530" spans="1:14" x14ac:dyDescent="0.25">
      <c r="A530" s="8">
        <v>40774</v>
      </c>
      <c r="B530" s="3" t="s">
        <v>602</v>
      </c>
      <c r="C530" s="3" t="s">
        <v>39</v>
      </c>
      <c r="D530" s="3" t="s">
        <v>40</v>
      </c>
      <c r="E530" s="8">
        <v>2</v>
      </c>
      <c r="F530" t="b">
        <v>0</v>
      </c>
      <c r="G530" t="b">
        <v>1</v>
      </c>
      <c r="H530" s="3" t="s">
        <v>266</v>
      </c>
      <c r="I530" s="8">
        <v>1428</v>
      </c>
      <c r="J530" s="3" t="s">
        <v>512</v>
      </c>
      <c r="K530" s="3" t="s">
        <v>559</v>
      </c>
      <c r="L530" s="8">
        <v>1055</v>
      </c>
      <c r="M530" s="11">
        <v>300</v>
      </c>
      <c r="N530" t="str">
        <f>IF(AND(Tabla_Terminales[[#This Row],[Terminales]]&gt;2,Tabla_Terminales[[#This Row],[Operaciones_diarias]]&gt;170),"💵","NO")</f>
        <v>NO</v>
      </c>
    </row>
    <row r="531" spans="1:14" x14ac:dyDescent="0.25">
      <c r="A531" s="8">
        <v>39938</v>
      </c>
      <c r="B531" s="3" t="s">
        <v>608</v>
      </c>
      <c r="C531" s="3" t="s">
        <v>39</v>
      </c>
      <c r="D531" s="3" t="s">
        <v>40</v>
      </c>
      <c r="E531" s="8">
        <v>1</v>
      </c>
      <c r="F531" t="b">
        <v>1</v>
      </c>
      <c r="G531" t="b">
        <v>1</v>
      </c>
      <c r="H531" s="3" t="s">
        <v>266</v>
      </c>
      <c r="I531" s="8">
        <v>1674</v>
      </c>
      <c r="J531" s="3" t="s">
        <v>512</v>
      </c>
      <c r="K531" s="3" t="s">
        <v>559</v>
      </c>
      <c r="L531" s="8">
        <v>1055</v>
      </c>
      <c r="M531" s="11">
        <v>170</v>
      </c>
      <c r="N531" t="str">
        <f>IF(AND(Tabla_Terminales[[#This Row],[Terminales]]&gt;2,Tabla_Terminales[[#This Row],[Operaciones_diarias]]&gt;170),"💵","NO")</f>
        <v>NO</v>
      </c>
    </row>
    <row r="532" spans="1:14" x14ac:dyDescent="0.25">
      <c r="A532" s="8">
        <v>40761</v>
      </c>
      <c r="B532" s="3" t="s">
        <v>602</v>
      </c>
      <c r="C532" s="3" t="s">
        <v>39</v>
      </c>
      <c r="D532" s="3" t="s">
        <v>40</v>
      </c>
      <c r="E532" s="8">
        <v>3</v>
      </c>
      <c r="F532" t="b">
        <v>1</v>
      </c>
      <c r="G532" t="b">
        <v>0</v>
      </c>
      <c r="H532" s="3" t="s">
        <v>266</v>
      </c>
      <c r="I532" s="8">
        <v>2090</v>
      </c>
      <c r="J532" s="3" t="s">
        <v>527</v>
      </c>
      <c r="K532" s="3" t="s">
        <v>567</v>
      </c>
      <c r="L532" s="8">
        <v>1120</v>
      </c>
      <c r="M532" s="11">
        <v>186</v>
      </c>
      <c r="N532" t="str">
        <f>IF(AND(Tabla_Terminales[[#This Row],[Terminales]]&gt;2,Tabla_Terminales[[#This Row],[Operaciones_diarias]]&gt;170),"💵","NO")</f>
        <v>💵</v>
      </c>
    </row>
    <row r="533" spans="1:14" x14ac:dyDescent="0.25">
      <c r="A533" s="8">
        <v>40012</v>
      </c>
      <c r="B533" s="3" t="s">
        <v>611</v>
      </c>
      <c r="C533" s="3" t="s">
        <v>39</v>
      </c>
      <c r="D533" s="3" t="s">
        <v>40</v>
      </c>
      <c r="E533" s="8">
        <v>3</v>
      </c>
      <c r="F533" t="b">
        <v>0</v>
      </c>
      <c r="G533" t="b">
        <v>1</v>
      </c>
      <c r="H533" s="3" t="s">
        <v>266</v>
      </c>
      <c r="I533" s="8">
        <v>2240</v>
      </c>
      <c r="J533" s="3" t="s">
        <v>527</v>
      </c>
      <c r="K533" s="3" t="s">
        <v>567</v>
      </c>
      <c r="L533" s="8">
        <v>1120</v>
      </c>
      <c r="M533" s="11">
        <v>205</v>
      </c>
      <c r="N533" t="str">
        <f>IF(AND(Tabla_Terminales[[#This Row],[Terminales]]&gt;2,Tabla_Terminales[[#This Row],[Operaciones_diarias]]&gt;170),"💵","NO")</f>
        <v>💵</v>
      </c>
    </row>
    <row r="534" spans="1:14" x14ac:dyDescent="0.25">
      <c r="A534" s="8">
        <v>40217</v>
      </c>
      <c r="B534" s="3" t="s">
        <v>604</v>
      </c>
      <c r="C534" s="3" t="s">
        <v>39</v>
      </c>
      <c r="D534" s="3" t="s">
        <v>40</v>
      </c>
      <c r="E534" s="8">
        <v>2</v>
      </c>
      <c r="F534" t="b">
        <v>1</v>
      </c>
      <c r="G534" t="b">
        <v>0</v>
      </c>
      <c r="H534" s="3" t="s">
        <v>266</v>
      </c>
      <c r="I534" s="8">
        <v>2282</v>
      </c>
      <c r="J534" s="3" t="s">
        <v>527</v>
      </c>
      <c r="K534" s="3" t="s">
        <v>567</v>
      </c>
      <c r="L534" s="8">
        <v>1120</v>
      </c>
      <c r="M534" s="11">
        <v>140</v>
      </c>
      <c r="N534" t="str">
        <f>IF(AND(Tabla_Terminales[[#This Row],[Terminales]]&gt;2,Tabla_Terminales[[#This Row],[Operaciones_diarias]]&gt;170),"💵","NO")</f>
        <v>NO</v>
      </c>
    </row>
    <row r="535" spans="1:14" x14ac:dyDescent="0.25">
      <c r="A535" s="8">
        <v>39954</v>
      </c>
      <c r="B535" s="3" t="s">
        <v>608</v>
      </c>
      <c r="C535" s="3" t="s">
        <v>39</v>
      </c>
      <c r="D535" s="3" t="s">
        <v>40</v>
      </c>
      <c r="E535" s="8">
        <v>2</v>
      </c>
      <c r="F535" t="b">
        <v>1</v>
      </c>
      <c r="G535" t="b">
        <v>0</v>
      </c>
      <c r="H535" s="3" t="s">
        <v>266</v>
      </c>
      <c r="I535" s="8">
        <v>2571</v>
      </c>
      <c r="J535" s="3" t="s">
        <v>524</v>
      </c>
      <c r="K535" s="3" t="s">
        <v>565</v>
      </c>
      <c r="L535" s="8">
        <v>1120</v>
      </c>
      <c r="M535" s="11">
        <v>315</v>
      </c>
      <c r="N535" t="str">
        <f>IF(AND(Tabla_Terminales[[#This Row],[Terminales]]&gt;2,Tabla_Terminales[[#This Row],[Operaciones_diarias]]&gt;170),"💵","NO")</f>
        <v>NO</v>
      </c>
    </row>
    <row r="536" spans="1:14" x14ac:dyDescent="0.25">
      <c r="A536" s="8">
        <v>40862</v>
      </c>
      <c r="B536" s="3" t="s">
        <v>602</v>
      </c>
      <c r="C536" s="3" t="s">
        <v>39</v>
      </c>
      <c r="D536" s="3" t="s">
        <v>40</v>
      </c>
      <c r="E536" s="8">
        <v>4</v>
      </c>
      <c r="F536" t="b">
        <v>1</v>
      </c>
      <c r="G536" t="b">
        <v>1</v>
      </c>
      <c r="H536" s="3" t="s">
        <v>266</v>
      </c>
      <c r="I536" s="8">
        <v>3227</v>
      </c>
      <c r="J536" s="3" t="s">
        <v>524</v>
      </c>
      <c r="K536" s="3" t="s">
        <v>565</v>
      </c>
      <c r="L536" s="8">
        <v>1187</v>
      </c>
      <c r="M536" s="11">
        <v>59</v>
      </c>
      <c r="N536" t="str">
        <f>IF(AND(Tabla_Terminales[[#This Row],[Terminales]]&gt;2,Tabla_Terminales[[#This Row],[Operaciones_diarias]]&gt;170),"💵","NO")</f>
        <v>NO</v>
      </c>
    </row>
    <row r="537" spans="1:14" x14ac:dyDescent="0.25">
      <c r="A537" s="8">
        <v>40466</v>
      </c>
      <c r="B537" s="3" t="s">
        <v>603</v>
      </c>
      <c r="C537" s="3" t="s">
        <v>39</v>
      </c>
      <c r="D537" s="3" t="s">
        <v>40</v>
      </c>
      <c r="E537" s="8">
        <v>1</v>
      </c>
      <c r="F537" t="b">
        <v>0</v>
      </c>
      <c r="G537" t="b">
        <v>0</v>
      </c>
      <c r="H537" s="3" t="s">
        <v>266</v>
      </c>
      <c r="I537" s="8">
        <v>331</v>
      </c>
      <c r="J537" s="3" t="s">
        <v>517</v>
      </c>
      <c r="K537" s="3" t="s">
        <v>559</v>
      </c>
      <c r="L537" s="8">
        <v>1054</v>
      </c>
      <c r="M537" s="11">
        <v>305</v>
      </c>
      <c r="N537" t="str">
        <f>IF(AND(Tabla_Terminales[[#This Row],[Terminales]]&gt;2,Tabla_Terminales[[#This Row],[Operaciones_diarias]]&gt;170),"💵","NO")</f>
        <v>NO</v>
      </c>
    </row>
    <row r="538" spans="1:14" x14ac:dyDescent="0.25">
      <c r="A538" s="8">
        <v>40930</v>
      </c>
      <c r="B538" s="3" t="s">
        <v>602</v>
      </c>
      <c r="C538" s="3" t="s">
        <v>39</v>
      </c>
      <c r="D538" s="3" t="s">
        <v>40</v>
      </c>
      <c r="E538" s="8">
        <v>1</v>
      </c>
      <c r="F538" t="b">
        <v>1</v>
      </c>
      <c r="G538" t="b">
        <v>1</v>
      </c>
      <c r="H538" s="3" t="s">
        <v>266</v>
      </c>
      <c r="I538" s="8">
        <v>3710</v>
      </c>
      <c r="J538" s="3" t="s">
        <v>537</v>
      </c>
      <c r="K538" s="3" t="s">
        <v>568</v>
      </c>
      <c r="L538" s="8">
        <v>1188</v>
      </c>
      <c r="M538" s="11">
        <v>247</v>
      </c>
      <c r="N538" t="str">
        <f>IF(AND(Tabla_Terminales[[#This Row],[Terminales]]&gt;2,Tabla_Terminales[[#This Row],[Operaciones_diarias]]&gt;170),"💵","NO")</f>
        <v>NO</v>
      </c>
    </row>
    <row r="539" spans="1:14" x14ac:dyDescent="0.25">
      <c r="A539" s="8">
        <v>40554</v>
      </c>
      <c r="B539" s="3" t="s">
        <v>606</v>
      </c>
      <c r="C539" s="3" t="s">
        <v>39</v>
      </c>
      <c r="D539" s="3" t="s">
        <v>40</v>
      </c>
      <c r="E539" s="8">
        <v>3</v>
      </c>
      <c r="F539" t="b">
        <v>1</v>
      </c>
      <c r="G539" t="b">
        <v>0</v>
      </c>
      <c r="H539" s="3" t="s">
        <v>266</v>
      </c>
      <c r="I539" s="8">
        <v>4675</v>
      </c>
      <c r="J539" s="3" t="s">
        <v>530</v>
      </c>
      <c r="K539" s="3" t="s">
        <v>569</v>
      </c>
      <c r="L539" s="8">
        <v>1414</v>
      </c>
      <c r="M539" s="11">
        <v>226</v>
      </c>
      <c r="N539" t="str">
        <f>IF(AND(Tabla_Terminales[[#This Row],[Terminales]]&gt;2,Tabla_Terminales[[#This Row],[Operaciones_diarias]]&gt;170),"💵","NO")</f>
        <v>💵</v>
      </c>
    </row>
    <row r="540" spans="1:14" x14ac:dyDescent="0.25">
      <c r="A540" s="8">
        <v>40321</v>
      </c>
      <c r="B540" s="3" t="s">
        <v>604</v>
      </c>
      <c r="C540" s="3" t="s">
        <v>39</v>
      </c>
      <c r="D540" s="3" t="s">
        <v>40</v>
      </c>
      <c r="E540" s="8">
        <v>3</v>
      </c>
      <c r="F540" t="b">
        <v>0</v>
      </c>
      <c r="G540" t="b">
        <v>0</v>
      </c>
      <c r="H540" s="3" t="s">
        <v>266</v>
      </c>
      <c r="I540" s="8">
        <v>5030</v>
      </c>
      <c r="J540" s="3" t="s">
        <v>516</v>
      </c>
      <c r="K540" s="3" t="s">
        <v>561</v>
      </c>
      <c r="L540" s="8">
        <v>1414</v>
      </c>
      <c r="M540" s="11">
        <v>63</v>
      </c>
      <c r="N540" t="str">
        <f>IF(AND(Tabla_Terminales[[#This Row],[Terminales]]&gt;2,Tabla_Terminales[[#This Row],[Operaciones_diarias]]&gt;170),"💵","NO")</f>
        <v>NO</v>
      </c>
    </row>
    <row r="541" spans="1:14" x14ac:dyDescent="0.25">
      <c r="A541" s="8">
        <v>41205</v>
      </c>
      <c r="B541" s="3" t="s">
        <v>605</v>
      </c>
      <c r="C541" s="3" t="s">
        <v>39</v>
      </c>
      <c r="D541" s="3" t="s">
        <v>40</v>
      </c>
      <c r="E541" s="8">
        <v>1</v>
      </c>
      <c r="F541" t="b">
        <v>0</v>
      </c>
      <c r="G541" t="b">
        <v>0</v>
      </c>
      <c r="H541" s="3" t="s">
        <v>266</v>
      </c>
      <c r="I541" s="8">
        <v>544</v>
      </c>
      <c r="J541" s="3" t="s">
        <v>512</v>
      </c>
      <c r="K541" s="3" t="s">
        <v>559</v>
      </c>
      <c r="L541" s="8">
        <v>1054</v>
      </c>
      <c r="M541" s="11">
        <v>40</v>
      </c>
      <c r="N541" t="str">
        <f>IF(AND(Tabla_Terminales[[#This Row],[Terminales]]&gt;2,Tabla_Terminales[[#This Row],[Operaciones_diarias]]&gt;170),"💵","NO")</f>
        <v>NO</v>
      </c>
    </row>
    <row r="542" spans="1:14" x14ac:dyDescent="0.25">
      <c r="A542" s="8">
        <v>41337</v>
      </c>
      <c r="B542" s="3" t="s">
        <v>37</v>
      </c>
      <c r="C542" s="3" t="s">
        <v>39</v>
      </c>
      <c r="D542" s="3" t="s">
        <v>40</v>
      </c>
      <c r="E542" s="8">
        <v>2</v>
      </c>
      <c r="F542" t="b">
        <v>1</v>
      </c>
      <c r="G542" t="b">
        <v>0</v>
      </c>
      <c r="H542" s="3" t="s">
        <v>266</v>
      </c>
      <c r="I542" s="8">
        <v>633</v>
      </c>
      <c r="J542" s="3" t="s">
        <v>517</v>
      </c>
      <c r="K542" s="3" t="s">
        <v>559</v>
      </c>
      <c r="L542" s="8">
        <v>1054</v>
      </c>
      <c r="M542" s="11">
        <v>55</v>
      </c>
      <c r="N542" t="str">
        <f>IF(AND(Tabla_Terminales[[#This Row],[Terminales]]&gt;2,Tabla_Terminales[[#This Row],[Operaciones_diarias]]&gt;170),"💵","NO")</f>
        <v>NO</v>
      </c>
    </row>
    <row r="543" spans="1:14" x14ac:dyDescent="0.25">
      <c r="A543" s="8">
        <v>39756</v>
      </c>
      <c r="B543" s="3" t="s">
        <v>609</v>
      </c>
      <c r="C543" s="3" t="s">
        <v>39</v>
      </c>
      <c r="D543" s="3" t="s">
        <v>40</v>
      </c>
      <c r="E543" s="8">
        <v>1</v>
      </c>
      <c r="F543" t="b">
        <v>0</v>
      </c>
      <c r="G543" t="b">
        <v>1</v>
      </c>
      <c r="H543" s="3" t="s">
        <v>266</v>
      </c>
      <c r="I543" s="8">
        <v>669</v>
      </c>
      <c r="J543" s="3" t="s">
        <v>517</v>
      </c>
      <c r="K543" s="3" t="s">
        <v>559</v>
      </c>
      <c r="L543" s="8">
        <v>1054</v>
      </c>
      <c r="M543" s="11">
        <v>311</v>
      </c>
      <c r="N543" t="str">
        <f>IF(AND(Tabla_Terminales[[#This Row],[Terminales]]&gt;2,Tabla_Terminales[[#This Row],[Operaciones_diarias]]&gt;170),"💵","NO")</f>
        <v>NO</v>
      </c>
    </row>
    <row r="544" spans="1:14" x14ac:dyDescent="0.25">
      <c r="A544" s="8">
        <v>40757</v>
      </c>
      <c r="B544" s="3" t="s">
        <v>602</v>
      </c>
      <c r="C544" s="3" t="s">
        <v>39</v>
      </c>
      <c r="D544" s="3" t="s">
        <v>40</v>
      </c>
      <c r="E544" s="8">
        <v>3</v>
      </c>
      <c r="F544" t="b">
        <v>1</v>
      </c>
      <c r="G544" t="b">
        <v>0</v>
      </c>
      <c r="H544" s="3" t="s">
        <v>266</v>
      </c>
      <c r="I544" s="8">
        <v>699</v>
      </c>
      <c r="J544" s="3" t="s">
        <v>517</v>
      </c>
      <c r="K544" s="3" t="s">
        <v>559</v>
      </c>
      <c r="L544" s="8">
        <v>1054</v>
      </c>
      <c r="M544" s="11">
        <v>158</v>
      </c>
      <c r="N544" t="str">
        <f>IF(AND(Tabla_Terminales[[#This Row],[Terminales]]&gt;2,Tabla_Terminales[[#This Row],[Operaciones_diarias]]&gt;170),"💵","NO")</f>
        <v>NO</v>
      </c>
    </row>
    <row r="545" spans="1:14" x14ac:dyDescent="0.25">
      <c r="A545" s="8">
        <v>41134</v>
      </c>
      <c r="B545" s="3" t="s">
        <v>605</v>
      </c>
      <c r="C545" s="3" t="s">
        <v>39</v>
      </c>
      <c r="D545" s="3" t="s">
        <v>40</v>
      </c>
      <c r="E545" s="8">
        <v>2</v>
      </c>
      <c r="F545" t="b">
        <v>0</v>
      </c>
      <c r="G545" t="b">
        <v>1</v>
      </c>
      <c r="H545" s="3" t="s">
        <v>266</v>
      </c>
      <c r="I545" s="8">
        <v>899</v>
      </c>
      <c r="J545" s="3" t="s">
        <v>517</v>
      </c>
      <c r="K545" s="3" t="s">
        <v>559</v>
      </c>
      <c r="L545" s="8">
        <v>1054</v>
      </c>
      <c r="M545" s="11">
        <v>256</v>
      </c>
      <c r="N545" t="str">
        <f>IF(AND(Tabla_Terminales[[#This Row],[Terminales]]&gt;2,Tabla_Terminales[[#This Row],[Operaciones_diarias]]&gt;170),"💵","NO")</f>
        <v>NO</v>
      </c>
    </row>
    <row r="546" spans="1:14" x14ac:dyDescent="0.25">
      <c r="A546" s="8">
        <v>40909</v>
      </c>
      <c r="B546" s="3" t="s">
        <v>602</v>
      </c>
      <c r="C546" s="3" t="s">
        <v>39</v>
      </c>
      <c r="D546" s="3" t="s">
        <v>40</v>
      </c>
      <c r="E546" s="8">
        <v>4</v>
      </c>
      <c r="F546" t="b">
        <v>1</v>
      </c>
      <c r="G546" t="b">
        <v>0</v>
      </c>
      <c r="H546" s="3" t="s">
        <v>267</v>
      </c>
      <c r="I546" s="8">
        <v>1854</v>
      </c>
      <c r="J546" s="3" t="s">
        <v>530</v>
      </c>
      <c r="K546" s="3" t="s">
        <v>569</v>
      </c>
      <c r="L546" s="8">
        <v>1425</v>
      </c>
      <c r="M546" s="11">
        <v>128</v>
      </c>
      <c r="N546" t="str">
        <f>IF(AND(Tabla_Terminales[[#This Row],[Terminales]]&gt;2,Tabla_Terminales[[#This Row],[Operaciones_diarias]]&gt;170),"💵","NO")</f>
        <v>NO</v>
      </c>
    </row>
    <row r="547" spans="1:14" x14ac:dyDescent="0.25">
      <c r="A547" s="8">
        <v>40677</v>
      </c>
      <c r="B547" s="3" t="s">
        <v>606</v>
      </c>
      <c r="C547" s="3" t="s">
        <v>39</v>
      </c>
      <c r="D547" s="3" t="s">
        <v>40</v>
      </c>
      <c r="E547" s="8">
        <v>2</v>
      </c>
      <c r="F547" t="b">
        <v>0</v>
      </c>
      <c r="G547" t="b">
        <v>1</v>
      </c>
      <c r="H547" s="3" t="s">
        <v>267</v>
      </c>
      <c r="I547" s="8">
        <v>2257</v>
      </c>
      <c r="J547" s="3" t="s">
        <v>524</v>
      </c>
      <c r="K547" s="3" t="s">
        <v>565</v>
      </c>
      <c r="L547" s="8">
        <v>1425</v>
      </c>
      <c r="M547" s="11">
        <v>301</v>
      </c>
      <c r="N547" t="str">
        <f>IF(AND(Tabla_Terminales[[#This Row],[Terminales]]&gt;2,Tabla_Terminales[[#This Row],[Operaciones_diarias]]&gt;170),"💵","NO")</f>
        <v>NO</v>
      </c>
    </row>
    <row r="548" spans="1:14" x14ac:dyDescent="0.25">
      <c r="A548" s="8">
        <v>40569</v>
      </c>
      <c r="B548" s="3" t="s">
        <v>606</v>
      </c>
      <c r="C548" s="3" t="s">
        <v>39</v>
      </c>
      <c r="D548" s="3" t="s">
        <v>40</v>
      </c>
      <c r="E548" s="8">
        <v>2</v>
      </c>
      <c r="F548" t="b">
        <v>1</v>
      </c>
      <c r="G548" t="b">
        <v>1</v>
      </c>
      <c r="H548" s="3" t="s">
        <v>268</v>
      </c>
      <c r="I548" s="8">
        <v>1102</v>
      </c>
      <c r="J548" s="3" t="s">
        <v>512</v>
      </c>
      <c r="K548" s="3" t="s">
        <v>559</v>
      </c>
      <c r="L548" s="8">
        <v>1043</v>
      </c>
      <c r="M548" s="11">
        <v>208</v>
      </c>
      <c r="N548" t="str">
        <f>IF(AND(Tabla_Terminales[[#This Row],[Terminales]]&gt;2,Tabla_Terminales[[#This Row],[Operaciones_diarias]]&gt;170),"💵","NO")</f>
        <v>NO</v>
      </c>
    </row>
    <row r="549" spans="1:14" x14ac:dyDescent="0.25">
      <c r="A549" s="8">
        <v>40290</v>
      </c>
      <c r="B549" s="3" t="s">
        <v>604</v>
      </c>
      <c r="C549" s="3" t="s">
        <v>39</v>
      </c>
      <c r="D549" s="3" t="s">
        <v>40</v>
      </c>
      <c r="E549" s="8">
        <v>3</v>
      </c>
      <c r="F549" t="b">
        <v>1</v>
      </c>
      <c r="G549" t="b">
        <v>0</v>
      </c>
      <c r="H549" s="3" t="s">
        <v>268</v>
      </c>
      <c r="I549" s="8">
        <v>1118</v>
      </c>
      <c r="J549" s="3" t="s">
        <v>512</v>
      </c>
      <c r="K549" s="3" t="s">
        <v>559</v>
      </c>
      <c r="L549" s="8">
        <v>1043</v>
      </c>
      <c r="M549" s="11">
        <v>186</v>
      </c>
      <c r="N549" t="str">
        <f>IF(AND(Tabla_Terminales[[#This Row],[Terminales]]&gt;2,Tabla_Terminales[[#This Row],[Operaciones_diarias]]&gt;170),"💵","NO")</f>
        <v>💵</v>
      </c>
    </row>
    <row r="550" spans="1:14" x14ac:dyDescent="0.25">
      <c r="A550" s="8">
        <v>40295</v>
      </c>
      <c r="B550" s="3" t="s">
        <v>604</v>
      </c>
      <c r="C550" s="3" t="s">
        <v>39</v>
      </c>
      <c r="D550" s="3" t="s">
        <v>40</v>
      </c>
      <c r="E550" s="8">
        <v>3</v>
      </c>
      <c r="F550" t="b">
        <v>0</v>
      </c>
      <c r="G550" t="b">
        <v>1</v>
      </c>
      <c r="H550" s="3" t="s">
        <v>268</v>
      </c>
      <c r="I550" s="8">
        <v>1427</v>
      </c>
      <c r="J550" s="3" t="s">
        <v>512</v>
      </c>
      <c r="K550" s="3" t="s">
        <v>559</v>
      </c>
      <c r="L550" s="8">
        <v>1042</v>
      </c>
      <c r="M550" s="11">
        <v>252</v>
      </c>
      <c r="N550" t="str">
        <f>IF(AND(Tabla_Terminales[[#This Row],[Terminales]]&gt;2,Tabla_Terminales[[#This Row],[Operaciones_diarias]]&gt;170),"💵","NO")</f>
        <v>💵</v>
      </c>
    </row>
    <row r="551" spans="1:14" x14ac:dyDescent="0.25">
      <c r="A551" s="8">
        <v>40060</v>
      </c>
      <c r="B551" s="3" t="s">
        <v>611</v>
      </c>
      <c r="C551" s="3" t="s">
        <v>39</v>
      </c>
      <c r="D551" s="3" t="s">
        <v>40</v>
      </c>
      <c r="E551" s="8">
        <v>3</v>
      </c>
      <c r="F551" t="b">
        <v>0</v>
      </c>
      <c r="G551" t="b">
        <v>0</v>
      </c>
      <c r="H551" s="3" t="s">
        <v>268</v>
      </c>
      <c r="I551" s="8">
        <v>1556</v>
      </c>
      <c r="J551" s="3" t="s">
        <v>512</v>
      </c>
      <c r="K551" s="3" t="s">
        <v>559</v>
      </c>
      <c r="L551" s="8">
        <v>1042</v>
      </c>
      <c r="M551" s="11">
        <v>150</v>
      </c>
      <c r="N551" t="str">
        <f>IF(AND(Tabla_Terminales[[#This Row],[Terminales]]&gt;2,Tabla_Terminales[[#This Row],[Operaciones_diarias]]&gt;170),"💵","NO")</f>
        <v>NO</v>
      </c>
    </row>
    <row r="552" spans="1:14" x14ac:dyDescent="0.25">
      <c r="A552" s="8">
        <v>39998</v>
      </c>
      <c r="B552" s="3" t="s">
        <v>611</v>
      </c>
      <c r="C552" s="3" t="s">
        <v>39</v>
      </c>
      <c r="D552" s="3" t="s">
        <v>40</v>
      </c>
      <c r="E552" s="8">
        <v>2</v>
      </c>
      <c r="F552" t="b">
        <v>1</v>
      </c>
      <c r="G552" t="b">
        <v>1</v>
      </c>
      <c r="H552" s="3" t="s">
        <v>268</v>
      </c>
      <c r="I552" s="8">
        <v>2171</v>
      </c>
      <c r="J552" s="3" t="s">
        <v>527</v>
      </c>
      <c r="K552" s="3" t="s">
        <v>567</v>
      </c>
      <c r="L552" s="8">
        <v>1045</v>
      </c>
      <c r="M552" s="11">
        <v>62</v>
      </c>
      <c r="N552" t="str">
        <f>IF(AND(Tabla_Terminales[[#This Row],[Terminales]]&gt;2,Tabla_Terminales[[#This Row],[Operaciones_diarias]]&gt;170),"💵","NO")</f>
        <v>NO</v>
      </c>
    </row>
    <row r="553" spans="1:14" x14ac:dyDescent="0.25">
      <c r="A553" s="8">
        <v>40988</v>
      </c>
      <c r="B553" s="3" t="s">
        <v>602</v>
      </c>
      <c r="C553" s="3" t="s">
        <v>39</v>
      </c>
      <c r="D553" s="3" t="s">
        <v>40</v>
      </c>
      <c r="E553" s="8">
        <v>2</v>
      </c>
      <c r="F553" t="b">
        <v>1</v>
      </c>
      <c r="G553" t="b">
        <v>1</v>
      </c>
      <c r="H553" s="3" t="s">
        <v>268</v>
      </c>
      <c r="I553" s="8">
        <v>2202</v>
      </c>
      <c r="J553" s="3" t="s">
        <v>527</v>
      </c>
      <c r="K553" s="3" t="s">
        <v>567</v>
      </c>
      <c r="L553" s="8">
        <v>1046</v>
      </c>
      <c r="M553" s="11">
        <v>237</v>
      </c>
      <c r="N553" t="str">
        <f>IF(AND(Tabla_Terminales[[#This Row],[Terminales]]&gt;2,Tabla_Terminales[[#This Row],[Operaciones_diarias]]&gt;170),"💵","NO")</f>
        <v>NO</v>
      </c>
    </row>
    <row r="554" spans="1:14" x14ac:dyDescent="0.25">
      <c r="A554" s="8">
        <v>40662</v>
      </c>
      <c r="B554" s="3" t="s">
        <v>606</v>
      </c>
      <c r="C554" s="3" t="s">
        <v>39</v>
      </c>
      <c r="D554" s="3" t="s">
        <v>40</v>
      </c>
      <c r="E554" s="8">
        <v>2</v>
      </c>
      <c r="F554" t="b">
        <v>0</v>
      </c>
      <c r="G554" t="b">
        <v>1</v>
      </c>
      <c r="H554" s="3" t="s">
        <v>268</v>
      </c>
      <c r="I554" s="8">
        <v>2249</v>
      </c>
      <c r="J554" s="3" t="s">
        <v>527</v>
      </c>
      <c r="K554" s="3" t="s">
        <v>567</v>
      </c>
      <c r="L554" s="8">
        <v>1046</v>
      </c>
      <c r="M554" s="11">
        <v>54</v>
      </c>
      <c r="N554" t="str">
        <f>IF(AND(Tabla_Terminales[[#This Row],[Terminales]]&gt;2,Tabla_Terminales[[#This Row],[Operaciones_diarias]]&gt;170),"💵","NO")</f>
        <v>NO</v>
      </c>
    </row>
    <row r="555" spans="1:14" x14ac:dyDescent="0.25">
      <c r="A555" s="8">
        <v>41355</v>
      </c>
      <c r="B555" s="3" t="s">
        <v>37</v>
      </c>
      <c r="C555" s="3" t="s">
        <v>39</v>
      </c>
      <c r="D555" s="3" t="s">
        <v>40</v>
      </c>
      <c r="E555" s="8">
        <v>2</v>
      </c>
      <c r="F555" t="b">
        <v>1</v>
      </c>
      <c r="G555" t="b">
        <v>1</v>
      </c>
      <c r="H555" s="3" t="s">
        <v>268</v>
      </c>
      <c r="I555" s="8">
        <v>2267</v>
      </c>
      <c r="J555" s="3" t="s">
        <v>527</v>
      </c>
      <c r="K555" s="3" t="s">
        <v>567</v>
      </c>
      <c r="L555" s="8">
        <v>1046</v>
      </c>
      <c r="M555" s="11">
        <v>74</v>
      </c>
      <c r="N555" t="str">
        <f>IF(AND(Tabla_Terminales[[#This Row],[Terminales]]&gt;2,Tabla_Terminales[[#This Row],[Operaciones_diarias]]&gt;170),"💵","NO")</f>
        <v>NO</v>
      </c>
    </row>
    <row r="556" spans="1:14" x14ac:dyDescent="0.25">
      <c r="A556" s="8">
        <v>40297</v>
      </c>
      <c r="B556" s="3" t="s">
        <v>604</v>
      </c>
      <c r="C556" s="3" t="s">
        <v>39</v>
      </c>
      <c r="D556" s="3" t="s">
        <v>40</v>
      </c>
      <c r="E556" s="8">
        <v>2</v>
      </c>
      <c r="F556" t="b">
        <v>0</v>
      </c>
      <c r="G556" t="b">
        <v>1</v>
      </c>
      <c r="H556" s="3" t="s">
        <v>268</v>
      </c>
      <c r="I556" s="8">
        <v>2426</v>
      </c>
      <c r="J556" s="3" t="s">
        <v>527</v>
      </c>
      <c r="K556" s="3" t="s">
        <v>567</v>
      </c>
      <c r="L556" s="8">
        <v>1046</v>
      </c>
      <c r="M556" s="11">
        <v>103</v>
      </c>
      <c r="N556" t="str">
        <f>IF(AND(Tabla_Terminales[[#This Row],[Terminales]]&gt;2,Tabla_Terminales[[#This Row],[Operaciones_diarias]]&gt;170),"💵","NO")</f>
        <v>NO</v>
      </c>
    </row>
    <row r="557" spans="1:14" x14ac:dyDescent="0.25">
      <c r="A557" s="8">
        <v>40788</v>
      </c>
      <c r="B557" s="3" t="s">
        <v>602</v>
      </c>
      <c r="C557" s="3" t="s">
        <v>39</v>
      </c>
      <c r="D557" s="3" t="s">
        <v>40</v>
      </c>
      <c r="E557" s="8">
        <v>3</v>
      </c>
      <c r="F557" t="b">
        <v>0</v>
      </c>
      <c r="G557" t="b">
        <v>0</v>
      </c>
      <c r="H557" s="3" t="s">
        <v>268</v>
      </c>
      <c r="I557" s="8">
        <v>3148</v>
      </c>
      <c r="J557" s="3" t="s">
        <v>527</v>
      </c>
      <c r="K557" s="3" t="s">
        <v>567</v>
      </c>
      <c r="L557" s="8">
        <v>1193</v>
      </c>
      <c r="M557" s="11">
        <v>109</v>
      </c>
      <c r="N557" t="str">
        <f>IF(AND(Tabla_Terminales[[#This Row],[Terminales]]&gt;2,Tabla_Terminales[[#This Row],[Operaciones_diarias]]&gt;170),"💵","NO")</f>
        <v>NO</v>
      </c>
    </row>
    <row r="558" spans="1:14" x14ac:dyDescent="0.25">
      <c r="A558" s="8">
        <v>41183</v>
      </c>
      <c r="B558" s="3" t="s">
        <v>605</v>
      </c>
      <c r="C558" s="3" t="s">
        <v>39</v>
      </c>
      <c r="D558" s="3" t="s">
        <v>40</v>
      </c>
      <c r="E558" s="8">
        <v>2</v>
      </c>
      <c r="F558" t="b">
        <v>1</v>
      </c>
      <c r="G558" t="b">
        <v>0</v>
      </c>
      <c r="H558" s="3" t="s">
        <v>268</v>
      </c>
      <c r="I558" s="8">
        <v>3158</v>
      </c>
      <c r="J558" s="3" t="s">
        <v>527</v>
      </c>
      <c r="K558" s="3" t="s">
        <v>567</v>
      </c>
      <c r="L558" s="8">
        <v>1193</v>
      </c>
      <c r="M558" s="11">
        <v>143</v>
      </c>
      <c r="N558" t="str">
        <f>IF(AND(Tabla_Terminales[[#This Row],[Terminales]]&gt;2,Tabla_Terminales[[#This Row],[Operaciones_diarias]]&gt;170),"💵","NO")</f>
        <v>NO</v>
      </c>
    </row>
    <row r="559" spans="1:14" x14ac:dyDescent="0.25">
      <c r="A559" s="8">
        <v>40646</v>
      </c>
      <c r="B559" s="3" t="s">
        <v>606</v>
      </c>
      <c r="C559" s="3" t="s">
        <v>39</v>
      </c>
      <c r="D559" s="3" t="s">
        <v>40</v>
      </c>
      <c r="E559" s="8">
        <v>3</v>
      </c>
      <c r="F559" t="b">
        <v>0</v>
      </c>
      <c r="G559" t="b">
        <v>0</v>
      </c>
      <c r="H559" s="3" t="s">
        <v>268</v>
      </c>
      <c r="I559" s="8">
        <v>3399</v>
      </c>
      <c r="J559" s="3" t="s">
        <v>527</v>
      </c>
      <c r="K559" s="3" t="s">
        <v>567</v>
      </c>
      <c r="L559" s="8">
        <v>1193</v>
      </c>
      <c r="M559" s="11">
        <v>189</v>
      </c>
      <c r="N559" t="str">
        <f>IF(AND(Tabla_Terminales[[#This Row],[Terminales]]&gt;2,Tabla_Terminales[[#This Row],[Operaciones_diarias]]&gt;170),"💵","NO")</f>
        <v>💵</v>
      </c>
    </row>
    <row r="560" spans="1:14" x14ac:dyDescent="0.25">
      <c r="A560" s="8">
        <v>41240</v>
      </c>
      <c r="B560" s="3" t="s">
        <v>37</v>
      </c>
      <c r="C560" s="3" t="s">
        <v>39</v>
      </c>
      <c r="D560" s="3" t="s">
        <v>40</v>
      </c>
      <c r="E560" s="8">
        <v>3</v>
      </c>
      <c r="F560" t="b">
        <v>1</v>
      </c>
      <c r="G560" t="b">
        <v>1</v>
      </c>
      <c r="H560" s="3" t="s">
        <v>268</v>
      </c>
      <c r="I560" s="8">
        <v>366</v>
      </c>
      <c r="J560" s="3" t="s">
        <v>512</v>
      </c>
      <c r="K560" s="3" t="s">
        <v>559</v>
      </c>
      <c r="L560" s="8">
        <v>1043</v>
      </c>
      <c r="M560" s="11">
        <v>32</v>
      </c>
      <c r="N560" t="str">
        <f>IF(AND(Tabla_Terminales[[#This Row],[Terminales]]&gt;2,Tabla_Terminales[[#This Row],[Operaciones_diarias]]&gt;170),"💵","NO")</f>
        <v>NO</v>
      </c>
    </row>
    <row r="561" spans="1:14" x14ac:dyDescent="0.25">
      <c r="A561" s="8">
        <v>39824</v>
      </c>
      <c r="B561" s="3" t="s">
        <v>610</v>
      </c>
      <c r="C561" s="3" t="s">
        <v>39</v>
      </c>
      <c r="D561" s="3" t="s">
        <v>40</v>
      </c>
      <c r="E561" s="8">
        <v>4</v>
      </c>
      <c r="F561" t="b">
        <v>0</v>
      </c>
      <c r="G561" t="b">
        <v>0</v>
      </c>
      <c r="H561" s="3" t="s">
        <v>268</v>
      </c>
      <c r="I561" s="8">
        <v>3684</v>
      </c>
      <c r="J561" s="3" t="s">
        <v>537</v>
      </c>
      <c r="K561" s="3" t="s">
        <v>568</v>
      </c>
      <c r="L561" s="8">
        <v>1194</v>
      </c>
      <c r="M561" s="11">
        <v>254</v>
      </c>
      <c r="N561" t="str">
        <f>IF(AND(Tabla_Terminales[[#This Row],[Terminales]]&gt;2,Tabla_Terminales[[#This Row],[Operaciones_diarias]]&gt;170),"💵","NO")</f>
        <v>💵</v>
      </c>
    </row>
    <row r="562" spans="1:14" x14ac:dyDescent="0.25">
      <c r="A562" s="8">
        <v>41315</v>
      </c>
      <c r="B562" s="3" t="s">
        <v>37</v>
      </c>
      <c r="C562" s="3" t="s">
        <v>39</v>
      </c>
      <c r="D562" s="3" t="s">
        <v>40</v>
      </c>
      <c r="E562" s="8">
        <v>2</v>
      </c>
      <c r="F562" t="b">
        <v>0</v>
      </c>
      <c r="G562" t="b">
        <v>0</v>
      </c>
      <c r="H562" s="3" t="s">
        <v>268</v>
      </c>
      <c r="I562" s="8">
        <v>3829</v>
      </c>
      <c r="J562" s="3" t="s">
        <v>537</v>
      </c>
      <c r="K562" s="3" t="s">
        <v>568</v>
      </c>
      <c r="L562" s="8">
        <v>1194</v>
      </c>
      <c r="M562" s="11">
        <v>268</v>
      </c>
      <c r="N562" t="str">
        <f>IF(AND(Tabla_Terminales[[#This Row],[Terminales]]&gt;2,Tabla_Terminales[[#This Row],[Operaciones_diarias]]&gt;170),"💵","NO")</f>
        <v>NO</v>
      </c>
    </row>
    <row r="563" spans="1:14" x14ac:dyDescent="0.25">
      <c r="A563" s="8">
        <v>39987</v>
      </c>
      <c r="B563" s="3" t="s">
        <v>611</v>
      </c>
      <c r="C563" s="3" t="s">
        <v>39</v>
      </c>
      <c r="D563" s="3" t="s">
        <v>40</v>
      </c>
      <c r="E563" s="8">
        <v>3</v>
      </c>
      <c r="F563" t="b">
        <v>1</v>
      </c>
      <c r="G563" t="b">
        <v>1</v>
      </c>
      <c r="H563" s="3" t="s">
        <v>268</v>
      </c>
      <c r="I563" s="8">
        <v>400</v>
      </c>
      <c r="J563" s="3" t="s">
        <v>512</v>
      </c>
      <c r="K563" s="3" t="s">
        <v>559</v>
      </c>
      <c r="L563" s="8">
        <v>1043</v>
      </c>
      <c r="M563" s="11">
        <v>23</v>
      </c>
      <c r="N563" t="str">
        <f>IF(AND(Tabla_Terminales[[#This Row],[Terminales]]&gt;2,Tabla_Terminales[[#This Row],[Operaciones_diarias]]&gt;170),"💵","NO")</f>
        <v>NO</v>
      </c>
    </row>
    <row r="564" spans="1:14" x14ac:dyDescent="0.25">
      <c r="A564" s="8">
        <v>40298</v>
      </c>
      <c r="B564" s="3" t="s">
        <v>604</v>
      </c>
      <c r="C564" s="3" t="s">
        <v>39</v>
      </c>
      <c r="D564" s="3" t="s">
        <v>40</v>
      </c>
      <c r="E564" s="8">
        <v>3</v>
      </c>
      <c r="F564" t="b">
        <v>0</v>
      </c>
      <c r="G564" t="b">
        <v>1</v>
      </c>
      <c r="H564" s="3" t="s">
        <v>268</v>
      </c>
      <c r="I564" s="8">
        <v>4136</v>
      </c>
      <c r="J564" s="3" t="s">
        <v>537</v>
      </c>
      <c r="K564" s="3" t="s">
        <v>568</v>
      </c>
      <c r="L564" s="8">
        <v>1195</v>
      </c>
      <c r="M564" s="11">
        <v>250</v>
      </c>
      <c r="N564" t="str">
        <f>IF(AND(Tabla_Terminales[[#This Row],[Terminales]]&gt;2,Tabla_Terminales[[#This Row],[Operaciones_diarias]]&gt;170),"💵","NO")</f>
        <v>💵</v>
      </c>
    </row>
    <row r="565" spans="1:14" x14ac:dyDescent="0.25">
      <c r="A565" s="8">
        <v>40890</v>
      </c>
      <c r="B565" s="3" t="s">
        <v>602</v>
      </c>
      <c r="C565" s="3" t="s">
        <v>39</v>
      </c>
      <c r="D565" s="3" t="s">
        <v>40</v>
      </c>
      <c r="E565" s="8">
        <v>5</v>
      </c>
      <c r="F565" t="b">
        <v>1</v>
      </c>
      <c r="G565" t="b">
        <v>1</v>
      </c>
      <c r="H565" s="3" t="s">
        <v>268</v>
      </c>
      <c r="I565" s="8">
        <v>4152</v>
      </c>
      <c r="J565" s="3" t="s">
        <v>537</v>
      </c>
      <c r="K565" s="3" t="s">
        <v>568</v>
      </c>
      <c r="L565" s="8">
        <v>1195</v>
      </c>
      <c r="M565" s="11">
        <v>33</v>
      </c>
      <c r="N565" t="str">
        <f>IF(AND(Tabla_Terminales[[#This Row],[Terminales]]&gt;2,Tabla_Terminales[[#This Row],[Operaciones_diarias]]&gt;170),"💵","NO")</f>
        <v>NO</v>
      </c>
    </row>
    <row r="566" spans="1:14" x14ac:dyDescent="0.25">
      <c r="A566" s="8">
        <v>39980</v>
      </c>
      <c r="B566" s="3" t="s">
        <v>608</v>
      </c>
      <c r="C566" s="3" t="s">
        <v>39</v>
      </c>
      <c r="D566" s="3" t="s">
        <v>40</v>
      </c>
      <c r="E566" s="8">
        <v>2</v>
      </c>
      <c r="F566" t="b">
        <v>1</v>
      </c>
      <c r="G566" t="b">
        <v>1</v>
      </c>
      <c r="H566" s="3" t="s">
        <v>268</v>
      </c>
      <c r="I566" s="8">
        <v>4222</v>
      </c>
      <c r="J566" s="3" t="s">
        <v>537</v>
      </c>
      <c r="K566" s="3" t="s">
        <v>568</v>
      </c>
      <c r="L566" s="8">
        <v>1195</v>
      </c>
      <c r="M566" s="11">
        <v>195</v>
      </c>
      <c r="N566" t="str">
        <f>IF(AND(Tabla_Terminales[[#This Row],[Terminales]]&gt;2,Tabla_Terminales[[#This Row],[Operaciones_diarias]]&gt;170),"💵","NO")</f>
        <v>NO</v>
      </c>
    </row>
    <row r="567" spans="1:14" x14ac:dyDescent="0.25">
      <c r="A567" s="8">
        <v>40112</v>
      </c>
      <c r="B567" s="3" t="s">
        <v>604</v>
      </c>
      <c r="C567" s="3" t="s">
        <v>39</v>
      </c>
      <c r="D567" s="3" t="s">
        <v>40</v>
      </c>
      <c r="E567" s="8">
        <v>4</v>
      </c>
      <c r="F567" t="b">
        <v>1</v>
      </c>
      <c r="G567" t="b">
        <v>0</v>
      </c>
      <c r="H567" s="3" t="s">
        <v>268</v>
      </c>
      <c r="I567" s="8">
        <v>4626</v>
      </c>
      <c r="J567" s="3" t="s">
        <v>537</v>
      </c>
      <c r="K567" s="3" t="s">
        <v>568</v>
      </c>
      <c r="L567" s="8">
        <v>1195</v>
      </c>
      <c r="M567" s="11">
        <v>85</v>
      </c>
      <c r="N567" t="str">
        <f>IF(AND(Tabla_Terminales[[#This Row],[Terminales]]&gt;2,Tabla_Terminales[[#This Row],[Operaciones_diarias]]&gt;170),"💵","NO")</f>
        <v>NO</v>
      </c>
    </row>
    <row r="568" spans="1:14" x14ac:dyDescent="0.25">
      <c r="A568" s="8">
        <v>41175</v>
      </c>
      <c r="B568" s="3" t="s">
        <v>605</v>
      </c>
      <c r="C568" s="3" t="s">
        <v>39</v>
      </c>
      <c r="D568" s="3" t="s">
        <v>40</v>
      </c>
      <c r="E568" s="8">
        <v>2</v>
      </c>
      <c r="F568" t="b">
        <v>0</v>
      </c>
      <c r="G568" t="b">
        <v>0</v>
      </c>
      <c r="H568" s="3" t="s">
        <v>268</v>
      </c>
      <c r="I568" s="8">
        <v>500</v>
      </c>
      <c r="J568" s="3" t="s">
        <v>512</v>
      </c>
      <c r="K568" s="3" t="s">
        <v>559</v>
      </c>
      <c r="L568" s="8">
        <v>1043</v>
      </c>
      <c r="M568" s="11">
        <v>211</v>
      </c>
      <c r="N568" t="str">
        <f>IF(AND(Tabla_Terminales[[#This Row],[Terminales]]&gt;2,Tabla_Terminales[[#This Row],[Operaciones_diarias]]&gt;170),"💵","NO")</f>
        <v>NO</v>
      </c>
    </row>
    <row r="569" spans="1:14" x14ac:dyDescent="0.25">
      <c r="A569" s="8">
        <v>40113</v>
      </c>
      <c r="B569" s="3" t="s">
        <v>604</v>
      </c>
      <c r="C569" s="3" t="s">
        <v>39</v>
      </c>
      <c r="D569" s="3" t="s">
        <v>40</v>
      </c>
      <c r="E569" s="8">
        <v>3</v>
      </c>
      <c r="F569" t="b">
        <v>0</v>
      </c>
      <c r="G569" t="b">
        <v>0</v>
      </c>
      <c r="H569" s="3" t="s">
        <v>268</v>
      </c>
      <c r="I569" s="8">
        <v>5100</v>
      </c>
      <c r="J569" s="3" t="s">
        <v>516</v>
      </c>
      <c r="K569" s="3" t="s">
        <v>561</v>
      </c>
      <c r="L569" s="8">
        <v>1414</v>
      </c>
      <c r="M569" s="11">
        <v>216</v>
      </c>
      <c r="N569" t="str">
        <f>IF(AND(Tabla_Terminales[[#This Row],[Terminales]]&gt;2,Tabla_Terminales[[#This Row],[Operaciones_diarias]]&gt;170),"💵","NO")</f>
        <v>💵</v>
      </c>
    </row>
    <row r="570" spans="1:14" x14ac:dyDescent="0.25">
      <c r="A570" s="8">
        <v>40694</v>
      </c>
      <c r="B570" s="3" t="s">
        <v>606</v>
      </c>
      <c r="C570" s="3" t="s">
        <v>39</v>
      </c>
      <c r="D570" s="3" t="s">
        <v>40</v>
      </c>
      <c r="E570" s="8">
        <v>2</v>
      </c>
      <c r="F570" t="b">
        <v>1</v>
      </c>
      <c r="G570" t="b">
        <v>1</v>
      </c>
      <c r="H570" s="3" t="s">
        <v>268</v>
      </c>
      <c r="I570" s="8">
        <v>5117</v>
      </c>
      <c r="J570" s="3" t="s">
        <v>516</v>
      </c>
      <c r="K570" s="3" t="s">
        <v>561</v>
      </c>
      <c r="L570" s="8">
        <v>1414</v>
      </c>
      <c r="M570" s="11">
        <v>241</v>
      </c>
      <c r="N570" t="str">
        <f>IF(AND(Tabla_Terminales[[#This Row],[Terminales]]&gt;2,Tabla_Terminales[[#This Row],[Operaciones_diarias]]&gt;170),"💵","NO")</f>
        <v>NO</v>
      </c>
    </row>
    <row r="571" spans="1:14" x14ac:dyDescent="0.25">
      <c r="A571" s="8">
        <v>40777</v>
      </c>
      <c r="B571" s="3" t="s">
        <v>602</v>
      </c>
      <c r="C571" s="3" t="s">
        <v>39</v>
      </c>
      <c r="D571" s="3" t="s">
        <v>40</v>
      </c>
      <c r="E571" s="8">
        <v>3</v>
      </c>
      <c r="F571" t="b">
        <v>0</v>
      </c>
      <c r="G571" t="b">
        <v>1</v>
      </c>
      <c r="H571" s="3" t="s">
        <v>268</v>
      </c>
      <c r="I571" s="8">
        <v>5253</v>
      </c>
      <c r="J571" s="3" t="s">
        <v>516</v>
      </c>
      <c r="K571" s="3" t="s">
        <v>561</v>
      </c>
      <c r="L571" s="8">
        <v>1414</v>
      </c>
      <c r="M571" s="11">
        <v>87</v>
      </c>
      <c r="N571" t="str">
        <f>IF(AND(Tabla_Terminales[[#This Row],[Terminales]]&gt;2,Tabla_Terminales[[#This Row],[Operaciones_diarias]]&gt;170),"💵","NO")</f>
        <v>NO</v>
      </c>
    </row>
    <row r="572" spans="1:14" x14ac:dyDescent="0.25">
      <c r="A572" s="8">
        <v>41102</v>
      </c>
      <c r="B572" s="3" t="s">
        <v>605</v>
      </c>
      <c r="C572" s="3" t="s">
        <v>39</v>
      </c>
      <c r="D572" s="3" t="s">
        <v>40</v>
      </c>
      <c r="E572" s="8">
        <v>3</v>
      </c>
      <c r="F572" t="b">
        <v>1</v>
      </c>
      <c r="G572" t="b">
        <v>0</v>
      </c>
      <c r="H572" s="3" t="s">
        <v>268</v>
      </c>
      <c r="I572" s="8">
        <v>5322</v>
      </c>
      <c r="J572" s="3" t="s">
        <v>516</v>
      </c>
      <c r="K572" s="3" t="s">
        <v>561</v>
      </c>
      <c r="L572" s="8">
        <v>1414</v>
      </c>
      <c r="M572" s="11">
        <v>127</v>
      </c>
      <c r="N572" t="str">
        <f>IF(AND(Tabla_Terminales[[#This Row],[Terminales]]&gt;2,Tabla_Terminales[[#This Row],[Operaciones_diarias]]&gt;170),"💵","NO")</f>
        <v>NO</v>
      </c>
    </row>
    <row r="573" spans="1:14" x14ac:dyDescent="0.25">
      <c r="A573" s="8">
        <v>40040</v>
      </c>
      <c r="B573" s="3" t="s">
        <v>611</v>
      </c>
      <c r="C573" s="3" t="s">
        <v>39</v>
      </c>
      <c r="D573" s="3" t="s">
        <v>40</v>
      </c>
      <c r="E573" s="8">
        <v>3</v>
      </c>
      <c r="F573" t="b">
        <v>0</v>
      </c>
      <c r="G573" t="b">
        <v>0</v>
      </c>
      <c r="H573" s="3" t="s">
        <v>268</v>
      </c>
      <c r="I573" s="8">
        <v>5376</v>
      </c>
      <c r="J573" s="3" t="s">
        <v>516</v>
      </c>
      <c r="K573" s="3" t="s">
        <v>561</v>
      </c>
      <c r="L573" s="8">
        <v>1414</v>
      </c>
      <c r="M573" s="11">
        <v>250</v>
      </c>
      <c r="N573" t="str">
        <f>IF(AND(Tabla_Terminales[[#This Row],[Terminales]]&gt;2,Tabla_Terminales[[#This Row],[Operaciones_diarias]]&gt;170),"💵","NO")</f>
        <v>💵</v>
      </c>
    </row>
    <row r="574" spans="1:14" x14ac:dyDescent="0.25">
      <c r="A574" s="8">
        <v>41241</v>
      </c>
      <c r="B574" s="3" t="s">
        <v>37</v>
      </c>
      <c r="C574" s="3" t="s">
        <v>39</v>
      </c>
      <c r="D574" s="3" t="s">
        <v>40</v>
      </c>
      <c r="E574" s="8">
        <v>2</v>
      </c>
      <c r="F574" t="b">
        <v>0</v>
      </c>
      <c r="G574" t="b">
        <v>0</v>
      </c>
      <c r="H574" s="3" t="s">
        <v>268</v>
      </c>
      <c r="I574" s="8">
        <v>5386</v>
      </c>
      <c r="J574" s="3" t="s">
        <v>516</v>
      </c>
      <c r="K574" s="3" t="s">
        <v>561</v>
      </c>
      <c r="L574" s="8">
        <v>1414</v>
      </c>
      <c r="M574" s="11">
        <v>192</v>
      </c>
      <c r="N574" t="str">
        <f>IF(AND(Tabla_Terminales[[#This Row],[Terminales]]&gt;2,Tabla_Terminales[[#This Row],[Operaciones_diarias]]&gt;170),"💵","NO")</f>
        <v>NO</v>
      </c>
    </row>
    <row r="575" spans="1:14" x14ac:dyDescent="0.25">
      <c r="A575" s="8">
        <v>39847</v>
      </c>
      <c r="B575" s="3" t="s">
        <v>610</v>
      </c>
      <c r="C575" s="3" t="s">
        <v>39</v>
      </c>
      <c r="D575" s="3" t="s">
        <v>40</v>
      </c>
      <c r="E575" s="8">
        <v>4</v>
      </c>
      <c r="F575" t="b">
        <v>1</v>
      </c>
      <c r="G575" t="b">
        <v>1</v>
      </c>
      <c r="H575" s="3" t="s">
        <v>268</v>
      </c>
      <c r="I575" s="8">
        <v>555</v>
      </c>
      <c r="J575" s="3" t="s">
        <v>512</v>
      </c>
      <c r="K575" s="3" t="s">
        <v>559</v>
      </c>
      <c r="L575" s="8">
        <v>1043</v>
      </c>
      <c r="M575" s="11">
        <v>235</v>
      </c>
      <c r="N575" t="str">
        <f>IF(AND(Tabla_Terminales[[#This Row],[Terminales]]&gt;2,Tabla_Terminales[[#This Row],[Operaciones_diarias]]&gt;170),"💵","NO")</f>
        <v>💵</v>
      </c>
    </row>
    <row r="576" spans="1:14" x14ac:dyDescent="0.25">
      <c r="A576" s="8">
        <v>40559</v>
      </c>
      <c r="B576" s="3" t="s">
        <v>606</v>
      </c>
      <c r="C576" s="3" t="s">
        <v>39</v>
      </c>
      <c r="D576" s="3" t="s">
        <v>40</v>
      </c>
      <c r="E576" s="8">
        <v>3</v>
      </c>
      <c r="F576" t="b">
        <v>0</v>
      </c>
      <c r="G576" t="b">
        <v>1</v>
      </c>
      <c r="H576" s="3" t="s">
        <v>268</v>
      </c>
      <c r="I576" s="8">
        <v>942</v>
      </c>
      <c r="J576" s="3" t="s">
        <v>512</v>
      </c>
      <c r="K576" s="3" t="s">
        <v>559</v>
      </c>
      <c r="L576" s="8">
        <v>1043</v>
      </c>
      <c r="M576" s="11">
        <v>247</v>
      </c>
      <c r="N576" t="str">
        <f>IF(AND(Tabla_Terminales[[#This Row],[Terminales]]&gt;2,Tabla_Terminales[[#This Row],[Operaciones_diarias]]&gt;170),"💵","NO")</f>
        <v>💵</v>
      </c>
    </row>
    <row r="577" spans="1:14" x14ac:dyDescent="0.25">
      <c r="A577" s="8">
        <v>40479</v>
      </c>
      <c r="B577" s="3" t="s">
        <v>603</v>
      </c>
      <c r="C577" s="3" t="s">
        <v>39</v>
      </c>
      <c r="D577" s="3" t="s">
        <v>40</v>
      </c>
      <c r="E577" s="8">
        <v>2</v>
      </c>
      <c r="F577" t="b">
        <v>0</v>
      </c>
      <c r="G577" t="b">
        <v>1</v>
      </c>
      <c r="H577" s="3" t="s">
        <v>269</v>
      </c>
      <c r="I577" s="8">
        <v>1710</v>
      </c>
      <c r="J577" s="3" t="s">
        <v>532</v>
      </c>
      <c r="K577" s="3" t="s">
        <v>570</v>
      </c>
      <c r="L577" s="8">
        <v>1426</v>
      </c>
      <c r="M577" s="11">
        <v>296</v>
      </c>
      <c r="N577" t="str">
        <f>IF(AND(Tabla_Terminales[[#This Row],[Terminales]]&gt;2,Tabla_Terminales[[#This Row],[Operaciones_diarias]]&gt;170),"💵","NO")</f>
        <v>NO</v>
      </c>
    </row>
    <row r="578" spans="1:14" x14ac:dyDescent="0.25">
      <c r="A578" s="8">
        <v>40071</v>
      </c>
      <c r="B578" s="3" t="s">
        <v>611</v>
      </c>
      <c r="C578" s="3" t="s">
        <v>39</v>
      </c>
      <c r="D578" s="3" t="s">
        <v>40</v>
      </c>
      <c r="E578" s="8">
        <v>1</v>
      </c>
      <c r="F578" t="b">
        <v>0</v>
      </c>
      <c r="G578" t="b">
        <v>0</v>
      </c>
      <c r="H578" s="3" t="s">
        <v>269</v>
      </c>
      <c r="I578" s="8">
        <v>2060</v>
      </c>
      <c r="J578" s="3" t="s">
        <v>532</v>
      </c>
      <c r="K578" s="3" t="s">
        <v>570</v>
      </c>
      <c r="L578" s="8">
        <v>1428</v>
      </c>
      <c r="M578" s="11">
        <v>111</v>
      </c>
      <c r="N578" t="str">
        <f>IF(AND(Tabla_Terminales[[#This Row],[Terminales]]&gt;2,Tabla_Terminales[[#This Row],[Operaciones_diarias]]&gt;170),"💵","NO")</f>
        <v>NO</v>
      </c>
    </row>
    <row r="579" spans="1:14" x14ac:dyDescent="0.25">
      <c r="A579" s="8">
        <v>39862</v>
      </c>
      <c r="B579" s="3" t="s">
        <v>610</v>
      </c>
      <c r="C579" s="3" t="s">
        <v>39</v>
      </c>
      <c r="D579" s="3" t="s">
        <v>40</v>
      </c>
      <c r="E579" s="8">
        <v>4</v>
      </c>
      <c r="F579" t="b">
        <v>1</v>
      </c>
      <c r="G579" t="b">
        <v>1</v>
      </c>
      <c r="H579" s="3" t="s">
        <v>270</v>
      </c>
      <c r="I579" s="8">
        <v>5769</v>
      </c>
      <c r="J579" s="3" t="s">
        <v>532</v>
      </c>
      <c r="K579" s="3" t="s">
        <v>570</v>
      </c>
      <c r="L579" s="8">
        <v>1428</v>
      </c>
      <c r="M579" s="11">
        <v>278</v>
      </c>
      <c r="N579" t="str">
        <f>IF(AND(Tabla_Terminales[[#This Row],[Terminales]]&gt;2,Tabla_Terminales[[#This Row],[Operaciones_diarias]]&gt;170),"💵","NO")</f>
        <v>💵</v>
      </c>
    </row>
    <row r="580" spans="1:14" x14ac:dyDescent="0.25">
      <c r="A580" s="8">
        <v>40587</v>
      </c>
      <c r="B580" s="3" t="s">
        <v>606</v>
      </c>
      <c r="C580" s="3" t="s">
        <v>39</v>
      </c>
      <c r="D580" s="3" t="s">
        <v>40</v>
      </c>
      <c r="E580" s="8">
        <v>4</v>
      </c>
      <c r="F580" t="b">
        <v>0</v>
      </c>
      <c r="G580" t="b">
        <v>1</v>
      </c>
      <c r="H580" s="3" t="s">
        <v>270</v>
      </c>
      <c r="I580" s="8">
        <v>6220</v>
      </c>
      <c r="J580" s="3" t="s">
        <v>532</v>
      </c>
      <c r="K580" s="3" t="s">
        <v>570</v>
      </c>
      <c r="L580" s="8">
        <v>1428</v>
      </c>
      <c r="M580" s="11">
        <v>256</v>
      </c>
      <c r="N580" t="str">
        <f>IF(AND(Tabla_Terminales[[#This Row],[Terminales]]&gt;2,Tabla_Terminales[[#This Row],[Operaciones_diarias]]&gt;170),"💵","NO")</f>
        <v>💵</v>
      </c>
    </row>
    <row r="581" spans="1:14" x14ac:dyDescent="0.25">
      <c r="A581" s="8">
        <v>41284</v>
      </c>
      <c r="B581" s="3" t="s">
        <v>37</v>
      </c>
      <c r="C581" s="3" t="s">
        <v>39</v>
      </c>
      <c r="D581" s="3" t="s">
        <v>40</v>
      </c>
      <c r="E581" s="8">
        <v>1</v>
      </c>
      <c r="F581" t="b">
        <v>0</v>
      </c>
      <c r="G581" t="b">
        <v>0</v>
      </c>
      <c r="H581" s="3" t="s">
        <v>270</v>
      </c>
      <c r="I581" s="8">
        <v>7468</v>
      </c>
      <c r="J581" s="3" t="s">
        <v>533</v>
      </c>
      <c r="K581" s="3" t="s">
        <v>570</v>
      </c>
      <c r="L581" s="8">
        <v>1429</v>
      </c>
      <c r="M581" s="11">
        <v>105</v>
      </c>
      <c r="N581" t="str">
        <f>IF(AND(Tabla_Terminales[[#This Row],[Terminales]]&gt;2,Tabla_Terminales[[#This Row],[Operaciones_diarias]]&gt;170),"💵","NO")</f>
        <v>NO</v>
      </c>
    </row>
    <row r="582" spans="1:14" x14ac:dyDescent="0.25">
      <c r="A582" s="8">
        <v>40065</v>
      </c>
      <c r="B582" s="3" t="s">
        <v>611</v>
      </c>
      <c r="C582" s="3" t="s">
        <v>39</v>
      </c>
      <c r="D582" s="3" t="s">
        <v>40</v>
      </c>
      <c r="E582" s="8">
        <v>2</v>
      </c>
      <c r="F582" t="b">
        <v>0</v>
      </c>
      <c r="G582" t="b">
        <v>1</v>
      </c>
      <c r="H582" s="3" t="s">
        <v>270</v>
      </c>
      <c r="I582" s="8">
        <v>8108</v>
      </c>
      <c r="J582" s="3" t="s">
        <v>533</v>
      </c>
      <c r="K582" s="3" t="s">
        <v>570</v>
      </c>
      <c r="L582" s="8">
        <v>1429</v>
      </c>
      <c r="M582" s="11">
        <v>136</v>
      </c>
      <c r="N582" t="str">
        <f>IF(AND(Tabla_Terminales[[#This Row],[Terminales]]&gt;2,Tabla_Terminales[[#This Row],[Operaciones_diarias]]&gt;170),"💵","NO")</f>
        <v>NO</v>
      </c>
    </row>
    <row r="583" spans="1:14" x14ac:dyDescent="0.25">
      <c r="A583" s="8">
        <v>40849</v>
      </c>
      <c r="B583" s="3" t="s">
        <v>602</v>
      </c>
      <c r="C583" s="3" t="s">
        <v>39</v>
      </c>
      <c r="D583" s="3" t="s">
        <v>40</v>
      </c>
      <c r="E583" s="8">
        <v>2</v>
      </c>
      <c r="F583" t="b">
        <v>1</v>
      </c>
      <c r="G583" t="b">
        <v>0</v>
      </c>
      <c r="H583" s="3" t="s">
        <v>265</v>
      </c>
      <c r="I583" s="8">
        <v>5668</v>
      </c>
      <c r="J583" s="3" t="s">
        <v>546</v>
      </c>
      <c r="K583" s="3" t="s">
        <v>571</v>
      </c>
      <c r="L583" s="8">
        <v>1431</v>
      </c>
      <c r="M583" s="11">
        <v>193</v>
      </c>
      <c r="N583" t="str">
        <f>IF(AND(Tabla_Terminales[[#This Row],[Terminales]]&gt;2,Tabla_Terminales[[#This Row],[Operaciones_diarias]]&gt;170),"💵","NO")</f>
        <v>NO</v>
      </c>
    </row>
    <row r="584" spans="1:14" x14ac:dyDescent="0.25">
      <c r="A584" s="8">
        <v>39926</v>
      </c>
      <c r="B584" s="3" t="s">
        <v>608</v>
      </c>
      <c r="C584" s="3" t="s">
        <v>39</v>
      </c>
      <c r="D584" s="3" t="s">
        <v>40</v>
      </c>
      <c r="E584" s="8">
        <v>2</v>
      </c>
      <c r="F584" t="b">
        <v>0</v>
      </c>
      <c r="G584" t="b">
        <v>1</v>
      </c>
      <c r="H584" s="3" t="s">
        <v>271</v>
      </c>
      <c r="I584" s="8">
        <v>4138</v>
      </c>
      <c r="J584" s="3" t="s">
        <v>523</v>
      </c>
      <c r="K584" s="3" t="s">
        <v>561</v>
      </c>
      <c r="L584" s="8">
        <v>1427</v>
      </c>
      <c r="M584" s="11">
        <v>77</v>
      </c>
      <c r="N584" t="str">
        <f>IF(AND(Tabla_Terminales[[#This Row],[Terminales]]&gt;2,Tabla_Terminales[[#This Row],[Operaciones_diarias]]&gt;170),"💵","NO")</f>
        <v>NO</v>
      </c>
    </row>
    <row r="585" spans="1:14" x14ac:dyDescent="0.25">
      <c r="A585" s="8">
        <v>40985</v>
      </c>
      <c r="B585" s="3" t="s">
        <v>602</v>
      </c>
      <c r="C585" s="3" t="s">
        <v>39</v>
      </c>
      <c r="D585" s="3" t="s">
        <v>40</v>
      </c>
      <c r="E585" s="8">
        <v>2</v>
      </c>
      <c r="F585" t="b">
        <v>1</v>
      </c>
      <c r="G585" t="b">
        <v>1</v>
      </c>
      <c r="H585" s="3" t="s">
        <v>271</v>
      </c>
      <c r="I585" s="8">
        <v>4763</v>
      </c>
      <c r="J585" s="3" t="s">
        <v>554</v>
      </c>
      <c r="K585" s="3" t="s">
        <v>561</v>
      </c>
      <c r="L585" s="8">
        <v>1427</v>
      </c>
      <c r="M585" s="11">
        <v>110</v>
      </c>
      <c r="N585" t="str">
        <f>IF(AND(Tabla_Terminales[[#This Row],[Terminales]]&gt;2,Tabla_Terminales[[#This Row],[Operaciones_diarias]]&gt;170),"💵","NO")</f>
        <v>NO</v>
      </c>
    </row>
    <row r="586" spans="1:14" x14ac:dyDescent="0.25">
      <c r="A586" s="8">
        <v>40619</v>
      </c>
      <c r="B586" s="3" t="s">
        <v>606</v>
      </c>
      <c r="C586" s="3" t="s">
        <v>39</v>
      </c>
      <c r="D586" s="3" t="s">
        <v>40</v>
      </c>
      <c r="E586" s="8">
        <v>2</v>
      </c>
      <c r="F586" t="b">
        <v>1</v>
      </c>
      <c r="G586" t="b">
        <v>0</v>
      </c>
      <c r="H586" s="3" t="s">
        <v>272</v>
      </c>
      <c r="I586" s="8">
        <v>1165</v>
      </c>
      <c r="J586" s="3" t="s">
        <v>515</v>
      </c>
      <c r="K586" s="3" t="s">
        <v>559</v>
      </c>
      <c r="L586" s="8">
        <v>1085</v>
      </c>
      <c r="M586" s="11">
        <v>155</v>
      </c>
      <c r="N586" t="str">
        <f>IF(AND(Tabla_Terminales[[#This Row],[Terminales]]&gt;2,Tabla_Terminales[[#This Row],[Operaciones_diarias]]&gt;170),"💵","NO")</f>
        <v>NO</v>
      </c>
    </row>
    <row r="587" spans="1:14" x14ac:dyDescent="0.25">
      <c r="A587" s="8">
        <v>41229</v>
      </c>
      <c r="B587" s="3" t="s">
        <v>37</v>
      </c>
      <c r="C587" s="3" t="s">
        <v>39</v>
      </c>
      <c r="D587" s="3" t="s">
        <v>40</v>
      </c>
      <c r="E587" s="8">
        <v>2</v>
      </c>
      <c r="F587" t="b">
        <v>0</v>
      </c>
      <c r="G587" t="b">
        <v>0</v>
      </c>
      <c r="H587" s="3" t="s">
        <v>272</v>
      </c>
      <c r="I587" s="8">
        <v>1202</v>
      </c>
      <c r="J587" s="3" t="s">
        <v>515</v>
      </c>
      <c r="K587" s="3" t="s">
        <v>559</v>
      </c>
      <c r="L587" s="8">
        <v>1085</v>
      </c>
      <c r="M587" s="11">
        <v>215</v>
      </c>
      <c r="N587" t="str">
        <f>IF(AND(Tabla_Terminales[[#This Row],[Terminales]]&gt;2,Tabla_Terminales[[#This Row],[Operaciones_diarias]]&gt;170),"💵","NO")</f>
        <v>NO</v>
      </c>
    </row>
    <row r="588" spans="1:14" x14ac:dyDescent="0.25">
      <c r="A588" s="8">
        <v>40897</v>
      </c>
      <c r="B588" s="3" t="s">
        <v>602</v>
      </c>
      <c r="C588" s="3" t="s">
        <v>39</v>
      </c>
      <c r="D588" s="3" t="s">
        <v>40</v>
      </c>
      <c r="E588" s="8">
        <v>3</v>
      </c>
      <c r="F588" t="b">
        <v>0</v>
      </c>
      <c r="G588" t="b">
        <v>0</v>
      </c>
      <c r="H588" s="3" t="s">
        <v>272</v>
      </c>
      <c r="I588" s="8">
        <v>1225</v>
      </c>
      <c r="J588" s="3" t="s">
        <v>515</v>
      </c>
      <c r="K588" s="3" t="s">
        <v>559</v>
      </c>
      <c r="L588" s="8">
        <v>1085</v>
      </c>
      <c r="M588" s="11">
        <v>45</v>
      </c>
      <c r="N588" t="str">
        <f>IF(AND(Tabla_Terminales[[#This Row],[Terminales]]&gt;2,Tabla_Terminales[[#This Row],[Operaciones_diarias]]&gt;170),"💵","NO")</f>
        <v>NO</v>
      </c>
    </row>
    <row r="589" spans="1:14" x14ac:dyDescent="0.25">
      <c r="A589" s="8">
        <v>40032</v>
      </c>
      <c r="B589" s="3" t="s">
        <v>611</v>
      </c>
      <c r="C589" s="3" t="s">
        <v>39</v>
      </c>
      <c r="D589" s="3" t="s">
        <v>40</v>
      </c>
      <c r="E589" s="8">
        <v>3</v>
      </c>
      <c r="F589" t="b">
        <v>1</v>
      </c>
      <c r="G589" t="b">
        <v>1</v>
      </c>
      <c r="H589" s="3" t="s">
        <v>272</v>
      </c>
      <c r="I589" s="8">
        <v>1441</v>
      </c>
      <c r="J589" s="3" t="s">
        <v>515</v>
      </c>
      <c r="K589" s="3" t="s">
        <v>559</v>
      </c>
      <c r="L589" s="8">
        <v>1085</v>
      </c>
      <c r="M589" s="11">
        <v>219</v>
      </c>
      <c r="N589" t="str">
        <f>IF(AND(Tabla_Terminales[[#This Row],[Terminales]]&gt;2,Tabla_Terminales[[#This Row],[Operaciones_diarias]]&gt;170),"💵","NO")</f>
        <v>💵</v>
      </c>
    </row>
    <row r="590" spans="1:14" x14ac:dyDescent="0.25">
      <c r="A590" s="8">
        <v>40621</v>
      </c>
      <c r="B590" s="3" t="s">
        <v>606</v>
      </c>
      <c r="C590" s="3" t="s">
        <v>39</v>
      </c>
      <c r="D590" s="3" t="s">
        <v>40</v>
      </c>
      <c r="E590" s="8">
        <v>2</v>
      </c>
      <c r="F590" t="b">
        <v>0</v>
      </c>
      <c r="G590" t="b">
        <v>1</v>
      </c>
      <c r="H590" s="3" t="s">
        <v>272</v>
      </c>
      <c r="I590" s="8">
        <v>782</v>
      </c>
      <c r="J590" s="3" t="s">
        <v>515</v>
      </c>
      <c r="K590" s="3" t="s">
        <v>559</v>
      </c>
      <c r="L590" s="8">
        <v>1084</v>
      </c>
      <c r="M590" s="11">
        <v>261</v>
      </c>
      <c r="N590" t="str">
        <f>IF(AND(Tabla_Terminales[[#This Row],[Terminales]]&gt;2,Tabla_Terminales[[#This Row],[Operaciones_diarias]]&gt;170),"💵","NO")</f>
        <v>NO</v>
      </c>
    </row>
    <row r="591" spans="1:14" x14ac:dyDescent="0.25">
      <c r="A591" s="8">
        <v>40472</v>
      </c>
      <c r="B591" s="3" t="s">
        <v>603</v>
      </c>
      <c r="C591" s="3" t="s">
        <v>39</v>
      </c>
      <c r="D591" s="3" t="s">
        <v>40</v>
      </c>
      <c r="E591" s="8">
        <v>2</v>
      </c>
      <c r="F591" t="b">
        <v>1</v>
      </c>
      <c r="G591" t="b">
        <v>0</v>
      </c>
      <c r="H591" s="3" t="s">
        <v>75</v>
      </c>
      <c r="I591" s="8">
        <v>3916</v>
      </c>
      <c r="J591" s="3" t="s">
        <v>537</v>
      </c>
      <c r="K591" s="3" t="s">
        <v>568</v>
      </c>
      <c r="L591" s="8">
        <v>1200</v>
      </c>
      <c r="M591" s="11">
        <v>274</v>
      </c>
      <c r="N591" t="str">
        <f>IF(AND(Tabla_Terminales[[#This Row],[Terminales]]&gt;2,Tabla_Terminales[[#This Row],[Operaciones_diarias]]&gt;170),"💵","NO")</f>
        <v>NO</v>
      </c>
    </row>
    <row r="592" spans="1:14" x14ac:dyDescent="0.25">
      <c r="A592" s="8">
        <v>40192</v>
      </c>
      <c r="B592" s="3" t="s">
        <v>604</v>
      </c>
      <c r="C592" s="3" t="s">
        <v>39</v>
      </c>
      <c r="D592" s="3" t="s">
        <v>40</v>
      </c>
      <c r="E592" s="8">
        <v>2</v>
      </c>
      <c r="F592" t="b">
        <v>1</v>
      </c>
      <c r="G592" t="b">
        <v>1</v>
      </c>
      <c r="H592" s="3" t="s">
        <v>75</v>
      </c>
      <c r="I592" s="8">
        <v>4101</v>
      </c>
      <c r="J592" s="3" t="s">
        <v>537</v>
      </c>
      <c r="K592" s="3" t="s">
        <v>568</v>
      </c>
      <c r="L592" s="8">
        <v>1200</v>
      </c>
      <c r="M592" s="11">
        <v>227</v>
      </c>
      <c r="N592" t="str">
        <f>IF(AND(Tabla_Terminales[[#This Row],[Terminales]]&gt;2,Tabla_Terminales[[#This Row],[Operaciones_diarias]]&gt;170),"💵","NO")</f>
        <v>NO</v>
      </c>
    </row>
    <row r="593" spans="1:14" x14ac:dyDescent="0.25">
      <c r="A593" s="8">
        <v>40047</v>
      </c>
      <c r="B593" s="3" t="s">
        <v>611</v>
      </c>
      <c r="C593" s="3" t="s">
        <v>39</v>
      </c>
      <c r="D593" s="3" t="s">
        <v>40</v>
      </c>
      <c r="E593" s="8">
        <v>2</v>
      </c>
      <c r="F593" t="b">
        <v>1</v>
      </c>
      <c r="G593" t="b">
        <v>1</v>
      </c>
      <c r="H593" s="3" t="s">
        <v>75</v>
      </c>
      <c r="I593" s="8">
        <v>4363</v>
      </c>
      <c r="J593" s="3" t="s">
        <v>537</v>
      </c>
      <c r="K593" s="3" t="s">
        <v>568</v>
      </c>
      <c r="L593" s="8">
        <v>1200</v>
      </c>
      <c r="M593" s="11">
        <v>136</v>
      </c>
      <c r="N593" t="str">
        <f>IF(AND(Tabla_Terminales[[#This Row],[Terminales]]&gt;2,Tabla_Terminales[[#This Row],[Operaciones_diarias]]&gt;170),"💵","NO")</f>
        <v>NO</v>
      </c>
    </row>
    <row r="594" spans="1:14" x14ac:dyDescent="0.25">
      <c r="A594" s="8">
        <v>40560</v>
      </c>
      <c r="B594" s="3" t="s">
        <v>606</v>
      </c>
      <c r="C594" s="3" t="s">
        <v>39</v>
      </c>
      <c r="D594" s="3" t="s">
        <v>40</v>
      </c>
      <c r="E594" s="8">
        <v>3</v>
      </c>
      <c r="F594" t="b">
        <v>0</v>
      </c>
      <c r="G594" t="b">
        <v>1</v>
      </c>
      <c r="H594" s="3" t="s">
        <v>75</v>
      </c>
      <c r="I594" s="8">
        <v>5253</v>
      </c>
      <c r="J594" s="3" t="s">
        <v>518</v>
      </c>
      <c r="K594" s="3" t="s">
        <v>562</v>
      </c>
      <c r="L594" s="8">
        <v>1405</v>
      </c>
      <c r="M594" s="11">
        <v>269</v>
      </c>
      <c r="N594" t="str">
        <f>IF(AND(Tabla_Terminales[[#This Row],[Terminales]]&gt;2,Tabla_Terminales[[#This Row],[Operaciones_diarias]]&gt;170),"💵","NO")</f>
        <v>💵</v>
      </c>
    </row>
    <row r="595" spans="1:14" x14ac:dyDescent="0.25">
      <c r="A595" s="8">
        <v>40120</v>
      </c>
      <c r="B595" s="3" t="s">
        <v>604</v>
      </c>
      <c r="C595" s="3" t="s">
        <v>39</v>
      </c>
      <c r="D595" s="3" t="s">
        <v>40</v>
      </c>
      <c r="E595" s="8">
        <v>3</v>
      </c>
      <c r="F595" t="b">
        <v>0</v>
      </c>
      <c r="G595" t="b">
        <v>1</v>
      </c>
      <c r="H595" s="3" t="s">
        <v>273</v>
      </c>
      <c r="I595" s="8">
        <v>1950</v>
      </c>
      <c r="J595" s="3" t="s">
        <v>529</v>
      </c>
      <c r="K595" s="3" t="s">
        <v>566</v>
      </c>
      <c r="L595" s="8">
        <v>1406</v>
      </c>
      <c r="M595" s="11">
        <v>307</v>
      </c>
      <c r="N595" t="str">
        <f>IF(AND(Tabla_Terminales[[#This Row],[Terminales]]&gt;2,Tabla_Terminales[[#This Row],[Operaciones_diarias]]&gt;170),"💵","NO")</f>
        <v>💵</v>
      </c>
    </row>
    <row r="596" spans="1:14" x14ac:dyDescent="0.25">
      <c r="A596" s="8">
        <v>39991</v>
      </c>
      <c r="B596" s="3" t="s">
        <v>611</v>
      </c>
      <c r="C596" s="3" t="s">
        <v>39</v>
      </c>
      <c r="D596" s="3" t="s">
        <v>40</v>
      </c>
      <c r="E596" s="8">
        <v>3</v>
      </c>
      <c r="F596" t="b">
        <v>0</v>
      </c>
      <c r="G596" t="b">
        <v>0</v>
      </c>
      <c r="H596" s="3" t="s">
        <v>274</v>
      </c>
      <c r="I596" s="8">
        <v>7325</v>
      </c>
      <c r="J596" s="3" t="s">
        <v>522</v>
      </c>
      <c r="K596" s="3" t="s">
        <v>564</v>
      </c>
      <c r="L596" s="8">
        <v>1408</v>
      </c>
      <c r="M596" s="11">
        <v>213</v>
      </c>
      <c r="N596" t="str">
        <f>IF(AND(Tabla_Terminales[[#This Row],[Terminales]]&gt;2,Tabla_Terminales[[#This Row],[Operaciones_diarias]]&gt;170),"💵","NO")</f>
        <v>💵</v>
      </c>
    </row>
    <row r="597" spans="1:14" x14ac:dyDescent="0.25">
      <c r="A597" s="8">
        <v>39876</v>
      </c>
      <c r="B597" s="3" t="s">
        <v>610</v>
      </c>
      <c r="C597" s="3" t="s">
        <v>39</v>
      </c>
      <c r="D597" s="3" t="s">
        <v>40</v>
      </c>
      <c r="E597" s="8">
        <v>1</v>
      </c>
      <c r="F597" t="b">
        <v>1</v>
      </c>
      <c r="G597" t="b">
        <v>0</v>
      </c>
      <c r="H597" s="3" t="s">
        <v>275</v>
      </c>
      <c r="I597" s="8">
        <v>3034</v>
      </c>
      <c r="J597" s="3" t="s">
        <v>531</v>
      </c>
      <c r="K597" s="3" t="s">
        <v>570</v>
      </c>
      <c r="L597" s="8">
        <v>1426</v>
      </c>
      <c r="M597" s="11">
        <v>133</v>
      </c>
      <c r="N597" t="str">
        <f>IF(AND(Tabla_Terminales[[#This Row],[Terminales]]&gt;2,Tabla_Terminales[[#This Row],[Operaciones_diarias]]&gt;170),"💵","NO")</f>
        <v>NO</v>
      </c>
    </row>
    <row r="598" spans="1:14" x14ac:dyDescent="0.25">
      <c r="A598" s="8">
        <v>39800</v>
      </c>
      <c r="B598" s="3" t="s">
        <v>610</v>
      </c>
      <c r="C598" s="3" t="s">
        <v>39</v>
      </c>
      <c r="D598" s="3" t="s">
        <v>40</v>
      </c>
      <c r="E598" s="8">
        <v>1</v>
      </c>
      <c r="F598" t="b">
        <v>1</v>
      </c>
      <c r="G598" t="b">
        <v>1</v>
      </c>
      <c r="H598" s="3" t="s">
        <v>275</v>
      </c>
      <c r="I598" s="8">
        <v>3034</v>
      </c>
      <c r="J598" s="3" t="s">
        <v>531</v>
      </c>
      <c r="K598" s="3" t="s">
        <v>570</v>
      </c>
      <c r="L598" s="8">
        <v>1426</v>
      </c>
      <c r="M598" s="11">
        <v>290</v>
      </c>
      <c r="N598" t="str">
        <f>IF(AND(Tabla_Terminales[[#This Row],[Terminales]]&gt;2,Tabla_Terminales[[#This Row],[Operaciones_diarias]]&gt;170),"💵","NO")</f>
        <v>NO</v>
      </c>
    </row>
    <row r="599" spans="1:14" x14ac:dyDescent="0.25">
      <c r="A599" s="8">
        <v>40727</v>
      </c>
      <c r="B599" s="3" t="s">
        <v>606</v>
      </c>
      <c r="C599" s="3" t="s">
        <v>39</v>
      </c>
      <c r="D599" s="3" t="s">
        <v>40</v>
      </c>
      <c r="E599" s="8">
        <v>2</v>
      </c>
      <c r="F599" t="b">
        <v>1</v>
      </c>
      <c r="G599" t="b">
        <v>0</v>
      </c>
      <c r="H599" s="3" t="s">
        <v>275</v>
      </c>
      <c r="I599" s="8">
        <v>3107</v>
      </c>
      <c r="J599" s="3" t="s">
        <v>531</v>
      </c>
      <c r="K599" s="3" t="s">
        <v>570</v>
      </c>
      <c r="L599" s="8">
        <v>1426</v>
      </c>
      <c r="M599" s="11">
        <v>293</v>
      </c>
      <c r="N599" t="str">
        <f>IF(AND(Tabla_Terminales[[#This Row],[Terminales]]&gt;2,Tabla_Terminales[[#This Row],[Operaciones_diarias]]&gt;170),"💵","NO")</f>
        <v>NO</v>
      </c>
    </row>
    <row r="600" spans="1:14" x14ac:dyDescent="0.25">
      <c r="A600" s="8">
        <v>40275</v>
      </c>
      <c r="B600" s="3" t="s">
        <v>604</v>
      </c>
      <c r="C600" s="3" t="s">
        <v>39</v>
      </c>
      <c r="D600" s="3" t="s">
        <v>42</v>
      </c>
      <c r="E600" s="8">
        <v>2</v>
      </c>
      <c r="F600" t="b">
        <v>1</v>
      </c>
      <c r="G600" t="b">
        <v>1</v>
      </c>
      <c r="H600" s="3" t="s">
        <v>276</v>
      </c>
      <c r="I600" s="8">
        <v>0</v>
      </c>
      <c r="J600" s="3" t="s">
        <v>547</v>
      </c>
      <c r="K600" s="3" t="s">
        <v>564</v>
      </c>
      <c r="L600" s="8">
        <v>0</v>
      </c>
      <c r="M600" s="11">
        <v>24</v>
      </c>
      <c r="N600" t="str">
        <f>IF(AND(Tabla_Terminales[[#This Row],[Terminales]]&gt;2,Tabla_Terminales[[#This Row],[Operaciones_diarias]]&gt;170),"💵","NO")</f>
        <v>NO</v>
      </c>
    </row>
    <row r="601" spans="1:14" x14ac:dyDescent="0.25">
      <c r="A601" s="8">
        <v>40797</v>
      </c>
      <c r="B601" s="3" t="s">
        <v>602</v>
      </c>
      <c r="C601" s="3" t="s">
        <v>39</v>
      </c>
      <c r="D601" s="3" t="s">
        <v>40</v>
      </c>
      <c r="E601" s="8">
        <v>3</v>
      </c>
      <c r="F601" t="b">
        <v>0</v>
      </c>
      <c r="G601" t="b">
        <v>0</v>
      </c>
      <c r="H601" s="3" t="s">
        <v>277</v>
      </c>
      <c r="I601" s="8">
        <v>1145</v>
      </c>
      <c r="J601" s="3" t="s">
        <v>540</v>
      </c>
      <c r="K601" s="3" t="s">
        <v>567</v>
      </c>
      <c r="L601" s="8">
        <v>1080</v>
      </c>
      <c r="M601" s="11">
        <v>215</v>
      </c>
      <c r="N601" t="str">
        <f>IF(AND(Tabla_Terminales[[#This Row],[Terminales]]&gt;2,Tabla_Terminales[[#This Row],[Operaciones_diarias]]&gt;170),"💵","NO")</f>
        <v>💵</v>
      </c>
    </row>
    <row r="602" spans="1:14" x14ac:dyDescent="0.25">
      <c r="A602" s="8">
        <v>41111</v>
      </c>
      <c r="B602" s="3" t="s">
        <v>605</v>
      </c>
      <c r="C602" s="3" t="s">
        <v>39</v>
      </c>
      <c r="D602" s="3" t="s">
        <v>40</v>
      </c>
      <c r="E602" s="8">
        <v>2</v>
      </c>
      <c r="F602" t="b">
        <v>0</v>
      </c>
      <c r="G602" t="b">
        <v>0</v>
      </c>
      <c r="H602" s="3" t="s">
        <v>277</v>
      </c>
      <c r="I602" s="8">
        <v>1150</v>
      </c>
      <c r="J602" s="3" t="s">
        <v>539</v>
      </c>
      <c r="K602" s="3" t="s">
        <v>559</v>
      </c>
      <c r="L602" s="8">
        <v>1080</v>
      </c>
      <c r="M602" s="11">
        <v>97</v>
      </c>
      <c r="N602" t="str">
        <f>IF(AND(Tabla_Terminales[[#This Row],[Terminales]]&gt;2,Tabla_Terminales[[#This Row],[Operaciones_diarias]]&gt;170),"💵","NO")</f>
        <v>NO</v>
      </c>
    </row>
    <row r="603" spans="1:14" x14ac:dyDescent="0.25">
      <c r="A603" s="8">
        <v>40031</v>
      </c>
      <c r="B603" s="3" t="s">
        <v>611</v>
      </c>
      <c r="C603" s="3" t="s">
        <v>39</v>
      </c>
      <c r="D603" s="3" t="s">
        <v>40</v>
      </c>
      <c r="E603" s="8">
        <v>2</v>
      </c>
      <c r="F603" t="b">
        <v>0</v>
      </c>
      <c r="G603" t="b">
        <v>1</v>
      </c>
      <c r="H603" s="3" t="s">
        <v>277</v>
      </c>
      <c r="I603" s="8">
        <v>555</v>
      </c>
      <c r="J603" s="3" t="s">
        <v>527</v>
      </c>
      <c r="K603" s="3" t="s">
        <v>567</v>
      </c>
      <c r="L603" s="8">
        <v>1079</v>
      </c>
      <c r="M603" s="11">
        <v>71</v>
      </c>
      <c r="N603" t="str">
        <f>IF(AND(Tabla_Terminales[[#This Row],[Terminales]]&gt;2,Tabla_Terminales[[#This Row],[Operaciones_diarias]]&gt;170),"💵","NO")</f>
        <v>NO</v>
      </c>
    </row>
    <row r="604" spans="1:14" x14ac:dyDescent="0.25">
      <c r="A604" s="8">
        <v>40015</v>
      </c>
      <c r="B604" s="3" t="s">
        <v>611</v>
      </c>
      <c r="C604" s="3" t="s">
        <v>39</v>
      </c>
      <c r="D604" s="3" t="s">
        <v>40</v>
      </c>
      <c r="E604" s="8">
        <v>3</v>
      </c>
      <c r="F604" t="b">
        <v>0</v>
      </c>
      <c r="G604" t="b">
        <v>0</v>
      </c>
      <c r="H604" s="3" t="s">
        <v>278</v>
      </c>
      <c r="I604" s="8">
        <v>4902</v>
      </c>
      <c r="J604" s="3" t="s">
        <v>555</v>
      </c>
      <c r="K604" s="3" t="s">
        <v>572</v>
      </c>
      <c r="L604" s="8">
        <v>1439</v>
      </c>
      <c r="M604" s="11">
        <v>93</v>
      </c>
      <c r="N604" t="str">
        <f>IF(AND(Tabla_Terminales[[#This Row],[Terminales]]&gt;2,Tabla_Terminales[[#This Row],[Operaciones_diarias]]&gt;170),"💵","NO")</f>
        <v>NO</v>
      </c>
    </row>
    <row r="605" spans="1:14" x14ac:dyDescent="0.25">
      <c r="A605" s="8">
        <v>40687</v>
      </c>
      <c r="B605" s="3" t="s">
        <v>606</v>
      </c>
      <c r="C605" s="3" t="s">
        <v>39</v>
      </c>
      <c r="D605" s="3" t="s">
        <v>40</v>
      </c>
      <c r="E605" s="8">
        <v>2</v>
      </c>
      <c r="F605" t="b">
        <v>0</v>
      </c>
      <c r="G605" t="b">
        <v>0</v>
      </c>
      <c r="H605" s="3" t="s">
        <v>278</v>
      </c>
      <c r="I605" s="8">
        <v>4941</v>
      </c>
      <c r="J605" s="3" t="s">
        <v>547</v>
      </c>
      <c r="K605" s="3" t="s">
        <v>564</v>
      </c>
      <c r="L605" s="8">
        <v>1439</v>
      </c>
      <c r="M605" s="11">
        <v>156</v>
      </c>
      <c r="N605" t="str">
        <f>IF(AND(Tabla_Terminales[[#This Row],[Terminales]]&gt;2,Tabla_Terminales[[#This Row],[Operaciones_diarias]]&gt;170),"💵","NO")</f>
        <v>NO</v>
      </c>
    </row>
    <row r="606" spans="1:14" x14ac:dyDescent="0.25">
      <c r="A606" s="8">
        <v>40041</v>
      </c>
      <c r="B606" s="3" t="s">
        <v>611</v>
      </c>
      <c r="C606" s="3" t="s">
        <v>39</v>
      </c>
      <c r="D606" s="3" t="s">
        <v>40</v>
      </c>
      <c r="E606" s="8">
        <v>2</v>
      </c>
      <c r="F606" t="b">
        <v>1</v>
      </c>
      <c r="G606" t="b">
        <v>1</v>
      </c>
      <c r="H606" s="3" t="s">
        <v>279</v>
      </c>
      <c r="I606" s="8">
        <v>5491</v>
      </c>
      <c r="J606" s="3" t="s">
        <v>543</v>
      </c>
      <c r="K606" s="3" t="s">
        <v>563</v>
      </c>
      <c r="L606" s="8">
        <v>1419</v>
      </c>
      <c r="M606" s="11">
        <v>158</v>
      </c>
      <c r="N606" t="str">
        <f>IF(AND(Tabla_Terminales[[#This Row],[Terminales]]&gt;2,Tabla_Terminales[[#This Row],[Operaciones_diarias]]&gt;170),"💵","NO")</f>
        <v>NO</v>
      </c>
    </row>
    <row r="607" spans="1:14" x14ac:dyDescent="0.25">
      <c r="A607" s="8">
        <v>39949</v>
      </c>
      <c r="B607" s="3" t="s">
        <v>608</v>
      </c>
      <c r="C607" s="3" t="s">
        <v>39</v>
      </c>
      <c r="D607" s="3" t="s">
        <v>40</v>
      </c>
      <c r="E607" s="8">
        <v>1</v>
      </c>
      <c r="F607" t="b">
        <v>1</v>
      </c>
      <c r="G607" t="b">
        <v>0</v>
      </c>
      <c r="H607" s="3" t="s">
        <v>279</v>
      </c>
      <c r="I607" s="8">
        <v>3599</v>
      </c>
      <c r="J607" s="3" t="s">
        <v>542</v>
      </c>
      <c r="K607" s="3" t="s">
        <v>573</v>
      </c>
      <c r="L607" s="8">
        <v>1419</v>
      </c>
      <c r="M607" s="11">
        <v>315</v>
      </c>
      <c r="N607" t="str">
        <f>IF(AND(Tabla_Terminales[[#This Row],[Terminales]]&gt;2,Tabla_Terminales[[#This Row],[Operaciones_diarias]]&gt;170),"💵","NO")</f>
        <v>NO</v>
      </c>
    </row>
    <row r="608" spans="1:14" x14ac:dyDescent="0.25">
      <c r="A608" s="8">
        <v>41002</v>
      </c>
      <c r="B608" s="3" t="s">
        <v>602</v>
      </c>
      <c r="C608" s="3" t="s">
        <v>39</v>
      </c>
      <c r="D608" s="3" t="s">
        <v>40</v>
      </c>
      <c r="E608" s="8">
        <v>2</v>
      </c>
      <c r="F608" t="b">
        <v>1</v>
      </c>
      <c r="G608" t="b">
        <v>0</v>
      </c>
      <c r="H608" s="3" t="s">
        <v>279</v>
      </c>
      <c r="I608" s="8">
        <v>4229</v>
      </c>
      <c r="J608" s="3" t="s">
        <v>542</v>
      </c>
      <c r="K608" s="3" t="s">
        <v>573</v>
      </c>
      <c r="L608" s="8">
        <v>1419</v>
      </c>
      <c r="M608" s="11">
        <v>313</v>
      </c>
      <c r="N608" t="str">
        <f>IF(AND(Tabla_Terminales[[#This Row],[Terminales]]&gt;2,Tabla_Terminales[[#This Row],[Operaciones_diarias]]&gt;170),"💵","NO")</f>
        <v>NO</v>
      </c>
    </row>
    <row r="609" spans="1:14" x14ac:dyDescent="0.25">
      <c r="A609" s="8">
        <v>40388</v>
      </c>
      <c r="B609" s="3" t="s">
        <v>604</v>
      </c>
      <c r="C609" s="3" t="s">
        <v>39</v>
      </c>
      <c r="D609" s="3" t="s">
        <v>40</v>
      </c>
      <c r="E609" s="8">
        <v>2</v>
      </c>
      <c r="F609" t="b">
        <v>1</v>
      </c>
      <c r="G609" t="b">
        <v>0</v>
      </c>
      <c r="H609" s="3" t="s">
        <v>279</v>
      </c>
      <c r="I609" s="8">
        <v>5248</v>
      </c>
      <c r="J609" s="3" t="s">
        <v>542</v>
      </c>
      <c r="K609" s="3" t="s">
        <v>573</v>
      </c>
      <c r="L609" s="8">
        <v>1419</v>
      </c>
      <c r="M609" s="11">
        <v>235</v>
      </c>
      <c r="N609" t="str">
        <f>IF(AND(Tabla_Terminales[[#This Row],[Terminales]]&gt;2,Tabla_Terminales[[#This Row],[Operaciones_diarias]]&gt;170),"💵","NO")</f>
        <v>NO</v>
      </c>
    </row>
    <row r="610" spans="1:14" x14ac:dyDescent="0.25">
      <c r="A610" s="8">
        <v>39753</v>
      </c>
      <c r="B610" s="3" t="s">
        <v>609</v>
      </c>
      <c r="C610" s="3" t="s">
        <v>39</v>
      </c>
      <c r="D610" s="3" t="s">
        <v>40</v>
      </c>
      <c r="E610" s="8">
        <v>1</v>
      </c>
      <c r="F610" t="b">
        <v>1</v>
      </c>
      <c r="G610" t="b">
        <v>0</v>
      </c>
      <c r="H610" s="3" t="s">
        <v>279</v>
      </c>
      <c r="I610" s="8">
        <v>5265</v>
      </c>
      <c r="J610" s="3" t="s">
        <v>542</v>
      </c>
      <c r="K610" s="3" t="s">
        <v>573</v>
      </c>
      <c r="L610" s="8">
        <v>1419</v>
      </c>
      <c r="M610" s="11">
        <v>162</v>
      </c>
      <c r="N610" t="str">
        <f>IF(AND(Tabla_Terminales[[#This Row],[Terminales]]&gt;2,Tabla_Terminales[[#This Row],[Operaciones_diarias]]&gt;170),"💵","NO")</f>
        <v>NO</v>
      </c>
    </row>
    <row r="611" spans="1:14" x14ac:dyDescent="0.25">
      <c r="A611" s="8">
        <v>40867</v>
      </c>
      <c r="B611" s="3" t="s">
        <v>602</v>
      </c>
      <c r="C611" s="3" t="s">
        <v>39</v>
      </c>
      <c r="D611" s="3" t="s">
        <v>40</v>
      </c>
      <c r="E611" s="8">
        <v>3</v>
      </c>
      <c r="F611" t="b">
        <v>1</v>
      </c>
      <c r="G611" t="b">
        <v>1</v>
      </c>
      <c r="H611" s="3" t="s">
        <v>279</v>
      </c>
      <c r="I611" s="8">
        <v>5289</v>
      </c>
      <c r="J611" s="3" t="s">
        <v>542</v>
      </c>
      <c r="K611" s="3" t="s">
        <v>573</v>
      </c>
      <c r="L611" s="8">
        <v>1419</v>
      </c>
      <c r="M611" s="11">
        <v>129</v>
      </c>
      <c r="N611" t="str">
        <f>IF(AND(Tabla_Terminales[[#This Row],[Terminales]]&gt;2,Tabla_Terminales[[#This Row],[Operaciones_diarias]]&gt;170),"💵","NO")</f>
        <v>NO</v>
      </c>
    </row>
    <row r="612" spans="1:14" x14ac:dyDescent="0.25">
      <c r="A612" s="8">
        <v>40368</v>
      </c>
      <c r="B612" s="3" t="s">
        <v>604</v>
      </c>
      <c r="C612" s="3" t="s">
        <v>39</v>
      </c>
      <c r="D612" s="3" t="s">
        <v>40</v>
      </c>
      <c r="E612" s="8">
        <v>2</v>
      </c>
      <c r="F612" t="b">
        <v>1</v>
      </c>
      <c r="G612" t="b">
        <v>1</v>
      </c>
      <c r="H612" s="3" t="s">
        <v>280</v>
      </c>
      <c r="I612" s="8">
        <v>6212</v>
      </c>
      <c r="J612" s="3" t="s">
        <v>534</v>
      </c>
      <c r="K612" s="3" t="s">
        <v>572</v>
      </c>
      <c r="L612" s="8">
        <v>1439</v>
      </c>
      <c r="M612" s="11">
        <v>188</v>
      </c>
      <c r="N612" t="str">
        <f>IF(AND(Tabla_Terminales[[#This Row],[Terminales]]&gt;2,Tabla_Terminales[[#This Row],[Operaciones_diarias]]&gt;170),"💵","NO")</f>
        <v>NO</v>
      </c>
    </row>
    <row r="613" spans="1:14" x14ac:dyDescent="0.25">
      <c r="A613" s="8">
        <v>40183</v>
      </c>
      <c r="B613" s="3" t="s">
        <v>604</v>
      </c>
      <c r="C613" s="3" t="s">
        <v>39</v>
      </c>
      <c r="D613" s="3" t="s">
        <v>40</v>
      </c>
      <c r="E613" s="8">
        <v>2</v>
      </c>
      <c r="F613" t="b">
        <v>1</v>
      </c>
      <c r="G613" t="b">
        <v>0</v>
      </c>
      <c r="H613" s="3" t="s">
        <v>280</v>
      </c>
      <c r="I613" s="8">
        <v>809</v>
      </c>
      <c r="J613" s="3" t="s">
        <v>513</v>
      </c>
      <c r="K613" s="3" t="s">
        <v>560</v>
      </c>
      <c r="L613" s="8">
        <v>1437</v>
      </c>
      <c r="M613" s="11">
        <v>297</v>
      </c>
      <c r="N613" t="str">
        <f>IF(AND(Tabla_Terminales[[#This Row],[Terminales]]&gt;2,Tabla_Terminales[[#This Row],[Operaciones_diarias]]&gt;170),"💵","NO")</f>
        <v>NO</v>
      </c>
    </row>
    <row r="614" spans="1:14" x14ac:dyDescent="0.25">
      <c r="A614" s="8">
        <v>40553</v>
      </c>
      <c r="B614" s="3" t="s">
        <v>606</v>
      </c>
      <c r="C614" s="3" t="s">
        <v>39</v>
      </c>
      <c r="D614" s="3" t="s">
        <v>40</v>
      </c>
      <c r="E614" s="8">
        <v>2</v>
      </c>
      <c r="F614" t="b">
        <v>0</v>
      </c>
      <c r="G614" t="b">
        <v>1</v>
      </c>
      <c r="H614" s="3" t="s">
        <v>281</v>
      </c>
      <c r="I614" s="8">
        <v>2451</v>
      </c>
      <c r="J614" s="3" t="s">
        <v>531</v>
      </c>
      <c r="K614" s="3" t="s">
        <v>570</v>
      </c>
      <c r="L614" s="8">
        <v>1426</v>
      </c>
      <c r="M614" s="11">
        <v>184</v>
      </c>
      <c r="N614" t="str">
        <f>IF(AND(Tabla_Terminales[[#This Row],[Terminales]]&gt;2,Tabla_Terminales[[#This Row],[Operaciones_diarias]]&gt;170),"💵","NO")</f>
        <v>NO</v>
      </c>
    </row>
    <row r="615" spans="1:14" x14ac:dyDescent="0.25">
      <c r="A615" s="8">
        <v>40863</v>
      </c>
      <c r="B615" s="3" t="s">
        <v>602</v>
      </c>
      <c r="C615" s="3" t="s">
        <v>39</v>
      </c>
      <c r="D615" s="3" t="s">
        <v>40</v>
      </c>
      <c r="E615" s="8">
        <v>4</v>
      </c>
      <c r="F615" t="b">
        <v>0</v>
      </c>
      <c r="G615" t="b">
        <v>1</v>
      </c>
      <c r="H615" s="3" t="s">
        <v>281</v>
      </c>
      <c r="I615" s="8">
        <v>3101</v>
      </c>
      <c r="J615" s="3" t="s">
        <v>531</v>
      </c>
      <c r="K615" s="3" t="s">
        <v>570</v>
      </c>
      <c r="L615" s="8">
        <v>1426</v>
      </c>
      <c r="M615" s="11">
        <v>265</v>
      </c>
      <c r="N615" t="str">
        <f>IF(AND(Tabla_Terminales[[#This Row],[Terminales]]&gt;2,Tabla_Terminales[[#This Row],[Operaciones_diarias]]&gt;170),"💵","NO")</f>
        <v>💵</v>
      </c>
    </row>
    <row r="616" spans="1:14" x14ac:dyDescent="0.25">
      <c r="A616" s="8">
        <v>40507</v>
      </c>
      <c r="B616" s="3" t="s">
        <v>603</v>
      </c>
      <c r="C616" s="3" t="s">
        <v>39</v>
      </c>
      <c r="D616" s="3" t="s">
        <v>40</v>
      </c>
      <c r="E616" s="8">
        <v>2</v>
      </c>
      <c r="F616" t="b">
        <v>0</v>
      </c>
      <c r="G616" t="b">
        <v>0</v>
      </c>
      <c r="H616" s="3" t="s">
        <v>280</v>
      </c>
      <c r="I616" s="8">
        <v>6545</v>
      </c>
      <c r="J616" s="3" t="s">
        <v>534</v>
      </c>
      <c r="K616" s="3" t="s">
        <v>572</v>
      </c>
      <c r="L616" s="8">
        <v>1439</v>
      </c>
      <c r="M616" s="11">
        <v>106</v>
      </c>
      <c r="N616" t="str">
        <f>IF(AND(Tabla_Terminales[[#This Row],[Terminales]]&gt;2,Tabla_Terminales[[#This Row],[Operaciones_diarias]]&gt;170),"💵","NO")</f>
        <v>NO</v>
      </c>
    </row>
    <row r="617" spans="1:14" x14ac:dyDescent="0.25">
      <c r="A617" s="8">
        <v>40215</v>
      </c>
      <c r="B617" s="3" t="s">
        <v>604</v>
      </c>
      <c r="C617" s="3" t="s">
        <v>39</v>
      </c>
      <c r="D617" s="3" t="s">
        <v>40</v>
      </c>
      <c r="E617" s="8">
        <v>2</v>
      </c>
      <c r="F617" t="b">
        <v>1</v>
      </c>
      <c r="G617" t="b">
        <v>0</v>
      </c>
      <c r="H617" s="3" t="s">
        <v>282</v>
      </c>
      <c r="I617" s="8">
        <v>2263</v>
      </c>
      <c r="J617" s="3" t="s">
        <v>524</v>
      </c>
      <c r="K617" s="3" t="s">
        <v>565</v>
      </c>
      <c r="L617" s="8">
        <v>1425</v>
      </c>
      <c r="M617" s="11">
        <v>247</v>
      </c>
      <c r="N617" t="str">
        <f>IF(AND(Tabla_Terminales[[#This Row],[Terminales]]&gt;2,Tabla_Terminales[[#This Row],[Operaciones_diarias]]&gt;170),"💵","NO")</f>
        <v>NO</v>
      </c>
    </row>
    <row r="618" spans="1:14" x14ac:dyDescent="0.25">
      <c r="A618" s="8">
        <v>39912</v>
      </c>
      <c r="B618" s="3" t="s">
        <v>608</v>
      </c>
      <c r="C618" s="3" t="s">
        <v>39</v>
      </c>
      <c r="D618" s="3" t="s">
        <v>40</v>
      </c>
      <c r="E618" s="8">
        <v>2</v>
      </c>
      <c r="F618" t="b">
        <v>1</v>
      </c>
      <c r="G618" t="b">
        <v>0</v>
      </c>
      <c r="H618" s="3" t="s">
        <v>281</v>
      </c>
      <c r="I618" s="8">
        <v>3825</v>
      </c>
      <c r="J618" s="3" t="s">
        <v>536</v>
      </c>
      <c r="K618" s="3" t="s">
        <v>561</v>
      </c>
      <c r="L618" s="8">
        <v>1427</v>
      </c>
      <c r="M618" s="11">
        <v>304</v>
      </c>
      <c r="N618" t="str">
        <f>IF(AND(Tabla_Terminales[[#This Row],[Terminales]]&gt;2,Tabla_Terminales[[#This Row],[Operaciones_diarias]]&gt;170),"💵","NO")</f>
        <v>NO</v>
      </c>
    </row>
    <row r="619" spans="1:14" x14ac:dyDescent="0.25">
      <c r="A619" s="8">
        <v>40317</v>
      </c>
      <c r="B619" s="3" t="s">
        <v>604</v>
      </c>
      <c r="C619" s="3" t="s">
        <v>39</v>
      </c>
      <c r="D619" s="3" t="s">
        <v>40</v>
      </c>
      <c r="E619" s="8">
        <v>2</v>
      </c>
      <c r="F619" t="b">
        <v>0</v>
      </c>
      <c r="G619" t="b">
        <v>1</v>
      </c>
      <c r="H619" s="3" t="s">
        <v>283</v>
      </c>
      <c r="I619" s="8">
        <v>1187</v>
      </c>
      <c r="J619" s="3" t="s">
        <v>536</v>
      </c>
      <c r="K619" s="3" t="s">
        <v>561</v>
      </c>
      <c r="L619" s="8">
        <v>1427</v>
      </c>
      <c r="M619" s="11">
        <v>59</v>
      </c>
      <c r="N619" t="str">
        <f>IF(AND(Tabla_Terminales[[#This Row],[Terminales]]&gt;2,Tabla_Terminales[[#This Row],[Operaciones_diarias]]&gt;170),"💵","NO")</f>
        <v>NO</v>
      </c>
    </row>
    <row r="620" spans="1:14" x14ac:dyDescent="0.25">
      <c r="A620" s="8">
        <v>40467</v>
      </c>
      <c r="B620" s="3" t="s">
        <v>603</v>
      </c>
      <c r="C620" s="3" t="s">
        <v>39</v>
      </c>
      <c r="D620" s="3" t="s">
        <v>40</v>
      </c>
      <c r="E620" s="8">
        <v>2</v>
      </c>
      <c r="F620" t="b">
        <v>1</v>
      </c>
      <c r="G620" t="b">
        <v>0</v>
      </c>
      <c r="H620" s="3" t="s">
        <v>279</v>
      </c>
      <c r="I620" s="8">
        <v>3180</v>
      </c>
      <c r="J620" s="3" t="s">
        <v>556</v>
      </c>
      <c r="K620" s="3" t="s">
        <v>573</v>
      </c>
      <c r="L620" s="8">
        <v>1419</v>
      </c>
      <c r="M620" s="11">
        <v>60</v>
      </c>
      <c r="N620" t="str">
        <f>IF(AND(Tabla_Terminales[[#This Row],[Terminales]]&gt;2,Tabla_Terminales[[#This Row],[Operaciones_diarias]]&gt;170),"💵","NO")</f>
        <v>NO</v>
      </c>
    </row>
    <row r="621" spans="1:14" x14ac:dyDescent="0.25">
      <c r="A621" s="8">
        <v>40667</v>
      </c>
      <c r="B621" s="3" t="s">
        <v>606</v>
      </c>
      <c r="C621" s="3" t="s">
        <v>39</v>
      </c>
      <c r="D621" s="3" t="s">
        <v>40</v>
      </c>
      <c r="E621" s="8">
        <v>2</v>
      </c>
      <c r="F621" t="b">
        <v>1</v>
      </c>
      <c r="G621" t="b">
        <v>1</v>
      </c>
      <c r="H621" s="3" t="s">
        <v>279</v>
      </c>
      <c r="I621" s="8">
        <v>4359</v>
      </c>
      <c r="J621" s="3" t="s">
        <v>542</v>
      </c>
      <c r="K621" s="3" t="s">
        <v>573</v>
      </c>
      <c r="L621" s="8">
        <v>1419</v>
      </c>
      <c r="M621" s="11">
        <v>285</v>
      </c>
      <c r="N621" t="str">
        <f>IF(AND(Tabla_Terminales[[#This Row],[Terminales]]&gt;2,Tabla_Terminales[[#This Row],[Operaciones_diarias]]&gt;170),"💵","NO")</f>
        <v>NO</v>
      </c>
    </row>
    <row r="622" spans="1:14" x14ac:dyDescent="0.25">
      <c r="A622" s="8">
        <v>40617</v>
      </c>
      <c r="B622" s="3" t="s">
        <v>606</v>
      </c>
      <c r="C622" s="3" t="s">
        <v>39</v>
      </c>
      <c r="D622" s="3" t="s">
        <v>40</v>
      </c>
      <c r="E622" s="8">
        <v>3</v>
      </c>
      <c r="F622" t="b">
        <v>1</v>
      </c>
      <c r="G622" t="b">
        <v>1</v>
      </c>
      <c r="H622" s="3" t="s">
        <v>284</v>
      </c>
      <c r="I622" s="8">
        <v>2508</v>
      </c>
      <c r="J622" s="3" t="s">
        <v>529</v>
      </c>
      <c r="K622" s="3" t="s">
        <v>566</v>
      </c>
      <c r="L622" s="8">
        <v>1416</v>
      </c>
      <c r="M622" s="11">
        <v>162</v>
      </c>
      <c r="N622" t="str">
        <f>IF(AND(Tabla_Terminales[[#This Row],[Terminales]]&gt;2,Tabla_Terminales[[#This Row],[Operaciones_diarias]]&gt;170),"💵","NO")</f>
        <v>NO</v>
      </c>
    </row>
    <row r="623" spans="1:14" x14ac:dyDescent="0.25">
      <c r="A623" s="8">
        <v>40806</v>
      </c>
      <c r="B623" s="3" t="s">
        <v>602</v>
      </c>
      <c r="C623" s="3" t="s">
        <v>39</v>
      </c>
      <c r="D623" s="3" t="s">
        <v>40</v>
      </c>
      <c r="E623" s="8">
        <v>1</v>
      </c>
      <c r="F623" t="b">
        <v>0</v>
      </c>
      <c r="G623" t="b">
        <v>0</v>
      </c>
      <c r="H623" s="3" t="s">
        <v>284</v>
      </c>
      <c r="I623" s="8">
        <v>3496</v>
      </c>
      <c r="J623" s="3" t="s">
        <v>529</v>
      </c>
      <c r="K623" s="3" t="s">
        <v>566</v>
      </c>
      <c r="L623" s="8">
        <v>1416</v>
      </c>
      <c r="M623" s="11">
        <v>31</v>
      </c>
      <c r="N623" t="str">
        <f>IF(AND(Tabla_Terminales[[#This Row],[Terminales]]&gt;2,Tabla_Terminales[[#This Row],[Operaciones_diarias]]&gt;170),"💵","NO")</f>
        <v>NO</v>
      </c>
    </row>
    <row r="624" spans="1:14" x14ac:dyDescent="0.25">
      <c r="A624" s="8">
        <v>40591</v>
      </c>
      <c r="B624" s="3" t="s">
        <v>606</v>
      </c>
      <c r="C624" s="3" t="s">
        <v>39</v>
      </c>
      <c r="D624" s="3" t="s">
        <v>40</v>
      </c>
      <c r="E624" s="8">
        <v>2</v>
      </c>
      <c r="F624" t="b">
        <v>0</v>
      </c>
      <c r="G624" t="b">
        <v>0</v>
      </c>
      <c r="H624" s="3" t="s">
        <v>284</v>
      </c>
      <c r="I624" s="8">
        <v>3720</v>
      </c>
      <c r="J624" s="3" t="s">
        <v>529</v>
      </c>
      <c r="K624" s="3" t="s">
        <v>566</v>
      </c>
      <c r="L624" s="8">
        <v>1416</v>
      </c>
      <c r="M624" s="11">
        <v>262</v>
      </c>
      <c r="N624" t="str">
        <f>IF(AND(Tabla_Terminales[[#This Row],[Terminales]]&gt;2,Tabla_Terminales[[#This Row],[Operaciones_diarias]]&gt;170),"💵","NO")</f>
        <v>NO</v>
      </c>
    </row>
    <row r="625" spans="1:14" x14ac:dyDescent="0.25">
      <c r="A625" s="8">
        <v>40640</v>
      </c>
      <c r="B625" s="3" t="s">
        <v>606</v>
      </c>
      <c r="C625" s="3" t="s">
        <v>39</v>
      </c>
      <c r="D625" s="3" t="s">
        <v>40</v>
      </c>
      <c r="E625" s="8">
        <v>2</v>
      </c>
      <c r="F625" t="b">
        <v>1</v>
      </c>
      <c r="G625" t="b">
        <v>0</v>
      </c>
      <c r="H625" s="3" t="s">
        <v>285</v>
      </c>
      <c r="I625" s="8">
        <v>2816</v>
      </c>
      <c r="J625" s="3" t="s">
        <v>546</v>
      </c>
      <c r="K625" s="3" t="s">
        <v>571</v>
      </c>
      <c r="L625" s="8">
        <v>1419</v>
      </c>
      <c r="M625" s="11">
        <v>309</v>
      </c>
      <c r="N625" t="str">
        <f>IF(AND(Tabla_Terminales[[#This Row],[Terminales]]&gt;2,Tabla_Terminales[[#This Row],[Operaciones_diarias]]&gt;170),"💵","NO")</f>
        <v>NO</v>
      </c>
    </row>
    <row r="626" spans="1:14" x14ac:dyDescent="0.25">
      <c r="A626" s="8">
        <v>40997</v>
      </c>
      <c r="B626" s="3" t="s">
        <v>602</v>
      </c>
      <c r="C626" s="3" t="s">
        <v>39</v>
      </c>
      <c r="D626" s="3" t="s">
        <v>40</v>
      </c>
      <c r="E626" s="8">
        <v>2</v>
      </c>
      <c r="F626" t="b">
        <v>0</v>
      </c>
      <c r="G626" t="b">
        <v>1</v>
      </c>
      <c r="H626" s="3" t="s">
        <v>286</v>
      </c>
      <c r="I626" s="8">
        <v>3691</v>
      </c>
      <c r="J626" s="3" t="s">
        <v>537</v>
      </c>
      <c r="K626" s="3" t="s">
        <v>568</v>
      </c>
      <c r="L626" s="8">
        <v>1226</v>
      </c>
      <c r="M626" s="11">
        <v>130</v>
      </c>
      <c r="N626" t="str">
        <f>IF(AND(Tabla_Terminales[[#This Row],[Terminales]]&gt;2,Tabla_Terminales[[#This Row],[Operaciones_diarias]]&gt;170),"💵","NO")</f>
        <v>NO</v>
      </c>
    </row>
    <row r="627" spans="1:14" x14ac:dyDescent="0.25">
      <c r="A627" s="8">
        <v>41316</v>
      </c>
      <c r="B627" s="3" t="s">
        <v>37</v>
      </c>
      <c r="C627" s="3" t="s">
        <v>39</v>
      </c>
      <c r="D627" s="3" t="s">
        <v>40</v>
      </c>
      <c r="E627" s="8">
        <v>3</v>
      </c>
      <c r="F627" t="b">
        <v>0</v>
      </c>
      <c r="G627" t="b">
        <v>1</v>
      </c>
      <c r="H627" s="3" t="s">
        <v>96</v>
      </c>
      <c r="I627" s="8">
        <v>5754</v>
      </c>
      <c r="J627" s="3" t="s">
        <v>547</v>
      </c>
      <c r="K627" s="3" t="s">
        <v>564</v>
      </c>
      <c r="L627" s="8">
        <v>1440</v>
      </c>
      <c r="M627" s="11">
        <v>161</v>
      </c>
      <c r="N627" t="str">
        <f>IF(AND(Tabla_Terminales[[#This Row],[Terminales]]&gt;2,Tabla_Terminales[[#This Row],[Operaciones_diarias]]&gt;170),"💵","NO")</f>
        <v>NO</v>
      </c>
    </row>
    <row r="628" spans="1:14" x14ac:dyDescent="0.25">
      <c r="A628" s="8">
        <v>39816</v>
      </c>
      <c r="B628" s="3" t="s">
        <v>610</v>
      </c>
      <c r="C628" s="3" t="s">
        <v>39</v>
      </c>
      <c r="D628" s="3" t="s">
        <v>40</v>
      </c>
      <c r="E628" s="8">
        <v>2</v>
      </c>
      <c r="F628" t="b">
        <v>1</v>
      </c>
      <c r="G628" t="b">
        <v>0</v>
      </c>
      <c r="H628" s="3" t="s">
        <v>96</v>
      </c>
      <c r="I628" s="8">
        <v>5977</v>
      </c>
      <c r="J628" s="3" t="s">
        <v>547</v>
      </c>
      <c r="K628" s="3" t="s">
        <v>564</v>
      </c>
      <c r="L628" s="8">
        <v>1440</v>
      </c>
      <c r="M628" s="11">
        <v>310</v>
      </c>
      <c r="N628" t="str">
        <f>IF(AND(Tabla_Terminales[[#This Row],[Terminales]]&gt;2,Tabla_Terminales[[#This Row],[Operaciones_diarias]]&gt;170),"💵","NO")</f>
        <v>NO</v>
      </c>
    </row>
    <row r="629" spans="1:14" x14ac:dyDescent="0.25">
      <c r="A629" s="8">
        <v>39852</v>
      </c>
      <c r="B629" s="3" t="s">
        <v>610</v>
      </c>
      <c r="C629" s="3" t="s">
        <v>39</v>
      </c>
      <c r="D629" s="3" t="s">
        <v>40</v>
      </c>
      <c r="E629" s="8">
        <v>1</v>
      </c>
      <c r="F629" t="b">
        <v>0</v>
      </c>
      <c r="G629" t="b">
        <v>0</v>
      </c>
      <c r="H629" s="3" t="s">
        <v>96</v>
      </c>
      <c r="I629" s="8">
        <v>5977</v>
      </c>
      <c r="J629" s="3" t="s">
        <v>547</v>
      </c>
      <c r="K629" s="3" t="s">
        <v>564</v>
      </c>
      <c r="L629" s="8">
        <v>1440</v>
      </c>
      <c r="M629" s="11">
        <v>73</v>
      </c>
      <c r="N629" t="str">
        <f>IF(AND(Tabla_Terminales[[#This Row],[Terminales]]&gt;2,Tabla_Terminales[[#This Row],[Operaciones_diarias]]&gt;170),"💵","NO")</f>
        <v>NO</v>
      </c>
    </row>
    <row r="630" spans="1:14" x14ac:dyDescent="0.25">
      <c r="A630" s="8">
        <v>39906</v>
      </c>
      <c r="B630" s="3" t="s">
        <v>610</v>
      </c>
      <c r="C630" s="3" t="s">
        <v>39</v>
      </c>
      <c r="D630" s="3" t="s">
        <v>40</v>
      </c>
      <c r="E630" s="8">
        <v>1</v>
      </c>
      <c r="F630" t="b">
        <v>0</v>
      </c>
      <c r="G630" t="b">
        <v>1</v>
      </c>
      <c r="H630" s="3" t="s">
        <v>96</v>
      </c>
      <c r="I630" s="8">
        <v>7283</v>
      </c>
      <c r="J630" s="3" t="s">
        <v>547</v>
      </c>
      <c r="K630" s="3" t="s">
        <v>564</v>
      </c>
      <c r="L630" s="8">
        <v>1440</v>
      </c>
      <c r="M630" s="11">
        <v>138</v>
      </c>
      <c r="N630" t="str">
        <f>IF(AND(Tabla_Terminales[[#This Row],[Terminales]]&gt;2,Tabla_Terminales[[#This Row],[Operaciones_diarias]]&gt;170),"💵","NO")</f>
        <v>NO</v>
      </c>
    </row>
    <row r="631" spans="1:14" x14ac:dyDescent="0.25">
      <c r="A631" s="8">
        <v>40852</v>
      </c>
      <c r="B631" s="3" t="s">
        <v>602</v>
      </c>
      <c r="C631" s="3" t="s">
        <v>39</v>
      </c>
      <c r="D631" s="3" t="s">
        <v>40</v>
      </c>
      <c r="E631" s="8">
        <v>2</v>
      </c>
      <c r="F631" t="b">
        <v>0</v>
      </c>
      <c r="G631" t="b">
        <v>1</v>
      </c>
      <c r="H631" s="3" t="s">
        <v>287</v>
      </c>
      <c r="I631" s="8">
        <v>6629</v>
      </c>
      <c r="J631" s="3" t="s">
        <v>553</v>
      </c>
      <c r="K631" s="3" t="s">
        <v>563</v>
      </c>
      <c r="L631" s="8">
        <v>1407</v>
      </c>
      <c r="M631" s="11">
        <v>211</v>
      </c>
      <c r="N631" t="str">
        <f>IF(AND(Tabla_Terminales[[#This Row],[Terminales]]&gt;2,Tabla_Terminales[[#This Row],[Operaciones_diarias]]&gt;170),"💵","NO")</f>
        <v>NO</v>
      </c>
    </row>
    <row r="632" spans="1:14" x14ac:dyDescent="0.25">
      <c r="A632" s="8">
        <v>40439</v>
      </c>
      <c r="B632" s="3" t="s">
        <v>603</v>
      </c>
      <c r="C632" s="3" t="s">
        <v>39</v>
      </c>
      <c r="D632" s="3" t="s">
        <v>40</v>
      </c>
      <c r="E632" s="8">
        <v>2</v>
      </c>
      <c r="F632" t="b">
        <v>0</v>
      </c>
      <c r="G632" t="b">
        <v>1</v>
      </c>
      <c r="H632" s="3" t="s">
        <v>288</v>
      </c>
      <c r="I632" s="8">
        <v>230</v>
      </c>
      <c r="J632" s="3" t="s">
        <v>518</v>
      </c>
      <c r="K632" s="3" t="s">
        <v>562</v>
      </c>
      <c r="L632" s="8">
        <v>1424</v>
      </c>
      <c r="M632" s="11">
        <v>134</v>
      </c>
      <c r="N632" t="str">
        <f>IF(AND(Tabla_Terminales[[#This Row],[Terminales]]&gt;2,Tabla_Terminales[[#This Row],[Operaciones_diarias]]&gt;170),"💵","NO")</f>
        <v>NO</v>
      </c>
    </row>
    <row r="633" spans="1:14" x14ac:dyDescent="0.25">
      <c r="A633" s="8">
        <v>40181</v>
      </c>
      <c r="B633" s="3" t="s">
        <v>604</v>
      </c>
      <c r="C633" s="3" t="s">
        <v>39</v>
      </c>
      <c r="D633" s="3" t="s">
        <v>40</v>
      </c>
      <c r="E633" s="8">
        <v>2</v>
      </c>
      <c r="F633" t="b">
        <v>0</v>
      </c>
      <c r="G633" t="b">
        <v>1</v>
      </c>
      <c r="H633" s="3" t="s">
        <v>96</v>
      </c>
      <c r="I633" s="8">
        <v>1617</v>
      </c>
      <c r="J633" s="3" t="s">
        <v>518</v>
      </c>
      <c r="K633" s="3" t="s">
        <v>562</v>
      </c>
      <c r="L633" s="8">
        <v>1406</v>
      </c>
      <c r="M633" s="11">
        <v>69</v>
      </c>
      <c r="N633" t="str">
        <f>IF(AND(Tabla_Terminales[[#This Row],[Terminales]]&gt;2,Tabla_Terminales[[#This Row],[Operaciones_diarias]]&gt;170),"💵","NO")</f>
        <v>NO</v>
      </c>
    </row>
    <row r="634" spans="1:14" x14ac:dyDescent="0.25">
      <c r="A634" s="8">
        <v>40033</v>
      </c>
      <c r="B634" s="3" t="s">
        <v>611</v>
      </c>
      <c r="C634" s="3" t="s">
        <v>39</v>
      </c>
      <c r="D634" s="3" t="s">
        <v>40</v>
      </c>
      <c r="E634" s="8">
        <v>3</v>
      </c>
      <c r="F634" t="b">
        <v>0</v>
      </c>
      <c r="G634" t="b">
        <v>0</v>
      </c>
      <c r="H634" s="3" t="s">
        <v>96</v>
      </c>
      <c r="I634" s="8">
        <v>5002</v>
      </c>
      <c r="J634" s="3" t="s">
        <v>547</v>
      </c>
      <c r="K634" s="3" t="s">
        <v>564</v>
      </c>
      <c r="L634" s="8">
        <v>1440</v>
      </c>
      <c r="M634" s="11">
        <v>144</v>
      </c>
      <c r="N634" t="str">
        <f>IF(AND(Tabla_Terminales[[#This Row],[Terminales]]&gt;2,Tabla_Terminales[[#This Row],[Operaciones_diarias]]&gt;170),"💵","NO")</f>
        <v>NO</v>
      </c>
    </row>
    <row r="635" spans="1:14" x14ac:dyDescent="0.25">
      <c r="A635" s="8">
        <v>40885</v>
      </c>
      <c r="B635" s="3" t="s">
        <v>602</v>
      </c>
      <c r="C635" s="3" t="s">
        <v>39</v>
      </c>
      <c r="D635" s="3" t="s">
        <v>40</v>
      </c>
      <c r="E635" s="8">
        <v>2</v>
      </c>
      <c r="F635" t="b">
        <v>0</v>
      </c>
      <c r="G635" t="b">
        <v>0</v>
      </c>
      <c r="H635" s="3" t="s">
        <v>96</v>
      </c>
      <c r="I635" s="8">
        <v>5859</v>
      </c>
      <c r="J635" s="3" t="s">
        <v>547</v>
      </c>
      <c r="K635" s="3" t="s">
        <v>564</v>
      </c>
      <c r="L635" s="8">
        <v>1440</v>
      </c>
      <c r="M635" s="11">
        <v>212</v>
      </c>
      <c r="N635" t="str">
        <f>IF(AND(Tabla_Terminales[[#This Row],[Terminales]]&gt;2,Tabla_Terminales[[#This Row],[Operaciones_diarias]]&gt;170),"💵","NO")</f>
        <v>NO</v>
      </c>
    </row>
    <row r="636" spans="1:14" x14ac:dyDescent="0.25">
      <c r="A636" s="8">
        <v>40865</v>
      </c>
      <c r="B636" s="3" t="s">
        <v>602</v>
      </c>
      <c r="C636" s="3" t="s">
        <v>39</v>
      </c>
      <c r="D636" s="3" t="s">
        <v>40</v>
      </c>
      <c r="E636" s="8">
        <v>2</v>
      </c>
      <c r="F636" t="b">
        <v>0</v>
      </c>
      <c r="G636" t="b">
        <v>0</v>
      </c>
      <c r="H636" s="3" t="s">
        <v>287</v>
      </c>
      <c r="I636" s="8">
        <v>4802</v>
      </c>
      <c r="J636" s="3" t="s">
        <v>552</v>
      </c>
      <c r="K636" s="3" t="s">
        <v>573</v>
      </c>
      <c r="L636" s="8">
        <v>1416</v>
      </c>
      <c r="M636" s="11">
        <v>23</v>
      </c>
      <c r="N636" t="str">
        <f>IF(AND(Tabla_Terminales[[#This Row],[Terminales]]&gt;2,Tabla_Terminales[[#This Row],[Operaciones_diarias]]&gt;170),"💵","NO")</f>
        <v>NO</v>
      </c>
    </row>
    <row r="637" spans="1:14" x14ac:dyDescent="0.25">
      <c r="A637" s="8">
        <v>40522</v>
      </c>
      <c r="B637" s="3" t="s">
        <v>606</v>
      </c>
      <c r="C637" s="3" t="s">
        <v>39</v>
      </c>
      <c r="D637" s="3" t="s">
        <v>40</v>
      </c>
      <c r="E637" s="8">
        <v>2</v>
      </c>
      <c r="F637" t="b">
        <v>0</v>
      </c>
      <c r="G637" t="b">
        <v>1</v>
      </c>
      <c r="H637" s="3" t="s">
        <v>287</v>
      </c>
      <c r="I637" s="8">
        <v>7132</v>
      </c>
      <c r="J637" s="3" t="s">
        <v>551</v>
      </c>
      <c r="K637" s="3" t="s">
        <v>563</v>
      </c>
      <c r="L637" s="8">
        <v>1407</v>
      </c>
      <c r="M637" s="11">
        <v>137</v>
      </c>
      <c r="N637" t="str">
        <f>IF(AND(Tabla_Terminales[[#This Row],[Terminales]]&gt;2,Tabla_Terminales[[#This Row],[Operaciones_diarias]]&gt;170),"💵","NO")</f>
        <v>NO</v>
      </c>
    </row>
    <row r="638" spans="1:14" x14ac:dyDescent="0.25">
      <c r="A638" s="8">
        <v>39873</v>
      </c>
      <c r="B638" s="3" t="s">
        <v>610</v>
      </c>
      <c r="C638" s="3" t="s">
        <v>39</v>
      </c>
      <c r="D638" s="3" t="s">
        <v>40</v>
      </c>
      <c r="E638" s="8">
        <v>1</v>
      </c>
      <c r="F638" t="b">
        <v>0</v>
      </c>
      <c r="G638" t="b">
        <v>1</v>
      </c>
      <c r="H638" s="3" t="s">
        <v>289</v>
      </c>
      <c r="I638" s="8">
        <v>2013</v>
      </c>
      <c r="J638" s="3" t="s">
        <v>532</v>
      </c>
      <c r="K638" s="3" t="s">
        <v>570</v>
      </c>
      <c r="L638" s="8">
        <v>1428</v>
      </c>
      <c r="M638" s="11">
        <v>155</v>
      </c>
      <c r="N638" t="str">
        <f>IF(AND(Tabla_Terminales[[#This Row],[Terminales]]&gt;2,Tabla_Terminales[[#This Row],[Operaciones_diarias]]&gt;170),"💵","NO")</f>
        <v>NO</v>
      </c>
    </row>
    <row r="639" spans="1:14" x14ac:dyDescent="0.25">
      <c r="A639" s="8">
        <v>40911</v>
      </c>
      <c r="B639" s="3" t="s">
        <v>602</v>
      </c>
      <c r="C639" s="3" t="s">
        <v>39</v>
      </c>
      <c r="D639" s="3" t="s">
        <v>40</v>
      </c>
      <c r="E639" s="8">
        <v>3</v>
      </c>
      <c r="F639" t="b">
        <v>1</v>
      </c>
      <c r="G639" t="b">
        <v>0</v>
      </c>
      <c r="H639" s="3" t="s">
        <v>289</v>
      </c>
      <c r="I639" s="8">
        <v>2095</v>
      </c>
      <c r="J639" s="3" t="s">
        <v>532</v>
      </c>
      <c r="K639" s="3" t="s">
        <v>570</v>
      </c>
      <c r="L639" s="8">
        <v>1428</v>
      </c>
      <c r="M639" s="11">
        <v>310</v>
      </c>
      <c r="N639" t="str">
        <f>IF(AND(Tabla_Terminales[[#This Row],[Terminales]]&gt;2,Tabla_Terminales[[#This Row],[Operaciones_diarias]]&gt;170),"💵","NO")</f>
        <v>💵</v>
      </c>
    </row>
    <row r="640" spans="1:14" x14ac:dyDescent="0.25">
      <c r="A640" s="8">
        <v>40104</v>
      </c>
      <c r="B640" s="3" t="s">
        <v>604</v>
      </c>
      <c r="C640" s="3" t="s">
        <v>39</v>
      </c>
      <c r="D640" s="3" t="s">
        <v>40</v>
      </c>
      <c r="E640" s="8">
        <v>3</v>
      </c>
      <c r="F640" t="b">
        <v>1</v>
      </c>
      <c r="G640" t="b">
        <v>0</v>
      </c>
      <c r="H640" s="3" t="s">
        <v>290</v>
      </c>
      <c r="I640" s="8">
        <v>1031</v>
      </c>
      <c r="J640" s="3" t="s">
        <v>526</v>
      </c>
      <c r="K640" s="3" t="s">
        <v>566</v>
      </c>
      <c r="L640" s="8">
        <v>1250</v>
      </c>
      <c r="M640" s="11">
        <v>91</v>
      </c>
      <c r="N640" t="str">
        <f>IF(AND(Tabla_Terminales[[#This Row],[Terminales]]&gt;2,Tabla_Terminales[[#This Row],[Operaciones_diarias]]&gt;170),"💵","NO")</f>
        <v>NO</v>
      </c>
    </row>
    <row r="641" spans="1:14" x14ac:dyDescent="0.25">
      <c r="A641" s="8">
        <v>40094</v>
      </c>
      <c r="B641" s="3" t="s">
        <v>604</v>
      </c>
      <c r="C641" s="3" t="s">
        <v>39</v>
      </c>
      <c r="D641" s="3" t="s">
        <v>40</v>
      </c>
      <c r="E641" s="8">
        <v>4</v>
      </c>
      <c r="F641" t="b">
        <v>1</v>
      </c>
      <c r="G641" t="b">
        <v>1</v>
      </c>
      <c r="H641" s="3" t="s">
        <v>290</v>
      </c>
      <c r="I641" s="8">
        <v>140</v>
      </c>
      <c r="J641" s="3" t="s">
        <v>537</v>
      </c>
      <c r="K641" s="3" t="s">
        <v>568</v>
      </c>
      <c r="L641" s="8">
        <v>1184</v>
      </c>
      <c r="M641" s="11">
        <v>215</v>
      </c>
      <c r="N641" t="str">
        <f>IF(AND(Tabla_Terminales[[#This Row],[Terminales]]&gt;2,Tabla_Terminales[[#This Row],[Operaciones_diarias]]&gt;170),"💵","NO")</f>
        <v>💵</v>
      </c>
    </row>
    <row r="642" spans="1:14" x14ac:dyDescent="0.25">
      <c r="A642" s="8">
        <v>40837</v>
      </c>
      <c r="B642" s="3" t="s">
        <v>602</v>
      </c>
      <c r="C642" s="3" t="s">
        <v>39</v>
      </c>
      <c r="D642" s="3" t="s">
        <v>40</v>
      </c>
      <c r="E642" s="8">
        <v>3</v>
      </c>
      <c r="F642" t="b">
        <v>0</v>
      </c>
      <c r="G642" t="b">
        <v>1</v>
      </c>
      <c r="H642" s="3" t="s">
        <v>290</v>
      </c>
      <c r="I642" s="8">
        <v>293</v>
      </c>
      <c r="J642" s="3" t="s">
        <v>518</v>
      </c>
      <c r="K642" s="3" t="s">
        <v>562</v>
      </c>
      <c r="L642" s="8">
        <v>1184</v>
      </c>
      <c r="M642" s="11">
        <v>290</v>
      </c>
      <c r="N642" t="str">
        <f>IF(AND(Tabla_Terminales[[#This Row],[Terminales]]&gt;2,Tabla_Terminales[[#This Row],[Operaciones_diarias]]&gt;170),"💵","NO")</f>
        <v>💵</v>
      </c>
    </row>
    <row r="643" spans="1:14" x14ac:dyDescent="0.25">
      <c r="A643" s="8">
        <v>40644</v>
      </c>
      <c r="B643" s="3" t="s">
        <v>606</v>
      </c>
      <c r="C643" s="3" t="s">
        <v>39</v>
      </c>
      <c r="D643" s="3" t="s">
        <v>40</v>
      </c>
      <c r="E643" s="8">
        <v>2</v>
      </c>
      <c r="F643" t="b">
        <v>1</v>
      </c>
      <c r="G643" t="b">
        <v>1</v>
      </c>
      <c r="H643" s="3" t="s">
        <v>290</v>
      </c>
      <c r="I643" s="8">
        <v>510</v>
      </c>
      <c r="J643" s="3" t="s">
        <v>537</v>
      </c>
      <c r="K643" s="3" t="s">
        <v>568</v>
      </c>
      <c r="L643" s="8">
        <v>1235</v>
      </c>
      <c r="M643" s="11">
        <v>234</v>
      </c>
      <c r="N643" t="str">
        <f>IF(AND(Tabla_Terminales[[#This Row],[Terminales]]&gt;2,Tabla_Terminales[[#This Row],[Operaciones_diarias]]&gt;170),"💵","NO")</f>
        <v>NO</v>
      </c>
    </row>
    <row r="644" spans="1:14" x14ac:dyDescent="0.25">
      <c r="A644" s="8">
        <v>40506</v>
      </c>
      <c r="B644" s="3" t="s">
        <v>603</v>
      </c>
      <c r="C644" s="3" t="s">
        <v>39</v>
      </c>
      <c r="D644" s="3" t="s">
        <v>40</v>
      </c>
      <c r="E644" s="8">
        <v>2</v>
      </c>
      <c r="F644" t="b">
        <v>1</v>
      </c>
      <c r="G644" t="b">
        <v>1</v>
      </c>
      <c r="H644" s="3" t="s">
        <v>290</v>
      </c>
      <c r="I644" s="8">
        <v>537</v>
      </c>
      <c r="J644" s="3" t="s">
        <v>518</v>
      </c>
      <c r="K644" s="3" t="s">
        <v>562</v>
      </c>
      <c r="L644" s="8">
        <v>1235</v>
      </c>
      <c r="M644" s="11">
        <v>100</v>
      </c>
      <c r="N644" t="str">
        <f>IF(AND(Tabla_Terminales[[#This Row],[Terminales]]&gt;2,Tabla_Terminales[[#This Row],[Operaciones_diarias]]&gt;170),"💵","NO")</f>
        <v>NO</v>
      </c>
    </row>
    <row r="645" spans="1:14" x14ac:dyDescent="0.25">
      <c r="A645" s="8">
        <v>40311</v>
      </c>
      <c r="B645" s="3" t="s">
        <v>604</v>
      </c>
      <c r="C645" s="3" t="s">
        <v>39</v>
      </c>
      <c r="D645" s="3" t="s">
        <v>40</v>
      </c>
      <c r="E645" s="8">
        <v>2</v>
      </c>
      <c r="F645" t="b">
        <v>1</v>
      </c>
      <c r="G645" t="b">
        <v>1</v>
      </c>
      <c r="H645" s="3" t="s">
        <v>291</v>
      </c>
      <c r="I645" s="8">
        <v>1602</v>
      </c>
      <c r="J645" s="3" t="s">
        <v>524</v>
      </c>
      <c r="K645" s="3" t="s">
        <v>565</v>
      </c>
      <c r="L645" s="8">
        <v>1018</v>
      </c>
      <c r="M645" s="11">
        <v>89</v>
      </c>
      <c r="N645" t="str">
        <f>IF(AND(Tabla_Terminales[[#This Row],[Terminales]]&gt;2,Tabla_Terminales[[#This Row],[Operaciones_diarias]]&gt;170),"💵","NO")</f>
        <v>NO</v>
      </c>
    </row>
    <row r="646" spans="1:14" x14ac:dyDescent="0.25">
      <c r="A646" s="8">
        <v>40446</v>
      </c>
      <c r="B646" s="3" t="s">
        <v>603</v>
      </c>
      <c r="C646" s="3" t="s">
        <v>39</v>
      </c>
      <c r="D646" s="3" t="s">
        <v>40</v>
      </c>
      <c r="E646" s="8">
        <v>1</v>
      </c>
      <c r="F646" t="b">
        <v>0</v>
      </c>
      <c r="G646" t="b">
        <v>1</v>
      </c>
      <c r="H646" s="3" t="s">
        <v>292</v>
      </c>
      <c r="I646" s="8">
        <v>2401</v>
      </c>
      <c r="J646" s="3" t="s">
        <v>524</v>
      </c>
      <c r="K646" s="3" t="s">
        <v>565</v>
      </c>
      <c r="L646" s="8">
        <v>1425</v>
      </c>
      <c r="M646" s="11">
        <v>59</v>
      </c>
      <c r="N646" t="str">
        <f>IF(AND(Tabla_Terminales[[#This Row],[Terminales]]&gt;2,Tabla_Terminales[[#This Row],[Operaciones_diarias]]&gt;170),"💵","NO")</f>
        <v>NO</v>
      </c>
    </row>
    <row r="647" spans="1:14" x14ac:dyDescent="0.25">
      <c r="A647" s="8">
        <v>41161</v>
      </c>
      <c r="B647" s="3" t="s">
        <v>605</v>
      </c>
      <c r="C647" s="3" t="s">
        <v>39</v>
      </c>
      <c r="D647" s="3" t="s">
        <v>40</v>
      </c>
      <c r="E647" s="8">
        <v>2</v>
      </c>
      <c r="F647" t="b">
        <v>0</v>
      </c>
      <c r="G647" t="b">
        <v>1</v>
      </c>
      <c r="H647" s="3" t="s">
        <v>292</v>
      </c>
      <c r="I647" s="8">
        <v>2958</v>
      </c>
      <c r="J647" s="3" t="s">
        <v>524</v>
      </c>
      <c r="K647" s="3" t="s">
        <v>565</v>
      </c>
      <c r="L647" s="8">
        <v>1425</v>
      </c>
      <c r="M647" s="11">
        <v>127</v>
      </c>
      <c r="N647" t="str">
        <f>IF(AND(Tabla_Terminales[[#This Row],[Terminales]]&gt;2,Tabla_Terminales[[#This Row],[Operaciones_diarias]]&gt;170),"💵","NO")</f>
        <v>NO</v>
      </c>
    </row>
    <row r="648" spans="1:14" x14ac:dyDescent="0.25">
      <c r="A648" s="8">
        <v>41365</v>
      </c>
      <c r="B648" s="3" t="s">
        <v>37</v>
      </c>
      <c r="C648" s="3" t="s">
        <v>39</v>
      </c>
      <c r="D648" s="3" t="s">
        <v>40</v>
      </c>
      <c r="E648" s="8">
        <v>2</v>
      </c>
      <c r="F648" t="b">
        <v>0</v>
      </c>
      <c r="G648" t="b">
        <v>1</v>
      </c>
      <c r="H648" s="3" t="s">
        <v>292</v>
      </c>
      <c r="I648" s="8">
        <v>3001</v>
      </c>
      <c r="J648" s="3" t="s">
        <v>530</v>
      </c>
      <c r="K648" s="3" t="s">
        <v>569</v>
      </c>
      <c r="L648" s="8">
        <v>1425</v>
      </c>
      <c r="M648" s="11">
        <v>24</v>
      </c>
      <c r="N648" t="str">
        <f>IF(AND(Tabla_Terminales[[#This Row],[Terminales]]&gt;2,Tabla_Terminales[[#This Row],[Operaciones_diarias]]&gt;170),"💵","NO")</f>
        <v>NO</v>
      </c>
    </row>
    <row r="649" spans="1:14" x14ac:dyDescent="0.25">
      <c r="A649" s="8">
        <v>39898</v>
      </c>
      <c r="B649" s="3" t="s">
        <v>610</v>
      </c>
      <c r="C649" s="3" t="s">
        <v>39</v>
      </c>
      <c r="D649" s="3" t="s">
        <v>40</v>
      </c>
      <c r="E649" s="8">
        <v>3</v>
      </c>
      <c r="F649" t="b">
        <v>0</v>
      </c>
      <c r="G649" t="b">
        <v>0</v>
      </c>
      <c r="H649" s="3" t="s">
        <v>292</v>
      </c>
      <c r="I649" s="8">
        <v>3015</v>
      </c>
      <c r="J649" s="3" t="s">
        <v>530</v>
      </c>
      <c r="K649" s="3" t="s">
        <v>569</v>
      </c>
      <c r="L649" s="8">
        <v>1425</v>
      </c>
      <c r="M649" s="11">
        <v>110</v>
      </c>
      <c r="N649" t="str">
        <f>IF(AND(Tabla_Terminales[[#This Row],[Terminales]]&gt;2,Tabla_Terminales[[#This Row],[Operaciones_diarias]]&gt;170),"💵","NO")</f>
        <v>NO</v>
      </c>
    </row>
    <row r="650" spans="1:14" x14ac:dyDescent="0.25">
      <c r="A650" s="8">
        <v>40211</v>
      </c>
      <c r="B650" s="3" t="s">
        <v>604</v>
      </c>
      <c r="C650" s="3" t="s">
        <v>39</v>
      </c>
      <c r="D650" s="3" t="s">
        <v>40</v>
      </c>
      <c r="E650" s="8">
        <v>2</v>
      </c>
      <c r="F650" t="b">
        <v>1</v>
      </c>
      <c r="G650" t="b">
        <v>1</v>
      </c>
      <c r="H650" s="3" t="s">
        <v>292</v>
      </c>
      <c r="I650" s="8">
        <v>3201</v>
      </c>
      <c r="J650" s="3" t="s">
        <v>530</v>
      </c>
      <c r="K650" s="3" t="s">
        <v>569</v>
      </c>
      <c r="L650" s="8">
        <v>1425</v>
      </c>
      <c r="M650" s="11">
        <v>91</v>
      </c>
      <c r="N650" t="str">
        <f>IF(AND(Tabla_Terminales[[#This Row],[Terminales]]&gt;2,Tabla_Terminales[[#This Row],[Operaciones_diarias]]&gt;170),"💵","NO")</f>
        <v>NO</v>
      </c>
    </row>
    <row r="651" spans="1:14" x14ac:dyDescent="0.25">
      <c r="A651" s="8">
        <v>39948</v>
      </c>
      <c r="B651" s="3" t="s">
        <v>608</v>
      </c>
      <c r="C651" s="3" t="s">
        <v>39</v>
      </c>
      <c r="D651" s="3" t="s">
        <v>40</v>
      </c>
      <c r="E651" s="8">
        <v>1</v>
      </c>
      <c r="F651" t="b">
        <v>0</v>
      </c>
      <c r="G651" t="b">
        <v>0</v>
      </c>
      <c r="H651" s="3" t="s">
        <v>292</v>
      </c>
      <c r="I651" s="8">
        <v>3701</v>
      </c>
      <c r="J651" s="3" t="s">
        <v>530</v>
      </c>
      <c r="K651" s="3" t="s">
        <v>569</v>
      </c>
      <c r="L651" s="8">
        <v>1425</v>
      </c>
      <c r="M651" s="11">
        <v>74</v>
      </c>
      <c r="N651" t="str">
        <f>IF(AND(Tabla_Terminales[[#This Row],[Terminales]]&gt;2,Tabla_Terminales[[#This Row],[Operaciones_diarias]]&gt;170),"💵","NO")</f>
        <v>NO</v>
      </c>
    </row>
    <row r="652" spans="1:14" x14ac:dyDescent="0.25">
      <c r="A652" s="8">
        <v>40013</v>
      </c>
      <c r="B652" s="3" t="s">
        <v>611</v>
      </c>
      <c r="C652" s="3" t="s">
        <v>39</v>
      </c>
      <c r="D652" s="3" t="s">
        <v>40</v>
      </c>
      <c r="E652" s="8">
        <v>3</v>
      </c>
      <c r="F652" t="b">
        <v>0</v>
      </c>
      <c r="G652" t="b">
        <v>0</v>
      </c>
      <c r="H652" s="3" t="s">
        <v>101</v>
      </c>
      <c r="I652" s="8">
        <v>1064</v>
      </c>
      <c r="J652" s="3" t="s">
        <v>517</v>
      </c>
      <c r="K652" s="3" t="s">
        <v>559</v>
      </c>
      <c r="L652" s="8">
        <v>1001</v>
      </c>
      <c r="M652" s="11">
        <v>42</v>
      </c>
      <c r="N652" t="str">
        <f>IF(AND(Tabla_Terminales[[#This Row],[Terminales]]&gt;2,Tabla_Terminales[[#This Row],[Operaciones_diarias]]&gt;170),"💵","NO")</f>
        <v>NO</v>
      </c>
    </row>
    <row r="653" spans="1:14" x14ac:dyDescent="0.25">
      <c r="A653" s="8">
        <v>41110</v>
      </c>
      <c r="B653" s="3" t="s">
        <v>605</v>
      </c>
      <c r="C653" s="3" t="s">
        <v>39</v>
      </c>
      <c r="D653" s="3" t="s">
        <v>40</v>
      </c>
      <c r="E653" s="8">
        <v>1</v>
      </c>
      <c r="F653" t="b">
        <v>1</v>
      </c>
      <c r="G653" t="b">
        <v>0</v>
      </c>
      <c r="H653" s="3" t="s">
        <v>270</v>
      </c>
      <c r="I653" s="8">
        <v>6350</v>
      </c>
      <c r="J653" s="3" t="s">
        <v>532</v>
      </c>
      <c r="K653" s="3" t="s">
        <v>570</v>
      </c>
      <c r="L653" s="8">
        <v>1428</v>
      </c>
      <c r="M653" s="11">
        <v>58</v>
      </c>
      <c r="N653" t="str">
        <f>IF(AND(Tabla_Terminales[[#This Row],[Terminales]]&gt;2,Tabla_Terminales[[#This Row],[Operaciones_diarias]]&gt;170),"💵","NO")</f>
        <v>NO</v>
      </c>
    </row>
    <row r="654" spans="1:14" x14ac:dyDescent="0.25">
      <c r="A654" s="8">
        <v>40736</v>
      </c>
      <c r="B654" s="3" t="s">
        <v>602</v>
      </c>
      <c r="C654" s="3" t="s">
        <v>39</v>
      </c>
      <c r="D654" s="3" t="s">
        <v>40</v>
      </c>
      <c r="E654" s="8">
        <v>3</v>
      </c>
      <c r="F654" t="b">
        <v>0</v>
      </c>
      <c r="G654" t="b">
        <v>1</v>
      </c>
      <c r="H654" s="3" t="s">
        <v>270</v>
      </c>
      <c r="I654" s="8">
        <v>6876</v>
      </c>
      <c r="J654" s="3" t="s">
        <v>533</v>
      </c>
      <c r="K654" s="3" t="s">
        <v>570</v>
      </c>
      <c r="L654" s="8">
        <v>1429</v>
      </c>
      <c r="M654" s="11">
        <v>248</v>
      </c>
      <c r="N654" t="str">
        <f>IF(AND(Tabla_Terminales[[#This Row],[Terminales]]&gt;2,Tabla_Terminales[[#This Row],[Operaciones_diarias]]&gt;170),"💵","NO")</f>
        <v>💵</v>
      </c>
    </row>
    <row r="655" spans="1:14" x14ac:dyDescent="0.25">
      <c r="A655" s="8">
        <v>40786</v>
      </c>
      <c r="B655" s="3" t="s">
        <v>602</v>
      </c>
      <c r="C655" s="3" t="s">
        <v>39</v>
      </c>
      <c r="D655" s="3" t="s">
        <v>40</v>
      </c>
      <c r="E655" s="8">
        <v>1</v>
      </c>
      <c r="F655" t="b">
        <v>1</v>
      </c>
      <c r="G655" t="b">
        <v>1</v>
      </c>
      <c r="H655" s="3" t="s">
        <v>293</v>
      </c>
      <c r="I655" s="8">
        <v>2406</v>
      </c>
      <c r="J655" s="3" t="s">
        <v>547</v>
      </c>
      <c r="K655" s="3" t="s">
        <v>564</v>
      </c>
      <c r="L655" s="8">
        <v>1440</v>
      </c>
      <c r="M655" s="11">
        <v>160</v>
      </c>
      <c r="N655" t="str">
        <f>IF(AND(Tabla_Terminales[[#This Row],[Terminales]]&gt;2,Tabla_Terminales[[#This Row],[Operaciones_diarias]]&gt;170),"💵","NO")</f>
        <v>NO</v>
      </c>
    </row>
    <row r="656" spans="1:14" x14ac:dyDescent="0.25">
      <c r="A656" s="8">
        <v>40172</v>
      </c>
      <c r="B656" s="3" t="s">
        <v>604</v>
      </c>
      <c r="C656" s="3" t="s">
        <v>39</v>
      </c>
      <c r="D656" s="3" t="s">
        <v>40</v>
      </c>
      <c r="E656" s="8">
        <v>4</v>
      </c>
      <c r="F656" t="b">
        <v>0</v>
      </c>
      <c r="G656" t="b">
        <v>0</v>
      </c>
      <c r="H656" s="3" t="s">
        <v>101</v>
      </c>
      <c r="I656" s="8">
        <v>456</v>
      </c>
      <c r="J656" s="3" t="s">
        <v>512</v>
      </c>
      <c r="K656" s="3" t="s">
        <v>559</v>
      </c>
      <c r="L656" s="8">
        <v>1003</v>
      </c>
      <c r="M656" s="11">
        <v>80</v>
      </c>
      <c r="N656" t="str">
        <f>IF(AND(Tabla_Terminales[[#This Row],[Terminales]]&gt;2,Tabla_Terminales[[#This Row],[Operaciones_diarias]]&gt;170),"💵","NO")</f>
        <v>NO</v>
      </c>
    </row>
    <row r="657" spans="1:14" x14ac:dyDescent="0.25">
      <c r="A657" s="8">
        <v>40768</v>
      </c>
      <c r="B657" s="3" t="s">
        <v>602</v>
      </c>
      <c r="C657" s="3" t="s">
        <v>39</v>
      </c>
      <c r="D657" s="3" t="s">
        <v>40</v>
      </c>
      <c r="E657" s="8">
        <v>2</v>
      </c>
      <c r="F657" t="b">
        <v>1</v>
      </c>
      <c r="G657" t="b">
        <v>0</v>
      </c>
      <c r="H657" s="3" t="s">
        <v>101</v>
      </c>
      <c r="I657" s="8">
        <v>651</v>
      </c>
      <c r="J657" s="3" t="s">
        <v>512</v>
      </c>
      <c r="K657" s="3" t="s">
        <v>559</v>
      </c>
      <c r="L657" s="8">
        <v>1001</v>
      </c>
      <c r="M657" s="11">
        <v>140</v>
      </c>
      <c r="N657" t="str">
        <f>IF(AND(Tabla_Terminales[[#This Row],[Terminales]]&gt;2,Tabla_Terminales[[#This Row],[Operaciones_diarias]]&gt;170),"💵","NO")</f>
        <v>NO</v>
      </c>
    </row>
    <row r="658" spans="1:14" x14ac:dyDescent="0.25">
      <c r="A658" s="8">
        <v>41092</v>
      </c>
      <c r="B658" s="3" t="s">
        <v>605</v>
      </c>
      <c r="C658" s="3" t="s">
        <v>39</v>
      </c>
      <c r="D658" s="3" t="s">
        <v>40</v>
      </c>
      <c r="E658" s="8">
        <v>3</v>
      </c>
      <c r="F658" t="b">
        <v>1</v>
      </c>
      <c r="G658" t="b">
        <v>0</v>
      </c>
      <c r="H658" s="3" t="s">
        <v>101</v>
      </c>
      <c r="I658" s="8">
        <v>653</v>
      </c>
      <c r="J658" s="3" t="s">
        <v>512</v>
      </c>
      <c r="K658" s="3" t="s">
        <v>559</v>
      </c>
      <c r="L658" s="8">
        <v>1001</v>
      </c>
      <c r="M658" s="11">
        <v>173</v>
      </c>
      <c r="N658" t="str">
        <f>IF(AND(Tabla_Terminales[[#This Row],[Terminales]]&gt;2,Tabla_Terminales[[#This Row],[Operaciones_diarias]]&gt;170),"💵","NO")</f>
        <v>💵</v>
      </c>
    </row>
    <row r="659" spans="1:14" x14ac:dyDescent="0.25">
      <c r="A659" s="8">
        <v>40898</v>
      </c>
      <c r="B659" s="3" t="s">
        <v>602</v>
      </c>
      <c r="C659" s="3" t="s">
        <v>39</v>
      </c>
      <c r="D659" s="3" t="s">
        <v>40</v>
      </c>
      <c r="E659" s="8">
        <v>2</v>
      </c>
      <c r="F659" t="b">
        <v>1</v>
      </c>
      <c r="G659" t="b">
        <v>0</v>
      </c>
      <c r="H659" s="3" t="s">
        <v>101</v>
      </c>
      <c r="I659" s="8">
        <v>910</v>
      </c>
      <c r="J659" s="3" t="s">
        <v>517</v>
      </c>
      <c r="K659" s="3" t="s">
        <v>559</v>
      </c>
      <c r="L659" s="8">
        <v>1001</v>
      </c>
      <c r="M659" s="11">
        <v>176</v>
      </c>
      <c r="N659" t="str">
        <f>IF(AND(Tabla_Terminales[[#This Row],[Terminales]]&gt;2,Tabla_Terminales[[#This Row],[Operaciones_diarias]]&gt;170),"💵","NO")</f>
        <v>NO</v>
      </c>
    </row>
    <row r="660" spans="1:14" x14ac:dyDescent="0.25">
      <c r="A660" s="8">
        <v>39883</v>
      </c>
      <c r="B660" s="3" t="s">
        <v>610</v>
      </c>
      <c r="C660" s="3" t="s">
        <v>39</v>
      </c>
      <c r="D660" s="3" t="s">
        <v>40</v>
      </c>
      <c r="E660" s="8">
        <v>1</v>
      </c>
      <c r="F660" t="b">
        <v>1</v>
      </c>
      <c r="G660" t="b">
        <v>0</v>
      </c>
      <c r="H660" s="3" t="s">
        <v>294</v>
      </c>
      <c r="I660" s="8">
        <v>1407</v>
      </c>
      <c r="J660" s="3" t="s">
        <v>532</v>
      </c>
      <c r="K660" s="3" t="s">
        <v>570</v>
      </c>
      <c r="L660" s="8">
        <v>1426</v>
      </c>
      <c r="M660" s="11">
        <v>275</v>
      </c>
      <c r="N660" t="str">
        <f>IF(AND(Tabla_Terminales[[#This Row],[Terminales]]&gt;2,Tabla_Terminales[[#This Row],[Operaciones_diarias]]&gt;170),"💵","NO")</f>
        <v>NO</v>
      </c>
    </row>
    <row r="661" spans="1:14" x14ac:dyDescent="0.25">
      <c r="A661" s="8">
        <v>39911</v>
      </c>
      <c r="B661" s="3" t="s">
        <v>610</v>
      </c>
      <c r="C661" s="3" t="s">
        <v>39</v>
      </c>
      <c r="D661" s="3" t="s">
        <v>40</v>
      </c>
      <c r="E661" s="8">
        <v>1</v>
      </c>
      <c r="F661" t="b">
        <v>0</v>
      </c>
      <c r="G661" t="b">
        <v>0</v>
      </c>
      <c r="H661" s="3" t="s">
        <v>294</v>
      </c>
      <c r="I661" s="8">
        <v>1407</v>
      </c>
      <c r="J661" s="3" t="s">
        <v>532</v>
      </c>
      <c r="K661" s="3" t="s">
        <v>570</v>
      </c>
      <c r="L661" s="8">
        <v>1426</v>
      </c>
      <c r="M661" s="11">
        <v>276</v>
      </c>
      <c r="N661" t="str">
        <f>IF(AND(Tabla_Terminales[[#This Row],[Terminales]]&gt;2,Tabla_Terminales[[#This Row],[Operaciones_diarias]]&gt;170),"💵","NO")</f>
        <v>NO</v>
      </c>
    </row>
    <row r="662" spans="1:14" x14ac:dyDescent="0.25">
      <c r="A662" s="8">
        <v>39970</v>
      </c>
      <c r="B662" s="3" t="s">
        <v>608</v>
      </c>
      <c r="C662" s="3" t="s">
        <v>39</v>
      </c>
      <c r="D662" s="3" t="s">
        <v>40</v>
      </c>
      <c r="E662" s="8">
        <v>1</v>
      </c>
      <c r="F662" t="b">
        <v>1</v>
      </c>
      <c r="G662" t="b">
        <v>0</v>
      </c>
      <c r="H662" s="3" t="s">
        <v>294</v>
      </c>
      <c r="I662" s="8">
        <v>1029</v>
      </c>
      <c r="J662" s="3" t="s">
        <v>530</v>
      </c>
      <c r="K662" s="3" t="s">
        <v>569</v>
      </c>
      <c r="L662" s="8">
        <v>1426</v>
      </c>
      <c r="M662" s="11">
        <v>196</v>
      </c>
      <c r="N662" t="str">
        <f>IF(AND(Tabla_Terminales[[#This Row],[Terminales]]&gt;2,Tabla_Terminales[[#This Row],[Operaciones_diarias]]&gt;170),"💵","NO")</f>
        <v>NO</v>
      </c>
    </row>
    <row r="663" spans="1:14" x14ac:dyDescent="0.25">
      <c r="A663" s="8">
        <v>40089</v>
      </c>
      <c r="B663" s="3" t="s">
        <v>604</v>
      </c>
      <c r="C663" s="3" t="s">
        <v>39</v>
      </c>
      <c r="D663" s="3" t="s">
        <v>40</v>
      </c>
      <c r="E663" s="8">
        <v>3</v>
      </c>
      <c r="F663" t="b">
        <v>1</v>
      </c>
      <c r="G663" t="b">
        <v>0</v>
      </c>
      <c r="H663" s="3" t="s">
        <v>294</v>
      </c>
      <c r="I663" s="8">
        <v>1175</v>
      </c>
      <c r="J663" s="3" t="s">
        <v>530</v>
      </c>
      <c r="K663" s="3" t="s">
        <v>569</v>
      </c>
      <c r="L663" s="8">
        <v>1426</v>
      </c>
      <c r="M663" s="11">
        <v>60</v>
      </c>
      <c r="N663" t="str">
        <f>IF(AND(Tabla_Terminales[[#This Row],[Terminales]]&gt;2,Tabla_Terminales[[#This Row],[Operaciones_diarias]]&gt;170),"💵","NO")</f>
        <v>NO</v>
      </c>
    </row>
    <row r="664" spans="1:14" x14ac:dyDescent="0.25">
      <c r="A664" s="8">
        <v>40405</v>
      </c>
      <c r="B664" s="3" t="s">
        <v>603</v>
      </c>
      <c r="C664" s="3" t="s">
        <v>39</v>
      </c>
      <c r="D664" s="3" t="s">
        <v>40</v>
      </c>
      <c r="E664" s="8">
        <v>2</v>
      </c>
      <c r="F664" t="b">
        <v>1</v>
      </c>
      <c r="G664" t="b">
        <v>0</v>
      </c>
      <c r="H664" s="3" t="s">
        <v>294</v>
      </c>
      <c r="I664" s="8">
        <v>1201</v>
      </c>
      <c r="J664" s="3" t="s">
        <v>530</v>
      </c>
      <c r="K664" s="3" t="s">
        <v>569</v>
      </c>
      <c r="L664" s="8">
        <v>1426</v>
      </c>
      <c r="M664" s="11">
        <v>178</v>
      </c>
      <c r="N664" t="str">
        <f>IF(AND(Tabla_Terminales[[#This Row],[Terminales]]&gt;2,Tabla_Terminales[[#This Row],[Operaciones_diarias]]&gt;170),"💵","NO")</f>
        <v>NO</v>
      </c>
    </row>
    <row r="665" spans="1:14" x14ac:dyDescent="0.25">
      <c r="A665" s="8">
        <v>40934</v>
      </c>
      <c r="B665" s="3" t="s">
        <v>602</v>
      </c>
      <c r="C665" s="3" t="s">
        <v>39</v>
      </c>
      <c r="D665" s="3" t="s">
        <v>40</v>
      </c>
      <c r="E665" s="8">
        <v>2</v>
      </c>
      <c r="F665" t="b">
        <v>0</v>
      </c>
      <c r="G665" t="b">
        <v>1</v>
      </c>
      <c r="H665" s="3" t="s">
        <v>294</v>
      </c>
      <c r="I665" s="8">
        <v>1349</v>
      </c>
      <c r="J665" s="3" t="s">
        <v>530</v>
      </c>
      <c r="K665" s="3" t="s">
        <v>569</v>
      </c>
      <c r="L665" s="8">
        <v>1426</v>
      </c>
      <c r="M665" s="11">
        <v>241</v>
      </c>
      <c r="N665" t="str">
        <f>IF(AND(Tabla_Terminales[[#This Row],[Terminales]]&gt;2,Tabla_Terminales[[#This Row],[Operaciones_diarias]]&gt;170),"💵","NO")</f>
        <v>NO</v>
      </c>
    </row>
    <row r="666" spans="1:14" x14ac:dyDescent="0.25">
      <c r="A666" s="8">
        <v>40705</v>
      </c>
      <c r="B666" s="3" t="s">
        <v>606</v>
      </c>
      <c r="C666" s="3" t="s">
        <v>39</v>
      </c>
      <c r="D666" s="3" t="s">
        <v>40</v>
      </c>
      <c r="E666" s="8">
        <v>2</v>
      </c>
      <c r="F666" t="b">
        <v>0</v>
      </c>
      <c r="G666" t="b">
        <v>1</v>
      </c>
      <c r="H666" s="3" t="s">
        <v>294</v>
      </c>
      <c r="I666" s="8">
        <v>1383</v>
      </c>
      <c r="J666" s="3" t="s">
        <v>530</v>
      </c>
      <c r="K666" s="3" t="s">
        <v>569</v>
      </c>
      <c r="L666" s="8">
        <v>1426</v>
      </c>
      <c r="M666" s="11">
        <v>22</v>
      </c>
      <c r="N666" t="str">
        <f>IF(AND(Tabla_Terminales[[#This Row],[Terminales]]&gt;2,Tabla_Terminales[[#This Row],[Operaciones_diarias]]&gt;170),"💵","NO")</f>
        <v>NO</v>
      </c>
    </row>
    <row r="667" spans="1:14" x14ac:dyDescent="0.25">
      <c r="A667" s="8">
        <v>39884</v>
      </c>
      <c r="B667" s="3" t="s">
        <v>610</v>
      </c>
      <c r="C667" s="3" t="s">
        <v>39</v>
      </c>
      <c r="D667" s="3" t="s">
        <v>40</v>
      </c>
      <c r="E667" s="8">
        <v>2</v>
      </c>
      <c r="F667" t="b">
        <v>1</v>
      </c>
      <c r="G667" t="b">
        <v>1</v>
      </c>
      <c r="H667" s="3" t="s">
        <v>295</v>
      </c>
      <c r="I667" s="8">
        <v>1022</v>
      </c>
      <c r="J667" s="3" t="s">
        <v>525</v>
      </c>
      <c r="K667" s="3" t="s">
        <v>560</v>
      </c>
      <c r="L667" s="8">
        <v>1270</v>
      </c>
      <c r="M667" s="11">
        <v>104</v>
      </c>
      <c r="N667" t="str">
        <f>IF(AND(Tabla_Terminales[[#This Row],[Terminales]]&gt;2,Tabla_Terminales[[#This Row],[Operaciones_diarias]]&gt;170),"💵","NO")</f>
        <v>NO</v>
      </c>
    </row>
    <row r="668" spans="1:14" x14ac:dyDescent="0.25">
      <c r="A668" s="8">
        <v>40593</v>
      </c>
      <c r="B668" s="3" t="s">
        <v>606</v>
      </c>
      <c r="C668" s="3" t="s">
        <v>39</v>
      </c>
      <c r="D668" s="3" t="s">
        <v>40</v>
      </c>
      <c r="E668" s="8">
        <v>2</v>
      </c>
      <c r="F668" t="b">
        <v>1</v>
      </c>
      <c r="G668" t="b">
        <v>1</v>
      </c>
      <c r="H668" s="3" t="s">
        <v>296</v>
      </c>
      <c r="I668" s="8">
        <v>702</v>
      </c>
      <c r="J668" s="3" t="s">
        <v>525</v>
      </c>
      <c r="K668" s="3" t="s">
        <v>560</v>
      </c>
      <c r="L668" s="8">
        <v>1268</v>
      </c>
      <c r="M668" s="11">
        <v>289</v>
      </c>
      <c r="N668" t="str">
        <f>IF(AND(Tabla_Terminales[[#This Row],[Terminales]]&gt;2,Tabla_Terminales[[#This Row],[Operaciones_diarias]]&gt;170),"💵","NO")</f>
        <v>NO</v>
      </c>
    </row>
    <row r="669" spans="1:14" x14ac:dyDescent="0.25">
      <c r="A669" s="8">
        <v>40532</v>
      </c>
      <c r="B669" s="3" t="s">
        <v>606</v>
      </c>
      <c r="C669" s="3" t="s">
        <v>39</v>
      </c>
      <c r="D669" s="3" t="s">
        <v>40</v>
      </c>
      <c r="E669" s="8">
        <v>3</v>
      </c>
      <c r="F669" t="b">
        <v>1</v>
      </c>
      <c r="G669" t="b">
        <v>0</v>
      </c>
      <c r="H669" s="3" t="s">
        <v>297</v>
      </c>
      <c r="I669" s="8">
        <v>3099</v>
      </c>
      <c r="J669" s="3" t="s">
        <v>532</v>
      </c>
      <c r="K669" s="3" t="s">
        <v>570</v>
      </c>
      <c r="L669" s="8">
        <v>1428</v>
      </c>
      <c r="M669" s="11">
        <v>100</v>
      </c>
      <c r="N669" t="str">
        <f>IF(AND(Tabla_Terminales[[#This Row],[Terminales]]&gt;2,Tabla_Terminales[[#This Row],[Operaciones_diarias]]&gt;170),"💵","NO")</f>
        <v>NO</v>
      </c>
    </row>
    <row r="670" spans="1:14" x14ac:dyDescent="0.25">
      <c r="A670" s="8">
        <v>40600</v>
      </c>
      <c r="B670" s="3" t="s">
        <v>606</v>
      </c>
      <c r="C670" s="3" t="s">
        <v>39</v>
      </c>
      <c r="D670" s="3" t="s">
        <v>40</v>
      </c>
      <c r="E670" s="8">
        <v>2</v>
      </c>
      <c r="F670" t="b">
        <v>1</v>
      </c>
      <c r="G670" t="b">
        <v>1</v>
      </c>
      <c r="H670" s="3" t="s">
        <v>295</v>
      </c>
      <c r="I670" s="8">
        <v>1107</v>
      </c>
      <c r="J670" s="3" t="s">
        <v>525</v>
      </c>
      <c r="K670" s="3" t="s">
        <v>560</v>
      </c>
      <c r="L670" s="8">
        <v>1270</v>
      </c>
      <c r="M670" s="11">
        <v>162</v>
      </c>
      <c r="N670" t="str">
        <f>IF(AND(Tabla_Terminales[[#This Row],[Terminales]]&gt;2,Tabla_Terminales[[#This Row],[Operaciones_diarias]]&gt;170),"💵","NO")</f>
        <v>NO</v>
      </c>
    </row>
    <row r="671" spans="1:14" x14ac:dyDescent="0.25">
      <c r="A671" s="8">
        <v>40996</v>
      </c>
      <c r="B671" s="3" t="s">
        <v>602</v>
      </c>
      <c r="C671" s="3" t="s">
        <v>39</v>
      </c>
      <c r="D671" s="3" t="s">
        <v>40</v>
      </c>
      <c r="E671" s="8">
        <v>2</v>
      </c>
      <c r="F671" t="b">
        <v>1</v>
      </c>
      <c r="G671" t="b">
        <v>0</v>
      </c>
      <c r="H671" s="3" t="s">
        <v>295</v>
      </c>
      <c r="I671" s="8">
        <v>650</v>
      </c>
      <c r="J671" s="3" t="s">
        <v>525</v>
      </c>
      <c r="K671" s="3" t="s">
        <v>560</v>
      </c>
      <c r="L671" s="8">
        <v>1270</v>
      </c>
      <c r="M671" s="11">
        <v>313</v>
      </c>
      <c r="N671" t="str">
        <f>IF(AND(Tabla_Terminales[[#This Row],[Terminales]]&gt;2,Tabla_Terminales[[#This Row],[Operaciones_diarias]]&gt;170),"💵","NO")</f>
        <v>NO</v>
      </c>
    </row>
    <row r="672" spans="1:14" x14ac:dyDescent="0.25">
      <c r="A672" s="8">
        <v>40050</v>
      </c>
      <c r="B672" s="3" t="s">
        <v>611</v>
      </c>
      <c r="C672" s="3" t="s">
        <v>39</v>
      </c>
      <c r="D672" s="3" t="s">
        <v>40</v>
      </c>
      <c r="E672" s="8">
        <v>2</v>
      </c>
      <c r="F672" t="b">
        <v>1</v>
      </c>
      <c r="G672" t="b">
        <v>1</v>
      </c>
      <c r="H672" s="3" t="s">
        <v>295</v>
      </c>
      <c r="I672" s="8">
        <v>701</v>
      </c>
      <c r="J672" s="3" t="s">
        <v>525</v>
      </c>
      <c r="K672" s="3" t="s">
        <v>560</v>
      </c>
      <c r="L672" s="8">
        <v>1270</v>
      </c>
      <c r="M672" s="11">
        <v>215</v>
      </c>
      <c r="N672" t="str">
        <f>IF(AND(Tabla_Terminales[[#This Row],[Terminales]]&gt;2,Tabla_Terminales[[#This Row],[Operaciones_diarias]]&gt;170),"💵","NO")</f>
        <v>NO</v>
      </c>
    </row>
    <row r="673" spans="1:14" x14ac:dyDescent="0.25">
      <c r="A673" s="8">
        <v>40424</v>
      </c>
      <c r="B673" s="3" t="s">
        <v>603</v>
      </c>
      <c r="C673" s="3" t="s">
        <v>39</v>
      </c>
      <c r="D673" s="3" t="s">
        <v>40</v>
      </c>
      <c r="E673" s="8">
        <v>1</v>
      </c>
      <c r="F673" t="b">
        <v>0</v>
      </c>
      <c r="G673" t="b">
        <v>1</v>
      </c>
      <c r="H673" s="3" t="s">
        <v>295</v>
      </c>
      <c r="I673" s="8">
        <v>736</v>
      </c>
      <c r="J673" s="3" t="s">
        <v>525</v>
      </c>
      <c r="K673" s="3" t="s">
        <v>560</v>
      </c>
      <c r="L673" s="8">
        <v>1270</v>
      </c>
      <c r="M673" s="11">
        <v>219</v>
      </c>
      <c r="N673" t="str">
        <f>IF(AND(Tabla_Terminales[[#This Row],[Terminales]]&gt;2,Tabla_Terminales[[#This Row],[Operaciones_diarias]]&gt;170),"💵","NO")</f>
        <v>NO</v>
      </c>
    </row>
    <row r="674" spans="1:14" x14ac:dyDescent="0.25">
      <c r="A674" s="8">
        <v>40379</v>
      </c>
      <c r="B674" s="3" t="s">
        <v>604</v>
      </c>
      <c r="C674" s="3" t="s">
        <v>39</v>
      </c>
      <c r="D674" s="3" t="s">
        <v>40</v>
      </c>
      <c r="E674" s="8">
        <v>2</v>
      </c>
      <c r="F674" t="b">
        <v>0</v>
      </c>
      <c r="G674" t="b">
        <v>1</v>
      </c>
      <c r="H674" s="3" t="s">
        <v>295</v>
      </c>
      <c r="I674" s="8">
        <v>895</v>
      </c>
      <c r="J674" s="3" t="s">
        <v>525</v>
      </c>
      <c r="K674" s="3" t="s">
        <v>560</v>
      </c>
      <c r="L674" s="8">
        <v>1270</v>
      </c>
      <c r="M674" s="11">
        <v>308</v>
      </c>
      <c r="N674" t="str">
        <f>IF(AND(Tabla_Terminales[[#This Row],[Terminales]]&gt;2,Tabla_Terminales[[#This Row],[Operaciones_diarias]]&gt;170),"💵","NO")</f>
        <v>NO</v>
      </c>
    </row>
    <row r="675" spans="1:14" x14ac:dyDescent="0.25">
      <c r="A675" s="8">
        <v>41215</v>
      </c>
      <c r="B675" s="3" t="s">
        <v>605</v>
      </c>
      <c r="C675" s="3" t="s">
        <v>39</v>
      </c>
      <c r="D675" s="3" t="s">
        <v>40</v>
      </c>
      <c r="E675" s="8">
        <v>2</v>
      </c>
      <c r="F675" t="b">
        <v>1</v>
      </c>
      <c r="G675" t="b">
        <v>1</v>
      </c>
      <c r="H675" s="3" t="s">
        <v>285</v>
      </c>
      <c r="I675" s="8">
        <v>3525</v>
      </c>
      <c r="J675" s="3" t="s">
        <v>542</v>
      </c>
      <c r="K675" s="3" t="s">
        <v>573</v>
      </c>
      <c r="L675" s="8">
        <v>1419</v>
      </c>
      <c r="M675" s="11">
        <v>221</v>
      </c>
      <c r="N675" t="str">
        <f>IF(AND(Tabla_Terminales[[#This Row],[Terminales]]&gt;2,Tabla_Terminales[[#This Row],[Operaciones_diarias]]&gt;170),"💵","NO")</f>
        <v>NO</v>
      </c>
    </row>
    <row r="676" spans="1:14" x14ac:dyDescent="0.25">
      <c r="A676" s="8">
        <v>40648</v>
      </c>
      <c r="B676" s="3" t="s">
        <v>606</v>
      </c>
      <c r="C676" s="3" t="s">
        <v>39</v>
      </c>
      <c r="D676" s="3" t="s">
        <v>40</v>
      </c>
      <c r="E676" s="8">
        <v>3</v>
      </c>
      <c r="F676" t="b">
        <v>0</v>
      </c>
      <c r="G676" t="b">
        <v>0</v>
      </c>
      <c r="H676" s="3" t="s">
        <v>298</v>
      </c>
      <c r="I676" s="8">
        <v>1922</v>
      </c>
      <c r="J676" s="3" t="s">
        <v>545</v>
      </c>
      <c r="K676" s="3" t="s">
        <v>573</v>
      </c>
      <c r="L676" s="8">
        <v>1416</v>
      </c>
      <c r="M676" s="11">
        <v>100</v>
      </c>
      <c r="N676" t="str">
        <f>IF(AND(Tabla_Terminales[[#This Row],[Terminales]]&gt;2,Tabla_Terminales[[#This Row],[Operaciones_diarias]]&gt;170),"💵","NO")</f>
        <v>NO</v>
      </c>
    </row>
    <row r="677" spans="1:14" x14ac:dyDescent="0.25">
      <c r="A677" s="8">
        <v>40910</v>
      </c>
      <c r="B677" s="3" t="s">
        <v>602</v>
      </c>
      <c r="C677" s="3" t="s">
        <v>39</v>
      </c>
      <c r="D677" s="3" t="s">
        <v>40</v>
      </c>
      <c r="E677" s="8">
        <v>3</v>
      </c>
      <c r="F677" t="b">
        <v>0</v>
      </c>
      <c r="G677" t="b">
        <v>1</v>
      </c>
      <c r="H677" s="3" t="s">
        <v>298</v>
      </c>
      <c r="I677" s="8">
        <v>2330</v>
      </c>
      <c r="J677" s="3" t="s">
        <v>556</v>
      </c>
      <c r="K677" s="3" t="s">
        <v>573</v>
      </c>
      <c r="L677" s="8">
        <v>1416</v>
      </c>
      <c r="M677" s="11">
        <v>235</v>
      </c>
      <c r="N677" t="str">
        <f>IF(AND(Tabla_Terminales[[#This Row],[Terminales]]&gt;2,Tabla_Terminales[[#This Row],[Operaciones_diarias]]&gt;170),"💵","NO")</f>
        <v>💵</v>
      </c>
    </row>
    <row r="678" spans="1:14" x14ac:dyDescent="0.25">
      <c r="A678" s="8">
        <v>40602</v>
      </c>
      <c r="B678" s="3" t="s">
        <v>606</v>
      </c>
      <c r="C678" s="3" t="s">
        <v>39</v>
      </c>
      <c r="D678" s="3" t="s">
        <v>40</v>
      </c>
      <c r="E678" s="8">
        <v>3</v>
      </c>
      <c r="F678" t="b">
        <v>0</v>
      </c>
      <c r="G678" t="b">
        <v>0</v>
      </c>
      <c r="H678" s="3" t="s">
        <v>299</v>
      </c>
      <c r="I678" s="8">
        <v>505</v>
      </c>
      <c r="J678" s="3" t="s">
        <v>515</v>
      </c>
      <c r="K678" s="3" t="s">
        <v>559</v>
      </c>
      <c r="L678" s="8">
        <v>1063</v>
      </c>
      <c r="M678" s="11">
        <v>132</v>
      </c>
      <c r="N678" t="str">
        <f>IF(AND(Tabla_Terminales[[#This Row],[Terminales]]&gt;2,Tabla_Terminales[[#This Row],[Operaciones_diarias]]&gt;170),"💵","NO")</f>
        <v>NO</v>
      </c>
    </row>
    <row r="679" spans="1:14" x14ac:dyDescent="0.25">
      <c r="A679" s="8">
        <v>40067</v>
      </c>
      <c r="B679" s="3" t="s">
        <v>611</v>
      </c>
      <c r="C679" s="3" t="s">
        <v>39</v>
      </c>
      <c r="D679" s="3" t="s">
        <v>40</v>
      </c>
      <c r="E679" s="8">
        <v>2</v>
      </c>
      <c r="F679" t="b">
        <v>0</v>
      </c>
      <c r="G679" t="b">
        <v>1</v>
      </c>
      <c r="H679" s="3" t="s">
        <v>299</v>
      </c>
      <c r="I679" s="8">
        <v>515</v>
      </c>
      <c r="J679" s="3" t="s">
        <v>515</v>
      </c>
      <c r="K679" s="3" t="s">
        <v>559</v>
      </c>
      <c r="L679" s="8">
        <v>1063</v>
      </c>
      <c r="M679" s="11">
        <v>251</v>
      </c>
      <c r="N679" t="str">
        <f>IF(AND(Tabla_Terminales[[#This Row],[Terminales]]&gt;2,Tabla_Terminales[[#This Row],[Operaciones_diarias]]&gt;170),"💵","NO")</f>
        <v>NO</v>
      </c>
    </row>
    <row r="680" spans="1:14" x14ac:dyDescent="0.25">
      <c r="A680" s="8">
        <v>40843</v>
      </c>
      <c r="B680" s="3" t="s">
        <v>602</v>
      </c>
      <c r="C680" s="3" t="s">
        <v>39</v>
      </c>
      <c r="D680" s="3" t="s">
        <v>40</v>
      </c>
      <c r="E680" s="8">
        <v>2</v>
      </c>
      <c r="F680" t="b">
        <v>0</v>
      </c>
      <c r="G680" t="b">
        <v>0</v>
      </c>
      <c r="H680" s="3" t="s">
        <v>299</v>
      </c>
      <c r="I680" s="8">
        <v>793</v>
      </c>
      <c r="J680" s="3" t="s">
        <v>549</v>
      </c>
      <c r="K680" s="3" t="s">
        <v>559</v>
      </c>
      <c r="L680" s="8">
        <v>1063</v>
      </c>
      <c r="M680" s="11">
        <v>89</v>
      </c>
      <c r="N680" t="str">
        <f>IF(AND(Tabla_Terminales[[#This Row],[Terminales]]&gt;2,Tabla_Terminales[[#This Row],[Operaciones_diarias]]&gt;170),"💵","NO")</f>
        <v>NO</v>
      </c>
    </row>
    <row r="681" spans="1:14" x14ac:dyDescent="0.25">
      <c r="A681" s="8">
        <v>40652</v>
      </c>
      <c r="B681" s="3" t="s">
        <v>606</v>
      </c>
      <c r="C681" s="3" t="s">
        <v>39</v>
      </c>
      <c r="D681" s="3" t="s">
        <v>40</v>
      </c>
      <c r="E681" s="8">
        <v>2</v>
      </c>
      <c r="F681" t="b">
        <v>1</v>
      </c>
      <c r="G681" t="b">
        <v>1</v>
      </c>
      <c r="H681" s="3" t="s">
        <v>300</v>
      </c>
      <c r="I681" s="8">
        <v>1192</v>
      </c>
      <c r="J681" s="3" t="s">
        <v>518</v>
      </c>
      <c r="K681" s="3" t="s">
        <v>562</v>
      </c>
      <c r="L681" s="8">
        <v>1406</v>
      </c>
      <c r="M681" s="11">
        <v>168</v>
      </c>
      <c r="N681" t="str">
        <f>IF(AND(Tabla_Terminales[[#This Row],[Terminales]]&gt;2,Tabla_Terminales[[#This Row],[Operaciones_diarias]]&gt;170),"💵","NO")</f>
        <v>NO</v>
      </c>
    </row>
    <row r="682" spans="1:14" x14ac:dyDescent="0.25">
      <c r="A682" s="8">
        <v>40508</v>
      </c>
      <c r="B682" s="3" t="s">
        <v>603</v>
      </c>
      <c r="C682" s="3" t="s">
        <v>39</v>
      </c>
      <c r="D682" s="3" t="s">
        <v>40</v>
      </c>
      <c r="E682" s="8">
        <v>2</v>
      </c>
      <c r="F682" t="b">
        <v>1</v>
      </c>
      <c r="G682" t="b">
        <v>1</v>
      </c>
      <c r="H682" s="3" t="s">
        <v>300</v>
      </c>
      <c r="I682" s="8">
        <v>1291</v>
      </c>
      <c r="J682" s="3" t="s">
        <v>518</v>
      </c>
      <c r="K682" s="3" t="s">
        <v>562</v>
      </c>
      <c r="L682" s="8">
        <v>1406</v>
      </c>
      <c r="M682" s="11">
        <v>155</v>
      </c>
      <c r="N682" t="str">
        <f>IF(AND(Tabla_Terminales[[#This Row],[Terminales]]&gt;2,Tabla_Terminales[[#This Row],[Operaciones_diarias]]&gt;170),"💵","NO")</f>
        <v>NO</v>
      </c>
    </row>
    <row r="683" spans="1:14" x14ac:dyDescent="0.25">
      <c r="A683" s="8">
        <v>40896</v>
      </c>
      <c r="B683" s="3" t="s">
        <v>602</v>
      </c>
      <c r="C683" s="3" t="s">
        <v>39</v>
      </c>
      <c r="D683" s="3" t="s">
        <v>40</v>
      </c>
      <c r="E683" s="8">
        <v>2</v>
      </c>
      <c r="F683" t="b">
        <v>1</v>
      </c>
      <c r="G683" t="b">
        <v>0</v>
      </c>
      <c r="H683" s="3" t="s">
        <v>300</v>
      </c>
      <c r="I683" s="8">
        <v>1642</v>
      </c>
      <c r="J683" s="3" t="s">
        <v>518</v>
      </c>
      <c r="K683" s="3" t="s">
        <v>562</v>
      </c>
      <c r="L683" s="8">
        <v>1406</v>
      </c>
      <c r="M683" s="11">
        <v>117</v>
      </c>
      <c r="N683" t="str">
        <f>IF(AND(Tabla_Terminales[[#This Row],[Terminales]]&gt;2,Tabla_Terminales[[#This Row],[Operaciones_diarias]]&gt;170),"💵","NO")</f>
        <v>NO</v>
      </c>
    </row>
    <row r="684" spans="1:14" x14ac:dyDescent="0.25">
      <c r="A684" s="8">
        <v>40657</v>
      </c>
      <c r="B684" s="3" t="s">
        <v>606</v>
      </c>
      <c r="C684" s="3" t="s">
        <v>39</v>
      </c>
      <c r="D684" s="3" t="s">
        <v>40</v>
      </c>
      <c r="E684" s="8">
        <v>3</v>
      </c>
      <c r="F684" t="b">
        <v>1</v>
      </c>
      <c r="G684" t="b">
        <v>0</v>
      </c>
      <c r="H684" s="3" t="s">
        <v>301</v>
      </c>
      <c r="I684" s="8">
        <v>1001</v>
      </c>
      <c r="J684" s="3" t="s">
        <v>524</v>
      </c>
      <c r="K684" s="3" t="s">
        <v>565</v>
      </c>
      <c r="L684" s="8">
        <v>1118</v>
      </c>
      <c r="M684" s="11">
        <v>40</v>
      </c>
      <c r="N684" t="str">
        <f>IF(AND(Tabla_Terminales[[#This Row],[Terminales]]&gt;2,Tabla_Terminales[[#This Row],[Operaciones_diarias]]&gt;170),"💵","NO")</f>
        <v>NO</v>
      </c>
    </row>
    <row r="685" spans="1:14" x14ac:dyDescent="0.25">
      <c r="A685" s="8">
        <v>40191</v>
      </c>
      <c r="B685" s="3" t="s">
        <v>604</v>
      </c>
      <c r="C685" s="3" t="s">
        <v>39</v>
      </c>
      <c r="D685" s="3" t="s">
        <v>40</v>
      </c>
      <c r="E685" s="8">
        <v>3</v>
      </c>
      <c r="F685" t="b">
        <v>1</v>
      </c>
      <c r="G685" t="b">
        <v>1</v>
      </c>
      <c r="H685" s="3" t="s">
        <v>301</v>
      </c>
      <c r="I685" s="8">
        <v>1055</v>
      </c>
      <c r="J685" s="3" t="s">
        <v>524</v>
      </c>
      <c r="K685" s="3" t="s">
        <v>565</v>
      </c>
      <c r="L685" s="8">
        <v>1118</v>
      </c>
      <c r="M685" s="11">
        <v>199</v>
      </c>
      <c r="N685" t="str">
        <f>IF(AND(Tabla_Terminales[[#This Row],[Terminales]]&gt;2,Tabla_Terminales[[#This Row],[Operaciones_diarias]]&gt;170),"💵","NO")</f>
        <v>💵</v>
      </c>
    </row>
    <row r="686" spans="1:14" x14ac:dyDescent="0.25">
      <c r="A686" s="8">
        <v>41268</v>
      </c>
      <c r="B686" s="3" t="s">
        <v>37</v>
      </c>
      <c r="C686" s="3" t="s">
        <v>39</v>
      </c>
      <c r="D686" s="3" t="s">
        <v>40</v>
      </c>
      <c r="E686" s="8">
        <v>2</v>
      </c>
      <c r="F686" t="b">
        <v>0</v>
      </c>
      <c r="G686" t="b">
        <v>1</v>
      </c>
      <c r="H686" s="3" t="s">
        <v>301</v>
      </c>
      <c r="I686" s="8">
        <v>1657</v>
      </c>
      <c r="J686" s="3" t="s">
        <v>524</v>
      </c>
      <c r="K686" s="3" t="s">
        <v>565</v>
      </c>
      <c r="L686" s="8">
        <v>1118</v>
      </c>
      <c r="M686" s="11">
        <v>94</v>
      </c>
      <c r="N686" t="str">
        <f>IF(AND(Tabla_Terminales[[#This Row],[Terminales]]&gt;2,Tabla_Terminales[[#This Row],[Operaciones_diarias]]&gt;170),"💵","NO")</f>
        <v>NO</v>
      </c>
    </row>
    <row r="687" spans="1:14" x14ac:dyDescent="0.25">
      <c r="A687" s="8">
        <v>39831</v>
      </c>
      <c r="B687" s="3" t="s">
        <v>610</v>
      </c>
      <c r="C687" s="3" t="s">
        <v>39</v>
      </c>
      <c r="D687" s="3" t="s">
        <v>40</v>
      </c>
      <c r="E687" s="8">
        <v>2</v>
      </c>
      <c r="F687" t="b">
        <v>1</v>
      </c>
      <c r="G687" t="b">
        <v>0</v>
      </c>
      <c r="H687" s="3" t="s">
        <v>301</v>
      </c>
      <c r="I687" s="8">
        <v>1855</v>
      </c>
      <c r="J687" s="3" t="s">
        <v>524</v>
      </c>
      <c r="K687" s="3" t="s">
        <v>565</v>
      </c>
      <c r="L687" s="8">
        <v>1119</v>
      </c>
      <c r="M687" s="11">
        <v>268</v>
      </c>
      <c r="N687" t="str">
        <f>IF(AND(Tabla_Terminales[[#This Row],[Terminales]]&gt;2,Tabla_Terminales[[#This Row],[Operaciones_diarias]]&gt;170),"💵","NO")</f>
        <v>NO</v>
      </c>
    </row>
    <row r="688" spans="1:14" x14ac:dyDescent="0.25">
      <c r="A688" s="8">
        <v>40338</v>
      </c>
      <c r="B688" s="3" t="s">
        <v>604</v>
      </c>
      <c r="C688" s="3" t="s">
        <v>39</v>
      </c>
      <c r="D688" s="3" t="s">
        <v>40</v>
      </c>
      <c r="E688" s="8">
        <v>4</v>
      </c>
      <c r="F688" t="b">
        <v>0</v>
      </c>
      <c r="G688" t="b">
        <v>1</v>
      </c>
      <c r="H688" s="3" t="s">
        <v>301</v>
      </c>
      <c r="I688" s="8">
        <v>1914</v>
      </c>
      <c r="J688" s="3" t="s">
        <v>524</v>
      </c>
      <c r="K688" s="3" t="s">
        <v>565</v>
      </c>
      <c r="L688" s="8">
        <v>1119</v>
      </c>
      <c r="M688" s="11">
        <v>85</v>
      </c>
      <c r="N688" t="str">
        <f>IF(AND(Tabla_Terminales[[#This Row],[Terminales]]&gt;2,Tabla_Terminales[[#This Row],[Operaciones_diarias]]&gt;170),"💵","NO")</f>
        <v>NO</v>
      </c>
    </row>
    <row r="689" spans="1:14" x14ac:dyDescent="0.25">
      <c r="A689" s="8">
        <v>41165</v>
      </c>
      <c r="B689" s="3" t="s">
        <v>605</v>
      </c>
      <c r="C689" s="3" t="s">
        <v>39</v>
      </c>
      <c r="D689" s="3" t="s">
        <v>40</v>
      </c>
      <c r="E689" s="8">
        <v>2</v>
      </c>
      <c r="F689" t="b">
        <v>0</v>
      </c>
      <c r="G689" t="b">
        <v>1</v>
      </c>
      <c r="H689" s="3" t="s">
        <v>301</v>
      </c>
      <c r="I689" s="8">
        <v>2325</v>
      </c>
      <c r="J689" s="3" t="s">
        <v>524</v>
      </c>
      <c r="K689" s="3" t="s">
        <v>565</v>
      </c>
      <c r="L689" s="8">
        <v>1119</v>
      </c>
      <c r="M689" s="11">
        <v>97</v>
      </c>
      <c r="N689" t="str">
        <f>IF(AND(Tabla_Terminales[[#This Row],[Terminales]]&gt;2,Tabla_Terminales[[#This Row],[Operaciones_diarias]]&gt;170),"💵","NO")</f>
        <v>NO</v>
      </c>
    </row>
    <row r="690" spans="1:14" x14ac:dyDescent="0.25">
      <c r="A690" s="8">
        <v>40767</v>
      </c>
      <c r="B690" s="3" t="s">
        <v>602</v>
      </c>
      <c r="C690" s="3" t="s">
        <v>39</v>
      </c>
      <c r="D690" s="3" t="s">
        <v>40</v>
      </c>
      <c r="E690" s="8">
        <v>2</v>
      </c>
      <c r="F690" t="b">
        <v>1</v>
      </c>
      <c r="G690" t="b">
        <v>1</v>
      </c>
      <c r="H690" s="3" t="s">
        <v>302</v>
      </c>
      <c r="I690" s="8">
        <v>101</v>
      </c>
      <c r="J690" s="3" t="s">
        <v>517</v>
      </c>
      <c r="K690" s="3" t="s">
        <v>559</v>
      </c>
      <c r="L690" s="8">
        <v>1014</v>
      </c>
      <c r="M690" s="11">
        <v>75</v>
      </c>
      <c r="N690" t="str">
        <f>IF(AND(Tabla_Terminales[[#This Row],[Terminales]]&gt;2,Tabla_Terminales[[#This Row],[Operaciones_diarias]]&gt;170),"💵","NO")</f>
        <v>NO</v>
      </c>
    </row>
    <row r="691" spans="1:14" x14ac:dyDescent="0.25">
      <c r="A691" s="8">
        <v>40827</v>
      </c>
      <c r="B691" s="3" t="s">
        <v>602</v>
      </c>
      <c r="C691" s="3" t="s">
        <v>39</v>
      </c>
      <c r="D691" s="3" t="s">
        <v>40</v>
      </c>
      <c r="E691" s="8">
        <v>3</v>
      </c>
      <c r="F691" t="b">
        <v>1</v>
      </c>
      <c r="G691" t="b">
        <v>0</v>
      </c>
      <c r="H691" s="3" t="s">
        <v>303</v>
      </c>
      <c r="I691" s="8">
        <v>401</v>
      </c>
      <c r="J691" s="3" t="s">
        <v>524</v>
      </c>
      <c r="K691" s="3" t="s">
        <v>565</v>
      </c>
      <c r="L691" s="8">
        <v>1129</v>
      </c>
      <c r="M691" s="11">
        <v>178</v>
      </c>
      <c r="N691" t="str">
        <f>IF(AND(Tabla_Terminales[[#This Row],[Terminales]]&gt;2,Tabla_Terminales[[#This Row],[Operaciones_diarias]]&gt;170),"💵","NO")</f>
        <v>💵</v>
      </c>
    </row>
    <row r="692" spans="1:14" x14ac:dyDescent="0.25">
      <c r="A692" s="8">
        <v>39765</v>
      </c>
      <c r="B692" s="3" t="s">
        <v>609</v>
      </c>
      <c r="C692" s="3" t="s">
        <v>39</v>
      </c>
      <c r="D692" s="3" t="s">
        <v>40</v>
      </c>
      <c r="E692" s="8">
        <v>1</v>
      </c>
      <c r="F692" t="b">
        <v>1</v>
      </c>
      <c r="G692" t="b">
        <v>0</v>
      </c>
      <c r="H692" s="3" t="s">
        <v>303</v>
      </c>
      <c r="I692" s="8">
        <v>439</v>
      </c>
      <c r="J692" s="3" t="s">
        <v>524</v>
      </c>
      <c r="K692" s="3" t="s">
        <v>565</v>
      </c>
      <c r="L692" s="8">
        <v>1129</v>
      </c>
      <c r="M692" s="11">
        <v>128</v>
      </c>
      <c r="N692" t="str">
        <f>IF(AND(Tabla_Terminales[[#This Row],[Terminales]]&gt;2,Tabla_Terminales[[#This Row],[Operaciones_diarias]]&gt;170),"💵","NO")</f>
        <v>NO</v>
      </c>
    </row>
    <row r="693" spans="1:14" x14ac:dyDescent="0.25">
      <c r="A693" s="8">
        <v>39905</v>
      </c>
      <c r="B693" s="3" t="s">
        <v>610</v>
      </c>
      <c r="C693" s="3" t="s">
        <v>39</v>
      </c>
      <c r="D693" s="3" t="s">
        <v>40</v>
      </c>
      <c r="E693" s="8">
        <v>1</v>
      </c>
      <c r="F693" t="b">
        <v>1</v>
      </c>
      <c r="G693" t="b">
        <v>0</v>
      </c>
      <c r="H693" s="3" t="s">
        <v>303</v>
      </c>
      <c r="I693" s="8">
        <v>587</v>
      </c>
      <c r="J693" s="3" t="s">
        <v>524</v>
      </c>
      <c r="K693" s="3" t="s">
        <v>565</v>
      </c>
      <c r="L693" s="8">
        <v>1129</v>
      </c>
      <c r="M693" s="11">
        <v>306</v>
      </c>
      <c r="N693" t="str">
        <f>IF(AND(Tabla_Terminales[[#This Row],[Terminales]]&gt;2,Tabla_Terminales[[#This Row],[Operaciones_diarias]]&gt;170),"💵","NO")</f>
        <v>NO</v>
      </c>
    </row>
    <row r="694" spans="1:14" x14ac:dyDescent="0.25">
      <c r="A694" s="8">
        <v>39942</v>
      </c>
      <c r="B694" s="3" t="s">
        <v>608</v>
      </c>
      <c r="C694" s="3" t="s">
        <v>39</v>
      </c>
      <c r="D694" s="3" t="s">
        <v>40</v>
      </c>
      <c r="E694" s="8">
        <v>1</v>
      </c>
      <c r="F694" t="b">
        <v>0</v>
      </c>
      <c r="G694" t="b">
        <v>0</v>
      </c>
      <c r="H694" s="3" t="s">
        <v>302</v>
      </c>
      <c r="I694" s="8">
        <v>99</v>
      </c>
      <c r="J694" s="3" t="s">
        <v>517</v>
      </c>
      <c r="K694" s="3" t="s">
        <v>559</v>
      </c>
      <c r="L694" s="8">
        <v>1014</v>
      </c>
      <c r="M694" s="11">
        <v>276</v>
      </c>
      <c r="N694" t="str">
        <f>IF(AND(Tabla_Terminales[[#This Row],[Terminales]]&gt;2,Tabla_Terminales[[#This Row],[Operaciones_diarias]]&gt;170),"💵","NO")</f>
        <v>NO</v>
      </c>
    </row>
    <row r="695" spans="1:14" x14ac:dyDescent="0.25">
      <c r="A695" s="8">
        <v>41000</v>
      </c>
      <c r="B695" s="3" t="s">
        <v>602</v>
      </c>
      <c r="C695" s="3" t="s">
        <v>39</v>
      </c>
      <c r="D695" s="3" t="s">
        <v>40</v>
      </c>
      <c r="E695" s="8">
        <v>3</v>
      </c>
      <c r="F695" t="b">
        <v>1</v>
      </c>
      <c r="G695" t="b">
        <v>1</v>
      </c>
      <c r="H695" s="3" t="s">
        <v>304</v>
      </c>
      <c r="I695" s="8">
        <v>3899</v>
      </c>
      <c r="J695" s="3" t="s">
        <v>203</v>
      </c>
      <c r="K695" s="3" t="s">
        <v>571</v>
      </c>
      <c r="L695" s="8">
        <v>1430</v>
      </c>
      <c r="M695" s="11">
        <v>200</v>
      </c>
      <c r="N695" t="str">
        <f>IF(AND(Tabla_Terminales[[#This Row],[Terminales]]&gt;2,Tabla_Terminales[[#This Row],[Operaciones_diarias]]&gt;170),"💵","NO")</f>
        <v>💵</v>
      </c>
    </row>
    <row r="696" spans="1:14" x14ac:dyDescent="0.25">
      <c r="A696" s="8">
        <v>41108</v>
      </c>
      <c r="B696" s="3" t="s">
        <v>605</v>
      </c>
      <c r="C696" s="3" t="s">
        <v>39</v>
      </c>
      <c r="D696" s="3" t="s">
        <v>40</v>
      </c>
      <c r="E696" s="8">
        <v>1</v>
      </c>
      <c r="F696" t="b">
        <v>1</v>
      </c>
      <c r="G696" t="b">
        <v>0</v>
      </c>
      <c r="H696" s="3" t="s">
        <v>304</v>
      </c>
      <c r="I696" s="8">
        <v>4027</v>
      </c>
      <c r="J696" s="3" t="s">
        <v>203</v>
      </c>
      <c r="K696" s="3" t="s">
        <v>571</v>
      </c>
      <c r="L696" s="8">
        <v>1430</v>
      </c>
      <c r="M696" s="11">
        <v>78</v>
      </c>
      <c r="N696" t="str">
        <f>IF(AND(Tabla_Terminales[[#This Row],[Terminales]]&gt;2,Tabla_Terminales[[#This Row],[Operaciones_diarias]]&gt;170),"💵","NO")</f>
        <v>NO</v>
      </c>
    </row>
    <row r="697" spans="1:14" x14ac:dyDescent="0.25">
      <c r="A697" s="8">
        <v>40832</v>
      </c>
      <c r="B697" s="3" t="s">
        <v>602</v>
      </c>
      <c r="C697" s="3" t="s">
        <v>39</v>
      </c>
      <c r="D697" s="3" t="s">
        <v>40</v>
      </c>
      <c r="E697" s="8">
        <v>2</v>
      </c>
      <c r="F697" t="b">
        <v>0</v>
      </c>
      <c r="G697" t="b">
        <v>0</v>
      </c>
      <c r="H697" s="3" t="s">
        <v>305</v>
      </c>
      <c r="I697" s="8">
        <v>11102</v>
      </c>
      <c r="J697" s="3" t="s">
        <v>522</v>
      </c>
      <c r="K697" s="3" t="s">
        <v>564</v>
      </c>
      <c r="L697" s="8">
        <v>1408</v>
      </c>
      <c r="M697" s="11">
        <v>129</v>
      </c>
      <c r="N697" t="str">
        <f>IF(AND(Tabla_Terminales[[#This Row],[Terminales]]&gt;2,Tabla_Terminales[[#This Row],[Operaciones_diarias]]&gt;170),"💵","NO")</f>
        <v>NO</v>
      </c>
    </row>
    <row r="698" spans="1:14" x14ac:dyDescent="0.25">
      <c r="A698" s="8">
        <v>40177</v>
      </c>
      <c r="B698" s="3" t="s">
        <v>604</v>
      </c>
      <c r="C698" s="3" t="s">
        <v>39</v>
      </c>
      <c r="D698" s="3" t="s">
        <v>40</v>
      </c>
      <c r="E698" s="8">
        <v>2</v>
      </c>
      <c r="F698" t="b">
        <v>1</v>
      </c>
      <c r="G698" t="b">
        <v>0</v>
      </c>
      <c r="H698" s="3" t="s">
        <v>305</v>
      </c>
      <c r="I698" s="8">
        <v>11120</v>
      </c>
      <c r="J698" s="3" t="s">
        <v>522</v>
      </c>
      <c r="K698" s="3" t="s">
        <v>564</v>
      </c>
      <c r="L698" s="8">
        <v>1408</v>
      </c>
      <c r="M698" s="11">
        <v>217</v>
      </c>
      <c r="N698" t="str">
        <f>IF(AND(Tabla_Terminales[[#This Row],[Terminales]]&gt;2,Tabla_Terminales[[#This Row],[Operaciones_diarias]]&gt;170),"💵","NO")</f>
        <v>NO</v>
      </c>
    </row>
    <row r="699" spans="1:14" x14ac:dyDescent="0.25">
      <c r="A699" s="8">
        <v>39915</v>
      </c>
      <c r="B699" s="3" t="s">
        <v>608</v>
      </c>
      <c r="C699" s="3" t="s">
        <v>39</v>
      </c>
      <c r="D699" s="3" t="s">
        <v>40</v>
      </c>
      <c r="E699" s="8">
        <v>2</v>
      </c>
      <c r="F699" t="b">
        <v>0</v>
      </c>
      <c r="G699" t="b">
        <v>1</v>
      </c>
      <c r="H699" s="3" t="s">
        <v>305</v>
      </c>
      <c r="I699" s="8">
        <v>11178</v>
      </c>
      <c r="J699" s="3" t="s">
        <v>522</v>
      </c>
      <c r="K699" s="3" t="s">
        <v>564</v>
      </c>
      <c r="L699" s="8">
        <v>1408</v>
      </c>
      <c r="M699" s="11">
        <v>85</v>
      </c>
      <c r="N699" t="str">
        <f>IF(AND(Tabla_Terminales[[#This Row],[Terminales]]&gt;2,Tabla_Terminales[[#This Row],[Operaciones_diarias]]&gt;170),"💵","NO")</f>
        <v>NO</v>
      </c>
    </row>
    <row r="700" spans="1:14" x14ac:dyDescent="0.25">
      <c r="A700" s="8">
        <v>41181</v>
      </c>
      <c r="B700" s="3" t="s">
        <v>605</v>
      </c>
      <c r="C700" s="3" t="s">
        <v>39</v>
      </c>
      <c r="D700" s="3" t="s">
        <v>40</v>
      </c>
      <c r="E700" s="8">
        <v>2</v>
      </c>
      <c r="F700" t="b">
        <v>0</v>
      </c>
      <c r="G700" t="b">
        <v>1</v>
      </c>
      <c r="H700" s="3" t="s">
        <v>305</v>
      </c>
      <c r="I700" s="8">
        <v>11200</v>
      </c>
      <c r="J700" s="3" t="s">
        <v>522</v>
      </c>
      <c r="K700" s="3" t="s">
        <v>564</v>
      </c>
      <c r="L700" s="8">
        <v>1408</v>
      </c>
      <c r="M700" s="11">
        <v>220</v>
      </c>
      <c r="N700" t="str">
        <f>IF(AND(Tabla_Terminales[[#This Row],[Terminales]]&gt;2,Tabla_Terminales[[#This Row],[Operaciones_diarias]]&gt;170),"💵","NO")</f>
        <v>NO</v>
      </c>
    </row>
    <row r="701" spans="1:14" x14ac:dyDescent="0.25">
      <c r="A701" s="8">
        <v>40001</v>
      </c>
      <c r="B701" s="3" t="s">
        <v>611</v>
      </c>
      <c r="C701" s="3" t="s">
        <v>39</v>
      </c>
      <c r="D701" s="3" t="s">
        <v>40</v>
      </c>
      <c r="E701" s="8">
        <v>2</v>
      </c>
      <c r="F701" t="b">
        <v>1</v>
      </c>
      <c r="G701" t="b">
        <v>1</v>
      </c>
      <c r="H701" s="3" t="s">
        <v>305</v>
      </c>
      <c r="I701" s="8">
        <v>11334</v>
      </c>
      <c r="J701" s="3" t="s">
        <v>522</v>
      </c>
      <c r="K701" s="3" t="s">
        <v>564</v>
      </c>
      <c r="L701" s="8">
        <v>1408</v>
      </c>
      <c r="M701" s="11">
        <v>173</v>
      </c>
      <c r="N701" t="str">
        <f>IF(AND(Tabla_Terminales[[#This Row],[Terminales]]&gt;2,Tabla_Terminales[[#This Row],[Operaciones_diarias]]&gt;170),"💵","NO")</f>
        <v>NO</v>
      </c>
    </row>
    <row r="702" spans="1:14" x14ac:dyDescent="0.25">
      <c r="A702" s="8">
        <v>40471</v>
      </c>
      <c r="B702" s="3" t="s">
        <v>603</v>
      </c>
      <c r="C702" s="3" t="s">
        <v>39</v>
      </c>
      <c r="D702" s="3" t="s">
        <v>40</v>
      </c>
      <c r="E702" s="8">
        <v>3</v>
      </c>
      <c r="F702" t="b">
        <v>0</v>
      </c>
      <c r="G702" t="b">
        <v>0</v>
      </c>
      <c r="H702" s="3" t="s">
        <v>305</v>
      </c>
      <c r="I702" s="8">
        <v>11494</v>
      </c>
      <c r="J702" s="3" t="s">
        <v>522</v>
      </c>
      <c r="K702" s="3" t="s">
        <v>564</v>
      </c>
      <c r="L702" s="8">
        <v>1408</v>
      </c>
      <c r="M702" s="11">
        <v>211</v>
      </c>
      <c r="N702" t="str">
        <f>IF(AND(Tabla_Terminales[[#This Row],[Terminales]]&gt;2,Tabla_Terminales[[#This Row],[Operaciones_diarias]]&gt;170),"💵","NO")</f>
        <v>💵</v>
      </c>
    </row>
    <row r="703" spans="1:14" x14ac:dyDescent="0.25">
      <c r="A703" s="8">
        <v>40875</v>
      </c>
      <c r="B703" s="3" t="s">
        <v>602</v>
      </c>
      <c r="C703" s="3" t="s">
        <v>39</v>
      </c>
      <c r="D703" s="3" t="s">
        <v>40</v>
      </c>
      <c r="E703" s="8">
        <v>4</v>
      </c>
      <c r="F703" t="b">
        <v>0</v>
      </c>
      <c r="G703" t="b">
        <v>0</v>
      </c>
      <c r="H703" s="3" t="s">
        <v>305</v>
      </c>
      <c r="I703" s="8">
        <v>2330</v>
      </c>
      <c r="J703" s="3" t="s">
        <v>527</v>
      </c>
      <c r="K703" s="3" t="s">
        <v>567</v>
      </c>
      <c r="L703" s="8">
        <v>1034</v>
      </c>
      <c r="M703" s="11">
        <v>288</v>
      </c>
      <c r="N703" t="str">
        <f>IF(AND(Tabla_Terminales[[#This Row],[Terminales]]&gt;2,Tabla_Terminales[[#This Row],[Operaciones_diarias]]&gt;170),"💵","NO")</f>
        <v>💵</v>
      </c>
    </row>
    <row r="704" spans="1:14" x14ac:dyDescent="0.25">
      <c r="A704" s="8">
        <v>39797</v>
      </c>
      <c r="B704" s="3" t="s">
        <v>610</v>
      </c>
      <c r="C704" s="3" t="s">
        <v>39</v>
      </c>
      <c r="D704" s="3" t="s">
        <v>40</v>
      </c>
      <c r="E704" s="8">
        <v>1</v>
      </c>
      <c r="F704" t="b">
        <v>0</v>
      </c>
      <c r="G704" t="b">
        <v>1</v>
      </c>
      <c r="H704" s="3" t="s">
        <v>305</v>
      </c>
      <c r="I704" s="8">
        <v>2556</v>
      </c>
      <c r="J704" s="3" t="s">
        <v>527</v>
      </c>
      <c r="K704" s="3" t="s">
        <v>567</v>
      </c>
      <c r="L704" s="8">
        <v>1034</v>
      </c>
      <c r="M704" s="11">
        <v>271</v>
      </c>
      <c r="N704" t="str">
        <f>IF(AND(Tabla_Terminales[[#This Row],[Terminales]]&gt;2,Tabla_Terminales[[#This Row],[Operaciones_diarias]]&gt;170),"💵","NO")</f>
        <v>NO</v>
      </c>
    </row>
    <row r="705" spans="1:14" x14ac:dyDescent="0.25">
      <c r="A705" s="8">
        <v>39790</v>
      </c>
      <c r="B705" s="3" t="s">
        <v>610</v>
      </c>
      <c r="C705" s="3" t="s">
        <v>39</v>
      </c>
      <c r="D705" s="3" t="s">
        <v>40</v>
      </c>
      <c r="E705" s="8">
        <v>2</v>
      </c>
      <c r="F705" t="b">
        <v>0</v>
      </c>
      <c r="G705" t="b">
        <v>0</v>
      </c>
      <c r="H705" s="3" t="s">
        <v>305</v>
      </c>
      <c r="I705" s="8">
        <v>2556</v>
      </c>
      <c r="J705" s="3" t="s">
        <v>527</v>
      </c>
      <c r="K705" s="3" t="s">
        <v>567</v>
      </c>
      <c r="L705" s="8">
        <v>1034</v>
      </c>
      <c r="M705" s="11">
        <v>50</v>
      </c>
      <c r="N705" t="str">
        <f>IF(AND(Tabla_Terminales[[#This Row],[Terminales]]&gt;2,Tabla_Terminales[[#This Row],[Operaciones_diarias]]&gt;170),"💵","NO")</f>
        <v>NO</v>
      </c>
    </row>
    <row r="706" spans="1:14" x14ac:dyDescent="0.25">
      <c r="A706" s="8">
        <v>40638</v>
      </c>
      <c r="B706" s="3" t="s">
        <v>606</v>
      </c>
      <c r="C706" s="3" t="s">
        <v>39</v>
      </c>
      <c r="D706" s="3" t="s">
        <v>40</v>
      </c>
      <c r="E706" s="8">
        <v>3</v>
      </c>
      <c r="F706" t="b">
        <v>1</v>
      </c>
      <c r="G706" t="b">
        <v>0</v>
      </c>
      <c r="H706" s="3" t="s">
        <v>305</v>
      </c>
      <c r="I706" s="8">
        <v>2577</v>
      </c>
      <c r="J706" s="3" t="s">
        <v>527</v>
      </c>
      <c r="K706" s="3" t="s">
        <v>567</v>
      </c>
      <c r="L706" s="8">
        <v>1034</v>
      </c>
      <c r="M706" s="11">
        <v>304</v>
      </c>
      <c r="N706" t="str">
        <f>IF(AND(Tabla_Terminales[[#This Row],[Terminales]]&gt;2,Tabla_Terminales[[#This Row],[Operaciones_diarias]]&gt;170),"💵","NO")</f>
        <v>💵</v>
      </c>
    </row>
    <row r="707" spans="1:14" x14ac:dyDescent="0.25">
      <c r="A707" s="8">
        <v>39974</v>
      </c>
      <c r="B707" s="3" t="s">
        <v>608</v>
      </c>
      <c r="C707" s="3" t="s">
        <v>39</v>
      </c>
      <c r="D707" s="3" t="s">
        <v>40</v>
      </c>
      <c r="E707" s="8">
        <v>2</v>
      </c>
      <c r="F707" t="b">
        <v>1</v>
      </c>
      <c r="G707" t="b">
        <v>0</v>
      </c>
      <c r="H707" s="3" t="s">
        <v>305</v>
      </c>
      <c r="I707" s="8">
        <v>3202</v>
      </c>
      <c r="J707" s="3" t="s">
        <v>527</v>
      </c>
      <c r="K707" s="3" t="s">
        <v>567</v>
      </c>
      <c r="L707" s="8">
        <v>1203</v>
      </c>
      <c r="M707" s="11">
        <v>168</v>
      </c>
      <c r="N707" t="str">
        <f>IF(AND(Tabla_Terminales[[#This Row],[Terminales]]&gt;2,Tabla_Terminales[[#This Row],[Operaciones_diarias]]&gt;170),"💵","NO")</f>
        <v>NO</v>
      </c>
    </row>
    <row r="708" spans="1:14" x14ac:dyDescent="0.25">
      <c r="A708" s="8">
        <v>40141</v>
      </c>
      <c r="B708" s="3" t="s">
        <v>604</v>
      </c>
      <c r="C708" s="3" t="s">
        <v>39</v>
      </c>
      <c r="D708" s="3" t="s">
        <v>40</v>
      </c>
      <c r="E708" s="8">
        <v>2</v>
      </c>
      <c r="F708" t="b">
        <v>1</v>
      </c>
      <c r="G708" t="b">
        <v>1</v>
      </c>
      <c r="H708" s="3" t="s">
        <v>305</v>
      </c>
      <c r="I708" s="8">
        <v>3681</v>
      </c>
      <c r="J708" s="3" t="s">
        <v>537</v>
      </c>
      <c r="K708" s="3" t="s">
        <v>568</v>
      </c>
      <c r="L708" s="8">
        <v>1204</v>
      </c>
      <c r="M708" s="11">
        <v>79</v>
      </c>
      <c r="N708" t="str">
        <f>IF(AND(Tabla_Terminales[[#This Row],[Terminales]]&gt;2,Tabla_Terminales[[#This Row],[Operaciones_diarias]]&gt;170),"💵","NO")</f>
        <v>NO</v>
      </c>
    </row>
    <row r="709" spans="1:14" x14ac:dyDescent="0.25">
      <c r="A709" s="8">
        <v>40866</v>
      </c>
      <c r="B709" s="3" t="s">
        <v>602</v>
      </c>
      <c r="C709" s="3" t="s">
        <v>39</v>
      </c>
      <c r="D709" s="3" t="s">
        <v>40</v>
      </c>
      <c r="E709" s="8">
        <v>3</v>
      </c>
      <c r="F709" t="b">
        <v>1</v>
      </c>
      <c r="G709" t="b">
        <v>0</v>
      </c>
      <c r="H709" s="3" t="s">
        <v>305</v>
      </c>
      <c r="I709" s="8">
        <v>3702</v>
      </c>
      <c r="J709" s="3" t="s">
        <v>537</v>
      </c>
      <c r="K709" s="3" t="s">
        <v>568</v>
      </c>
      <c r="L709" s="8">
        <v>1204</v>
      </c>
      <c r="M709" s="11">
        <v>199</v>
      </c>
      <c r="N709" t="str">
        <f>IF(AND(Tabla_Terminales[[#This Row],[Terminales]]&gt;2,Tabla_Terminales[[#This Row],[Operaciones_diarias]]&gt;170),"💵","NO")</f>
        <v>💵</v>
      </c>
    </row>
    <row r="710" spans="1:14" x14ac:dyDescent="0.25">
      <c r="A710" s="8">
        <v>41216</v>
      </c>
      <c r="B710" s="3" t="s">
        <v>605</v>
      </c>
      <c r="C710" s="3" t="s">
        <v>39</v>
      </c>
      <c r="D710" s="3" t="s">
        <v>40</v>
      </c>
      <c r="E710" s="8">
        <v>2</v>
      </c>
      <c r="F710" t="b">
        <v>0</v>
      </c>
      <c r="G710" t="b">
        <v>1</v>
      </c>
      <c r="H710" s="3" t="s">
        <v>305</v>
      </c>
      <c r="I710" s="8">
        <v>3977</v>
      </c>
      <c r="J710" s="3" t="s">
        <v>537</v>
      </c>
      <c r="K710" s="3" t="s">
        <v>568</v>
      </c>
      <c r="L710" s="8">
        <v>1204</v>
      </c>
      <c r="M710" s="11">
        <v>170</v>
      </c>
      <c r="N710" t="str">
        <f>IF(AND(Tabla_Terminales[[#This Row],[Terminales]]&gt;2,Tabla_Terminales[[#This Row],[Operaciones_diarias]]&gt;170),"💵","NO")</f>
        <v>NO</v>
      </c>
    </row>
    <row r="711" spans="1:14" x14ac:dyDescent="0.25">
      <c r="A711" s="8">
        <v>40626</v>
      </c>
      <c r="B711" s="3" t="s">
        <v>606</v>
      </c>
      <c r="C711" s="3" t="s">
        <v>39</v>
      </c>
      <c r="D711" s="3" t="s">
        <v>40</v>
      </c>
      <c r="E711" s="8">
        <v>2</v>
      </c>
      <c r="F711" t="b">
        <v>0</v>
      </c>
      <c r="G711" t="b">
        <v>1</v>
      </c>
      <c r="H711" s="3" t="s">
        <v>305</v>
      </c>
      <c r="I711" s="8">
        <v>4059</v>
      </c>
      <c r="J711" s="3" t="s">
        <v>537</v>
      </c>
      <c r="K711" s="3" t="s">
        <v>568</v>
      </c>
      <c r="L711" s="8">
        <v>1205</v>
      </c>
      <c r="M711" s="11">
        <v>121</v>
      </c>
      <c r="N711" t="str">
        <f>IF(AND(Tabla_Terminales[[#This Row],[Terminales]]&gt;2,Tabla_Terminales[[#This Row],[Operaciones_diarias]]&gt;170),"💵","NO")</f>
        <v>NO</v>
      </c>
    </row>
    <row r="712" spans="1:14" x14ac:dyDescent="0.25">
      <c r="A712" s="8">
        <v>40048</v>
      </c>
      <c r="B712" s="3" t="s">
        <v>611</v>
      </c>
      <c r="C712" s="3" t="s">
        <v>39</v>
      </c>
      <c r="D712" s="3" t="s">
        <v>40</v>
      </c>
      <c r="E712" s="8">
        <v>2</v>
      </c>
      <c r="F712" t="b">
        <v>0</v>
      </c>
      <c r="G712" t="b">
        <v>0</v>
      </c>
      <c r="H712" s="3" t="s">
        <v>305</v>
      </c>
      <c r="I712" s="8">
        <v>4100</v>
      </c>
      <c r="J712" s="3" t="s">
        <v>537</v>
      </c>
      <c r="K712" s="3" t="s">
        <v>568</v>
      </c>
      <c r="L712" s="8">
        <v>1205</v>
      </c>
      <c r="M712" s="11">
        <v>30</v>
      </c>
      <c r="N712" t="str">
        <f>IF(AND(Tabla_Terminales[[#This Row],[Terminales]]&gt;2,Tabla_Terminales[[#This Row],[Operaciones_diarias]]&gt;170),"💵","NO")</f>
        <v>NO</v>
      </c>
    </row>
    <row r="713" spans="1:14" x14ac:dyDescent="0.25">
      <c r="A713" s="8">
        <v>40312</v>
      </c>
      <c r="B713" s="3" t="s">
        <v>604</v>
      </c>
      <c r="C713" s="3" t="s">
        <v>39</v>
      </c>
      <c r="D713" s="3" t="s">
        <v>40</v>
      </c>
      <c r="E713" s="8">
        <v>3</v>
      </c>
      <c r="F713" t="b">
        <v>1</v>
      </c>
      <c r="G713" t="b">
        <v>1</v>
      </c>
      <c r="H713" s="3" t="s">
        <v>305</v>
      </c>
      <c r="I713" s="8">
        <v>4364</v>
      </c>
      <c r="J713" s="3" t="s">
        <v>537</v>
      </c>
      <c r="K713" s="3" t="s">
        <v>568</v>
      </c>
      <c r="L713" s="8">
        <v>1205</v>
      </c>
      <c r="M713" s="11">
        <v>271</v>
      </c>
      <c r="N713" t="str">
        <f>IF(AND(Tabla_Terminales[[#This Row],[Terminales]]&gt;2,Tabla_Terminales[[#This Row],[Operaciones_diarias]]&gt;170),"💵","NO")</f>
        <v>💵</v>
      </c>
    </row>
    <row r="714" spans="1:14" x14ac:dyDescent="0.25">
      <c r="A714" s="8">
        <v>39859</v>
      </c>
      <c r="B714" s="3" t="s">
        <v>610</v>
      </c>
      <c r="C714" s="3" t="s">
        <v>39</v>
      </c>
      <c r="D714" s="3" t="s">
        <v>40</v>
      </c>
      <c r="E714" s="8">
        <v>3</v>
      </c>
      <c r="F714" t="b">
        <v>1</v>
      </c>
      <c r="G714" t="b">
        <v>1</v>
      </c>
      <c r="H714" s="3" t="s">
        <v>305</v>
      </c>
      <c r="I714" s="8">
        <v>4715</v>
      </c>
      <c r="J714" s="3" t="s">
        <v>518</v>
      </c>
      <c r="K714" s="3" t="s">
        <v>562</v>
      </c>
      <c r="L714" s="8">
        <v>1424</v>
      </c>
      <c r="M714" s="11">
        <v>96</v>
      </c>
      <c r="N714" t="str">
        <f>IF(AND(Tabla_Terminales[[#This Row],[Terminales]]&gt;2,Tabla_Terminales[[#This Row],[Operaciones_diarias]]&gt;170),"💵","NO")</f>
        <v>NO</v>
      </c>
    </row>
    <row r="715" spans="1:14" x14ac:dyDescent="0.25">
      <c r="A715" s="8">
        <v>41190</v>
      </c>
      <c r="B715" s="3" t="s">
        <v>605</v>
      </c>
      <c r="C715" s="3" t="s">
        <v>39</v>
      </c>
      <c r="D715" s="3" t="s">
        <v>40</v>
      </c>
      <c r="E715" s="8">
        <v>1</v>
      </c>
      <c r="F715" t="b">
        <v>1</v>
      </c>
      <c r="G715" t="b">
        <v>1</v>
      </c>
      <c r="H715" s="3" t="s">
        <v>305</v>
      </c>
      <c r="I715" s="8">
        <v>5075</v>
      </c>
      <c r="J715" s="3" t="s">
        <v>518</v>
      </c>
      <c r="K715" s="3" t="s">
        <v>562</v>
      </c>
      <c r="L715" s="8">
        <v>1424</v>
      </c>
      <c r="M715" s="11">
        <v>200</v>
      </c>
      <c r="N715" t="str">
        <f>IF(AND(Tabla_Terminales[[#This Row],[Terminales]]&gt;2,Tabla_Terminales[[#This Row],[Operaciones_diarias]]&gt;170),"💵","NO")</f>
        <v>NO</v>
      </c>
    </row>
    <row r="716" spans="1:14" x14ac:dyDescent="0.25">
      <c r="A716" s="8">
        <v>40133</v>
      </c>
      <c r="B716" s="3" t="s">
        <v>604</v>
      </c>
      <c r="C716" s="3" t="s">
        <v>39</v>
      </c>
      <c r="D716" s="3" t="s">
        <v>40</v>
      </c>
      <c r="E716" s="8">
        <v>3</v>
      </c>
      <c r="F716" t="b">
        <v>1</v>
      </c>
      <c r="G716" t="b">
        <v>1</v>
      </c>
      <c r="H716" s="3" t="s">
        <v>305</v>
      </c>
      <c r="I716" s="8">
        <v>5173</v>
      </c>
      <c r="J716" s="3" t="s">
        <v>518</v>
      </c>
      <c r="K716" s="3" t="s">
        <v>562</v>
      </c>
      <c r="L716" s="8">
        <v>1424</v>
      </c>
      <c r="M716" s="11">
        <v>209</v>
      </c>
      <c r="N716" t="str">
        <f>IF(AND(Tabla_Terminales[[#This Row],[Terminales]]&gt;2,Tabla_Terminales[[#This Row],[Operaciones_diarias]]&gt;170),"💵","NO")</f>
        <v>💵</v>
      </c>
    </row>
    <row r="717" spans="1:14" x14ac:dyDescent="0.25">
      <c r="A717" s="8">
        <v>41094</v>
      </c>
      <c r="B717" s="3" t="s">
        <v>605</v>
      </c>
      <c r="C717" s="3" t="s">
        <v>39</v>
      </c>
      <c r="D717" s="3" t="s">
        <v>40</v>
      </c>
      <c r="E717" s="8">
        <v>4</v>
      </c>
      <c r="F717" t="b">
        <v>0</v>
      </c>
      <c r="G717" t="b">
        <v>1</v>
      </c>
      <c r="H717" s="3" t="s">
        <v>305</v>
      </c>
      <c r="I717" s="8">
        <v>5201</v>
      </c>
      <c r="J717" s="3" t="s">
        <v>518</v>
      </c>
      <c r="K717" s="3" t="s">
        <v>562</v>
      </c>
      <c r="L717" s="8">
        <v>1424</v>
      </c>
      <c r="M717" s="11">
        <v>144</v>
      </c>
      <c r="N717" t="str">
        <f>IF(AND(Tabla_Terminales[[#This Row],[Terminales]]&gt;2,Tabla_Terminales[[#This Row],[Operaciones_diarias]]&gt;170),"💵","NO")</f>
        <v>NO</v>
      </c>
    </row>
    <row r="718" spans="1:14" x14ac:dyDescent="0.25">
      <c r="A718" s="8">
        <v>41346</v>
      </c>
      <c r="B718" s="3" t="s">
        <v>37</v>
      </c>
      <c r="C718" s="3" t="s">
        <v>39</v>
      </c>
      <c r="D718" s="3" t="s">
        <v>40</v>
      </c>
      <c r="E718" s="8">
        <v>1</v>
      </c>
      <c r="F718" t="b">
        <v>0</v>
      </c>
      <c r="G718" t="b">
        <v>1</v>
      </c>
      <c r="H718" s="3" t="s">
        <v>305</v>
      </c>
      <c r="I718" s="8">
        <v>5234</v>
      </c>
      <c r="J718" s="3" t="s">
        <v>518</v>
      </c>
      <c r="K718" s="3" t="s">
        <v>562</v>
      </c>
      <c r="L718" s="8">
        <v>1424</v>
      </c>
      <c r="M718" s="11">
        <v>49</v>
      </c>
      <c r="N718" t="str">
        <f>IF(AND(Tabla_Terminales[[#This Row],[Terminales]]&gt;2,Tabla_Terminales[[#This Row],[Operaciones_diarias]]&gt;170),"💵","NO")</f>
        <v>NO</v>
      </c>
    </row>
    <row r="719" spans="1:14" x14ac:dyDescent="0.25">
      <c r="A719" s="8">
        <v>41305</v>
      </c>
      <c r="B719" s="3" t="s">
        <v>37</v>
      </c>
      <c r="C719" s="3" t="s">
        <v>39</v>
      </c>
      <c r="D719" s="3" t="s">
        <v>40</v>
      </c>
      <c r="E719" s="8">
        <v>2</v>
      </c>
      <c r="F719" t="b">
        <v>1</v>
      </c>
      <c r="G719" t="b">
        <v>1</v>
      </c>
      <c r="H719" s="3" t="s">
        <v>305</v>
      </c>
      <c r="I719" s="8">
        <v>5234</v>
      </c>
      <c r="J719" s="3" t="s">
        <v>518</v>
      </c>
      <c r="K719" s="3" t="s">
        <v>562</v>
      </c>
      <c r="L719" s="8">
        <v>1424</v>
      </c>
      <c r="M719" s="11">
        <v>86</v>
      </c>
      <c r="N719" t="str">
        <f>IF(AND(Tabla_Terminales[[#This Row],[Terminales]]&gt;2,Tabla_Terminales[[#This Row],[Operaciones_diarias]]&gt;170),"💵","NO")</f>
        <v>NO</v>
      </c>
    </row>
    <row r="720" spans="1:14" x14ac:dyDescent="0.25">
      <c r="A720" s="8">
        <v>39931</v>
      </c>
      <c r="B720" s="3" t="s">
        <v>608</v>
      </c>
      <c r="C720" s="3" t="s">
        <v>39</v>
      </c>
      <c r="D720" s="3" t="s">
        <v>40</v>
      </c>
      <c r="E720" s="8">
        <v>2</v>
      </c>
      <c r="F720" t="b">
        <v>0</v>
      </c>
      <c r="G720" t="b">
        <v>0</v>
      </c>
      <c r="H720" s="3" t="s">
        <v>305</v>
      </c>
      <c r="I720" s="8">
        <v>5273</v>
      </c>
      <c r="J720" s="3" t="s">
        <v>518</v>
      </c>
      <c r="K720" s="3" t="s">
        <v>562</v>
      </c>
      <c r="L720" s="8">
        <v>1424</v>
      </c>
      <c r="M720" s="11">
        <v>172</v>
      </c>
      <c r="N720" t="str">
        <f>IF(AND(Tabla_Terminales[[#This Row],[Terminales]]&gt;2,Tabla_Terminales[[#This Row],[Operaciones_diarias]]&gt;170),"💵","NO")</f>
        <v>NO</v>
      </c>
    </row>
    <row r="721" spans="1:14" x14ac:dyDescent="0.25">
      <c r="A721" s="8">
        <v>39780</v>
      </c>
      <c r="B721" s="3" t="s">
        <v>609</v>
      </c>
      <c r="C721" s="3" t="s">
        <v>39</v>
      </c>
      <c r="D721" s="3" t="s">
        <v>40</v>
      </c>
      <c r="E721" s="8">
        <v>1</v>
      </c>
      <c r="F721" t="b">
        <v>0</v>
      </c>
      <c r="G721" t="b">
        <v>0</v>
      </c>
      <c r="H721" s="3" t="s">
        <v>305</v>
      </c>
      <c r="I721" s="8">
        <v>5288</v>
      </c>
      <c r="J721" s="3" t="s">
        <v>518</v>
      </c>
      <c r="K721" s="3" t="s">
        <v>562</v>
      </c>
      <c r="L721" s="8">
        <v>1424</v>
      </c>
      <c r="M721" s="11">
        <v>217</v>
      </c>
      <c r="N721" t="str">
        <f>IF(AND(Tabla_Terminales[[#This Row],[Terminales]]&gt;2,Tabla_Terminales[[#This Row],[Operaciones_diarias]]&gt;170),"💵","NO")</f>
        <v>NO</v>
      </c>
    </row>
    <row r="722" spans="1:14" x14ac:dyDescent="0.25">
      <c r="A722" s="8">
        <v>40661</v>
      </c>
      <c r="B722" s="3" t="s">
        <v>606</v>
      </c>
      <c r="C722" s="3" t="s">
        <v>39</v>
      </c>
      <c r="D722" s="3" t="s">
        <v>40</v>
      </c>
      <c r="E722" s="8">
        <v>3</v>
      </c>
      <c r="F722" t="b">
        <v>1</v>
      </c>
      <c r="G722" t="b">
        <v>1</v>
      </c>
      <c r="H722" s="3" t="s">
        <v>305</v>
      </c>
      <c r="I722" s="8">
        <v>5300</v>
      </c>
      <c r="J722" s="3" t="s">
        <v>518</v>
      </c>
      <c r="K722" s="3" t="s">
        <v>562</v>
      </c>
      <c r="L722" s="8">
        <v>1424</v>
      </c>
      <c r="M722" s="11">
        <v>128</v>
      </c>
      <c r="N722" t="str">
        <f>IF(AND(Tabla_Terminales[[#This Row],[Terminales]]&gt;2,Tabla_Terminales[[#This Row],[Operaciones_diarias]]&gt;170),"💵","NO")</f>
        <v>NO</v>
      </c>
    </row>
    <row r="723" spans="1:14" x14ac:dyDescent="0.25">
      <c r="A723" s="8">
        <v>40884</v>
      </c>
      <c r="B723" s="3" t="s">
        <v>602</v>
      </c>
      <c r="C723" s="3" t="s">
        <v>39</v>
      </c>
      <c r="D723" s="3" t="s">
        <v>40</v>
      </c>
      <c r="E723" s="8">
        <v>4</v>
      </c>
      <c r="F723" t="b">
        <v>0</v>
      </c>
      <c r="G723" t="b">
        <v>1</v>
      </c>
      <c r="H723" s="3" t="s">
        <v>305</v>
      </c>
      <c r="I723" s="8">
        <v>5306</v>
      </c>
      <c r="J723" s="3" t="s">
        <v>518</v>
      </c>
      <c r="K723" s="3" t="s">
        <v>562</v>
      </c>
      <c r="L723" s="8">
        <v>1424</v>
      </c>
      <c r="M723" s="11">
        <v>128</v>
      </c>
      <c r="N723" t="str">
        <f>IF(AND(Tabla_Terminales[[#This Row],[Terminales]]&gt;2,Tabla_Terminales[[#This Row],[Operaciones_diarias]]&gt;170),"💵","NO")</f>
        <v>NO</v>
      </c>
    </row>
    <row r="724" spans="1:14" x14ac:dyDescent="0.25">
      <c r="A724" s="8">
        <v>39899</v>
      </c>
      <c r="B724" s="3" t="s">
        <v>610</v>
      </c>
      <c r="C724" s="3" t="s">
        <v>39</v>
      </c>
      <c r="D724" s="3" t="s">
        <v>40</v>
      </c>
      <c r="E724" s="8">
        <v>3</v>
      </c>
      <c r="F724" t="b">
        <v>1</v>
      </c>
      <c r="G724" t="b">
        <v>1</v>
      </c>
      <c r="H724" s="3" t="s">
        <v>305</v>
      </c>
      <c r="I724" s="8">
        <v>5315</v>
      </c>
      <c r="J724" s="3" t="s">
        <v>518</v>
      </c>
      <c r="K724" s="3" t="s">
        <v>562</v>
      </c>
      <c r="L724" s="8">
        <v>1424</v>
      </c>
      <c r="M724" s="11">
        <v>219</v>
      </c>
      <c r="N724" t="str">
        <f>IF(AND(Tabla_Terminales[[#This Row],[Terminales]]&gt;2,Tabla_Terminales[[#This Row],[Operaciones_diarias]]&gt;170),"💵","NO")</f>
        <v>💵</v>
      </c>
    </row>
    <row r="725" spans="1:14" x14ac:dyDescent="0.25">
      <c r="A725" s="8">
        <v>39935</v>
      </c>
      <c r="B725" s="3" t="s">
        <v>608</v>
      </c>
      <c r="C725" s="3" t="s">
        <v>39</v>
      </c>
      <c r="D725" s="3" t="s">
        <v>40</v>
      </c>
      <c r="E725" s="8">
        <v>2</v>
      </c>
      <c r="F725" t="b">
        <v>1</v>
      </c>
      <c r="G725" t="b">
        <v>0</v>
      </c>
      <c r="H725" s="3" t="s">
        <v>305</v>
      </c>
      <c r="I725" s="8">
        <v>6245</v>
      </c>
      <c r="J725" s="3" t="s">
        <v>529</v>
      </c>
      <c r="K725" s="3" t="s">
        <v>566</v>
      </c>
      <c r="L725" s="8">
        <v>1406</v>
      </c>
      <c r="M725" s="11">
        <v>214</v>
      </c>
      <c r="N725" t="str">
        <f>IF(AND(Tabla_Terminales[[#This Row],[Terminales]]&gt;2,Tabla_Terminales[[#This Row],[Operaciones_diarias]]&gt;170),"💵","NO")</f>
        <v>NO</v>
      </c>
    </row>
    <row r="726" spans="1:14" x14ac:dyDescent="0.25">
      <c r="A726" s="8">
        <v>41247</v>
      </c>
      <c r="B726" s="3" t="s">
        <v>37</v>
      </c>
      <c r="C726" s="3" t="s">
        <v>39</v>
      </c>
      <c r="D726" s="3" t="s">
        <v>40</v>
      </c>
      <c r="E726" s="8">
        <v>3</v>
      </c>
      <c r="F726" t="b">
        <v>0</v>
      </c>
      <c r="G726" t="b">
        <v>0</v>
      </c>
      <c r="H726" s="3" t="s">
        <v>305</v>
      </c>
      <c r="I726" s="8">
        <v>6312</v>
      </c>
      <c r="J726" s="3" t="s">
        <v>529</v>
      </c>
      <c r="K726" s="3" t="s">
        <v>566</v>
      </c>
      <c r="L726" s="8">
        <v>1406</v>
      </c>
      <c r="M726" s="11">
        <v>98</v>
      </c>
      <c r="N726" t="str">
        <f>IF(AND(Tabla_Terminales[[#This Row],[Terminales]]&gt;2,Tabla_Terminales[[#This Row],[Operaciones_diarias]]&gt;170),"💵","NO")</f>
        <v>NO</v>
      </c>
    </row>
    <row r="727" spans="1:14" x14ac:dyDescent="0.25">
      <c r="A727" s="8">
        <v>40487</v>
      </c>
      <c r="B727" s="3" t="s">
        <v>603</v>
      </c>
      <c r="C727" s="3" t="s">
        <v>39</v>
      </c>
      <c r="D727" s="3" t="s">
        <v>40</v>
      </c>
      <c r="E727" s="8">
        <v>2</v>
      </c>
      <c r="F727" t="b">
        <v>1</v>
      </c>
      <c r="G727" t="b">
        <v>1</v>
      </c>
      <c r="H727" s="3" t="s">
        <v>305</v>
      </c>
      <c r="I727" s="8">
        <v>6411</v>
      </c>
      <c r="J727" s="3" t="s">
        <v>529</v>
      </c>
      <c r="K727" s="3" t="s">
        <v>566</v>
      </c>
      <c r="L727" s="8">
        <v>1406</v>
      </c>
      <c r="M727" s="11">
        <v>87</v>
      </c>
      <c r="N727" t="str">
        <f>IF(AND(Tabla_Terminales[[#This Row],[Terminales]]&gt;2,Tabla_Terminales[[#This Row],[Operaciones_diarias]]&gt;170),"💵","NO")</f>
        <v>NO</v>
      </c>
    </row>
    <row r="728" spans="1:14" x14ac:dyDescent="0.25">
      <c r="A728" s="8">
        <v>40415</v>
      </c>
      <c r="B728" s="3" t="s">
        <v>603</v>
      </c>
      <c r="C728" s="3" t="s">
        <v>39</v>
      </c>
      <c r="D728" s="3" t="s">
        <v>40</v>
      </c>
      <c r="E728" s="8">
        <v>1</v>
      </c>
      <c r="F728" t="b">
        <v>0</v>
      </c>
      <c r="G728" t="b">
        <v>1</v>
      </c>
      <c r="H728" s="3" t="s">
        <v>305</v>
      </c>
      <c r="I728" s="8">
        <v>6411</v>
      </c>
      <c r="J728" s="3" t="s">
        <v>529</v>
      </c>
      <c r="K728" s="3" t="s">
        <v>566</v>
      </c>
      <c r="L728" s="8">
        <v>1406</v>
      </c>
      <c r="M728" s="11">
        <v>199</v>
      </c>
      <c r="N728" t="str">
        <f>IF(AND(Tabla_Terminales[[#This Row],[Terminales]]&gt;2,Tabla_Terminales[[#This Row],[Operaciones_diarias]]&gt;170),"💵","NO")</f>
        <v>NO</v>
      </c>
    </row>
    <row r="729" spans="1:14" x14ac:dyDescent="0.25">
      <c r="A729" s="8">
        <v>40613</v>
      </c>
      <c r="B729" s="3" t="s">
        <v>606</v>
      </c>
      <c r="C729" s="3" t="s">
        <v>39</v>
      </c>
      <c r="D729" s="3" t="s">
        <v>40</v>
      </c>
      <c r="E729" s="8">
        <v>4</v>
      </c>
      <c r="F729" t="b">
        <v>0</v>
      </c>
      <c r="G729" t="b">
        <v>1</v>
      </c>
      <c r="H729" s="3" t="s">
        <v>305</v>
      </c>
      <c r="I729" s="8">
        <v>6483</v>
      </c>
      <c r="J729" s="3" t="s">
        <v>529</v>
      </c>
      <c r="K729" s="3" t="s">
        <v>566</v>
      </c>
      <c r="L729" s="8">
        <v>1406</v>
      </c>
      <c r="M729" s="11">
        <v>236</v>
      </c>
      <c r="N729" t="str">
        <f>IF(AND(Tabla_Terminales[[#This Row],[Terminales]]&gt;2,Tabla_Terminales[[#This Row],[Operaciones_diarias]]&gt;170),"💵","NO")</f>
        <v>💵</v>
      </c>
    </row>
    <row r="730" spans="1:14" x14ac:dyDescent="0.25">
      <c r="A730" s="8">
        <v>41107</v>
      </c>
      <c r="B730" s="3" t="s">
        <v>605</v>
      </c>
      <c r="C730" s="3" t="s">
        <v>39</v>
      </c>
      <c r="D730" s="3" t="s">
        <v>40</v>
      </c>
      <c r="E730" s="8">
        <v>3</v>
      </c>
      <c r="F730" t="b">
        <v>1</v>
      </c>
      <c r="G730" t="b">
        <v>1</v>
      </c>
      <c r="H730" s="3" t="s">
        <v>305</v>
      </c>
      <c r="I730" s="8">
        <v>6626</v>
      </c>
      <c r="J730" s="3" t="s">
        <v>529</v>
      </c>
      <c r="K730" s="3" t="s">
        <v>566</v>
      </c>
      <c r="L730" s="8">
        <v>1406</v>
      </c>
      <c r="M730" s="11">
        <v>246</v>
      </c>
      <c r="N730" t="str">
        <f>IF(AND(Tabla_Terminales[[#This Row],[Terminales]]&gt;2,Tabla_Terminales[[#This Row],[Operaciones_diarias]]&gt;170),"💵","NO")</f>
        <v>💵</v>
      </c>
    </row>
    <row r="731" spans="1:14" x14ac:dyDescent="0.25">
      <c r="A731" s="8">
        <v>39758</v>
      </c>
      <c r="B731" s="3" t="s">
        <v>609</v>
      </c>
      <c r="C731" s="3" t="s">
        <v>39</v>
      </c>
      <c r="D731" s="3" t="s">
        <v>40</v>
      </c>
      <c r="E731" s="8">
        <v>1</v>
      </c>
      <c r="F731" t="b">
        <v>1</v>
      </c>
      <c r="G731" t="b">
        <v>1</v>
      </c>
      <c r="H731" s="3" t="s">
        <v>305</v>
      </c>
      <c r="I731" s="8">
        <v>6770</v>
      </c>
      <c r="J731" s="3" t="s">
        <v>529</v>
      </c>
      <c r="K731" s="3" t="s">
        <v>566</v>
      </c>
      <c r="L731" s="8">
        <v>1406</v>
      </c>
      <c r="M731" s="11">
        <v>278</v>
      </c>
      <c r="N731" t="str">
        <f>IF(AND(Tabla_Terminales[[#This Row],[Terminales]]&gt;2,Tabla_Terminales[[#This Row],[Operaciones_diarias]]&gt;170),"💵","NO")</f>
        <v>NO</v>
      </c>
    </row>
    <row r="732" spans="1:14" x14ac:dyDescent="0.25">
      <c r="A732" s="8">
        <v>40244</v>
      </c>
      <c r="B732" s="3" t="s">
        <v>604</v>
      </c>
      <c r="C732" s="3" t="s">
        <v>39</v>
      </c>
      <c r="D732" s="3" t="s">
        <v>40</v>
      </c>
      <c r="E732" s="8">
        <v>4</v>
      </c>
      <c r="F732" t="b">
        <v>1</v>
      </c>
      <c r="G732" t="b">
        <v>1</v>
      </c>
      <c r="H732" s="3" t="s">
        <v>305</v>
      </c>
      <c r="I732" s="8">
        <v>6902</v>
      </c>
      <c r="J732" s="3" t="s">
        <v>529</v>
      </c>
      <c r="K732" s="3" t="s">
        <v>566</v>
      </c>
      <c r="L732" s="8">
        <v>1406</v>
      </c>
      <c r="M732" s="11">
        <v>85</v>
      </c>
      <c r="N732" t="str">
        <f>IF(AND(Tabla_Terminales[[#This Row],[Terminales]]&gt;2,Tabla_Terminales[[#This Row],[Operaciones_diarias]]&gt;170),"💵","NO")</f>
        <v>NO</v>
      </c>
    </row>
    <row r="733" spans="1:14" x14ac:dyDescent="0.25">
      <c r="A733" s="8">
        <v>39851</v>
      </c>
      <c r="B733" s="3" t="s">
        <v>610</v>
      </c>
      <c r="C733" s="3" t="s">
        <v>39</v>
      </c>
      <c r="D733" s="3" t="s">
        <v>40</v>
      </c>
      <c r="E733" s="8">
        <v>3</v>
      </c>
      <c r="F733" t="b">
        <v>0</v>
      </c>
      <c r="G733" t="b">
        <v>0</v>
      </c>
      <c r="H733" s="3" t="s">
        <v>305</v>
      </c>
      <c r="I733" s="8">
        <v>7060</v>
      </c>
      <c r="J733" s="3" t="s">
        <v>529</v>
      </c>
      <c r="K733" s="3" t="s">
        <v>566</v>
      </c>
      <c r="L733" s="8">
        <v>1406</v>
      </c>
      <c r="M733" s="11">
        <v>288</v>
      </c>
      <c r="N733" t="str">
        <f>IF(AND(Tabla_Terminales[[#This Row],[Terminales]]&gt;2,Tabla_Terminales[[#This Row],[Operaciones_diarias]]&gt;170),"💵","NO")</f>
        <v>💵</v>
      </c>
    </row>
    <row r="734" spans="1:14" x14ac:dyDescent="0.25">
      <c r="A734" s="8">
        <v>40812</v>
      </c>
      <c r="B734" s="3" t="s">
        <v>602</v>
      </c>
      <c r="C734" s="3" t="s">
        <v>39</v>
      </c>
      <c r="D734" s="3" t="s">
        <v>40</v>
      </c>
      <c r="E734" s="8">
        <v>3</v>
      </c>
      <c r="F734" t="b">
        <v>1</v>
      </c>
      <c r="G734" t="b">
        <v>0</v>
      </c>
      <c r="H734" s="3" t="s">
        <v>305</v>
      </c>
      <c r="I734" s="8">
        <v>7121</v>
      </c>
      <c r="J734" s="3" t="s">
        <v>529</v>
      </c>
      <c r="K734" s="3" t="s">
        <v>566</v>
      </c>
      <c r="L734" s="8">
        <v>1406</v>
      </c>
      <c r="M734" s="11">
        <v>155</v>
      </c>
      <c r="N734" t="str">
        <f>IF(AND(Tabla_Terminales[[#This Row],[Terminales]]&gt;2,Tabla_Terminales[[#This Row],[Operaciones_diarias]]&gt;170),"💵","NO")</f>
        <v>NO</v>
      </c>
    </row>
    <row r="735" spans="1:14" x14ac:dyDescent="0.25">
      <c r="A735" s="8">
        <v>40442</v>
      </c>
      <c r="B735" s="3" t="s">
        <v>603</v>
      </c>
      <c r="C735" s="3" t="s">
        <v>39</v>
      </c>
      <c r="D735" s="3" t="s">
        <v>40</v>
      </c>
      <c r="E735" s="8">
        <v>3</v>
      </c>
      <c r="F735" t="b">
        <v>1</v>
      </c>
      <c r="G735" t="b">
        <v>0</v>
      </c>
      <c r="H735" s="3" t="s">
        <v>305</v>
      </c>
      <c r="I735" s="8">
        <v>7275</v>
      </c>
      <c r="J735" s="3" t="s">
        <v>529</v>
      </c>
      <c r="K735" s="3" t="s">
        <v>566</v>
      </c>
      <c r="L735" s="8">
        <v>1406</v>
      </c>
      <c r="M735" s="11">
        <v>81</v>
      </c>
      <c r="N735" t="str">
        <f>IF(AND(Tabla_Terminales[[#This Row],[Terminales]]&gt;2,Tabla_Terminales[[#This Row],[Operaciones_diarias]]&gt;170),"💵","NO")</f>
        <v>NO</v>
      </c>
    </row>
    <row r="736" spans="1:14" x14ac:dyDescent="0.25">
      <c r="A736" s="8">
        <v>40805</v>
      </c>
      <c r="B736" s="3" t="s">
        <v>602</v>
      </c>
      <c r="C736" s="3" t="s">
        <v>39</v>
      </c>
      <c r="D736" s="3" t="s">
        <v>40</v>
      </c>
      <c r="E736" s="8">
        <v>1</v>
      </c>
      <c r="F736" t="b">
        <v>1</v>
      </c>
      <c r="G736" t="b">
        <v>1</v>
      </c>
      <c r="H736" s="3" t="s">
        <v>305</v>
      </c>
      <c r="I736" s="8">
        <v>7530</v>
      </c>
      <c r="J736" s="3" t="s">
        <v>529</v>
      </c>
      <c r="K736" s="3" t="s">
        <v>566</v>
      </c>
      <c r="L736" s="8">
        <v>1406</v>
      </c>
      <c r="M736" s="11">
        <v>269</v>
      </c>
      <c r="N736" t="str">
        <f>IF(AND(Tabla_Terminales[[#This Row],[Terminales]]&gt;2,Tabla_Terminales[[#This Row],[Operaciones_diarias]]&gt;170),"💵","NO")</f>
        <v>NO</v>
      </c>
    </row>
    <row r="737" spans="1:14" x14ac:dyDescent="0.25">
      <c r="A737" s="8">
        <v>40241</v>
      </c>
      <c r="B737" s="3" t="s">
        <v>604</v>
      </c>
      <c r="C737" s="3" t="s">
        <v>39</v>
      </c>
      <c r="D737" s="3" t="s">
        <v>40</v>
      </c>
      <c r="E737" s="8">
        <v>2</v>
      </c>
      <c r="F737" t="b">
        <v>1</v>
      </c>
      <c r="G737" t="b">
        <v>1</v>
      </c>
      <c r="H737" s="3" t="s">
        <v>305</v>
      </c>
      <c r="I737" s="8">
        <v>8799</v>
      </c>
      <c r="J737" s="3" t="s">
        <v>551</v>
      </c>
      <c r="K737" s="3" t="s">
        <v>563</v>
      </c>
      <c r="L737" s="8">
        <v>1407</v>
      </c>
      <c r="M737" s="11">
        <v>138</v>
      </c>
      <c r="N737" t="str">
        <f>IF(AND(Tabla_Terminales[[#This Row],[Terminales]]&gt;2,Tabla_Terminales[[#This Row],[Operaciones_diarias]]&gt;170),"💵","NO")</f>
        <v>NO</v>
      </c>
    </row>
    <row r="738" spans="1:14" x14ac:dyDescent="0.25">
      <c r="A738" s="8">
        <v>40277</v>
      </c>
      <c r="B738" s="3" t="s">
        <v>604</v>
      </c>
      <c r="C738" s="3" t="s">
        <v>39</v>
      </c>
      <c r="D738" s="3" t="s">
        <v>40</v>
      </c>
      <c r="E738" s="8">
        <v>2</v>
      </c>
      <c r="F738" t="b">
        <v>1</v>
      </c>
      <c r="G738" t="b">
        <v>0</v>
      </c>
      <c r="H738" s="3" t="s">
        <v>305</v>
      </c>
      <c r="I738" s="8">
        <v>9711</v>
      </c>
      <c r="J738" s="3" t="s">
        <v>550</v>
      </c>
      <c r="K738" s="3" t="s">
        <v>563</v>
      </c>
      <c r="L738" s="8">
        <v>1407</v>
      </c>
      <c r="M738" s="11">
        <v>313</v>
      </c>
      <c r="N738" t="str">
        <f>IF(AND(Tabla_Terminales[[#This Row],[Terminales]]&gt;2,Tabla_Terminales[[#This Row],[Operaciones_diarias]]&gt;170),"💵","NO")</f>
        <v>NO</v>
      </c>
    </row>
    <row r="739" spans="1:14" x14ac:dyDescent="0.25">
      <c r="A739" s="8">
        <v>40829</v>
      </c>
      <c r="B739" s="3" t="s">
        <v>602</v>
      </c>
      <c r="C739" s="3" t="s">
        <v>39</v>
      </c>
      <c r="D739" s="3" t="s">
        <v>40</v>
      </c>
      <c r="E739" s="8">
        <v>1</v>
      </c>
      <c r="F739" t="b">
        <v>1</v>
      </c>
      <c r="G739" t="b">
        <v>0</v>
      </c>
      <c r="H739" s="3" t="s">
        <v>306</v>
      </c>
      <c r="I739" s="8">
        <v>6883</v>
      </c>
      <c r="J739" s="3" t="s">
        <v>534</v>
      </c>
      <c r="K739" s="3" t="s">
        <v>572</v>
      </c>
      <c r="L739" s="8">
        <v>1439</v>
      </c>
      <c r="M739" s="11">
        <v>277</v>
      </c>
      <c r="N739" t="str">
        <f>IF(AND(Tabla_Terminales[[#This Row],[Terminales]]&gt;2,Tabla_Terminales[[#This Row],[Operaciones_diarias]]&gt;170),"💵","NO")</f>
        <v>NO</v>
      </c>
    </row>
    <row r="740" spans="1:14" x14ac:dyDescent="0.25">
      <c r="A740" s="8">
        <v>40228</v>
      </c>
      <c r="B740" s="3" t="s">
        <v>604</v>
      </c>
      <c r="C740" s="3" t="s">
        <v>39</v>
      </c>
      <c r="D740" s="3" t="s">
        <v>40</v>
      </c>
      <c r="E740" s="8">
        <v>2</v>
      </c>
      <c r="F740" t="b">
        <v>1</v>
      </c>
      <c r="G740" t="b">
        <v>1</v>
      </c>
      <c r="H740" s="3" t="s">
        <v>307</v>
      </c>
      <c r="I740" s="8">
        <v>1802</v>
      </c>
      <c r="J740" s="3" t="s">
        <v>535</v>
      </c>
      <c r="K740" s="3" t="s">
        <v>571</v>
      </c>
      <c r="L740" s="8">
        <v>1430</v>
      </c>
      <c r="M740" s="11">
        <v>70</v>
      </c>
      <c r="N740" t="str">
        <f>IF(AND(Tabla_Terminales[[#This Row],[Terminales]]&gt;2,Tabla_Terminales[[#This Row],[Operaciones_diarias]]&gt;170),"💵","NO")</f>
        <v>NO</v>
      </c>
    </row>
    <row r="741" spans="1:14" x14ac:dyDescent="0.25">
      <c r="A741" s="8">
        <v>41231</v>
      </c>
      <c r="B741" s="3" t="s">
        <v>37</v>
      </c>
      <c r="C741" s="3" t="s">
        <v>39</v>
      </c>
      <c r="D741" s="3" t="s">
        <v>40</v>
      </c>
      <c r="E741" s="8">
        <v>8</v>
      </c>
      <c r="F741" t="b">
        <v>0</v>
      </c>
      <c r="G741" t="b">
        <v>0</v>
      </c>
      <c r="H741" s="3" t="s">
        <v>308</v>
      </c>
      <c r="I741" s="8">
        <v>567</v>
      </c>
      <c r="J741" s="3" t="s">
        <v>512</v>
      </c>
      <c r="K741" s="3" t="s">
        <v>559</v>
      </c>
      <c r="L741" s="8">
        <v>1035</v>
      </c>
      <c r="M741" s="11">
        <v>239</v>
      </c>
      <c r="N741" t="str">
        <f>IF(AND(Tabla_Terminales[[#This Row],[Terminales]]&gt;2,Tabla_Terminales[[#This Row],[Operaciones_diarias]]&gt;170),"💵","NO")</f>
        <v>💵</v>
      </c>
    </row>
    <row r="742" spans="1:14" x14ac:dyDescent="0.25">
      <c r="A742" s="8">
        <v>39740</v>
      </c>
      <c r="B742" s="3" t="s">
        <v>609</v>
      </c>
      <c r="C742" s="3" t="s">
        <v>39</v>
      </c>
      <c r="D742" s="3" t="s">
        <v>40</v>
      </c>
      <c r="E742" s="8">
        <v>3</v>
      </c>
      <c r="F742" t="b">
        <v>1</v>
      </c>
      <c r="G742" t="b">
        <v>1</v>
      </c>
      <c r="H742" s="3" t="s">
        <v>308</v>
      </c>
      <c r="I742" s="8">
        <v>660</v>
      </c>
      <c r="J742" s="3" t="s">
        <v>512</v>
      </c>
      <c r="K742" s="3" t="s">
        <v>559</v>
      </c>
      <c r="L742" s="8">
        <v>1035</v>
      </c>
      <c r="M742" s="11">
        <v>303</v>
      </c>
      <c r="N742" t="str">
        <f>IF(AND(Tabla_Terminales[[#This Row],[Terminales]]&gt;2,Tabla_Terminales[[#This Row],[Operaciones_diarias]]&gt;170),"💵","NO")</f>
        <v>💵</v>
      </c>
    </row>
    <row r="743" spans="1:14" x14ac:dyDescent="0.25">
      <c r="A743" s="8">
        <v>40206</v>
      </c>
      <c r="B743" s="3" t="s">
        <v>604</v>
      </c>
      <c r="C743" s="3" t="s">
        <v>39</v>
      </c>
      <c r="D743" s="3" t="s">
        <v>40</v>
      </c>
      <c r="E743" s="8">
        <v>2</v>
      </c>
      <c r="F743" t="b">
        <v>0</v>
      </c>
      <c r="G743" t="b">
        <v>0</v>
      </c>
      <c r="H743" s="3" t="s">
        <v>308</v>
      </c>
      <c r="I743" s="8">
        <v>844</v>
      </c>
      <c r="J743" s="3" t="s">
        <v>512</v>
      </c>
      <c r="K743" s="3" t="s">
        <v>559</v>
      </c>
      <c r="L743" s="8">
        <v>1035</v>
      </c>
      <c r="M743" s="11">
        <v>24</v>
      </c>
      <c r="N743" t="str">
        <f>IF(AND(Tabla_Terminales[[#This Row],[Terminales]]&gt;2,Tabla_Terminales[[#This Row],[Operaciones_diarias]]&gt;170),"💵","NO")</f>
        <v>NO</v>
      </c>
    </row>
    <row r="744" spans="1:14" x14ac:dyDescent="0.25">
      <c r="A744" s="8">
        <v>40770</v>
      </c>
      <c r="B744" s="3" t="s">
        <v>602</v>
      </c>
      <c r="C744" s="3" t="s">
        <v>39</v>
      </c>
      <c r="D744" s="3" t="s">
        <v>40</v>
      </c>
      <c r="E744" s="8">
        <v>3</v>
      </c>
      <c r="F744" t="b">
        <v>1</v>
      </c>
      <c r="G744" t="b">
        <v>0</v>
      </c>
      <c r="H744" s="3" t="s">
        <v>308</v>
      </c>
      <c r="I744" s="8">
        <v>865</v>
      </c>
      <c r="J744" s="3" t="s">
        <v>512</v>
      </c>
      <c r="K744" s="3" t="s">
        <v>559</v>
      </c>
      <c r="L744" s="8">
        <v>1035</v>
      </c>
      <c r="M744" s="11">
        <v>222</v>
      </c>
      <c r="N744" t="str">
        <f>IF(AND(Tabla_Terminales[[#This Row],[Terminales]]&gt;2,Tabla_Terminales[[#This Row],[Operaciones_diarias]]&gt;170),"💵","NO")</f>
        <v>💵</v>
      </c>
    </row>
    <row r="745" spans="1:14" x14ac:dyDescent="0.25">
      <c r="A745" s="8">
        <v>39964</v>
      </c>
      <c r="B745" s="3" t="s">
        <v>608</v>
      </c>
      <c r="C745" s="3" t="s">
        <v>39</v>
      </c>
      <c r="D745" s="3" t="s">
        <v>40</v>
      </c>
      <c r="E745" s="8">
        <v>2</v>
      </c>
      <c r="F745" t="b">
        <v>0</v>
      </c>
      <c r="G745" t="b">
        <v>0</v>
      </c>
      <c r="H745" s="3" t="s">
        <v>309</v>
      </c>
      <c r="I745" s="8">
        <v>507</v>
      </c>
      <c r="J745" s="3" t="s">
        <v>514</v>
      </c>
      <c r="K745" s="3" t="s">
        <v>559</v>
      </c>
      <c r="L745" s="8">
        <v>1107</v>
      </c>
      <c r="M745" s="11">
        <v>75</v>
      </c>
      <c r="N745" t="str">
        <f>IF(AND(Tabla_Terminales[[#This Row],[Terminales]]&gt;2,Tabla_Terminales[[#This Row],[Operaciones_diarias]]&gt;170),"💵","NO")</f>
        <v>NO</v>
      </c>
    </row>
    <row r="746" spans="1:14" x14ac:dyDescent="0.25">
      <c r="A746" s="8">
        <v>39785</v>
      </c>
      <c r="B746" s="3" t="s">
        <v>610</v>
      </c>
      <c r="C746" s="3" t="s">
        <v>39</v>
      </c>
      <c r="D746" s="3" t="s">
        <v>40</v>
      </c>
      <c r="E746" s="8">
        <v>1</v>
      </c>
      <c r="F746" t="b">
        <v>0</v>
      </c>
      <c r="G746" t="b">
        <v>1</v>
      </c>
      <c r="H746" s="3" t="s">
        <v>113</v>
      </c>
      <c r="I746" s="8">
        <v>2524</v>
      </c>
      <c r="J746" s="3" t="s">
        <v>530</v>
      </c>
      <c r="K746" s="3" t="s">
        <v>569</v>
      </c>
      <c r="L746" s="8">
        <v>1425</v>
      </c>
      <c r="M746" s="11">
        <v>100</v>
      </c>
      <c r="N746" t="str">
        <f>IF(AND(Tabla_Terminales[[#This Row],[Terminales]]&gt;2,Tabla_Terminales[[#This Row],[Operaciones_diarias]]&gt;170),"💵","NO")</f>
        <v>NO</v>
      </c>
    </row>
    <row r="747" spans="1:14" x14ac:dyDescent="0.25">
      <c r="A747" s="8">
        <v>39792</v>
      </c>
      <c r="B747" s="3" t="s">
        <v>610</v>
      </c>
      <c r="C747" s="3" t="s">
        <v>39</v>
      </c>
      <c r="D747" s="3" t="s">
        <v>40</v>
      </c>
      <c r="E747" s="8">
        <v>1</v>
      </c>
      <c r="F747" t="b">
        <v>1</v>
      </c>
      <c r="G747" t="b">
        <v>1</v>
      </c>
      <c r="H747" s="3" t="s">
        <v>113</v>
      </c>
      <c r="I747" s="8">
        <v>2524</v>
      </c>
      <c r="J747" s="3" t="s">
        <v>530</v>
      </c>
      <c r="K747" s="3" t="s">
        <v>569</v>
      </c>
      <c r="L747" s="8">
        <v>1425</v>
      </c>
      <c r="M747" s="11">
        <v>159</v>
      </c>
      <c r="N747" t="str">
        <f>IF(AND(Tabla_Terminales[[#This Row],[Terminales]]&gt;2,Tabla_Terminales[[#This Row],[Operaciones_diarias]]&gt;170),"💵","NO")</f>
        <v>NO</v>
      </c>
    </row>
    <row r="748" spans="1:14" x14ac:dyDescent="0.25">
      <c r="A748" s="8">
        <v>40637</v>
      </c>
      <c r="B748" s="3" t="s">
        <v>606</v>
      </c>
      <c r="C748" s="3" t="s">
        <v>39</v>
      </c>
      <c r="D748" s="3" t="s">
        <v>40</v>
      </c>
      <c r="E748" s="8">
        <v>2</v>
      </c>
      <c r="F748" t="b">
        <v>0</v>
      </c>
      <c r="G748" t="b">
        <v>1</v>
      </c>
      <c r="H748" s="3" t="s">
        <v>310</v>
      </c>
      <c r="I748" s="8">
        <v>2654</v>
      </c>
      <c r="J748" s="3" t="s">
        <v>540</v>
      </c>
      <c r="K748" s="3" t="s">
        <v>567</v>
      </c>
      <c r="L748" s="8">
        <v>1232</v>
      </c>
      <c r="M748" s="11">
        <v>27</v>
      </c>
      <c r="N748" t="str">
        <f>IF(AND(Tabla_Terminales[[#This Row],[Terminales]]&gt;2,Tabla_Terminales[[#This Row],[Operaciones_diarias]]&gt;170),"💵","NO")</f>
        <v>NO</v>
      </c>
    </row>
    <row r="749" spans="1:14" x14ac:dyDescent="0.25">
      <c r="A749" s="8">
        <v>40138</v>
      </c>
      <c r="B749" s="3" t="s">
        <v>604</v>
      </c>
      <c r="C749" s="3" t="s">
        <v>39</v>
      </c>
      <c r="D749" s="3" t="s">
        <v>40</v>
      </c>
      <c r="E749" s="8">
        <v>3</v>
      </c>
      <c r="F749" t="b">
        <v>1</v>
      </c>
      <c r="G749" t="b">
        <v>0</v>
      </c>
      <c r="H749" s="3" t="s">
        <v>310</v>
      </c>
      <c r="I749" s="8">
        <v>2812</v>
      </c>
      <c r="J749" s="3" t="s">
        <v>540</v>
      </c>
      <c r="K749" s="3" t="s">
        <v>567</v>
      </c>
      <c r="L749" s="8">
        <v>1232</v>
      </c>
      <c r="M749" s="11">
        <v>170</v>
      </c>
      <c r="N749" t="str">
        <f>IF(AND(Tabla_Terminales[[#This Row],[Terminales]]&gt;2,Tabla_Terminales[[#This Row],[Operaciones_diarias]]&gt;170),"💵","NO")</f>
        <v>NO</v>
      </c>
    </row>
    <row r="750" spans="1:14" x14ac:dyDescent="0.25">
      <c r="A750" s="8">
        <v>40752</v>
      </c>
      <c r="B750" s="3" t="s">
        <v>602</v>
      </c>
      <c r="C750" s="3" t="s">
        <v>39</v>
      </c>
      <c r="D750" s="3" t="s">
        <v>40</v>
      </c>
      <c r="E750" s="8">
        <v>3</v>
      </c>
      <c r="F750" t="b">
        <v>1</v>
      </c>
      <c r="G750" t="b">
        <v>1</v>
      </c>
      <c r="H750" s="3" t="s">
        <v>310</v>
      </c>
      <c r="I750" s="8">
        <v>3101</v>
      </c>
      <c r="J750" s="3" t="s">
        <v>540</v>
      </c>
      <c r="K750" s="3" t="s">
        <v>567</v>
      </c>
      <c r="L750" s="8">
        <v>1233</v>
      </c>
      <c r="M750" s="11">
        <v>192</v>
      </c>
      <c r="N750" t="str">
        <f>IF(AND(Tabla_Terminales[[#This Row],[Terminales]]&gt;2,Tabla_Terminales[[#This Row],[Operaciones_diarias]]&gt;170),"💵","NO")</f>
        <v>💵</v>
      </c>
    </row>
    <row r="751" spans="1:14" x14ac:dyDescent="0.25">
      <c r="A751" s="8">
        <v>40611</v>
      </c>
      <c r="B751" s="3" t="s">
        <v>606</v>
      </c>
      <c r="C751" s="3" t="s">
        <v>39</v>
      </c>
      <c r="D751" s="3" t="s">
        <v>40</v>
      </c>
      <c r="E751" s="8">
        <v>3</v>
      </c>
      <c r="F751" t="b">
        <v>0</v>
      </c>
      <c r="G751" t="b">
        <v>0</v>
      </c>
      <c r="H751" s="3" t="s">
        <v>310</v>
      </c>
      <c r="I751" s="8">
        <v>3599</v>
      </c>
      <c r="J751" s="3" t="s">
        <v>528</v>
      </c>
      <c r="K751" s="3" t="s">
        <v>568</v>
      </c>
      <c r="L751" s="8">
        <v>1233</v>
      </c>
      <c r="M751" s="11">
        <v>133</v>
      </c>
      <c r="N751" t="str">
        <f>IF(AND(Tabla_Terminales[[#This Row],[Terminales]]&gt;2,Tabla_Terminales[[#This Row],[Operaciones_diarias]]&gt;170),"💵","NO")</f>
        <v>NO</v>
      </c>
    </row>
    <row r="752" spans="1:14" x14ac:dyDescent="0.25">
      <c r="A752" s="8">
        <v>40058</v>
      </c>
      <c r="B752" s="3" t="s">
        <v>611</v>
      </c>
      <c r="C752" s="3" t="s">
        <v>39</v>
      </c>
      <c r="D752" s="3" t="s">
        <v>40</v>
      </c>
      <c r="E752" s="8">
        <v>2</v>
      </c>
      <c r="F752" t="b">
        <v>1</v>
      </c>
      <c r="G752" t="b">
        <v>1</v>
      </c>
      <c r="H752" s="3" t="s">
        <v>310</v>
      </c>
      <c r="I752" s="8">
        <v>4300</v>
      </c>
      <c r="J752" s="3" t="s">
        <v>528</v>
      </c>
      <c r="K752" s="3" t="s">
        <v>568</v>
      </c>
      <c r="L752" s="8">
        <v>1233</v>
      </c>
      <c r="M752" s="11">
        <v>258</v>
      </c>
      <c r="N752" t="str">
        <f>IF(AND(Tabla_Terminales[[#This Row],[Terminales]]&gt;2,Tabla_Terminales[[#This Row],[Operaciones_diarias]]&gt;170),"💵","NO")</f>
        <v>NO</v>
      </c>
    </row>
    <row r="753" spans="1:14" x14ac:dyDescent="0.25">
      <c r="A753" s="8">
        <v>40539</v>
      </c>
      <c r="B753" s="3" t="s">
        <v>606</v>
      </c>
      <c r="C753" s="3" t="s">
        <v>39</v>
      </c>
      <c r="D753" s="3" t="s">
        <v>40</v>
      </c>
      <c r="E753" s="8">
        <v>3</v>
      </c>
      <c r="F753" t="b">
        <v>1</v>
      </c>
      <c r="G753" t="b">
        <v>0</v>
      </c>
      <c r="H753" s="3" t="s">
        <v>311</v>
      </c>
      <c r="I753" s="8">
        <v>2349</v>
      </c>
      <c r="J753" s="3" t="s">
        <v>538</v>
      </c>
      <c r="K753" s="3" t="s">
        <v>561</v>
      </c>
      <c r="L753" s="8">
        <v>1416</v>
      </c>
      <c r="M753" s="11">
        <v>23</v>
      </c>
      <c r="N753" t="str">
        <f>IF(AND(Tabla_Terminales[[#This Row],[Terminales]]&gt;2,Tabla_Terminales[[#This Row],[Operaciones_diarias]]&gt;170),"💵","NO")</f>
        <v>NO</v>
      </c>
    </row>
    <row r="754" spans="1:14" x14ac:dyDescent="0.25">
      <c r="A754" s="8">
        <v>39828</v>
      </c>
      <c r="B754" s="3" t="s">
        <v>610</v>
      </c>
      <c r="C754" s="3" t="s">
        <v>39</v>
      </c>
      <c r="D754" s="3" t="s">
        <v>40</v>
      </c>
      <c r="E754" s="8">
        <v>2</v>
      </c>
      <c r="F754" t="b">
        <v>1</v>
      </c>
      <c r="G754" t="b">
        <v>1</v>
      </c>
      <c r="H754" s="3" t="s">
        <v>311</v>
      </c>
      <c r="I754" s="8">
        <v>2941</v>
      </c>
      <c r="J754" s="3" t="s">
        <v>538</v>
      </c>
      <c r="K754" s="3" t="s">
        <v>561</v>
      </c>
      <c r="L754" s="8">
        <v>1416</v>
      </c>
      <c r="M754" s="11">
        <v>102</v>
      </c>
      <c r="N754" t="str">
        <f>IF(AND(Tabla_Terminales[[#This Row],[Terminales]]&gt;2,Tabla_Terminales[[#This Row],[Operaciones_diarias]]&gt;170),"💵","NO")</f>
        <v>NO</v>
      </c>
    </row>
    <row r="755" spans="1:14" x14ac:dyDescent="0.25">
      <c r="A755" s="8">
        <v>40077</v>
      </c>
      <c r="B755" s="3" t="s">
        <v>611</v>
      </c>
      <c r="C755" s="3" t="s">
        <v>39</v>
      </c>
      <c r="D755" s="3" t="s">
        <v>40</v>
      </c>
      <c r="E755" s="8">
        <v>1</v>
      </c>
      <c r="F755" t="b">
        <v>1</v>
      </c>
      <c r="G755" t="b">
        <v>0</v>
      </c>
      <c r="H755" s="3" t="s">
        <v>311</v>
      </c>
      <c r="I755" s="8">
        <v>6931</v>
      </c>
      <c r="J755" s="3" t="s">
        <v>542</v>
      </c>
      <c r="K755" s="3" t="s">
        <v>573</v>
      </c>
      <c r="L755" s="8">
        <v>1419</v>
      </c>
      <c r="M755" s="11">
        <v>198</v>
      </c>
      <c r="N755" t="str">
        <f>IF(AND(Tabla_Terminales[[#This Row],[Terminales]]&gt;2,Tabla_Terminales[[#This Row],[Operaciones_diarias]]&gt;170),"💵","NO")</f>
        <v>NO</v>
      </c>
    </row>
    <row r="756" spans="1:14" x14ac:dyDescent="0.25">
      <c r="A756" s="8">
        <v>40069</v>
      </c>
      <c r="B756" s="3" t="s">
        <v>611</v>
      </c>
      <c r="C756" s="3" t="s">
        <v>39</v>
      </c>
      <c r="D756" s="3" t="s">
        <v>40</v>
      </c>
      <c r="E756" s="8">
        <v>1</v>
      </c>
      <c r="F756" t="b">
        <v>1</v>
      </c>
      <c r="G756" t="b">
        <v>1</v>
      </c>
      <c r="H756" s="3" t="s">
        <v>311</v>
      </c>
      <c r="I756" s="8">
        <v>6931</v>
      </c>
      <c r="J756" s="3" t="s">
        <v>542</v>
      </c>
      <c r="K756" s="3" t="s">
        <v>573</v>
      </c>
      <c r="L756" s="8">
        <v>1419</v>
      </c>
      <c r="M756" s="11">
        <v>248</v>
      </c>
      <c r="N756" t="str">
        <f>IF(AND(Tabla_Terminales[[#This Row],[Terminales]]&gt;2,Tabla_Terminales[[#This Row],[Operaciones_diarias]]&gt;170),"💵","NO")</f>
        <v>NO</v>
      </c>
    </row>
    <row r="757" spans="1:14" x14ac:dyDescent="0.25">
      <c r="A757" s="8">
        <v>39885</v>
      </c>
      <c r="B757" s="3" t="s">
        <v>610</v>
      </c>
      <c r="C757" s="3" t="s">
        <v>39</v>
      </c>
      <c r="D757" s="3" t="s">
        <v>40</v>
      </c>
      <c r="E757" s="8">
        <v>1</v>
      </c>
      <c r="F757" t="b">
        <v>0</v>
      </c>
      <c r="G757" t="b">
        <v>0</v>
      </c>
      <c r="H757" s="3" t="s">
        <v>311</v>
      </c>
      <c r="I757" s="8">
        <v>7187</v>
      </c>
      <c r="J757" s="3" t="s">
        <v>542</v>
      </c>
      <c r="K757" s="3" t="s">
        <v>573</v>
      </c>
      <c r="L757" s="8">
        <v>1419</v>
      </c>
      <c r="M757" s="11">
        <v>286</v>
      </c>
      <c r="N757" t="str">
        <f>IF(AND(Tabla_Terminales[[#This Row],[Terminales]]&gt;2,Tabla_Terminales[[#This Row],[Operaciones_diarias]]&gt;170),"💵","NO")</f>
        <v>NO</v>
      </c>
    </row>
    <row r="758" spans="1:14" x14ac:dyDescent="0.25">
      <c r="A758" s="8">
        <v>39844</v>
      </c>
      <c r="B758" s="3" t="s">
        <v>610</v>
      </c>
      <c r="C758" s="3" t="s">
        <v>39</v>
      </c>
      <c r="D758" s="3" t="s">
        <v>40</v>
      </c>
      <c r="E758" s="8">
        <v>1</v>
      </c>
      <c r="F758" t="b">
        <v>1</v>
      </c>
      <c r="G758" t="b">
        <v>0</v>
      </c>
      <c r="H758" s="3" t="s">
        <v>311</v>
      </c>
      <c r="I758" s="8">
        <v>7187</v>
      </c>
      <c r="J758" s="3" t="s">
        <v>542</v>
      </c>
      <c r="K758" s="3" t="s">
        <v>573</v>
      </c>
      <c r="L758" s="8">
        <v>1419</v>
      </c>
      <c r="M758" s="11">
        <v>247</v>
      </c>
      <c r="N758" t="str">
        <f>IF(AND(Tabla_Terminales[[#This Row],[Terminales]]&gt;2,Tabla_Terminales[[#This Row],[Operaciones_diarias]]&gt;170),"💵","NO")</f>
        <v>NO</v>
      </c>
    </row>
    <row r="759" spans="1:14" x14ac:dyDescent="0.25">
      <c r="A759" s="8">
        <v>39803</v>
      </c>
      <c r="B759" s="3" t="s">
        <v>610</v>
      </c>
      <c r="C759" s="3" t="s">
        <v>39</v>
      </c>
      <c r="D759" s="3" t="s">
        <v>40</v>
      </c>
      <c r="E759" s="8">
        <v>2</v>
      </c>
      <c r="F759" t="b">
        <v>0</v>
      </c>
      <c r="G759" t="b">
        <v>1</v>
      </c>
      <c r="H759" s="3" t="s">
        <v>312</v>
      </c>
      <c r="I759" s="8">
        <v>1166</v>
      </c>
      <c r="J759" s="3" t="s">
        <v>517</v>
      </c>
      <c r="K759" s="3" t="s">
        <v>559</v>
      </c>
      <c r="L759" s="8">
        <v>1059</v>
      </c>
      <c r="M759" s="11">
        <v>261</v>
      </c>
      <c r="N759" t="str">
        <f>IF(AND(Tabla_Terminales[[#This Row],[Terminales]]&gt;2,Tabla_Terminales[[#This Row],[Operaciones_diarias]]&gt;170),"💵","NO")</f>
        <v>NO</v>
      </c>
    </row>
    <row r="760" spans="1:14" x14ac:dyDescent="0.25">
      <c r="A760" s="8">
        <v>39927</v>
      </c>
      <c r="B760" s="3" t="s">
        <v>608</v>
      </c>
      <c r="C760" s="3" t="s">
        <v>39</v>
      </c>
      <c r="D760" s="3" t="s">
        <v>40</v>
      </c>
      <c r="E760" s="8">
        <v>2</v>
      </c>
      <c r="F760" t="b">
        <v>1</v>
      </c>
      <c r="G760" t="b">
        <v>0</v>
      </c>
      <c r="H760" s="3" t="s">
        <v>312</v>
      </c>
      <c r="I760" s="8">
        <v>1288</v>
      </c>
      <c r="J760" s="3" t="s">
        <v>517</v>
      </c>
      <c r="K760" s="3" t="s">
        <v>559</v>
      </c>
      <c r="L760" s="8">
        <v>1059</v>
      </c>
      <c r="M760" s="11">
        <v>235</v>
      </c>
      <c r="N760" t="str">
        <f>IF(AND(Tabla_Terminales[[#This Row],[Terminales]]&gt;2,Tabla_Terminales[[#This Row],[Operaciones_diarias]]&gt;170),"💵","NO")</f>
        <v>NO</v>
      </c>
    </row>
    <row r="761" spans="1:14" x14ac:dyDescent="0.25">
      <c r="A761" s="8">
        <v>40917</v>
      </c>
      <c r="B761" s="3" t="s">
        <v>602</v>
      </c>
      <c r="C761" s="3" t="s">
        <v>39</v>
      </c>
      <c r="D761" s="3" t="s">
        <v>40</v>
      </c>
      <c r="E761" s="8">
        <v>2</v>
      </c>
      <c r="F761" t="b">
        <v>1</v>
      </c>
      <c r="G761" t="b">
        <v>0</v>
      </c>
      <c r="H761" s="3" t="s">
        <v>312</v>
      </c>
      <c r="I761" s="8">
        <v>1301</v>
      </c>
      <c r="J761" s="3" t="s">
        <v>517</v>
      </c>
      <c r="K761" s="3" t="s">
        <v>559</v>
      </c>
      <c r="L761" s="8">
        <v>1059</v>
      </c>
      <c r="M761" s="11">
        <v>204</v>
      </c>
      <c r="N761" t="str">
        <f>IF(AND(Tabla_Terminales[[#This Row],[Terminales]]&gt;2,Tabla_Terminales[[#This Row],[Operaciones_diarias]]&gt;170),"💵","NO")</f>
        <v>NO</v>
      </c>
    </row>
    <row r="762" spans="1:14" x14ac:dyDescent="0.25">
      <c r="A762" s="8">
        <v>40281</v>
      </c>
      <c r="B762" s="3" t="s">
        <v>604</v>
      </c>
      <c r="C762" s="3" t="s">
        <v>39</v>
      </c>
      <c r="D762" s="3" t="s">
        <v>40</v>
      </c>
      <c r="E762" s="8">
        <v>3</v>
      </c>
      <c r="F762" t="b">
        <v>1</v>
      </c>
      <c r="G762" t="b">
        <v>1</v>
      </c>
      <c r="H762" s="3" t="s">
        <v>312</v>
      </c>
      <c r="I762" s="8">
        <v>1450</v>
      </c>
      <c r="J762" s="3" t="s">
        <v>524</v>
      </c>
      <c r="K762" s="3" t="s">
        <v>565</v>
      </c>
      <c r="L762" s="8">
        <v>1060</v>
      </c>
      <c r="M762" s="11">
        <v>68</v>
      </c>
      <c r="N762" t="str">
        <f>IF(AND(Tabla_Terminales[[#This Row],[Terminales]]&gt;2,Tabla_Terminales[[#This Row],[Operaciones_diarias]]&gt;170),"💵","NO")</f>
        <v>NO</v>
      </c>
    </row>
    <row r="763" spans="1:14" x14ac:dyDescent="0.25">
      <c r="A763" s="8">
        <v>40708</v>
      </c>
      <c r="B763" s="3" t="s">
        <v>606</v>
      </c>
      <c r="C763" s="3" t="s">
        <v>39</v>
      </c>
      <c r="D763" s="3" t="s">
        <v>40</v>
      </c>
      <c r="E763" s="8">
        <v>2</v>
      </c>
      <c r="F763" t="b">
        <v>1</v>
      </c>
      <c r="G763" t="b">
        <v>0</v>
      </c>
      <c r="H763" s="3" t="s">
        <v>312</v>
      </c>
      <c r="I763" s="8">
        <v>1630</v>
      </c>
      <c r="J763" s="3" t="s">
        <v>524</v>
      </c>
      <c r="K763" s="3" t="s">
        <v>565</v>
      </c>
      <c r="L763" s="8">
        <v>1060</v>
      </c>
      <c r="M763" s="11">
        <v>222</v>
      </c>
      <c r="N763" t="str">
        <f>IF(AND(Tabla_Terminales[[#This Row],[Terminales]]&gt;2,Tabla_Terminales[[#This Row],[Operaciones_diarias]]&gt;170),"💵","NO")</f>
        <v>NO</v>
      </c>
    </row>
    <row r="764" spans="1:14" x14ac:dyDescent="0.25">
      <c r="A764" s="8">
        <v>40622</v>
      </c>
      <c r="B764" s="3" t="s">
        <v>606</v>
      </c>
      <c r="C764" s="3" t="s">
        <v>39</v>
      </c>
      <c r="D764" s="3" t="s">
        <v>40</v>
      </c>
      <c r="E764" s="8">
        <v>3</v>
      </c>
      <c r="F764" t="b">
        <v>0</v>
      </c>
      <c r="G764" t="b">
        <v>1</v>
      </c>
      <c r="H764" s="3" t="s">
        <v>312</v>
      </c>
      <c r="I764" s="8">
        <v>2121</v>
      </c>
      <c r="J764" s="3" t="s">
        <v>524</v>
      </c>
      <c r="K764" s="3" t="s">
        <v>565</v>
      </c>
      <c r="L764" s="8">
        <v>1123</v>
      </c>
      <c r="M764" s="11">
        <v>53</v>
      </c>
      <c r="N764" t="str">
        <f>IF(AND(Tabla_Terminales[[#This Row],[Terminales]]&gt;2,Tabla_Terminales[[#This Row],[Operaciones_diarias]]&gt;170),"💵","NO")</f>
        <v>NO</v>
      </c>
    </row>
    <row r="765" spans="1:14" x14ac:dyDescent="0.25">
      <c r="A765" s="8">
        <v>40144</v>
      </c>
      <c r="B765" s="3" t="s">
        <v>604</v>
      </c>
      <c r="C765" s="3" t="s">
        <v>39</v>
      </c>
      <c r="D765" s="3" t="s">
        <v>40</v>
      </c>
      <c r="E765" s="8">
        <v>3</v>
      </c>
      <c r="F765" t="b">
        <v>0</v>
      </c>
      <c r="G765" t="b">
        <v>1</v>
      </c>
      <c r="H765" s="3" t="s">
        <v>312</v>
      </c>
      <c r="I765" s="8">
        <v>2201</v>
      </c>
      <c r="J765" s="3" t="s">
        <v>524</v>
      </c>
      <c r="K765" s="3" t="s">
        <v>565</v>
      </c>
      <c r="L765" s="8">
        <v>1123</v>
      </c>
      <c r="M765" s="11">
        <v>273</v>
      </c>
      <c r="N765" t="str">
        <f>IF(AND(Tabla_Terminales[[#This Row],[Terminales]]&gt;2,Tabla_Terminales[[#This Row],[Operaciones_diarias]]&gt;170),"💵","NO")</f>
        <v>💵</v>
      </c>
    </row>
    <row r="766" spans="1:14" x14ac:dyDescent="0.25">
      <c r="A766" s="8">
        <v>39945</v>
      </c>
      <c r="B766" s="3" t="s">
        <v>608</v>
      </c>
      <c r="C766" s="3" t="s">
        <v>39</v>
      </c>
      <c r="D766" s="3" t="s">
        <v>40</v>
      </c>
      <c r="E766" s="8">
        <v>2</v>
      </c>
      <c r="F766" t="b">
        <v>0</v>
      </c>
      <c r="G766" t="b">
        <v>1</v>
      </c>
      <c r="H766" s="3" t="s">
        <v>312</v>
      </c>
      <c r="I766" s="8">
        <v>2220</v>
      </c>
      <c r="J766" s="3" t="s">
        <v>524</v>
      </c>
      <c r="K766" s="3" t="s">
        <v>565</v>
      </c>
      <c r="L766" s="8">
        <v>1123</v>
      </c>
      <c r="M766" s="11">
        <v>231</v>
      </c>
      <c r="N766" t="str">
        <f>IF(AND(Tabla_Terminales[[#This Row],[Terminales]]&gt;2,Tabla_Terminales[[#This Row],[Operaciones_diarias]]&gt;170),"💵","NO")</f>
        <v>NO</v>
      </c>
    </row>
    <row r="767" spans="1:14" x14ac:dyDescent="0.25">
      <c r="A767" s="8">
        <v>40672</v>
      </c>
      <c r="B767" s="3" t="s">
        <v>606</v>
      </c>
      <c r="C767" s="3" t="s">
        <v>39</v>
      </c>
      <c r="D767" s="3" t="s">
        <v>40</v>
      </c>
      <c r="E767" s="8">
        <v>3</v>
      </c>
      <c r="F767" t="b">
        <v>0</v>
      </c>
      <c r="G767" t="b">
        <v>1</v>
      </c>
      <c r="H767" s="3" t="s">
        <v>312</v>
      </c>
      <c r="I767" s="8">
        <v>2699</v>
      </c>
      <c r="J767" s="3" t="s">
        <v>524</v>
      </c>
      <c r="K767" s="3" t="s">
        <v>565</v>
      </c>
      <c r="L767" s="8">
        <v>1425</v>
      </c>
      <c r="M767" s="11">
        <v>316</v>
      </c>
      <c r="N767" t="str">
        <f>IF(AND(Tabla_Terminales[[#This Row],[Terminales]]&gt;2,Tabla_Terminales[[#This Row],[Operaciones_diarias]]&gt;170),"💵","NO")</f>
        <v>💵</v>
      </c>
    </row>
    <row r="768" spans="1:14" x14ac:dyDescent="0.25">
      <c r="A768" s="8">
        <v>39754</v>
      </c>
      <c r="B768" s="3" t="s">
        <v>609</v>
      </c>
      <c r="C768" s="3" t="s">
        <v>39</v>
      </c>
      <c r="D768" s="3" t="s">
        <v>40</v>
      </c>
      <c r="E768" s="8">
        <v>1</v>
      </c>
      <c r="F768" t="b">
        <v>1</v>
      </c>
      <c r="G768" t="b">
        <v>1</v>
      </c>
      <c r="H768" s="3" t="s">
        <v>312</v>
      </c>
      <c r="I768" s="8">
        <v>2762</v>
      </c>
      <c r="J768" s="3" t="s">
        <v>524</v>
      </c>
      <c r="K768" s="3" t="s">
        <v>565</v>
      </c>
      <c r="L768" s="8">
        <v>1425</v>
      </c>
      <c r="M768" s="11">
        <v>126</v>
      </c>
      <c r="N768" t="str">
        <f>IF(AND(Tabla_Terminales[[#This Row],[Terminales]]&gt;2,Tabla_Terminales[[#This Row],[Operaciones_diarias]]&gt;170),"💵","NO")</f>
        <v>NO</v>
      </c>
    </row>
    <row r="769" spans="1:14" x14ac:dyDescent="0.25">
      <c r="A769" s="8">
        <v>40887</v>
      </c>
      <c r="B769" s="3" t="s">
        <v>602</v>
      </c>
      <c r="C769" s="3" t="s">
        <v>39</v>
      </c>
      <c r="D769" s="3" t="s">
        <v>40</v>
      </c>
      <c r="E769" s="8">
        <v>3</v>
      </c>
      <c r="F769" t="b">
        <v>1</v>
      </c>
      <c r="G769" t="b">
        <v>1</v>
      </c>
      <c r="H769" s="3" t="s">
        <v>312</v>
      </c>
      <c r="I769" s="8">
        <v>2835</v>
      </c>
      <c r="J769" s="3" t="s">
        <v>524</v>
      </c>
      <c r="K769" s="3" t="s">
        <v>565</v>
      </c>
      <c r="L769" s="8">
        <v>1425</v>
      </c>
      <c r="M769" s="11">
        <v>229</v>
      </c>
      <c r="N769" t="str">
        <f>IF(AND(Tabla_Terminales[[#This Row],[Terminales]]&gt;2,Tabla_Terminales[[#This Row],[Operaciones_diarias]]&gt;170),"💵","NO")</f>
        <v>💵</v>
      </c>
    </row>
    <row r="770" spans="1:14" x14ac:dyDescent="0.25">
      <c r="A770" s="8">
        <v>39795</v>
      </c>
      <c r="B770" s="3" t="s">
        <v>610</v>
      </c>
      <c r="C770" s="3" t="s">
        <v>39</v>
      </c>
      <c r="D770" s="3" t="s">
        <v>40</v>
      </c>
      <c r="E770" s="8">
        <v>1</v>
      </c>
      <c r="F770" t="b">
        <v>0</v>
      </c>
      <c r="G770" t="b">
        <v>0</v>
      </c>
      <c r="H770" s="3" t="s">
        <v>312</v>
      </c>
      <c r="I770" s="8">
        <v>2867</v>
      </c>
      <c r="J770" s="3" t="s">
        <v>524</v>
      </c>
      <c r="K770" s="3" t="s">
        <v>565</v>
      </c>
      <c r="L770" s="8">
        <v>1425</v>
      </c>
      <c r="M770" s="11">
        <v>36</v>
      </c>
      <c r="N770" t="str">
        <f>IF(AND(Tabla_Terminales[[#This Row],[Terminales]]&gt;2,Tabla_Terminales[[#This Row],[Operaciones_diarias]]&gt;170),"💵","NO")</f>
        <v>NO</v>
      </c>
    </row>
    <row r="771" spans="1:14" x14ac:dyDescent="0.25">
      <c r="A771" s="8">
        <v>40463</v>
      </c>
      <c r="B771" s="3" t="s">
        <v>603</v>
      </c>
      <c r="C771" s="3" t="s">
        <v>39</v>
      </c>
      <c r="D771" s="3" t="s">
        <v>40</v>
      </c>
      <c r="E771" s="8">
        <v>2</v>
      </c>
      <c r="F771" t="b">
        <v>1</v>
      </c>
      <c r="G771" t="b">
        <v>1</v>
      </c>
      <c r="H771" s="3" t="s">
        <v>312</v>
      </c>
      <c r="I771" s="8">
        <v>2972</v>
      </c>
      <c r="J771" s="3" t="s">
        <v>524</v>
      </c>
      <c r="K771" s="3" t="s">
        <v>565</v>
      </c>
      <c r="L771" s="8">
        <v>1425</v>
      </c>
      <c r="M771" s="11">
        <v>215</v>
      </c>
      <c r="N771" t="str">
        <f>IF(AND(Tabla_Terminales[[#This Row],[Terminales]]&gt;2,Tabla_Terminales[[#This Row],[Operaciones_diarias]]&gt;170),"💵","NO")</f>
        <v>NO</v>
      </c>
    </row>
    <row r="772" spans="1:14" x14ac:dyDescent="0.25">
      <c r="A772" s="8">
        <v>40000</v>
      </c>
      <c r="B772" s="3" t="s">
        <v>611</v>
      </c>
      <c r="C772" s="3" t="s">
        <v>39</v>
      </c>
      <c r="D772" s="3" t="s">
        <v>40</v>
      </c>
      <c r="E772" s="8">
        <v>2</v>
      </c>
      <c r="F772" t="b">
        <v>0</v>
      </c>
      <c r="G772" t="b">
        <v>0</v>
      </c>
      <c r="H772" s="3" t="s">
        <v>312</v>
      </c>
      <c r="I772" s="8">
        <v>3060</v>
      </c>
      <c r="J772" s="3" t="s">
        <v>524</v>
      </c>
      <c r="K772" s="3" t="s">
        <v>565</v>
      </c>
      <c r="L772" s="8">
        <v>1425</v>
      </c>
      <c r="M772" s="11">
        <v>234</v>
      </c>
      <c r="N772" t="str">
        <f>IF(AND(Tabla_Terminales[[#This Row],[Terminales]]&gt;2,Tabla_Terminales[[#This Row],[Operaciones_diarias]]&gt;170),"💵","NO")</f>
        <v>NO</v>
      </c>
    </row>
    <row r="773" spans="1:14" x14ac:dyDescent="0.25">
      <c r="A773" s="8">
        <v>40266</v>
      </c>
      <c r="B773" s="3" t="s">
        <v>604</v>
      </c>
      <c r="C773" s="3" t="s">
        <v>39</v>
      </c>
      <c r="D773" s="3" t="s">
        <v>40</v>
      </c>
      <c r="E773" s="8">
        <v>4</v>
      </c>
      <c r="F773" t="b">
        <v>0</v>
      </c>
      <c r="G773" t="b">
        <v>0</v>
      </c>
      <c r="H773" s="3" t="s">
        <v>312</v>
      </c>
      <c r="I773" s="8">
        <v>3077</v>
      </c>
      <c r="J773" s="3" t="s">
        <v>524</v>
      </c>
      <c r="K773" s="3" t="s">
        <v>565</v>
      </c>
      <c r="L773" s="8">
        <v>1425</v>
      </c>
      <c r="M773" s="11">
        <v>212</v>
      </c>
      <c r="N773" t="str">
        <f>IF(AND(Tabla_Terminales[[#This Row],[Terminales]]&gt;2,Tabla_Terminales[[#This Row],[Operaciones_diarias]]&gt;170),"💵","NO")</f>
        <v>💵</v>
      </c>
    </row>
    <row r="774" spans="1:14" x14ac:dyDescent="0.25">
      <c r="A774" s="8">
        <v>41136</v>
      </c>
      <c r="B774" s="3" t="s">
        <v>605</v>
      </c>
      <c r="C774" s="3" t="s">
        <v>39</v>
      </c>
      <c r="D774" s="3" t="s">
        <v>40</v>
      </c>
      <c r="E774" s="8">
        <v>3</v>
      </c>
      <c r="F774" t="b">
        <v>0</v>
      </c>
      <c r="G774" t="b">
        <v>1</v>
      </c>
      <c r="H774" s="3" t="s">
        <v>312</v>
      </c>
      <c r="I774" s="8">
        <v>3117</v>
      </c>
      <c r="J774" s="3" t="s">
        <v>524</v>
      </c>
      <c r="K774" s="3" t="s">
        <v>565</v>
      </c>
      <c r="L774" s="8">
        <v>1425</v>
      </c>
      <c r="M774" s="11">
        <v>208</v>
      </c>
      <c r="N774" t="str">
        <f>IF(AND(Tabla_Terminales[[#This Row],[Terminales]]&gt;2,Tabla_Terminales[[#This Row],[Operaciones_diarias]]&gt;170),"💵","NO")</f>
        <v>💵</v>
      </c>
    </row>
    <row r="775" spans="1:14" x14ac:dyDescent="0.25">
      <c r="A775" s="8">
        <v>40509</v>
      </c>
      <c r="B775" s="3" t="s">
        <v>603</v>
      </c>
      <c r="C775" s="3" t="s">
        <v>39</v>
      </c>
      <c r="D775" s="3" t="s">
        <v>40</v>
      </c>
      <c r="E775" s="8">
        <v>2</v>
      </c>
      <c r="F775" t="b">
        <v>1</v>
      </c>
      <c r="G775" t="b">
        <v>0</v>
      </c>
      <c r="H775" s="3" t="s">
        <v>312</v>
      </c>
      <c r="I775" s="8">
        <v>3164</v>
      </c>
      <c r="J775" s="3" t="s">
        <v>524</v>
      </c>
      <c r="K775" s="3" t="s">
        <v>565</v>
      </c>
      <c r="L775" s="8">
        <v>1425</v>
      </c>
      <c r="M775" s="11">
        <v>122</v>
      </c>
      <c r="N775" t="str">
        <f>IF(AND(Tabla_Terminales[[#This Row],[Terminales]]&gt;2,Tabla_Terminales[[#This Row],[Operaciones_diarias]]&gt;170),"💵","NO")</f>
        <v>NO</v>
      </c>
    </row>
    <row r="776" spans="1:14" x14ac:dyDescent="0.25">
      <c r="A776" s="8">
        <v>40131</v>
      </c>
      <c r="B776" s="3" t="s">
        <v>604</v>
      </c>
      <c r="C776" s="3" t="s">
        <v>39</v>
      </c>
      <c r="D776" s="3" t="s">
        <v>40</v>
      </c>
      <c r="E776" s="8">
        <v>4</v>
      </c>
      <c r="F776" t="b">
        <v>0</v>
      </c>
      <c r="G776" t="b">
        <v>0</v>
      </c>
      <c r="H776" s="3" t="s">
        <v>312</v>
      </c>
      <c r="I776" s="8">
        <v>3228</v>
      </c>
      <c r="J776" s="3" t="s">
        <v>530</v>
      </c>
      <c r="K776" s="3" t="s">
        <v>569</v>
      </c>
      <c r="L776" s="8">
        <v>1425</v>
      </c>
      <c r="M776" s="11">
        <v>202</v>
      </c>
      <c r="N776" t="str">
        <f>IF(AND(Tabla_Terminales[[#This Row],[Terminales]]&gt;2,Tabla_Terminales[[#This Row],[Operaciones_diarias]]&gt;170),"💵","NO")</f>
        <v>💵</v>
      </c>
    </row>
    <row r="777" spans="1:14" x14ac:dyDescent="0.25">
      <c r="A777" s="8">
        <v>39868</v>
      </c>
      <c r="B777" s="3" t="s">
        <v>610</v>
      </c>
      <c r="C777" s="3" t="s">
        <v>39</v>
      </c>
      <c r="D777" s="3" t="s">
        <v>40</v>
      </c>
      <c r="E777" s="8">
        <v>4</v>
      </c>
      <c r="F777" t="b">
        <v>0</v>
      </c>
      <c r="G777" t="b">
        <v>0</v>
      </c>
      <c r="H777" s="3" t="s">
        <v>312</v>
      </c>
      <c r="I777" s="8">
        <v>3315</v>
      </c>
      <c r="J777" s="3" t="s">
        <v>530</v>
      </c>
      <c r="K777" s="3" t="s">
        <v>569</v>
      </c>
      <c r="L777" s="8">
        <v>1425</v>
      </c>
      <c r="M777" s="11">
        <v>182</v>
      </c>
      <c r="N777" t="str">
        <f>IF(AND(Tabla_Terminales[[#This Row],[Terminales]]&gt;2,Tabla_Terminales[[#This Row],[Operaciones_diarias]]&gt;170),"💵","NO")</f>
        <v>💵</v>
      </c>
    </row>
    <row r="778" spans="1:14" x14ac:dyDescent="0.25">
      <c r="A778" s="8">
        <v>41348</v>
      </c>
      <c r="B778" s="3" t="s">
        <v>37</v>
      </c>
      <c r="C778" s="3" t="s">
        <v>39</v>
      </c>
      <c r="D778" s="3" t="s">
        <v>40</v>
      </c>
      <c r="E778" s="8">
        <v>2</v>
      </c>
      <c r="F778" t="b">
        <v>1</v>
      </c>
      <c r="G778" t="b">
        <v>1</v>
      </c>
      <c r="H778" s="3" t="s">
        <v>312</v>
      </c>
      <c r="I778" s="8">
        <v>3316</v>
      </c>
      <c r="J778" s="3" t="s">
        <v>530</v>
      </c>
      <c r="K778" s="3" t="s">
        <v>569</v>
      </c>
      <c r="L778" s="8">
        <v>1425</v>
      </c>
      <c r="M778" s="11">
        <v>55</v>
      </c>
      <c r="N778" t="str">
        <f>IF(AND(Tabla_Terminales[[#This Row],[Terminales]]&gt;2,Tabla_Terminales[[#This Row],[Operaciones_diarias]]&gt;170),"💵","NO")</f>
        <v>NO</v>
      </c>
    </row>
    <row r="779" spans="1:14" x14ac:dyDescent="0.25">
      <c r="A779" s="8">
        <v>41350</v>
      </c>
      <c r="B779" s="3" t="s">
        <v>37</v>
      </c>
      <c r="C779" s="3" t="s">
        <v>39</v>
      </c>
      <c r="D779" s="3" t="s">
        <v>40</v>
      </c>
      <c r="E779" s="8">
        <v>2</v>
      </c>
      <c r="F779" t="b">
        <v>0</v>
      </c>
      <c r="G779" t="b">
        <v>1</v>
      </c>
      <c r="H779" s="3" t="s">
        <v>312</v>
      </c>
      <c r="I779" s="8">
        <v>3440</v>
      </c>
      <c r="J779" s="3" t="s">
        <v>530</v>
      </c>
      <c r="K779" s="3" t="s">
        <v>569</v>
      </c>
      <c r="L779" s="8">
        <v>1425</v>
      </c>
      <c r="M779" s="11">
        <v>282</v>
      </c>
      <c r="N779" t="str">
        <f>IF(AND(Tabla_Terminales[[#This Row],[Terminales]]&gt;2,Tabla_Terminales[[#This Row],[Operaciones_diarias]]&gt;170),"💵","NO")</f>
        <v>NO</v>
      </c>
    </row>
    <row r="780" spans="1:14" x14ac:dyDescent="0.25">
      <c r="A780" s="8">
        <v>40125</v>
      </c>
      <c r="B780" s="3" t="s">
        <v>604</v>
      </c>
      <c r="C780" s="3" t="s">
        <v>39</v>
      </c>
      <c r="D780" s="3" t="s">
        <v>40</v>
      </c>
      <c r="E780" s="8">
        <v>3</v>
      </c>
      <c r="F780" t="b">
        <v>0</v>
      </c>
      <c r="G780" t="b">
        <v>0</v>
      </c>
      <c r="H780" s="3" t="s">
        <v>312</v>
      </c>
      <c r="I780" s="8">
        <v>3655</v>
      </c>
      <c r="J780" s="3" t="s">
        <v>530</v>
      </c>
      <c r="K780" s="3" t="s">
        <v>569</v>
      </c>
      <c r="L780" s="8">
        <v>1425</v>
      </c>
      <c r="M780" s="11">
        <v>51</v>
      </c>
      <c r="N780" t="str">
        <f>IF(AND(Tabla_Terminales[[#This Row],[Terminales]]&gt;2,Tabla_Terminales[[#This Row],[Operaciones_diarias]]&gt;170),"💵","NO")</f>
        <v>NO</v>
      </c>
    </row>
    <row r="781" spans="1:14" x14ac:dyDescent="0.25">
      <c r="A781" s="8">
        <v>40933</v>
      </c>
      <c r="B781" s="3" t="s">
        <v>602</v>
      </c>
      <c r="C781" s="3" t="s">
        <v>39</v>
      </c>
      <c r="D781" s="3" t="s">
        <v>40</v>
      </c>
      <c r="E781" s="8">
        <v>4</v>
      </c>
      <c r="F781" t="b">
        <v>0</v>
      </c>
      <c r="G781" t="b">
        <v>0</v>
      </c>
      <c r="H781" s="3" t="s">
        <v>312</v>
      </c>
      <c r="I781" s="8">
        <v>3701</v>
      </c>
      <c r="J781" s="3" t="s">
        <v>530</v>
      </c>
      <c r="K781" s="3" t="s">
        <v>569</v>
      </c>
      <c r="L781" s="8">
        <v>1425</v>
      </c>
      <c r="M781" s="11">
        <v>239</v>
      </c>
      <c r="N781" t="str">
        <f>IF(AND(Tabla_Terminales[[#This Row],[Terminales]]&gt;2,Tabla_Terminales[[#This Row],[Operaciones_diarias]]&gt;170),"💵","NO")</f>
        <v>💵</v>
      </c>
    </row>
    <row r="782" spans="1:14" x14ac:dyDescent="0.25">
      <c r="A782" s="8">
        <v>39995</v>
      </c>
      <c r="B782" s="3" t="s">
        <v>611</v>
      </c>
      <c r="C782" s="3" t="s">
        <v>39</v>
      </c>
      <c r="D782" s="3" t="s">
        <v>40</v>
      </c>
      <c r="E782" s="8">
        <v>3</v>
      </c>
      <c r="F782" t="b">
        <v>1</v>
      </c>
      <c r="G782" t="b">
        <v>0</v>
      </c>
      <c r="H782" s="3" t="s">
        <v>312</v>
      </c>
      <c r="I782" s="8">
        <v>3725</v>
      </c>
      <c r="J782" s="3" t="s">
        <v>530</v>
      </c>
      <c r="K782" s="3" t="s">
        <v>569</v>
      </c>
      <c r="L782" s="8">
        <v>1425</v>
      </c>
      <c r="M782" s="11">
        <v>223</v>
      </c>
      <c r="N782" t="str">
        <f>IF(AND(Tabla_Terminales[[#This Row],[Terminales]]&gt;2,Tabla_Terminales[[#This Row],[Operaciones_diarias]]&gt;170),"💵","NO")</f>
        <v>💵</v>
      </c>
    </row>
    <row r="783" spans="1:14" x14ac:dyDescent="0.25">
      <c r="A783" s="8">
        <v>39743</v>
      </c>
      <c r="B783" s="3" t="s">
        <v>609</v>
      </c>
      <c r="C783" s="3" t="s">
        <v>39</v>
      </c>
      <c r="D783" s="3" t="s">
        <v>40</v>
      </c>
      <c r="E783" s="8">
        <v>3</v>
      </c>
      <c r="F783" t="b">
        <v>1</v>
      </c>
      <c r="G783" t="b">
        <v>0</v>
      </c>
      <c r="H783" s="3" t="s">
        <v>312</v>
      </c>
      <c r="I783" s="8">
        <v>4018</v>
      </c>
      <c r="J783" s="3" t="s">
        <v>530</v>
      </c>
      <c r="K783" s="3" t="s">
        <v>569</v>
      </c>
      <c r="L783" s="8">
        <v>1425</v>
      </c>
      <c r="M783" s="11">
        <v>263</v>
      </c>
      <c r="N783" t="str">
        <f>IF(AND(Tabla_Terminales[[#This Row],[Terminales]]&gt;2,Tabla_Terminales[[#This Row],[Operaciones_diarias]]&gt;170),"💵","NO")</f>
        <v>💵</v>
      </c>
    </row>
    <row r="784" spans="1:14" x14ac:dyDescent="0.25">
      <c r="A784" s="8">
        <v>40422</v>
      </c>
      <c r="B784" s="3" t="s">
        <v>603</v>
      </c>
      <c r="C784" s="3" t="s">
        <v>39</v>
      </c>
      <c r="D784" s="3" t="s">
        <v>40</v>
      </c>
      <c r="E784" s="8">
        <v>3</v>
      </c>
      <c r="F784" t="b">
        <v>1</v>
      </c>
      <c r="G784" t="b">
        <v>1</v>
      </c>
      <c r="H784" s="3" t="s">
        <v>312</v>
      </c>
      <c r="I784" s="8">
        <v>4453</v>
      </c>
      <c r="J784" s="3" t="s">
        <v>530</v>
      </c>
      <c r="K784" s="3" t="s">
        <v>569</v>
      </c>
      <c r="L784" s="8">
        <v>1425</v>
      </c>
      <c r="M784" s="11">
        <v>85</v>
      </c>
      <c r="N784" t="str">
        <f>IF(AND(Tabla_Terminales[[#This Row],[Terminales]]&gt;2,Tabla_Terminales[[#This Row],[Operaciones_diarias]]&gt;170),"💵","NO")</f>
        <v>NO</v>
      </c>
    </row>
    <row r="785" spans="1:14" x14ac:dyDescent="0.25">
      <c r="A785" s="8">
        <v>40269</v>
      </c>
      <c r="B785" s="3" t="s">
        <v>604</v>
      </c>
      <c r="C785" s="3" t="s">
        <v>39</v>
      </c>
      <c r="D785" s="3" t="s">
        <v>40</v>
      </c>
      <c r="E785" s="8">
        <v>4</v>
      </c>
      <c r="F785" t="b">
        <v>0</v>
      </c>
      <c r="G785" t="b">
        <v>1</v>
      </c>
      <c r="H785" s="3" t="s">
        <v>312</v>
      </c>
      <c r="I785" s="8">
        <v>4846</v>
      </c>
      <c r="J785" s="3" t="s">
        <v>530</v>
      </c>
      <c r="K785" s="3" t="s">
        <v>569</v>
      </c>
      <c r="L785" s="8">
        <v>1425</v>
      </c>
      <c r="M785" s="11">
        <v>51</v>
      </c>
      <c r="N785" t="str">
        <f>IF(AND(Tabla_Terminales[[#This Row],[Terminales]]&gt;2,Tabla_Terminales[[#This Row],[Operaciones_diarias]]&gt;170),"💵","NO")</f>
        <v>NO</v>
      </c>
    </row>
    <row r="786" spans="1:14" x14ac:dyDescent="0.25">
      <c r="A786" s="8">
        <v>40656</v>
      </c>
      <c r="B786" s="3" t="s">
        <v>606</v>
      </c>
      <c r="C786" s="3" t="s">
        <v>39</v>
      </c>
      <c r="D786" s="3" t="s">
        <v>40</v>
      </c>
      <c r="E786" s="8">
        <v>3</v>
      </c>
      <c r="F786" t="b">
        <v>0</v>
      </c>
      <c r="G786" t="b">
        <v>0</v>
      </c>
      <c r="H786" s="3" t="s">
        <v>312</v>
      </c>
      <c r="I786" s="8">
        <v>5000</v>
      </c>
      <c r="J786" s="3" t="s">
        <v>530</v>
      </c>
      <c r="K786" s="3" t="s">
        <v>569</v>
      </c>
      <c r="L786" s="8">
        <v>1425</v>
      </c>
      <c r="M786" s="11">
        <v>128</v>
      </c>
      <c r="N786" t="str">
        <f>IF(AND(Tabla_Terminales[[#This Row],[Terminales]]&gt;2,Tabla_Terminales[[#This Row],[Operaciones_diarias]]&gt;170),"💵","NO")</f>
        <v>NO</v>
      </c>
    </row>
    <row r="787" spans="1:14" x14ac:dyDescent="0.25">
      <c r="A787" s="8">
        <v>39830</v>
      </c>
      <c r="B787" s="3" t="s">
        <v>610</v>
      </c>
      <c r="C787" s="3" t="s">
        <v>39</v>
      </c>
      <c r="D787" s="3" t="s">
        <v>40</v>
      </c>
      <c r="E787" s="8">
        <v>3</v>
      </c>
      <c r="F787" t="b">
        <v>0</v>
      </c>
      <c r="G787" t="b">
        <v>0</v>
      </c>
      <c r="H787" s="3" t="s">
        <v>312</v>
      </c>
      <c r="I787" s="8">
        <v>831</v>
      </c>
      <c r="J787" s="3" t="s">
        <v>517</v>
      </c>
      <c r="K787" s="3" t="s">
        <v>559</v>
      </c>
      <c r="L787" s="8">
        <v>1059</v>
      </c>
      <c r="M787" s="11">
        <v>301</v>
      </c>
      <c r="N787" t="str">
        <f>IF(AND(Tabla_Terminales[[#This Row],[Terminales]]&gt;2,Tabla_Terminales[[#This Row],[Operaciones_diarias]]&gt;170),"💵","NO")</f>
        <v>💵</v>
      </c>
    </row>
    <row r="788" spans="1:14" x14ac:dyDescent="0.25">
      <c r="A788" s="8">
        <v>40378</v>
      </c>
      <c r="B788" s="3" t="s">
        <v>604</v>
      </c>
      <c r="C788" s="3" t="s">
        <v>39</v>
      </c>
      <c r="D788" s="3" t="s">
        <v>40</v>
      </c>
      <c r="E788" s="8">
        <v>2</v>
      </c>
      <c r="F788" t="b">
        <v>0</v>
      </c>
      <c r="G788" t="b">
        <v>1</v>
      </c>
      <c r="H788" s="3" t="s">
        <v>312</v>
      </c>
      <c r="I788" s="8">
        <v>880</v>
      </c>
      <c r="J788" s="3" t="s">
        <v>517</v>
      </c>
      <c r="K788" s="3" t="s">
        <v>559</v>
      </c>
      <c r="L788" s="8">
        <v>1059</v>
      </c>
      <c r="M788" s="11">
        <v>87</v>
      </c>
      <c r="N788" t="str">
        <f>IF(AND(Tabla_Terminales[[#This Row],[Terminales]]&gt;2,Tabla_Terminales[[#This Row],[Operaciones_diarias]]&gt;170),"💵","NO")</f>
        <v>NO</v>
      </c>
    </row>
    <row r="789" spans="1:14" x14ac:dyDescent="0.25">
      <c r="A789" s="8">
        <v>40608</v>
      </c>
      <c r="B789" s="3" t="s">
        <v>606</v>
      </c>
      <c r="C789" s="3" t="s">
        <v>39</v>
      </c>
      <c r="D789" s="3" t="s">
        <v>40</v>
      </c>
      <c r="E789" s="8">
        <v>2</v>
      </c>
      <c r="F789" t="b">
        <v>1</v>
      </c>
      <c r="G789" t="b">
        <v>0</v>
      </c>
      <c r="H789" s="3" t="s">
        <v>312</v>
      </c>
      <c r="I789" s="8">
        <v>954</v>
      </c>
      <c r="J789" s="3" t="s">
        <v>517</v>
      </c>
      <c r="K789" s="3" t="s">
        <v>559</v>
      </c>
      <c r="L789" s="8">
        <v>1059</v>
      </c>
      <c r="M789" s="11">
        <v>312</v>
      </c>
      <c r="N789" t="str">
        <f>IF(AND(Tabla_Terminales[[#This Row],[Terminales]]&gt;2,Tabla_Terminales[[#This Row],[Operaciones_diarias]]&gt;170),"💵","NO")</f>
        <v>NO</v>
      </c>
    </row>
    <row r="790" spans="1:14" x14ac:dyDescent="0.25">
      <c r="A790" s="8">
        <v>41320</v>
      </c>
      <c r="B790" s="3" t="s">
        <v>37</v>
      </c>
      <c r="C790" s="3" t="s">
        <v>39</v>
      </c>
      <c r="D790" s="3" t="s">
        <v>40</v>
      </c>
      <c r="E790" s="8">
        <v>3</v>
      </c>
      <c r="F790" t="b">
        <v>0</v>
      </c>
      <c r="G790" t="b">
        <v>0</v>
      </c>
      <c r="H790" s="3" t="s">
        <v>312</v>
      </c>
      <c r="I790" s="8">
        <v>964</v>
      </c>
      <c r="J790" s="3" t="s">
        <v>517</v>
      </c>
      <c r="K790" s="3" t="s">
        <v>559</v>
      </c>
      <c r="L790" s="8">
        <v>1059</v>
      </c>
      <c r="M790" s="11">
        <v>70</v>
      </c>
      <c r="N790" t="str">
        <f>IF(AND(Tabla_Terminales[[#This Row],[Terminales]]&gt;2,Tabla_Terminales[[#This Row],[Operaciones_diarias]]&gt;170),"💵","NO")</f>
        <v>NO</v>
      </c>
    </row>
    <row r="791" spans="1:14" x14ac:dyDescent="0.25">
      <c r="A791" s="8">
        <v>40904</v>
      </c>
      <c r="B791" s="3" t="s">
        <v>602</v>
      </c>
      <c r="C791" s="3" t="s">
        <v>39</v>
      </c>
      <c r="D791" s="3" t="s">
        <v>40</v>
      </c>
      <c r="E791" s="8">
        <v>3</v>
      </c>
      <c r="F791" t="b">
        <v>1</v>
      </c>
      <c r="G791" t="b">
        <v>0</v>
      </c>
      <c r="H791" s="3" t="s">
        <v>312</v>
      </c>
      <c r="I791" s="8">
        <v>975</v>
      </c>
      <c r="J791" s="3" t="s">
        <v>517</v>
      </c>
      <c r="K791" s="3" t="s">
        <v>559</v>
      </c>
      <c r="L791" s="8">
        <v>1059</v>
      </c>
      <c r="M791" s="11">
        <v>112</v>
      </c>
      <c r="N791" t="str">
        <f>IF(AND(Tabla_Terminales[[#This Row],[Terminales]]&gt;2,Tabla_Terminales[[#This Row],[Operaciones_diarias]]&gt;170),"💵","NO")</f>
        <v>NO</v>
      </c>
    </row>
    <row r="792" spans="1:14" x14ac:dyDescent="0.25">
      <c r="A792" s="8">
        <v>39969</v>
      </c>
      <c r="B792" s="3" t="s">
        <v>608</v>
      </c>
      <c r="C792" s="3" t="s">
        <v>39</v>
      </c>
      <c r="D792" s="3" t="s">
        <v>40</v>
      </c>
      <c r="E792" s="8">
        <v>1</v>
      </c>
      <c r="F792" t="b">
        <v>0</v>
      </c>
      <c r="G792" t="b">
        <v>1</v>
      </c>
      <c r="H792" s="3" t="s">
        <v>113</v>
      </c>
      <c r="I792" s="8">
        <v>1729</v>
      </c>
      <c r="J792" s="3" t="s">
        <v>530</v>
      </c>
      <c r="K792" s="3" t="s">
        <v>569</v>
      </c>
      <c r="L792" s="8">
        <v>1414</v>
      </c>
      <c r="M792" s="11">
        <v>299</v>
      </c>
      <c r="N792" t="str">
        <f>IF(AND(Tabla_Terminales[[#This Row],[Terminales]]&gt;2,Tabla_Terminales[[#This Row],[Operaciones_diarias]]&gt;170),"💵","NO")</f>
        <v>NO</v>
      </c>
    </row>
    <row r="793" spans="1:14" x14ac:dyDescent="0.25">
      <c r="A793" s="8">
        <v>40533</v>
      </c>
      <c r="B793" s="3" t="s">
        <v>606</v>
      </c>
      <c r="C793" s="3" t="s">
        <v>39</v>
      </c>
      <c r="D793" s="3" t="s">
        <v>40</v>
      </c>
      <c r="E793" s="8">
        <v>3</v>
      </c>
      <c r="F793" t="b">
        <v>1</v>
      </c>
      <c r="G793" t="b">
        <v>0</v>
      </c>
      <c r="H793" s="3" t="s">
        <v>113</v>
      </c>
      <c r="I793" s="8">
        <v>2486</v>
      </c>
      <c r="J793" s="3" t="s">
        <v>530</v>
      </c>
      <c r="K793" s="3" t="s">
        <v>569</v>
      </c>
      <c r="L793" s="8">
        <v>1425</v>
      </c>
      <c r="M793" s="11">
        <v>212</v>
      </c>
      <c r="N793" t="str">
        <f>IF(AND(Tabla_Terminales[[#This Row],[Terminales]]&gt;2,Tabla_Terminales[[#This Row],[Operaciones_diarias]]&gt;170),"💵","NO")</f>
        <v>💵</v>
      </c>
    </row>
    <row r="794" spans="1:14" x14ac:dyDescent="0.25">
      <c r="A794" s="8">
        <v>40500</v>
      </c>
      <c r="B794" s="3" t="s">
        <v>603</v>
      </c>
      <c r="C794" s="3" t="s">
        <v>39</v>
      </c>
      <c r="D794" s="3" t="s">
        <v>40</v>
      </c>
      <c r="E794" s="8">
        <v>2</v>
      </c>
      <c r="F794" t="b">
        <v>0</v>
      </c>
      <c r="G794" t="b">
        <v>0</v>
      </c>
      <c r="H794" s="3" t="s">
        <v>113</v>
      </c>
      <c r="I794" s="8">
        <v>249</v>
      </c>
      <c r="J794" s="3" t="s">
        <v>516</v>
      </c>
      <c r="K794" s="3" t="s">
        <v>561</v>
      </c>
      <c r="L794" s="8">
        <v>1414</v>
      </c>
      <c r="M794" s="11">
        <v>194</v>
      </c>
      <c r="N794" t="str">
        <f>IF(AND(Tabla_Terminales[[#This Row],[Terminales]]&gt;2,Tabla_Terminales[[#This Row],[Operaciones_diarias]]&gt;170),"💵","NO")</f>
        <v>NO</v>
      </c>
    </row>
    <row r="795" spans="1:14" x14ac:dyDescent="0.25">
      <c r="A795" s="8">
        <v>40111</v>
      </c>
      <c r="B795" s="3" t="s">
        <v>604</v>
      </c>
      <c r="C795" s="3" t="s">
        <v>39</v>
      </c>
      <c r="D795" s="3" t="s">
        <v>40</v>
      </c>
      <c r="E795" s="8">
        <v>2</v>
      </c>
      <c r="F795" t="b">
        <v>0</v>
      </c>
      <c r="G795" t="b">
        <v>1</v>
      </c>
      <c r="H795" s="3" t="s">
        <v>313</v>
      </c>
      <c r="I795" s="8">
        <v>3633</v>
      </c>
      <c r="J795" s="3" t="s">
        <v>523</v>
      </c>
      <c r="K795" s="3" t="s">
        <v>561</v>
      </c>
      <c r="L795" s="8">
        <v>1427</v>
      </c>
      <c r="M795" s="11">
        <v>113</v>
      </c>
      <c r="N795" t="str">
        <f>IF(AND(Tabla_Terminales[[#This Row],[Terminales]]&gt;2,Tabla_Terminales[[#This Row],[Operaciones_diarias]]&gt;170),"💵","NO")</f>
        <v>NO</v>
      </c>
    </row>
    <row r="796" spans="1:14" x14ac:dyDescent="0.25">
      <c r="A796" s="8">
        <v>40073</v>
      </c>
      <c r="B796" s="3" t="s">
        <v>611</v>
      </c>
      <c r="C796" s="3" t="s">
        <v>39</v>
      </c>
      <c r="D796" s="3" t="s">
        <v>40</v>
      </c>
      <c r="E796" s="8">
        <v>2</v>
      </c>
      <c r="F796" t="b">
        <v>1</v>
      </c>
      <c r="G796" t="b">
        <v>0</v>
      </c>
      <c r="H796" s="3" t="s">
        <v>313</v>
      </c>
      <c r="I796" s="8">
        <v>3897</v>
      </c>
      <c r="J796" s="3" t="s">
        <v>523</v>
      </c>
      <c r="K796" s="3" t="s">
        <v>561</v>
      </c>
      <c r="L796" s="8">
        <v>1431</v>
      </c>
      <c r="M796" s="11">
        <v>134</v>
      </c>
      <c r="N796" t="str">
        <f>IF(AND(Tabla_Terminales[[#This Row],[Terminales]]&gt;2,Tabla_Terminales[[#This Row],[Operaciones_diarias]]&gt;170),"💵","NO")</f>
        <v>NO</v>
      </c>
    </row>
    <row r="797" spans="1:14" x14ac:dyDescent="0.25">
      <c r="A797" s="8">
        <v>40614</v>
      </c>
      <c r="B797" s="3" t="s">
        <v>606</v>
      </c>
      <c r="C797" s="3" t="s">
        <v>39</v>
      </c>
      <c r="D797" s="3" t="s">
        <v>40</v>
      </c>
      <c r="E797" s="8">
        <v>3</v>
      </c>
      <c r="F797" t="b">
        <v>0</v>
      </c>
      <c r="G797" t="b">
        <v>1</v>
      </c>
      <c r="H797" s="3" t="s">
        <v>313</v>
      </c>
      <c r="I797" s="8">
        <v>4274</v>
      </c>
      <c r="J797" s="3" t="s">
        <v>535</v>
      </c>
      <c r="K797" s="3" t="s">
        <v>571</v>
      </c>
      <c r="L797" s="8">
        <v>1431</v>
      </c>
      <c r="M797" s="11">
        <v>28</v>
      </c>
      <c r="N797" t="str">
        <f>IF(AND(Tabla_Terminales[[#This Row],[Terminales]]&gt;2,Tabla_Terminales[[#This Row],[Operaciones_diarias]]&gt;170),"💵","NO")</f>
        <v>NO</v>
      </c>
    </row>
    <row r="798" spans="1:14" x14ac:dyDescent="0.25">
      <c r="A798" s="8">
        <v>40505</v>
      </c>
      <c r="B798" s="3" t="s">
        <v>603</v>
      </c>
      <c r="C798" s="3" t="s">
        <v>39</v>
      </c>
      <c r="D798" s="3" t="s">
        <v>40</v>
      </c>
      <c r="E798" s="8">
        <v>2</v>
      </c>
      <c r="F798" t="b">
        <v>1</v>
      </c>
      <c r="G798" t="b">
        <v>1</v>
      </c>
      <c r="H798" s="3" t="s">
        <v>313</v>
      </c>
      <c r="I798" s="8">
        <v>4302</v>
      </c>
      <c r="J798" s="3" t="s">
        <v>535</v>
      </c>
      <c r="K798" s="3" t="s">
        <v>571</v>
      </c>
      <c r="L798" s="8">
        <v>1431</v>
      </c>
      <c r="M798" s="11">
        <v>283</v>
      </c>
      <c r="N798" t="str">
        <f>IF(AND(Tabla_Terminales[[#This Row],[Terminales]]&gt;2,Tabla_Terminales[[#This Row],[Operaciones_diarias]]&gt;170),"💵","NO")</f>
        <v>NO</v>
      </c>
    </row>
    <row r="799" spans="1:14" x14ac:dyDescent="0.25">
      <c r="A799" s="8">
        <v>39808</v>
      </c>
      <c r="B799" s="3" t="s">
        <v>610</v>
      </c>
      <c r="C799" s="3" t="s">
        <v>39</v>
      </c>
      <c r="D799" s="3" t="s">
        <v>40</v>
      </c>
      <c r="E799" s="8">
        <v>2</v>
      </c>
      <c r="F799" t="b">
        <v>0</v>
      </c>
      <c r="G799" t="b">
        <v>0</v>
      </c>
      <c r="H799" s="3" t="s">
        <v>313</v>
      </c>
      <c r="I799" s="8">
        <v>4410</v>
      </c>
      <c r="J799" s="3" t="s">
        <v>535</v>
      </c>
      <c r="K799" s="3" t="s">
        <v>571</v>
      </c>
      <c r="L799" s="8">
        <v>1431</v>
      </c>
      <c r="M799" s="11">
        <v>191</v>
      </c>
      <c r="N799" t="str">
        <f>IF(AND(Tabla_Terminales[[#This Row],[Terminales]]&gt;2,Tabla_Terminales[[#This Row],[Operaciones_diarias]]&gt;170),"💵","NO")</f>
        <v>NO</v>
      </c>
    </row>
    <row r="800" spans="1:14" x14ac:dyDescent="0.25">
      <c r="A800" s="8">
        <v>39812</v>
      </c>
      <c r="B800" s="3" t="s">
        <v>610</v>
      </c>
      <c r="C800" s="3" t="s">
        <v>39</v>
      </c>
      <c r="D800" s="3" t="s">
        <v>40</v>
      </c>
      <c r="E800" s="8">
        <v>1</v>
      </c>
      <c r="F800" t="b">
        <v>0</v>
      </c>
      <c r="G800" t="b">
        <v>0</v>
      </c>
      <c r="H800" s="3" t="s">
        <v>313</v>
      </c>
      <c r="I800" s="8">
        <v>4410</v>
      </c>
      <c r="J800" s="3" t="s">
        <v>535</v>
      </c>
      <c r="K800" s="3" t="s">
        <v>571</v>
      </c>
      <c r="L800" s="8">
        <v>1431</v>
      </c>
      <c r="M800" s="11">
        <v>304</v>
      </c>
      <c r="N800" t="str">
        <f>IF(AND(Tabla_Terminales[[#This Row],[Terminales]]&gt;2,Tabla_Terminales[[#This Row],[Operaciones_diarias]]&gt;170),"💵","NO")</f>
        <v>NO</v>
      </c>
    </row>
    <row r="801" spans="1:14" x14ac:dyDescent="0.25">
      <c r="A801" s="8">
        <v>40836</v>
      </c>
      <c r="B801" s="3" t="s">
        <v>602</v>
      </c>
      <c r="C801" s="3" t="s">
        <v>39</v>
      </c>
      <c r="D801" s="3" t="s">
        <v>40</v>
      </c>
      <c r="E801" s="8">
        <v>3</v>
      </c>
      <c r="F801" t="b">
        <v>0</v>
      </c>
      <c r="G801" t="b">
        <v>0</v>
      </c>
      <c r="H801" s="3" t="s">
        <v>313</v>
      </c>
      <c r="I801" s="8">
        <v>4458</v>
      </c>
      <c r="J801" s="3" t="s">
        <v>535</v>
      </c>
      <c r="K801" s="3" t="s">
        <v>571</v>
      </c>
      <c r="L801" s="8">
        <v>1431</v>
      </c>
      <c r="M801" s="11">
        <v>204</v>
      </c>
      <c r="N801" t="str">
        <f>IF(AND(Tabla_Terminales[[#This Row],[Terminales]]&gt;2,Tabla_Terminales[[#This Row],[Operaciones_diarias]]&gt;170),"💵","NO")</f>
        <v>💵</v>
      </c>
    </row>
    <row r="802" spans="1:14" x14ac:dyDescent="0.25">
      <c r="A802" s="8">
        <v>41264</v>
      </c>
      <c r="B802" s="3" t="s">
        <v>37</v>
      </c>
      <c r="C802" s="3" t="s">
        <v>39</v>
      </c>
      <c r="D802" s="3" t="s">
        <v>40</v>
      </c>
      <c r="E802" s="8">
        <v>4</v>
      </c>
      <c r="F802" t="b">
        <v>0</v>
      </c>
      <c r="G802" t="b">
        <v>1</v>
      </c>
      <c r="H802" s="3" t="s">
        <v>313</v>
      </c>
      <c r="I802" s="8">
        <v>4599</v>
      </c>
      <c r="J802" s="3" t="s">
        <v>535</v>
      </c>
      <c r="K802" s="3" t="s">
        <v>571</v>
      </c>
      <c r="L802" s="8">
        <v>1431</v>
      </c>
      <c r="M802" s="11">
        <v>29</v>
      </c>
      <c r="N802" t="str">
        <f>IF(AND(Tabla_Terminales[[#This Row],[Terminales]]&gt;2,Tabla_Terminales[[#This Row],[Operaciones_diarias]]&gt;170),"💵","NO")</f>
        <v>NO</v>
      </c>
    </row>
    <row r="803" spans="1:14" x14ac:dyDescent="0.25">
      <c r="A803" s="8">
        <v>41099</v>
      </c>
      <c r="B803" s="3" t="s">
        <v>605</v>
      </c>
      <c r="C803" s="3" t="s">
        <v>39</v>
      </c>
      <c r="D803" s="3" t="s">
        <v>40</v>
      </c>
      <c r="E803" s="8">
        <v>4</v>
      </c>
      <c r="F803" t="b">
        <v>1</v>
      </c>
      <c r="G803" t="b">
        <v>1</v>
      </c>
      <c r="H803" s="3" t="s">
        <v>313</v>
      </c>
      <c r="I803" s="8">
        <v>4601</v>
      </c>
      <c r="J803" s="3" t="s">
        <v>535</v>
      </c>
      <c r="K803" s="3" t="s">
        <v>571</v>
      </c>
      <c r="L803" s="8">
        <v>1431</v>
      </c>
      <c r="M803" s="11">
        <v>210</v>
      </c>
      <c r="N803" t="str">
        <f>IF(AND(Tabla_Terminales[[#This Row],[Terminales]]&gt;2,Tabla_Terminales[[#This Row],[Operaciones_diarias]]&gt;170),"💵","NO")</f>
        <v>💵</v>
      </c>
    </row>
    <row r="804" spans="1:14" x14ac:dyDescent="0.25">
      <c r="A804" s="8">
        <v>40193</v>
      </c>
      <c r="B804" s="3" t="s">
        <v>604</v>
      </c>
      <c r="C804" s="3" t="s">
        <v>39</v>
      </c>
      <c r="D804" s="3" t="s">
        <v>40</v>
      </c>
      <c r="E804" s="8">
        <v>3</v>
      </c>
      <c r="F804" t="b">
        <v>0</v>
      </c>
      <c r="G804" t="b">
        <v>0</v>
      </c>
      <c r="H804" s="3" t="s">
        <v>313</v>
      </c>
      <c r="I804" s="8">
        <v>4648</v>
      </c>
      <c r="J804" s="3" t="s">
        <v>535</v>
      </c>
      <c r="K804" s="3" t="s">
        <v>571</v>
      </c>
      <c r="L804" s="8">
        <v>1431</v>
      </c>
      <c r="M804" s="11">
        <v>228</v>
      </c>
      <c r="N804" t="str">
        <f>IF(AND(Tabla_Terminales[[#This Row],[Terminales]]&gt;2,Tabla_Terminales[[#This Row],[Operaciones_diarias]]&gt;170),"💵","NO")</f>
        <v>💵</v>
      </c>
    </row>
    <row r="805" spans="1:14" x14ac:dyDescent="0.25">
      <c r="A805" s="8">
        <v>40583</v>
      </c>
      <c r="B805" s="3" t="s">
        <v>606</v>
      </c>
      <c r="C805" s="3" t="s">
        <v>39</v>
      </c>
      <c r="D805" s="3" t="s">
        <v>40</v>
      </c>
      <c r="E805" s="8">
        <v>2</v>
      </c>
      <c r="F805" t="b">
        <v>1</v>
      </c>
      <c r="G805" t="b">
        <v>0</v>
      </c>
      <c r="H805" s="3" t="s">
        <v>313</v>
      </c>
      <c r="I805" s="8">
        <v>5201</v>
      </c>
      <c r="J805" s="3" t="s">
        <v>535</v>
      </c>
      <c r="K805" s="3" t="s">
        <v>571</v>
      </c>
      <c r="L805" s="8">
        <v>1431</v>
      </c>
      <c r="M805" s="11">
        <v>170</v>
      </c>
      <c r="N805" t="str">
        <f>IF(AND(Tabla_Terminales[[#This Row],[Terminales]]&gt;2,Tabla_Terminales[[#This Row],[Operaciones_diarias]]&gt;170),"💵","NO")</f>
        <v>NO</v>
      </c>
    </row>
    <row r="806" spans="1:14" x14ac:dyDescent="0.25">
      <c r="A806" s="8">
        <v>40972</v>
      </c>
      <c r="B806" s="3" t="s">
        <v>602</v>
      </c>
      <c r="C806" s="3" t="s">
        <v>39</v>
      </c>
      <c r="D806" s="3" t="s">
        <v>40</v>
      </c>
      <c r="E806" s="8">
        <v>3</v>
      </c>
      <c r="F806" t="b">
        <v>0</v>
      </c>
      <c r="G806" t="b">
        <v>0</v>
      </c>
      <c r="H806" s="3" t="s">
        <v>574</v>
      </c>
      <c r="I806" s="8">
        <v>1847</v>
      </c>
      <c r="J806" s="3" t="s">
        <v>525</v>
      </c>
      <c r="K806" s="3" t="s">
        <v>560</v>
      </c>
      <c r="L806" s="8">
        <v>1285</v>
      </c>
      <c r="M806" s="11">
        <v>141</v>
      </c>
      <c r="N806" t="str">
        <f>IF(AND(Tabla_Terminales[[#This Row],[Terminales]]&gt;2,Tabla_Terminales[[#This Row],[Operaciones_diarias]]&gt;170),"💵","NO")</f>
        <v>NO</v>
      </c>
    </row>
    <row r="807" spans="1:14" x14ac:dyDescent="0.25">
      <c r="A807" s="8">
        <v>40061</v>
      </c>
      <c r="B807" s="3" t="s">
        <v>611</v>
      </c>
      <c r="C807" s="3" t="s">
        <v>39</v>
      </c>
      <c r="D807" s="3" t="s">
        <v>40</v>
      </c>
      <c r="E807" s="8">
        <v>1</v>
      </c>
      <c r="F807" t="b">
        <v>0</v>
      </c>
      <c r="G807" t="b">
        <v>0</v>
      </c>
      <c r="H807" s="3" t="s">
        <v>314</v>
      </c>
      <c r="I807" s="8">
        <v>841</v>
      </c>
      <c r="J807" s="3" t="s">
        <v>525</v>
      </c>
      <c r="K807" s="3" t="s">
        <v>560</v>
      </c>
      <c r="L807" s="8">
        <v>1267</v>
      </c>
      <c r="M807" s="11">
        <v>273</v>
      </c>
      <c r="N807" t="str">
        <f>IF(AND(Tabla_Terminales[[#This Row],[Terminales]]&gt;2,Tabla_Terminales[[#This Row],[Operaciones_diarias]]&gt;170),"💵","NO")</f>
        <v>NO</v>
      </c>
    </row>
    <row r="808" spans="1:14" x14ac:dyDescent="0.25">
      <c r="A808" s="8">
        <v>40816</v>
      </c>
      <c r="B808" s="3" t="s">
        <v>602</v>
      </c>
      <c r="C808" s="3" t="s">
        <v>39</v>
      </c>
      <c r="D808" s="3" t="s">
        <v>40</v>
      </c>
      <c r="E808" s="8">
        <v>1</v>
      </c>
      <c r="F808" t="b">
        <v>0</v>
      </c>
      <c r="G808" t="b">
        <v>0</v>
      </c>
      <c r="H808" s="3" t="s">
        <v>314</v>
      </c>
      <c r="I808" s="8">
        <v>0</v>
      </c>
      <c r="J808" s="3" t="s">
        <v>525</v>
      </c>
      <c r="K808" s="3" t="s">
        <v>560</v>
      </c>
      <c r="L808" s="8">
        <v>0</v>
      </c>
      <c r="M808" s="11">
        <v>176</v>
      </c>
      <c r="N808" t="str">
        <f>IF(AND(Tabla_Terminales[[#This Row],[Terminales]]&gt;2,Tabla_Terminales[[#This Row],[Operaciones_diarias]]&gt;170),"💵","NO")</f>
        <v>NO</v>
      </c>
    </row>
    <row r="809" spans="1:14" x14ac:dyDescent="0.25">
      <c r="A809" s="8">
        <v>41209</v>
      </c>
      <c r="B809" s="3" t="s">
        <v>605</v>
      </c>
      <c r="C809" s="3" t="s">
        <v>39</v>
      </c>
      <c r="D809" s="3" t="s">
        <v>40</v>
      </c>
      <c r="E809" s="8">
        <v>1</v>
      </c>
      <c r="F809" t="b">
        <v>1</v>
      </c>
      <c r="G809" t="b">
        <v>1</v>
      </c>
      <c r="H809" s="3" t="s">
        <v>314</v>
      </c>
      <c r="I809" s="8">
        <v>0</v>
      </c>
      <c r="J809" s="3" t="s">
        <v>525</v>
      </c>
      <c r="K809" s="3" t="s">
        <v>560</v>
      </c>
      <c r="L809" s="8">
        <v>0</v>
      </c>
      <c r="M809" s="11">
        <v>253</v>
      </c>
      <c r="N809" t="str">
        <f>IF(AND(Tabla_Terminales[[#This Row],[Terminales]]&gt;2,Tabla_Terminales[[#This Row],[Operaciones_diarias]]&gt;170),"💵","NO")</f>
        <v>NO</v>
      </c>
    </row>
    <row r="810" spans="1:14" x14ac:dyDescent="0.25">
      <c r="A810" s="8">
        <v>41236</v>
      </c>
      <c r="B810" s="3" t="s">
        <v>37</v>
      </c>
      <c r="C810" s="3" t="s">
        <v>39</v>
      </c>
      <c r="D810" s="3" t="s">
        <v>40</v>
      </c>
      <c r="E810" s="8">
        <v>2</v>
      </c>
      <c r="F810" t="b">
        <v>0</v>
      </c>
      <c r="G810" t="b">
        <v>0</v>
      </c>
      <c r="H810" s="3" t="s">
        <v>315</v>
      </c>
      <c r="I810" s="8">
        <v>0</v>
      </c>
      <c r="J810" s="3" t="s">
        <v>524</v>
      </c>
      <c r="K810" s="3" t="s">
        <v>565</v>
      </c>
      <c r="L810" s="8">
        <v>0</v>
      </c>
      <c r="M810" s="11">
        <v>315</v>
      </c>
      <c r="N810" t="str">
        <f>IF(AND(Tabla_Terminales[[#This Row],[Terminales]]&gt;2,Tabla_Terminales[[#This Row],[Operaciones_diarias]]&gt;170),"💵","NO")</f>
        <v>NO</v>
      </c>
    </row>
    <row r="811" spans="1:14" x14ac:dyDescent="0.25">
      <c r="A811" s="8">
        <v>41143</v>
      </c>
      <c r="B811" s="3" t="s">
        <v>605</v>
      </c>
      <c r="C811" s="3" t="s">
        <v>39</v>
      </c>
      <c r="D811" s="3" t="s">
        <v>40</v>
      </c>
      <c r="E811" s="8">
        <v>4</v>
      </c>
      <c r="F811" t="b">
        <v>1</v>
      </c>
      <c r="G811" t="b">
        <v>0</v>
      </c>
      <c r="H811" s="3" t="s">
        <v>315</v>
      </c>
      <c r="I811" s="8">
        <v>0</v>
      </c>
      <c r="J811" s="3" t="s">
        <v>524</v>
      </c>
      <c r="K811" s="3" t="s">
        <v>565</v>
      </c>
      <c r="L811" s="8">
        <v>0</v>
      </c>
      <c r="M811" s="11">
        <v>82</v>
      </c>
      <c r="N811" t="str">
        <f>IF(AND(Tabla_Terminales[[#This Row],[Terminales]]&gt;2,Tabla_Terminales[[#This Row],[Operaciones_diarias]]&gt;170),"💵","NO")</f>
        <v>NO</v>
      </c>
    </row>
    <row r="812" spans="1:14" x14ac:dyDescent="0.25">
      <c r="A812" s="8">
        <v>40334</v>
      </c>
      <c r="B812" s="3" t="s">
        <v>604</v>
      </c>
      <c r="C812" s="3" t="s">
        <v>39</v>
      </c>
      <c r="D812" s="3" t="s">
        <v>40</v>
      </c>
      <c r="E812" s="8">
        <v>1</v>
      </c>
      <c r="F812" t="b">
        <v>0</v>
      </c>
      <c r="G812" t="b">
        <v>0</v>
      </c>
      <c r="H812" s="3" t="s">
        <v>316</v>
      </c>
      <c r="I812" s="8">
        <v>0</v>
      </c>
      <c r="J812" s="3" t="s">
        <v>549</v>
      </c>
      <c r="K812" s="3" t="s">
        <v>559</v>
      </c>
      <c r="L812" s="8">
        <v>0</v>
      </c>
      <c r="M812" s="11">
        <v>202</v>
      </c>
      <c r="N812" t="str">
        <f>IF(AND(Tabla_Terminales[[#This Row],[Terminales]]&gt;2,Tabla_Terminales[[#This Row],[Operaciones_diarias]]&gt;170),"💵","NO")</f>
        <v>NO</v>
      </c>
    </row>
    <row r="813" spans="1:14" x14ac:dyDescent="0.25">
      <c r="A813" s="8">
        <v>41256</v>
      </c>
      <c r="B813" s="3" t="s">
        <v>37</v>
      </c>
      <c r="C813" s="3" t="s">
        <v>39</v>
      </c>
      <c r="D813" s="3" t="s">
        <v>40</v>
      </c>
      <c r="E813" s="8">
        <v>1</v>
      </c>
      <c r="F813" t="b">
        <v>1</v>
      </c>
      <c r="G813" t="b">
        <v>1</v>
      </c>
      <c r="H813" s="3" t="s">
        <v>316</v>
      </c>
      <c r="I813" s="8">
        <v>0</v>
      </c>
      <c r="J813" s="3" t="s">
        <v>549</v>
      </c>
      <c r="K813" s="3" t="s">
        <v>559</v>
      </c>
      <c r="L813" s="8">
        <v>0</v>
      </c>
      <c r="M813" s="11">
        <v>156</v>
      </c>
      <c r="N813" t="str">
        <f>IF(AND(Tabla_Terminales[[#This Row],[Terminales]]&gt;2,Tabla_Terminales[[#This Row],[Operaciones_diarias]]&gt;170),"💵","NO")</f>
        <v>NO</v>
      </c>
    </row>
    <row r="814" spans="1:14" x14ac:dyDescent="0.25">
      <c r="A814" s="8">
        <v>39922</v>
      </c>
      <c r="B814" s="3" t="s">
        <v>608</v>
      </c>
      <c r="C814" s="3" t="s">
        <v>39</v>
      </c>
      <c r="D814" s="3" t="s">
        <v>40</v>
      </c>
      <c r="E814" s="8">
        <v>1</v>
      </c>
      <c r="F814" t="b">
        <v>0</v>
      </c>
      <c r="G814" t="b">
        <v>0</v>
      </c>
      <c r="H814" s="3" t="s">
        <v>317</v>
      </c>
      <c r="I814" s="8">
        <v>0</v>
      </c>
      <c r="J814" s="3" t="s">
        <v>533</v>
      </c>
      <c r="K814" s="3" t="s">
        <v>570</v>
      </c>
      <c r="L814" s="8">
        <v>0</v>
      </c>
      <c r="M814" s="11">
        <v>148</v>
      </c>
      <c r="N814" t="str">
        <f>IF(AND(Tabla_Terminales[[#This Row],[Terminales]]&gt;2,Tabla_Terminales[[#This Row],[Operaciones_diarias]]&gt;170),"💵","NO")</f>
        <v>NO</v>
      </c>
    </row>
    <row r="815" spans="1:14" x14ac:dyDescent="0.25">
      <c r="A815" s="8">
        <v>39774</v>
      </c>
      <c r="B815" s="3" t="s">
        <v>609</v>
      </c>
      <c r="C815" s="3" t="s">
        <v>39</v>
      </c>
      <c r="D815" s="3" t="s">
        <v>40</v>
      </c>
      <c r="E815" s="8">
        <v>1</v>
      </c>
      <c r="F815" t="b">
        <v>1</v>
      </c>
      <c r="G815" t="b">
        <v>1</v>
      </c>
      <c r="H815" s="3" t="s">
        <v>318</v>
      </c>
      <c r="I815" s="8">
        <v>0</v>
      </c>
      <c r="J815" s="3" t="s">
        <v>556</v>
      </c>
      <c r="K815" s="3" t="s">
        <v>573</v>
      </c>
      <c r="L815" s="8">
        <v>0</v>
      </c>
      <c r="M815" s="11">
        <v>168</v>
      </c>
      <c r="N815" t="str">
        <f>IF(AND(Tabla_Terminales[[#This Row],[Terminales]]&gt;2,Tabla_Terminales[[#This Row],[Operaciones_diarias]]&gt;170),"💵","NO")</f>
        <v>NO</v>
      </c>
    </row>
    <row r="816" spans="1:14" x14ac:dyDescent="0.25">
      <c r="A816" s="8">
        <v>40828</v>
      </c>
      <c r="B816" s="3" t="s">
        <v>602</v>
      </c>
      <c r="C816" s="3" t="s">
        <v>39</v>
      </c>
      <c r="D816" s="3" t="s">
        <v>40</v>
      </c>
      <c r="E816" s="8">
        <v>3</v>
      </c>
      <c r="F816" t="b">
        <v>1</v>
      </c>
      <c r="G816" t="b">
        <v>1</v>
      </c>
      <c r="H816" s="3" t="s">
        <v>318</v>
      </c>
      <c r="I816" s="8">
        <v>0</v>
      </c>
      <c r="J816" s="3" t="s">
        <v>556</v>
      </c>
      <c r="K816" s="3" t="s">
        <v>573</v>
      </c>
      <c r="L816" s="8">
        <v>0</v>
      </c>
      <c r="M816" s="11">
        <v>141</v>
      </c>
      <c r="N816" t="str">
        <f>IF(AND(Tabla_Terminales[[#This Row],[Terminales]]&gt;2,Tabla_Terminales[[#This Row],[Operaciones_diarias]]&gt;170),"💵","NO")</f>
        <v>NO</v>
      </c>
    </row>
    <row r="817" spans="1:14" x14ac:dyDescent="0.25">
      <c r="A817" s="8">
        <v>40564</v>
      </c>
      <c r="B817" s="3" t="s">
        <v>606</v>
      </c>
      <c r="C817" s="3" t="s">
        <v>39</v>
      </c>
      <c r="D817" s="3" t="s">
        <v>40</v>
      </c>
      <c r="E817" s="8">
        <v>2</v>
      </c>
      <c r="F817" t="b">
        <v>1</v>
      </c>
      <c r="G817" t="b">
        <v>1</v>
      </c>
      <c r="H817" s="3" t="s">
        <v>319</v>
      </c>
      <c r="I817" s="8">
        <v>0</v>
      </c>
      <c r="J817" s="3" t="s">
        <v>526</v>
      </c>
      <c r="K817" s="3" t="s">
        <v>566</v>
      </c>
      <c r="L817" s="8">
        <v>0</v>
      </c>
      <c r="M817" s="11">
        <v>72</v>
      </c>
      <c r="N817" t="str">
        <f>IF(AND(Tabla_Terminales[[#This Row],[Terminales]]&gt;2,Tabla_Terminales[[#This Row],[Operaciones_diarias]]&gt;170),"💵","NO")</f>
        <v>NO</v>
      </c>
    </row>
    <row r="818" spans="1:14" x14ac:dyDescent="0.25">
      <c r="A818" s="8">
        <v>40894</v>
      </c>
      <c r="B818" s="3" t="s">
        <v>602</v>
      </c>
      <c r="C818" s="3" t="s">
        <v>39</v>
      </c>
      <c r="D818" s="3" t="s">
        <v>40</v>
      </c>
      <c r="E818" s="8">
        <v>2</v>
      </c>
      <c r="F818" t="b">
        <v>1</v>
      </c>
      <c r="G818" t="b">
        <v>0</v>
      </c>
      <c r="H818" s="3" t="s">
        <v>319</v>
      </c>
      <c r="I818" s="8">
        <v>0</v>
      </c>
      <c r="J818" s="3" t="s">
        <v>528</v>
      </c>
      <c r="K818" s="3" t="s">
        <v>568</v>
      </c>
      <c r="L818" s="8">
        <v>0</v>
      </c>
      <c r="M818" s="11">
        <v>107</v>
      </c>
      <c r="N818" t="str">
        <f>IF(AND(Tabla_Terminales[[#This Row],[Terminales]]&gt;2,Tabla_Terminales[[#This Row],[Operaciones_diarias]]&gt;170),"💵","NO")</f>
        <v>NO</v>
      </c>
    </row>
    <row r="819" spans="1:14" x14ac:dyDescent="0.25">
      <c r="A819" s="8">
        <v>39833</v>
      </c>
      <c r="B819" s="3" t="s">
        <v>610</v>
      </c>
      <c r="C819" s="3" t="s">
        <v>39</v>
      </c>
      <c r="D819" s="3" t="s">
        <v>40</v>
      </c>
      <c r="E819" s="8">
        <v>1</v>
      </c>
      <c r="F819" t="b">
        <v>0</v>
      </c>
      <c r="G819" t="b">
        <v>1</v>
      </c>
      <c r="H819" s="3" t="s">
        <v>304</v>
      </c>
      <c r="I819" s="8">
        <v>0</v>
      </c>
      <c r="J819" s="3" t="s">
        <v>203</v>
      </c>
      <c r="K819" s="3" t="s">
        <v>571</v>
      </c>
      <c r="L819" s="8">
        <v>0</v>
      </c>
      <c r="M819" s="11">
        <v>193</v>
      </c>
      <c r="N819" t="str">
        <f>IF(AND(Tabla_Terminales[[#This Row],[Terminales]]&gt;2,Tabla_Terminales[[#This Row],[Operaciones_diarias]]&gt;170),"💵","NO")</f>
        <v>NO</v>
      </c>
    </row>
    <row r="820" spans="1:14" x14ac:dyDescent="0.25">
      <c r="A820" s="8">
        <v>41044</v>
      </c>
      <c r="B820" s="3" t="s">
        <v>607</v>
      </c>
      <c r="C820" s="3" t="s">
        <v>39</v>
      </c>
      <c r="D820" s="3" t="s">
        <v>40</v>
      </c>
      <c r="E820" s="8">
        <v>5</v>
      </c>
      <c r="F820" t="b">
        <v>1</v>
      </c>
      <c r="G820" t="b">
        <v>0</v>
      </c>
      <c r="H820" s="3" t="s">
        <v>320</v>
      </c>
      <c r="I820" s="8">
        <v>0</v>
      </c>
      <c r="J820" s="3" t="s">
        <v>518</v>
      </c>
      <c r="K820" s="3" t="s">
        <v>562</v>
      </c>
      <c r="L820" s="8">
        <v>0</v>
      </c>
      <c r="M820" s="11">
        <v>307</v>
      </c>
      <c r="N820" t="str">
        <f>IF(AND(Tabla_Terminales[[#This Row],[Terminales]]&gt;2,Tabla_Terminales[[#This Row],[Operaciones_diarias]]&gt;170),"💵","NO")</f>
        <v>💵</v>
      </c>
    </row>
    <row r="821" spans="1:14" x14ac:dyDescent="0.25">
      <c r="A821" s="8">
        <v>40979</v>
      </c>
      <c r="B821" s="3" t="s">
        <v>602</v>
      </c>
      <c r="C821" s="3" t="s">
        <v>39</v>
      </c>
      <c r="D821" s="3" t="s">
        <v>40</v>
      </c>
      <c r="E821" s="8">
        <v>1</v>
      </c>
      <c r="F821" t="b">
        <v>0</v>
      </c>
      <c r="G821" t="b">
        <v>0</v>
      </c>
      <c r="H821" s="3" t="s">
        <v>321</v>
      </c>
      <c r="I821" s="8">
        <v>0</v>
      </c>
      <c r="J821" s="3" t="s">
        <v>549</v>
      </c>
      <c r="K821" s="3" t="s">
        <v>559</v>
      </c>
      <c r="L821" s="8">
        <v>0</v>
      </c>
      <c r="M821" s="11">
        <v>253</v>
      </c>
      <c r="N821" t="str">
        <f>IF(AND(Tabla_Terminales[[#This Row],[Terminales]]&gt;2,Tabla_Terminales[[#This Row],[Operaciones_diarias]]&gt;170),"💵","NO")</f>
        <v>NO</v>
      </c>
    </row>
    <row r="822" spans="1:14" x14ac:dyDescent="0.25">
      <c r="A822" s="8">
        <v>40813</v>
      </c>
      <c r="B822" s="3" t="s">
        <v>602</v>
      </c>
      <c r="C822" s="3" t="s">
        <v>39</v>
      </c>
      <c r="D822" s="3" t="s">
        <v>40</v>
      </c>
      <c r="E822" s="8">
        <v>1</v>
      </c>
      <c r="F822" t="b">
        <v>0</v>
      </c>
      <c r="G822" t="b">
        <v>0</v>
      </c>
      <c r="H822" s="3" t="s">
        <v>321</v>
      </c>
      <c r="I822" s="8">
        <v>0</v>
      </c>
      <c r="J822" s="3" t="s">
        <v>515</v>
      </c>
      <c r="K822" s="3" t="s">
        <v>559</v>
      </c>
      <c r="L822" s="8">
        <v>0</v>
      </c>
      <c r="M822" s="11">
        <v>180</v>
      </c>
      <c r="N822" t="str">
        <f>IF(AND(Tabla_Terminales[[#This Row],[Terminales]]&gt;2,Tabla_Terminales[[#This Row],[Operaciones_diarias]]&gt;170),"💵","NO")</f>
        <v>NO</v>
      </c>
    </row>
    <row r="823" spans="1:14" x14ac:dyDescent="0.25">
      <c r="A823" s="8">
        <v>40203</v>
      </c>
      <c r="B823" s="3" t="s">
        <v>604</v>
      </c>
      <c r="C823" s="3" t="s">
        <v>39</v>
      </c>
      <c r="D823" s="3" t="s">
        <v>40</v>
      </c>
      <c r="E823" s="8">
        <v>3</v>
      </c>
      <c r="F823" t="b">
        <v>0</v>
      </c>
      <c r="G823" t="b">
        <v>1</v>
      </c>
      <c r="H823" s="3" t="s">
        <v>322</v>
      </c>
      <c r="I823" s="8">
        <v>0</v>
      </c>
      <c r="J823" s="3" t="s">
        <v>535</v>
      </c>
      <c r="K823" s="3" t="s">
        <v>571</v>
      </c>
      <c r="L823" s="8">
        <v>0</v>
      </c>
      <c r="M823" s="11">
        <v>254</v>
      </c>
      <c r="N823" t="str">
        <f>IF(AND(Tabla_Terminales[[#This Row],[Terminales]]&gt;2,Tabla_Terminales[[#This Row],[Operaciones_diarias]]&gt;170),"💵","NO")</f>
        <v>💵</v>
      </c>
    </row>
    <row r="824" spans="1:14" x14ac:dyDescent="0.25">
      <c r="A824" s="8">
        <v>41075</v>
      </c>
      <c r="B824" s="3" t="s">
        <v>612</v>
      </c>
      <c r="C824" s="3" t="s">
        <v>39</v>
      </c>
      <c r="D824" s="3" t="s">
        <v>40</v>
      </c>
      <c r="E824" s="8">
        <v>1</v>
      </c>
      <c r="F824" t="b">
        <v>1</v>
      </c>
      <c r="G824" t="b">
        <v>1</v>
      </c>
      <c r="H824" s="3" t="s">
        <v>264</v>
      </c>
      <c r="I824" s="8">
        <v>0</v>
      </c>
      <c r="J824" s="3" t="s">
        <v>518</v>
      </c>
      <c r="K824" s="3" t="s">
        <v>562</v>
      </c>
      <c r="L824" s="8">
        <v>0</v>
      </c>
      <c r="M824" s="11">
        <v>288</v>
      </c>
      <c r="N824" t="str">
        <f>IF(AND(Tabla_Terminales[[#This Row],[Terminales]]&gt;2,Tabla_Terminales[[#This Row],[Operaciones_diarias]]&gt;170),"💵","NO")</f>
        <v>NO</v>
      </c>
    </row>
    <row r="825" spans="1:14" x14ac:dyDescent="0.25">
      <c r="A825" s="8">
        <v>40411</v>
      </c>
      <c r="B825" s="3" t="s">
        <v>603</v>
      </c>
      <c r="C825" s="3" t="s">
        <v>39</v>
      </c>
      <c r="D825" s="3" t="s">
        <v>40</v>
      </c>
      <c r="E825" s="8">
        <v>2</v>
      </c>
      <c r="F825" t="b">
        <v>1</v>
      </c>
      <c r="G825" t="b">
        <v>0</v>
      </c>
      <c r="H825" s="3" t="s">
        <v>323</v>
      </c>
      <c r="I825" s="8">
        <v>0</v>
      </c>
      <c r="J825" s="3" t="s">
        <v>532</v>
      </c>
      <c r="K825" s="3" t="s">
        <v>570</v>
      </c>
      <c r="L825" s="8">
        <v>0</v>
      </c>
      <c r="M825" s="11">
        <v>51</v>
      </c>
      <c r="N825" t="str">
        <f>IF(AND(Tabla_Terminales[[#This Row],[Terminales]]&gt;2,Tabla_Terminales[[#This Row],[Operaciones_diarias]]&gt;170),"💵","NO")</f>
        <v>NO</v>
      </c>
    </row>
    <row r="826" spans="1:14" x14ac:dyDescent="0.25">
      <c r="A826" s="8">
        <v>40576</v>
      </c>
      <c r="B826" s="3" t="s">
        <v>606</v>
      </c>
      <c r="C826" s="3" t="s">
        <v>39</v>
      </c>
      <c r="D826" s="3" t="s">
        <v>40</v>
      </c>
      <c r="E826" s="8">
        <v>2</v>
      </c>
      <c r="F826" t="b">
        <v>0</v>
      </c>
      <c r="G826" t="b">
        <v>0</v>
      </c>
      <c r="H826" s="3" t="s">
        <v>324</v>
      </c>
      <c r="I826" s="8">
        <v>0</v>
      </c>
      <c r="J826" s="3" t="s">
        <v>522</v>
      </c>
      <c r="K826" s="3" t="s">
        <v>564</v>
      </c>
      <c r="L826" s="8">
        <v>0</v>
      </c>
      <c r="M826" s="11">
        <v>134</v>
      </c>
      <c r="N826" t="str">
        <f>IF(AND(Tabla_Terminales[[#This Row],[Terminales]]&gt;2,Tabla_Terminales[[#This Row],[Operaciones_diarias]]&gt;170),"💵","NO")</f>
        <v>NO</v>
      </c>
    </row>
    <row r="827" spans="1:14" x14ac:dyDescent="0.25">
      <c r="A827" s="8">
        <v>40497</v>
      </c>
      <c r="B827" s="3" t="s">
        <v>603</v>
      </c>
      <c r="C827" s="3" t="s">
        <v>39</v>
      </c>
      <c r="D827" s="3" t="s">
        <v>40</v>
      </c>
      <c r="E827" s="8">
        <v>3</v>
      </c>
      <c r="F827" t="b">
        <v>0</v>
      </c>
      <c r="G827" t="b">
        <v>1</v>
      </c>
      <c r="H827" s="3" t="s">
        <v>325</v>
      </c>
      <c r="I827" s="8">
        <v>434</v>
      </c>
      <c r="J827" s="3" t="s">
        <v>512</v>
      </c>
      <c r="K827" s="3" t="s">
        <v>559</v>
      </c>
      <c r="L827" s="8">
        <v>1036</v>
      </c>
      <c r="M827" s="11">
        <v>40</v>
      </c>
      <c r="N827" t="str">
        <f>IF(AND(Tabla_Terminales[[#This Row],[Terminales]]&gt;2,Tabla_Terminales[[#This Row],[Operaciones_diarias]]&gt;170),"💵","NO")</f>
        <v>NO</v>
      </c>
    </row>
    <row r="828" spans="1:14" x14ac:dyDescent="0.25">
      <c r="A828" s="8">
        <v>39829</v>
      </c>
      <c r="B828" s="3" t="s">
        <v>610</v>
      </c>
      <c r="C828" s="3" t="s">
        <v>39</v>
      </c>
      <c r="D828" s="3" t="s">
        <v>40</v>
      </c>
      <c r="E828" s="8">
        <v>2</v>
      </c>
      <c r="F828" t="b">
        <v>0</v>
      </c>
      <c r="G828" t="b">
        <v>1</v>
      </c>
      <c r="H828" s="3" t="s">
        <v>325</v>
      </c>
      <c r="I828" s="8">
        <v>899</v>
      </c>
      <c r="J828" s="3" t="s">
        <v>512</v>
      </c>
      <c r="K828" s="3" t="s">
        <v>559</v>
      </c>
      <c r="L828" s="8">
        <v>1036</v>
      </c>
      <c r="M828" s="11">
        <v>103</v>
      </c>
      <c r="N828" t="str">
        <f>IF(AND(Tabla_Terminales[[#This Row],[Terminales]]&gt;2,Tabla_Terminales[[#This Row],[Operaciones_diarias]]&gt;170),"💵","NO")</f>
        <v>NO</v>
      </c>
    </row>
    <row r="829" spans="1:14" x14ac:dyDescent="0.25">
      <c r="A829" s="8">
        <v>39900</v>
      </c>
      <c r="B829" s="3" t="s">
        <v>610</v>
      </c>
      <c r="C829" s="3" t="s">
        <v>39</v>
      </c>
      <c r="D829" s="3" t="s">
        <v>40</v>
      </c>
      <c r="E829" s="8">
        <v>2</v>
      </c>
      <c r="F829" t="b">
        <v>1</v>
      </c>
      <c r="G829" t="b">
        <v>0</v>
      </c>
      <c r="H829" s="3" t="s">
        <v>325</v>
      </c>
      <c r="I829" s="8">
        <v>899</v>
      </c>
      <c r="J829" s="3" t="s">
        <v>512</v>
      </c>
      <c r="K829" s="3" t="s">
        <v>559</v>
      </c>
      <c r="L829" s="8">
        <v>1036</v>
      </c>
      <c r="M829" s="11">
        <v>25</v>
      </c>
      <c r="N829" t="str">
        <f>IF(AND(Tabla_Terminales[[#This Row],[Terminales]]&gt;2,Tabla_Terminales[[#This Row],[Operaciones_diarias]]&gt;170),"💵","NO")</f>
        <v>NO</v>
      </c>
    </row>
    <row r="830" spans="1:14" x14ac:dyDescent="0.25">
      <c r="A830" s="8">
        <v>40922</v>
      </c>
      <c r="B830" s="3" t="s">
        <v>602</v>
      </c>
      <c r="C830" s="3" t="s">
        <v>39</v>
      </c>
      <c r="D830" s="3" t="s">
        <v>40</v>
      </c>
      <c r="E830" s="8">
        <v>1</v>
      </c>
      <c r="F830" t="b">
        <v>1</v>
      </c>
      <c r="G830" t="b">
        <v>0</v>
      </c>
      <c r="H830" s="3" t="s">
        <v>326</v>
      </c>
      <c r="I830" s="8">
        <v>0</v>
      </c>
      <c r="J830" s="3" t="s">
        <v>532</v>
      </c>
      <c r="K830" s="3" t="s">
        <v>570</v>
      </c>
      <c r="L830" s="8">
        <v>0</v>
      </c>
      <c r="M830" s="11">
        <v>66</v>
      </c>
      <c r="N830" t="str">
        <f>IF(AND(Tabla_Terminales[[#This Row],[Terminales]]&gt;2,Tabla_Terminales[[#This Row],[Operaciones_diarias]]&gt;170),"💵","NO")</f>
        <v>NO</v>
      </c>
    </row>
    <row r="831" spans="1:14" x14ac:dyDescent="0.25">
      <c r="A831" s="8">
        <v>39791</v>
      </c>
      <c r="B831" s="3" t="s">
        <v>610</v>
      </c>
      <c r="C831" s="3" t="s">
        <v>39</v>
      </c>
      <c r="D831" s="3" t="s">
        <v>40</v>
      </c>
      <c r="E831" s="8">
        <v>1</v>
      </c>
      <c r="F831" t="b">
        <v>0</v>
      </c>
      <c r="G831" t="b">
        <v>0</v>
      </c>
      <c r="H831" s="3" t="s">
        <v>327</v>
      </c>
      <c r="I831" s="8">
        <v>1340</v>
      </c>
      <c r="J831" s="3" t="s">
        <v>539</v>
      </c>
      <c r="K831" s="3" t="s">
        <v>559</v>
      </c>
      <c r="L831" s="8">
        <v>1138</v>
      </c>
      <c r="M831" s="11">
        <v>158</v>
      </c>
      <c r="N831" t="str">
        <f>IF(AND(Tabla_Terminales[[#This Row],[Terminales]]&gt;2,Tabla_Terminales[[#This Row],[Operaciones_diarias]]&gt;170),"💵","NO")</f>
        <v>NO</v>
      </c>
    </row>
    <row r="832" spans="1:14" x14ac:dyDescent="0.25">
      <c r="A832" s="8">
        <v>41319</v>
      </c>
      <c r="B832" s="3" t="s">
        <v>37</v>
      </c>
      <c r="C832" s="3" t="s">
        <v>39</v>
      </c>
      <c r="D832" s="3" t="s">
        <v>40</v>
      </c>
      <c r="E832" s="8">
        <v>2</v>
      </c>
      <c r="F832" t="b">
        <v>0</v>
      </c>
      <c r="G832" t="b">
        <v>0</v>
      </c>
      <c r="H832" s="3" t="s">
        <v>279</v>
      </c>
      <c r="I832" s="8">
        <v>0</v>
      </c>
      <c r="J832" s="3" t="s">
        <v>542</v>
      </c>
      <c r="K832" s="3" t="s">
        <v>573</v>
      </c>
      <c r="L832" s="8">
        <v>0</v>
      </c>
      <c r="M832" s="11">
        <v>221</v>
      </c>
      <c r="N832" t="str">
        <f>IF(AND(Tabla_Terminales[[#This Row],[Terminales]]&gt;2,Tabla_Terminales[[#This Row],[Operaciones_diarias]]&gt;170),"💵","NO")</f>
        <v>NO</v>
      </c>
    </row>
    <row r="833" spans="1:14" x14ac:dyDescent="0.25">
      <c r="A833" s="8">
        <v>40891</v>
      </c>
      <c r="B833" s="3" t="s">
        <v>602</v>
      </c>
      <c r="C833" s="3" t="s">
        <v>39</v>
      </c>
      <c r="D833" s="3" t="s">
        <v>40</v>
      </c>
      <c r="E833" s="8">
        <v>2</v>
      </c>
      <c r="F833" t="b">
        <v>1</v>
      </c>
      <c r="G833" t="b">
        <v>1</v>
      </c>
      <c r="H833" s="3" t="s">
        <v>279</v>
      </c>
      <c r="I833" s="8">
        <v>0</v>
      </c>
      <c r="J833" s="3" t="s">
        <v>542</v>
      </c>
      <c r="K833" s="3" t="s">
        <v>573</v>
      </c>
      <c r="L833" s="8">
        <v>0</v>
      </c>
      <c r="M833" s="11">
        <v>218</v>
      </c>
      <c r="N833" t="str">
        <f>IF(AND(Tabla_Terminales[[#This Row],[Terminales]]&gt;2,Tabla_Terminales[[#This Row],[Operaciones_diarias]]&gt;170),"💵","NO")</f>
        <v>NO</v>
      </c>
    </row>
    <row r="834" spans="1:14" x14ac:dyDescent="0.25">
      <c r="A834" s="8">
        <v>40326</v>
      </c>
      <c r="B834" s="3" t="s">
        <v>604</v>
      </c>
      <c r="C834" s="3" t="s">
        <v>39</v>
      </c>
      <c r="D834" s="3" t="s">
        <v>40</v>
      </c>
      <c r="E834" s="8">
        <v>1</v>
      </c>
      <c r="F834" t="b">
        <v>0</v>
      </c>
      <c r="G834" t="b">
        <v>0</v>
      </c>
      <c r="H834" s="3" t="s">
        <v>259</v>
      </c>
      <c r="I834" s="8">
        <v>0</v>
      </c>
      <c r="J834" s="3" t="s">
        <v>515</v>
      </c>
      <c r="K834" s="3" t="s">
        <v>559</v>
      </c>
      <c r="L834" s="8">
        <v>0</v>
      </c>
      <c r="M834" s="11">
        <v>216</v>
      </c>
      <c r="N834" t="str">
        <f>IF(AND(Tabla_Terminales[[#This Row],[Terminales]]&gt;2,Tabla_Terminales[[#This Row],[Operaciones_diarias]]&gt;170),"💵","NO")</f>
        <v>NO</v>
      </c>
    </row>
    <row r="835" spans="1:14" x14ac:dyDescent="0.25">
      <c r="A835" s="8">
        <v>39984</v>
      </c>
      <c r="B835" s="3" t="s">
        <v>611</v>
      </c>
      <c r="C835" s="3" t="s">
        <v>39</v>
      </c>
      <c r="D835" s="3" t="s">
        <v>40</v>
      </c>
      <c r="E835" s="8">
        <v>4</v>
      </c>
      <c r="F835" t="b">
        <v>1</v>
      </c>
      <c r="G835" t="b">
        <v>0</v>
      </c>
      <c r="H835" s="3" t="s">
        <v>259</v>
      </c>
      <c r="I835" s="8">
        <v>0</v>
      </c>
      <c r="J835" s="3" t="s">
        <v>515</v>
      </c>
      <c r="K835" s="3" t="s">
        <v>559</v>
      </c>
      <c r="L835" s="8">
        <v>0</v>
      </c>
      <c r="M835" s="11">
        <v>173</v>
      </c>
      <c r="N835" t="str">
        <f>IF(AND(Tabla_Terminales[[#This Row],[Terminales]]&gt;2,Tabla_Terminales[[#This Row],[Operaciones_diarias]]&gt;170),"💵","NO")</f>
        <v>💵</v>
      </c>
    </row>
    <row r="836" spans="1:14" x14ac:dyDescent="0.25">
      <c r="A836" s="8">
        <v>40546</v>
      </c>
      <c r="B836" s="3" t="s">
        <v>606</v>
      </c>
      <c r="C836" s="3" t="s">
        <v>39</v>
      </c>
      <c r="D836" s="3" t="s">
        <v>40</v>
      </c>
      <c r="E836" s="8">
        <v>1</v>
      </c>
      <c r="F836" t="b">
        <v>0</v>
      </c>
      <c r="G836" t="b">
        <v>0</v>
      </c>
      <c r="H836" s="3" t="s">
        <v>259</v>
      </c>
      <c r="I836" s="8">
        <v>0</v>
      </c>
      <c r="J836" s="3" t="s">
        <v>527</v>
      </c>
      <c r="K836" s="3" t="s">
        <v>567</v>
      </c>
      <c r="L836" s="8">
        <v>0</v>
      </c>
      <c r="M836" s="11">
        <v>302</v>
      </c>
      <c r="N836" t="str">
        <f>IF(AND(Tabla_Terminales[[#This Row],[Terminales]]&gt;2,Tabla_Terminales[[#This Row],[Operaciones_diarias]]&gt;170),"💵","NO")</f>
        <v>NO</v>
      </c>
    </row>
    <row r="837" spans="1:14" x14ac:dyDescent="0.25">
      <c r="A837" s="8">
        <v>40964</v>
      </c>
      <c r="B837" s="3" t="s">
        <v>602</v>
      </c>
      <c r="C837" s="3" t="s">
        <v>39</v>
      </c>
      <c r="D837" s="3" t="s">
        <v>40</v>
      </c>
      <c r="E837" s="8">
        <v>1</v>
      </c>
      <c r="F837" t="b">
        <v>0</v>
      </c>
      <c r="G837" t="b">
        <v>1</v>
      </c>
      <c r="H837" s="3" t="s">
        <v>259</v>
      </c>
      <c r="I837" s="8">
        <v>0</v>
      </c>
      <c r="J837" s="3" t="s">
        <v>527</v>
      </c>
      <c r="K837" s="3" t="s">
        <v>567</v>
      </c>
      <c r="L837" s="8">
        <v>0</v>
      </c>
      <c r="M837" s="11">
        <v>77</v>
      </c>
      <c r="N837" t="str">
        <f>IF(AND(Tabla_Terminales[[#This Row],[Terminales]]&gt;2,Tabla_Terminales[[#This Row],[Operaciones_diarias]]&gt;170),"💵","NO")</f>
        <v>NO</v>
      </c>
    </row>
    <row r="838" spans="1:14" x14ac:dyDescent="0.25">
      <c r="A838" s="8">
        <v>39978</v>
      </c>
      <c r="B838" s="3" t="s">
        <v>608</v>
      </c>
      <c r="C838" s="3" t="s">
        <v>39</v>
      </c>
      <c r="D838" s="3" t="s">
        <v>40</v>
      </c>
      <c r="E838" s="8">
        <v>2</v>
      </c>
      <c r="F838" t="b">
        <v>1</v>
      </c>
      <c r="G838" t="b">
        <v>0</v>
      </c>
      <c r="H838" s="3" t="s">
        <v>259</v>
      </c>
      <c r="I838" s="8">
        <v>0</v>
      </c>
      <c r="J838" s="3" t="s">
        <v>515</v>
      </c>
      <c r="K838" s="3" t="s">
        <v>559</v>
      </c>
      <c r="L838" s="8">
        <v>0</v>
      </c>
      <c r="M838" s="11">
        <v>102</v>
      </c>
      <c r="N838" t="str">
        <f>IF(AND(Tabla_Terminales[[#This Row],[Terminales]]&gt;2,Tabla_Terminales[[#This Row],[Operaciones_diarias]]&gt;170),"💵","NO")</f>
        <v>NO</v>
      </c>
    </row>
    <row r="839" spans="1:14" x14ac:dyDescent="0.25">
      <c r="A839" s="8">
        <v>40728</v>
      </c>
      <c r="B839" s="3" t="s">
        <v>606</v>
      </c>
      <c r="C839" s="3" t="s">
        <v>39</v>
      </c>
      <c r="D839" s="3" t="s">
        <v>40</v>
      </c>
      <c r="E839" s="8">
        <v>1</v>
      </c>
      <c r="F839" t="b">
        <v>0</v>
      </c>
      <c r="G839" t="b">
        <v>1</v>
      </c>
      <c r="H839" s="3" t="s">
        <v>328</v>
      </c>
      <c r="I839" s="8">
        <v>0</v>
      </c>
      <c r="J839" s="3" t="s">
        <v>544</v>
      </c>
      <c r="K839" s="3" t="s">
        <v>572</v>
      </c>
      <c r="L839" s="8">
        <v>0</v>
      </c>
      <c r="M839" s="11">
        <v>256</v>
      </c>
      <c r="N839" t="str">
        <f>IF(AND(Tabla_Terminales[[#This Row],[Terminales]]&gt;2,Tabla_Terminales[[#This Row],[Operaciones_diarias]]&gt;170),"💵","NO")</f>
        <v>NO</v>
      </c>
    </row>
    <row r="840" spans="1:14" x14ac:dyDescent="0.25">
      <c r="A840" s="8">
        <v>39744</v>
      </c>
      <c r="B840" s="3" t="s">
        <v>609</v>
      </c>
      <c r="C840" s="3" t="s">
        <v>39</v>
      </c>
      <c r="D840" s="3" t="s">
        <v>40</v>
      </c>
      <c r="E840" s="8">
        <v>1</v>
      </c>
      <c r="F840" t="b">
        <v>1</v>
      </c>
      <c r="G840" t="b">
        <v>0</v>
      </c>
      <c r="H840" s="3" t="s">
        <v>327</v>
      </c>
      <c r="I840" s="8">
        <v>1578</v>
      </c>
      <c r="J840" s="3" t="s">
        <v>539</v>
      </c>
      <c r="K840" s="3" t="s">
        <v>559</v>
      </c>
      <c r="L840" s="8">
        <v>1138</v>
      </c>
      <c r="M840" s="11">
        <v>290</v>
      </c>
      <c r="N840" t="str">
        <f>IF(AND(Tabla_Terminales[[#This Row],[Terminales]]&gt;2,Tabla_Terminales[[#This Row],[Operaciones_diarias]]&gt;170),"💵","NO")</f>
        <v>NO</v>
      </c>
    </row>
    <row r="841" spans="1:14" x14ac:dyDescent="0.25">
      <c r="A841" s="8">
        <v>40253</v>
      </c>
      <c r="B841" s="3" t="s">
        <v>604</v>
      </c>
      <c r="C841" s="3" t="s">
        <v>39</v>
      </c>
      <c r="D841" s="3" t="s">
        <v>40</v>
      </c>
      <c r="E841" s="8">
        <v>1</v>
      </c>
      <c r="F841" t="b">
        <v>1</v>
      </c>
      <c r="G841" t="b">
        <v>1</v>
      </c>
      <c r="H841" s="3" t="s">
        <v>329</v>
      </c>
      <c r="I841" s="8">
        <v>0</v>
      </c>
      <c r="J841" s="3" t="s">
        <v>524</v>
      </c>
      <c r="K841" s="3" t="s">
        <v>565</v>
      </c>
      <c r="L841" s="8">
        <v>0</v>
      </c>
      <c r="M841" s="11">
        <v>56</v>
      </c>
      <c r="N841" t="str">
        <f>IF(AND(Tabla_Terminales[[#This Row],[Terminales]]&gt;2,Tabla_Terminales[[#This Row],[Operaciones_diarias]]&gt;170),"💵","NO")</f>
        <v>NO</v>
      </c>
    </row>
    <row r="842" spans="1:14" x14ac:dyDescent="0.25">
      <c r="A842" s="8">
        <v>40161</v>
      </c>
      <c r="B842" s="3" t="s">
        <v>604</v>
      </c>
      <c r="C842" s="3" t="s">
        <v>39</v>
      </c>
      <c r="D842" s="3" t="s">
        <v>40</v>
      </c>
      <c r="E842" s="8">
        <v>1</v>
      </c>
      <c r="F842" t="b">
        <v>1</v>
      </c>
      <c r="G842" t="b">
        <v>1</v>
      </c>
      <c r="H842" s="3" t="s">
        <v>330</v>
      </c>
      <c r="I842" s="8">
        <v>0</v>
      </c>
      <c r="J842" s="3" t="s">
        <v>203</v>
      </c>
      <c r="K842" s="3" t="s">
        <v>571</v>
      </c>
      <c r="L842" s="8">
        <v>0</v>
      </c>
      <c r="M842" s="11">
        <v>141</v>
      </c>
      <c r="N842" t="str">
        <f>IF(AND(Tabla_Terminales[[#This Row],[Terminales]]&gt;2,Tabla_Terminales[[#This Row],[Operaciones_diarias]]&gt;170),"💵","NO")</f>
        <v>NO</v>
      </c>
    </row>
    <row r="843" spans="1:14" x14ac:dyDescent="0.25">
      <c r="A843" s="8">
        <v>40519</v>
      </c>
      <c r="B843" s="3" t="s">
        <v>606</v>
      </c>
      <c r="C843" s="3" t="s">
        <v>39</v>
      </c>
      <c r="D843" s="3" t="s">
        <v>40</v>
      </c>
      <c r="E843" s="8">
        <v>1</v>
      </c>
      <c r="F843" t="b">
        <v>1</v>
      </c>
      <c r="G843" t="b">
        <v>1</v>
      </c>
      <c r="H843" s="3" t="s">
        <v>331</v>
      </c>
      <c r="I843" s="8">
        <v>0</v>
      </c>
      <c r="J843" s="3" t="s">
        <v>547</v>
      </c>
      <c r="K843" s="3" t="s">
        <v>564</v>
      </c>
      <c r="L843" s="8">
        <v>0</v>
      </c>
      <c r="M843" s="11">
        <v>138</v>
      </c>
      <c r="N843" t="str">
        <f>IF(AND(Tabla_Terminales[[#This Row],[Terminales]]&gt;2,Tabla_Terminales[[#This Row],[Operaciones_diarias]]&gt;170),"💵","NO")</f>
        <v>NO</v>
      </c>
    </row>
    <row r="844" spans="1:14" x14ac:dyDescent="0.25">
      <c r="A844" s="8">
        <v>39959</v>
      </c>
      <c r="B844" s="3" t="s">
        <v>608</v>
      </c>
      <c r="C844" s="3" t="s">
        <v>39</v>
      </c>
      <c r="D844" s="3" t="s">
        <v>40</v>
      </c>
      <c r="E844" s="8">
        <v>2</v>
      </c>
      <c r="F844" t="b">
        <v>0</v>
      </c>
      <c r="G844" t="b">
        <v>0</v>
      </c>
      <c r="H844" s="3" t="s">
        <v>332</v>
      </c>
      <c r="I844" s="8">
        <v>1831</v>
      </c>
      <c r="J844" s="3" t="s">
        <v>524</v>
      </c>
      <c r="K844" s="3" t="s">
        <v>565</v>
      </c>
      <c r="L844" s="8">
        <v>1425</v>
      </c>
      <c r="M844" s="11">
        <v>68</v>
      </c>
      <c r="N844" t="str">
        <f>IF(AND(Tabla_Terminales[[#This Row],[Terminales]]&gt;2,Tabla_Terminales[[#This Row],[Operaciones_diarias]]&gt;170),"💵","NO")</f>
        <v>NO</v>
      </c>
    </row>
    <row r="845" spans="1:14" x14ac:dyDescent="0.25">
      <c r="A845" s="8">
        <v>40273</v>
      </c>
      <c r="B845" s="3" t="s">
        <v>604</v>
      </c>
      <c r="C845" s="3" t="s">
        <v>39</v>
      </c>
      <c r="D845" s="3" t="s">
        <v>40</v>
      </c>
      <c r="E845" s="8">
        <v>2</v>
      </c>
      <c r="F845" t="b">
        <v>0</v>
      </c>
      <c r="G845" t="b">
        <v>1</v>
      </c>
      <c r="H845" s="3" t="s">
        <v>332</v>
      </c>
      <c r="I845" s="8">
        <v>0</v>
      </c>
      <c r="J845" s="3" t="s">
        <v>524</v>
      </c>
      <c r="K845" s="3" t="s">
        <v>565</v>
      </c>
      <c r="L845" s="8">
        <v>0</v>
      </c>
      <c r="M845" s="11">
        <v>24</v>
      </c>
      <c r="N845" t="str">
        <f>IF(AND(Tabla_Terminales[[#This Row],[Terminales]]&gt;2,Tabla_Terminales[[#This Row],[Operaciones_diarias]]&gt;170),"💵","NO")</f>
        <v>NO</v>
      </c>
    </row>
    <row r="846" spans="1:14" x14ac:dyDescent="0.25">
      <c r="A846" s="8">
        <v>40750</v>
      </c>
      <c r="B846" s="3" t="s">
        <v>602</v>
      </c>
      <c r="C846" s="3" t="s">
        <v>39</v>
      </c>
      <c r="D846" s="3" t="s">
        <v>40</v>
      </c>
      <c r="E846" s="8">
        <v>3</v>
      </c>
      <c r="F846" t="b">
        <v>1</v>
      </c>
      <c r="G846" t="b">
        <v>0</v>
      </c>
      <c r="H846" s="3" t="s">
        <v>332</v>
      </c>
      <c r="I846" s="8">
        <v>0</v>
      </c>
      <c r="J846" s="3" t="s">
        <v>530</v>
      </c>
      <c r="K846" s="3" t="s">
        <v>569</v>
      </c>
      <c r="L846" s="8">
        <v>0</v>
      </c>
      <c r="M846" s="11">
        <v>298</v>
      </c>
      <c r="N846" t="str">
        <f>IF(AND(Tabla_Terminales[[#This Row],[Terminales]]&gt;2,Tabla_Terminales[[#This Row],[Operaciones_diarias]]&gt;170),"💵","NO")</f>
        <v>💵</v>
      </c>
    </row>
    <row r="847" spans="1:14" x14ac:dyDescent="0.25">
      <c r="A847" s="8">
        <v>40702</v>
      </c>
      <c r="B847" s="3" t="s">
        <v>606</v>
      </c>
      <c r="C847" s="3" t="s">
        <v>39</v>
      </c>
      <c r="D847" s="3" t="s">
        <v>40</v>
      </c>
      <c r="E847" s="8">
        <v>2</v>
      </c>
      <c r="F847" t="b">
        <v>1</v>
      </c>
      <c r="G847" t="b">
        <v>0</v>
      </c>
      <c r="H847" s="3" t="s">
        <v>332</v>
      </c>
      <c r="I847" s="8">
        <v>0</v>
      </c>
      <c r="J847" s="3" t="s">
        <v>530</v>
      </c>
      <c r="K847" s="3" t="s">
        <v>569</v>
      </c>
      <c r="L847" s="8">
        <v>0</v>
      </c>
      <c r="M847" s="11">
        <v>149</v>
      </c>
      <c r="N847" t="str">
        <f>IF(AND(Tabla_Terminales[[#This Row],[Terminales]]&gt;2,Tabla_Terminales[[#This Row],[Operaciones_diarias]]&gt;170),"💵","NO")</f>
        <v>NO</v>
      </c>
    </row>
    <row r="848" spans="1:14" x14ac:dyDescent="0.25">
      <c r="A848" s="8">
        <v>41037</v>
      </c>
      <c r="B848" s="3" t="s">
        <v>607</v>
      </c>
      <c r="C848" s="3" t="s">
        <v>39</v>
      </c>
      <c r="D848" s="3" t="s">
        <v>40</v>
      </c>
      <c r="E848" s="8">
        <v>3</v>
      </c>
      <c r="F848" t="b">
        <v>1</v>
      </c>
      <c r="G848" t="b">
        <v>0</v>
      </c>
      <c r="H848" s="3" t="s">
        <v>332</v>
      </c>
      <c r="I848" s="8">
        <v>0</v>
      </c>
      <c r="J848" s="3" t="s">
        <v>524</v>
      </c>
      <c r="K848" s="3" t="s">
        <v>565</v>
      </c>
      <c r="L848" s="8">
        <v>0</v>
      </c>
      <c r="M848" s="11">
        <v>226</v>
      </c>
      <c r="N848" t="str">
        <f>IF(AND(Tabla_Terminales[[#This Row],[Terminales]]&gt;2,Tabla_Terminales[[#This Row],[Operaciones_diarias]]&gt;170),"💵","NO")</f>
        <v>💵</v>
      </c>
    </row>
    <row r="849" spans="1:14" x14ac:dyDescent="0.25">
      <c r="A849" s="8">
        <v>39722</v>
      </c>
      <c r="B849" s="3" t="s">
        <v>613</v>
      </c>
      <c r="C849" s="3" t="s">
        <v>39</v>
      </c>
      <c r="D849" s="3" t="s">
        <v>40</v>
      </c>
      <c r="E849" s="8">
        <v>1</v>
      </c>
      <c r="F849" t="b">
        <v>0</v>
      </c>
      <c r="G849" t="b">
        <v>0</v>
      </c>
      <c r="H849" s="3" t="s">
        <v>333</v>
      </c>
      <c r="I849" s="8">
        <v>0</v>
      </c>
      <c r="J849" s="3" t="s">
        <v>532</v>
      </c>
      <c r="K849" s="3" t="s">
        <v>570</v>
      </c>
      <c r="L849" s="8">
        <v>0</v>
      </c>
      <c r="M849" s="11">
        <v>148</v>
      </c>
      <c r="N849" t="str">
        <f>IF(AND(Tabla_Terminales[[#This Row],[Terminales]]&gt;2,Tabla_Terminales[[#This Row],[Operaciones_diarias]]&gt;170),"💵","NO")</f>
        <v>NO</v>
      </c>
    </row>
    <row r="850" spans="1:14" x14ac:dyDescent="0.25">
      <c r="A850" s="8">
        <v>40185</v>
      </c>
      <c r="B850" s="3" t="s">
        <v>604</v>
      </c>
      <c r="C850" s="3" t="s">
        <v>39</v>
      </c>
      <c r="D850" s="3" t="s">
        <v>40</v>
      </c>
      <c r="E850" s="8">
        <v>8</v>
      </c>
      <c r="F850" t="b">
        <v>0</v>
      </c>
      <c r="G850" t="b">
        <v>1</v>
      </c>
      <c r="H850" s="3" t="s">
        <v>325</v>
      </c>
      <c r="I850" s="8">
        <v>480</v>
      </c>
      <c r="J850" s="3" t="s">
        <v>512</v>
      </c>
      <c r="K850" s="3" t="s">
        <v>559</v>
      </c>
      <c r="L850" s="8">
        <v>1036</v>
      </c>
      <c r="M850" s="11">
        <v>67</v>
      </c>
      <c r="N850" t="str">
        <f>IF(AND(Tabla_Terminales[[#This Row],[Terminales]]&gt;2,Tabla_Terminales[[#This Row],[Operaciones_diarias]]&gt;170),"💵","NO")</f>
        <v>NO</v>
      </c>
    </row>
    <row r="851" spans="1:14" x14ac:dyDescent="0.25">
      <c r="A851" s="8">
        <v>39994</v>
      </c>
      <c r="B851" s="3" t="s">
        <v>611</v>
      </c>
      <c r="C851" s="3" t="s">
        <v>39</v>
      </c>
      <c r="D851" s="3" t="s">
        <v>40</v>
      </c>
      <c r="E851" s="8">
        <v>3</v>
      </c>
      <c r="F851" t="b">
        <v>0</v>
      </c>
      <c r="G851" t="b">
        <v>0</v>
      </c>
      <c r="H851" s="3" t="s">
        <v>60</v>
      </c>
      <c r="I851" s="8">
        <v>0</v>
      </c>
      <c r="J851" s="3" t="s">
        <v>513</v>
      </c>
      <c r="K851" s="3" t="s">
        <v>560</v>
      </c>
      <c r="L851" s="8">
        <v>0</v>
      </c>
      <c r="M851" s="11">
        <v>76</v>
      </c>
      <c r="N851" t="str">
        <f>IF(AND(Tabla_Terminales[[#This Row],[Terminales]]&gt;2,Tabla_Terminales[[#This Row],[Operaciones_diarias]]&gt;170),"💵","NO")</f>
        <v>NO</v>
      </c>
    </row>
    <row r="852" spans="1:14" x14ac:dyDescent="0.25">
      <c r="A852" s="8">
        <v>39921</v>
      </c>
      <c r="B852" s="3" t="s">
        <v>608</v>
      </c>
      <c r="C852" s="3" t="s">
        <v>39</v>
      </c>
      <c r="D852" s="3" t="s">
        <v>40</v>
      </c>
      <c r="E852" s="8">
        <v>1</v>
      </c>
      <c r="F852" t="b">
        <v>1</v>
      </c>
      <c r="G852" t="b">
        <v>1</v>
      </c>
      <c r="H852" s="3" t="s">
        <v>60</v>
      </c>
      <c r="I852" s="8">
        <v>0</v>
      </c>
      <c r="J852" s="3" t="s">
        <v>528</v>
      </c>
      <c r="K852" s="3" t="s">
        <v>568</v>
      </c>
      <c r="L852" s="8">
        <v>0</v>
      </c>
      <c r="M852" s="11">
        <v>241</v>
      </c>
      <c r="N852" t="str">
        <f>IF(AND(Tabla_Terminales[[#This Row],[Terminales]]&gt;2,Tabla_Terminales[[#This Row],[Operaciones_diarias]]&gt;170),"💵","NO")</f>
        <v>NO</v>
      </c>
    </row>
    <row r="853" spans="1:14" x14ac:dyDescent="0.25">
      <c r="A853" s="8">
        <v>39716</v>
      </c>
      <c r="B853" s="3" t="s">
        <v>613</v>
      </c>
      <c r="C853" s="3" t="s">
        <v>39</v>
      </c>
      <c r="D853" s="3" t="s">
        <v>40</v>
      </c>
      <c r="E853" s="8">
        <v>1</v>
      </c>
      <c r="F853" t="b">
        <v>0</v>
      </c>
      <c r="G853" t="b">
        <v>0</v>
      </c>
      <c r="H853" s="3" t="s">
        <v>334</v>
      </c>
      <c r="I853" s="8">
        <v>0</v>
      </c>
      <c r="J853" s="3" t="s">
        <v>553</v>
      </c>
      <c r="K853" s="3" t="s">
        <v>563</v>
      </c>
      <c r="L853" s="8">
        <v>0</v>
      </c>
      <c r="M853" s="11">
        <v>229</v>
      </c>
      <c r="N853" t="str">
        <f>IF(AND(Tabla_Terminales[[#This Row],[Terminales]]&gt;2,Tabla_Terminales[[#This Row],[Operaciones_diarias]]&gt;170),"💵","NO")</f>
        <v>NO</v>
      </c>
    </row>
    <row r="854" spans="1:14" x14ac:dyDescent="0.25">
      <c r="A854" s="8">
        <v>41207</v>
      </c>
      <c r="B854" s="3" t="s">
        <v>605</v>
      </c>
      <c r="C854" s="3" t="s">
        <v>39</v>
      </c>
      <c r="D854" s="3" t="s">
        <v>40</v>
      </c>
      <c r="E854" s="8">
        <v>2</v>
      </c>
      <c r="F854" t="b">
        <v>0</v>
      </c>
      <c r="G854" t="b">
        <v>0</v>
      </c>
      <c r="H854" s="3" t="s">
        <v>335</v>
      </c>
      <c r="I854" s="8">
        <v>0</v>
      </c>
      <c r="J854" s="3" t="s">
        <v>525</v>
      </c>
      <c r="K854" s="3" t="s">
        <v>560</v>
      </c>
      <c r="L854" s="8">
        <v>0</v>
      </c>
      <c r="M854" s="11">
        <v>178</v>
      </c>
      <c r="N854" t="str">
        <f>IF(AND(Tabla_Terminales[[#This Row],[Terminales]]&gt;2,Tabla_Terminales[[#This Row],[Operaciones_diarias]]&gt;170),"💵","NO")</f>
        <v>NO</v>
      </c>
    </row>
    <row r="855" spans="1:14" x14ac:dyDescent="0.25">
      <c r="A855" s="8">
        <v>39713</v>
      </c>
      <c r="B855" s="3" t="s">
        <v>613</v>
      </c>
      <c r="C855" s="3" t="s">
        <v>39</v>
      </c>
      <c r="D855" s="3" t="s">
        <v>40</v>
      </c>
      <c r="E855" s="8">
        <v>1</v>
      </c>
      <c r="F855" t="b">
        <v>0</v>
      </c>
      <c r="G855" t="b">
        <v>0</v>
      </c>
      <c r="H855" s="3" t="s">
        <v>336</v>
      </c>
      <c r="I855" s="8">
        <v>0</v>
      </c>
      <c r="J855" s="3" t="s">
        <v>518</v>
      </c>
      <c r="K855" s="3" t="s">
        <v>562</v>
      </c>
      <c r="L855" s="8">
        <v>0</v>
      </c>
      <c r="M855" s="11">
        <v>112</v>
      </c>
      <c r="N855" t="str">
        <f>IF(AND(Tabla_Terminales[[#This Row],[Terminales]]&gt;2,Tabla_Terminales[[#This Row],[Operaciones_diarias]]&gt;170),"💵","NO")</f>
        <v>NO</v>
      </c>
    </row>
    <row r="856" spans="1:14" x14ac:dyDescent="0.25">
      <c r="A856" s="8">
        <v>40078</v>
      </c>
      <c r="B856" s="3" t="s">
        <v>611</v>
      </c>
      <c r="C856" s="3" t="s">
        <v>39</v>
      </c>
      <c r="D856" s="3" t="s">
        <v>40</v>
      </c>
      <c r="E856" s="8">
        <v>2</v>
      </c>
      <c r="F856" t="b">
        <v>1</v>
      </c>
      <c r="G856" t="b">
        <v>0</v>
      </c>
      <c r="H856" s="3" t="s">
        <v>337</v>
      </c>
      <c r="I856" s="8">
        <v>0</v>
      </c>
      <c r="J856" s="3" t="s">
        <v>529</v>
      </c>
      <c r="K856" s="3" t="s">
        <v>566</v>
      </c>
      <c r="L856" s="8">
        <v>0</v>
      </c>
      <c r="M856" s="11">
        <v>236</v>
      </c>
      <c r="N856" t="str">
        <f>IF(AND(Tabla_Terminales[[#This Row],[Terminales]]&gt;2,Tabla_Terminales[[#This Row],[Operaciones_diarias]]&gt;170),"💵","NO")</f>
        <v>NO</v>
      </c>
    </row>
    <row r="857" spans="1:14" x14ac:dyDescent="0.25">
      <c r="A857" s="8">
        <v>40309</v>
      </c>
      <c r="B857" s="3" t="s">
        <v>604</v>
      </c>
      <c r="C857" s="3" t="s">
        <v>39</v>
      </c>
      <c r="D857" s="3" t="s">
        <v>40</v>
      </c>
      <c r="E857" s="8">
        <v>1</v>
      </c>
      <c r="F857" t="b">
        <v>0</v>
      </c>
      <c r="G857" t="b">
        <v>0</v>
      </c>
      <c r="H857" s="3" t="s">
        <v>338</v>
      </c>
      <c r="I857" s="8">
        <v>0</v>
      </c>
      <c r="J857" s="3" t="s">
        <v>530</v>
      </c>
      <c r="K857" s="3" t="s">
        <v>569</v>
      </c>
      <c r="L857" s="8">
        <v>0</v>
      </c>
      <c r="M857" s="11">
        <v>86</v>
      </c>
      <c r="N857" t="str">
        <f>IF(AND(Tabla_Terminales[[#This Row],[Terminales]]&gt;2,Tabla_Terminales[[#This Row],[Operaciones_diarias]]&gt;170),"💵","NO")</f>
        <v>NO</v>
      </c>
    </row>
    <row r="858" spans="1:14" x14ac:dyDescent="0.25">
      <c r="A858" s="8">
        <v>41198</v>
      </c>
      <c r="B858" s="3" t="s">
        <v>605</v>
      </c>
      <c r="C858" s="3" t="s">
        <v>39</v>
      </c>
      <c r="D858" s="3" t="s">
        <v>40</v>
      </c>
      <c r="E858" s="8">
        <v>1</v>
      </c>
      <c r="F858" t="b">
        <v>1</v>
      </c>
      <c r="G858" t="b">
        <v>0</v>
      </c>
      <c r="H858" s="3" t="s">
        <v>339</v>
      </c>
      <c r="I858" s="8">
        <v>557</v>
      </c>
      <c r="J858" s="3" t="s">
        <v>512</v>
      </c>
      <c r="K858" s="3" t="s">
        <v>559</v>
      </c>
      <c r="L858" s="8">
        <v>1106</v>
      </c>
      <c r="M858" s="11">
        <v>89</v>
      </c>
      <c r="N858" t="str">
        <f>IF(AND(Tabla_Terminales[[#This Row],[Terminales]]&gt;2,Tabla_Terminales[[#This Row],[Operaciones_diarias]]&gt;170),"💵","NO")</f>
        <v>NO</v>
      </c>
    </row>
    <row r="859" spans="1:14" x14ac:dyDescent="0.25">
      <c r="A859" s="8">
        <v>40718</v>
      </c>
      <c r="B859" s="3" t="s">
        <v>606</v>
      </c>
      <c r="C859" s="3" t="s">
        <v>39</v>
      </c>
      <c r="D859" s="3" t="s">
        <v>40</v>
      </c>
      <c r="E859" s="8">
        <v>3</v>
      </c>
      <c r="F859" t="b">
        <v>1</v>
      </c>
      <c r="G859" t="b">
        <v>1</v>
      </c>
      <c r="H859" s="3" t="s">
        <v>339</v>
      </c>
      <c r="I859" s="8">
        <v>0</v>
      </c>
      <c r="J859" s="3" t="s">
        <v>517</v>
      </c>
      <c r="K859" s="3" t="s">
        <v>559</v>
      </c>
      <c r="L859" s="8">
        <v>0</v>
      </c>
      <c r="M859" s="11">
        <v>250</v>
      </c>
      <c r="N859" t="str">
        <f>IF(AND(Tabla_Terminales[[#This Row],[Terminales]]&gt;2,Tabla_Terminales[[#This Row],[Operaciones_diarias]]&gt;170),"💵","NO")</f>
        <v>💵</v>
      </c>
    </row>
    <row r="860" spans="1:14" x14ac:dyDescent="0.25">
      <c r="A860" s="8">
        <v>40263</v>
      </c>
      <c r="B860" s="3" t="s">
        <v>604</v>
      </c>
      <c r="C860" s="3" t="s">
        <v>39</v>
      </c>
      <c r="D860" s="3" t="s">
        <v>40</v>
      </c>
      <c r="E860" s="8">
        <v>1</v>
      </c>
      <c r="F860" t="b">
        <v>1</v>
      </c>
      <c r="G860" t="b">
        <v>0</v>
      </c>
      <c r="H860" s="3" t="s">
        <v>339</v>
      </c>
      <c r="I860" s="8">
        <v>0</v>
      </c>
      <c r="J860" s="3" t="s">
        <v>512</v>
      </c>
      <c r="K860" s="3" t="s">
        <v>559</v>
      </c>
      <c r="L860" s="8">
        <v>0</v>
      </c>
      <c r="M860" s="11">
        <v>264</v>
      </c>
      <c r="N860" t="str">
        <f>IF(AND(Tabla_Terminales[[#This Row],[Terminales]]&gt;2,Tabla_Terminales[[#This Row],[Operaciones_diarias]]&gt;170),"💵","NO")</f>
        <v>NO</v>
      </c>
    </row>
    <row r="861" spans="1:14" x14ac:dyDescent="0.25">
      <c r="A861" s="8">
        <v>41218</v>
      </c>
      <c r="B861" s="3" t="s">
        <v>605</v>
      </c>
      <c r="C861" s="3" t="s">
        <v>39</v>
      </c>
      <c r="D861" s="3" t="s">
        <v>40</v>
      </c>
      <c r="E861" s="8">
        <v>1</v>
      </c>
      <c r="F861" t="b">
        <v>0</v>
      </c>
      <c r="G861" t="b">
        <v>1</v>
      </c>
      <c r="H861" s="3" t="s">
        <v>339</v>
      </c>
      <c r="I861" s="8">
        <v>0</v>
      </c>
      <c r="J861" s="3" t="s">
        <v>512</v>
      </c>
      <c r="K861" s="3" t="s">
        <v>559</v>
      </c>
      <c r="L861" s="8">
        <v>0</v>
      </c>
      <c r="M861" s="11">
        <v>167</v>
      </c>
      <c r="N861" t="str">
        <f>IF(AND(Tabla_Terminales[[#This Row],[Terminales]]&gt;2,Tabla_Terminales[[#This Row],[Operaciones_diarias]]&gt;170),"💵","NO")</f>
        <v>NO</v>
      </c>
    </row>
    <row r="862" spans="1:14" x14ac:dyDescent="0.25">
      <c r="A862" s="8">
        <v>39714</v>
      </c>
      <c r="B862" s="3" t="s">
        <v>613</v>
      </c>
      <c r="C862" s="3" t="s">
        <v>39</v>
      </c>
      <c r="D862" s="3" t="s">
        <v>40</v>
      </c>
      <c r="E862" s="8">
        <v>1</v>
      </c>
      <c r="F862" t="b">
        <v>0</v>
      </c>
      <c r="G862" t="b">
        <v>1</v>
      </c>
      <c r="H862" s="3" t="s">
        <v>340</v>
      </c>
      <c r="I862" s="8">
        <v>0</v>
      </c>
      <c r="J862" s="3" t="s">
        <v>529</v>
      </c>
      <c r="K862" s="3" t="s">
        <v>566</v>
      </c>
      <c r="L862" s="8">
        <v>0</v>
      </c>
      <c r="M862" s="11">
        <v>99</v>
      </c>
      <c r="N862" t="str">
        <f>IF(AND(Tabla_Terminales[[#This Row],[Terminales]]&gt;2,Tabla_Terminales[[#This Row],[Operaciones_diarias]]&gt;170),"💵","NO")</f>
        <v>NO</v>
      </c>
    </row>
    <row r="863" spans="1:14" x14ac:dyDescent="0.25">
      <c r="A863" s="8">
        <v>40698</v>
      </c>
      <c r="B863" s="3" t="s">
        <v>606</v>
      </c>
      <c r="C863" s="3" t="s">
        <v>39</v>
      </c>
      <c r="D863" s="3" t="s">
        <v>40</v>
      </c>
      <c r="E863" s="8">
        <v>1</v>
      </c>
      <c r="F863" t="b">
        <v>0</v>
      </c>
      <c r="G863" t="b">
        <v>0</v>
      </c>
      <c r="H863" s="3" t="s">
        <v>341</v>
      </c>
      <c r="I863" s="8">
        <v>0</v>
      </c>
      <c r="J863" s="3" t="s">
        <v>520</v>
      </c>
      <c r="K863" s="3" t="s">
        <v>560</v>
      </c>
      <c r="L863" s="8">
        <v>0</v>
      </c>
      <c r="M863" s="11">
        <v>234</v>
      </c>
      <c r="N863" t="str">
        <f>IF(AND(Tabla_Terminales[[#This Row],[Terminales]]&gt;2,Tabla_Terminales[[#This Row],[Operaciones_diarias]]&gt;170),"💵","NO")</f>
        <v>NO</v>
      </c>
    </row>
    <row r="864" spans="1:14" x14ac:dyDescent="0.25">
      <c r="A864" s="8">
        <v>40582</v>
      </c>
      <c r="B864" s="3" t="s">
        <v>606</v>
      </c>
      <c r="C864" s="3" t="s">
        <v>39</v>
      </c>
      <c r="D864" s="3" t="s">
        <v>40</v>
      </c>
      <c r="E864" s="8">
        <v>3</v>
      </c>
      <c r="F864" t="b">
        <v>1</v>
      </c>
      <c r="G864" t="b">
        <v>1</v>
      </c>
      <c r="H864" s="3" t="s">
        <v>260</v>
      </c>
      <c r="I864" s="8">
        <v>0</v>
      </c>
      <c r="J864" s="3" t="s">
        <v>539</v>
      </c>
      <c r="K864" s="3" t="s">
        <v>559</v>
      </c>
      <c r="L864" s="8">
        <v>0</v>
      </c>
      <c r="M864" s="11">
        <v>196</v>
      </c>
      <c r="N864" t="str">
        <f>IF(AND(Tabla_Terminales[[#This Row],[Terminales]]&gt;2,Tabla_Terminales[[#This Row],[Operaciones_diarias]]&gt;170),"💵","NO")</f>
        <v>💵</v>
      </c>
    </row>
    <row r="865" spans="1:14" x14ac:dyDescent="0.25">
      <c r="A865" s="8">
        <v>40545</v>
      </c>
      <c r="B865" s="3" t="s">
        <v>606</v>
      </c>
      <c r="C865" s="3" t="s">
        <v>39</v>
      </c>
      <c r="D865" s="3" t="s">
        <v>40</v>
      </c>
      <c r="E865" s="8">
        <v>3</v>
      </c>
      <c r="F865" t="b">
        <v>1</v>
      </c>
      <c r="G865" t="b">
        <v>0</v>
      </c>
      <c r="H865" s="3" t="s">
        <v>342</v>
      </c>
      <c r="I865" s="8">
        <v>0</v>
      </c>
      <c r="J865" s="3" t="s">
        <v>520</v>
      </c>
      <c r="K865" s="3" t="s">
        <v>560</v>
      </c>
      <c r="L865" s="8">
        <v>0</v>
      </c>
      <c r="M865" s="11">
        <v>313</v>
      </c>
      <c r="N865" t="str">
        <f>IF(AND(Tabla_Terminales[[#This Row],[Terminales]]&gt;2,Tabla_Terminales[[#This Row],[Operaciones_diarias]]&gt;170),"💵","NO")</f>
        <v>💵</v>
      </c>
    </row>
    <row r="866" spans="1:14" x14ac:dyDescent="0.25">
      <c r="A866" s="8">
        <v>40817</v>
      </c>
      <c r="B866" s="3" t="s">
        <v>602</v>
      </c>
      <c r="C866" s="3" t="s">
        <v>39</v>
      </c>
      <c r="D866" s="3" t="s">
        <v>40</v>
      </c>
      <c r="E866" s="8">
        <v>2</v>
      </c>
      <c r="F866" t="b">
        <v>0</v>
      </c>
      <c r="G866" t="b">
        <v>0</v>
      </c>
      <c r="H866" s="3" t="s">
        <v>343</v>
      </c>
      <c r="I866" s="8">
        <v>0</v>
      </c>
      <c r="J866" s="3" t="s">
        <v>530</v>
      </c>
      <c r="K866" s="3" t="s">
        <v>569</v>
      </c>
      <c r="L866" s="8">
        <v>0</v>
      </c>
      <c r="M866" s="11">
        <v>277</v>
      </c>
      <c r="N866" t="str">
        <f>IF(AND(Tabla_Terminales[[#This Row],[Terminales]]&gt;2,Tabla_Terminales[[#This Row],[Operaciones_diarias]]&gt;170),"💵","NO")</f>
        <v>NO</v>
      </c>
    </row>
    <row r="867" spans="1:14" x14ac:dyDescent="0.25">
      <c r="A867" s="8">
        <v>39967</v>
      </c>
      <c r="B867" s="3" t="s">
        <v>608</v>
      </c>
      <c r="C867" s="3" t="s">
        <v>39</v>
      </c>
      <c r="D867" s="3" t="s">
        <v>40</v>
      </c>
      <c r="E867" s="8">
        <v>2</v>
      </c>
      <c r="F867" t="b">
        <v>0</v>
      </c>
      <c r="G867" t="b">
        <v>1</v>
      </c>
      <c r="H867" s="3" t="s">
        <v>261</v>
      </c>
      <c r="I867" s="8">
        <v>850</v>
      </c>
      <c r="J867" s="3" t="s">
        <v>531</v>
      </c>
      <c r="K867" s="3" t="s">
        <v>570</v>
      </c>
      <c r="L867" s="8">
        <v>1426</v>
      </c>
      <c r="M867" s="11">
        <v>280</v>
      </c>
      <c r="N867" t="str">
        <f>IF(AND(Tabla_Terminales[[#This Row],[Terminales]]&gt;2,Tabla_Terminales[[#This Row],[Operaciones_diarias]]&gt;170),"💵","NO")</f>
        <v>NO</v>
      </c>
    </row>
    <row r="868" spans="1:14" x14ac:dyDescent="0.25">
      <c r="A868" s="8">
        <v>41239</v>
      </c>
      <c r="B868" s="3" t="s">
        <v>37</v>
      </c>
      <c r="C868" s="3" t="s">
        <v>39</v>
      </c>
      <c r="D868" s="3" t="s">
        <v>40</v>
      </c>
      <c r="E868" s="8">
        <v>2</v>
      </c>
      <c r="F868" t="b">
        <v>1</v>
      </c>
      <c r="G868" t="b">
        <v>0</v>
      </c>
      <c r="H868" s="3" t="s">
        <v>261</v>
      </c>
      <c r="I868" s="8">
        <v>0</v>
      </c>
      <c r="J868" s="3" t="s">
        <v>532</v>
      </c>
      <c r="K868" s="3" t="s">
        <v>570</v>
      </c>
      <c r="L868" s="8">
        <v>0</v>
      </c>
      <c r="M868" s="11">
        <v>88</v>
      </c>
      <c r="N868" t="str">
        <f>IF(AND(Tabla_Terminales[[#This Row],[Terminales]]&gt;2,Tabla_Terminales[[#This Row],[Operaciones_diarias]]&gt;170),"💵","NO")</f>
        <v>NO</v>
      </c>
    </row>
    <row r="869" spans="1:14" x14ac:dyDescent="0.25">
      <c r="A869" s="8">
        <v>41269</v>
      </c>
      <c r="B869" s="3" t="s">
        <v>37</v>
      </c>
      <c r="C869" s="3" t="s">
        <v>39</v>
      </c>
      <c r="D869" s="3" t="s">
        <v>40</v>
      </c>
      <c r="E869" s="8">
        <v>3</v>
      </c>
      <c r="F869" t="b">
        <v>1</v>
      </c>
      <c r="G869" t="b">
        <v>0</v>
      </c>
      <c r="H869" s="3" t="s">
        <v>261</v>
      </c>
      <c r="I869" s="8">
        <v>0</v>
      </c>
      <c r="J869" s="3" t="s">
        <v>532</v>
      </c>
      <c r="K869" s="3" t="s">
        <v>570</v>
      </c>
      <c r="L869" s="8">
        <v>0</v>
      </c>
      <c r="M869" s="11">
        <v>196</v>
      </c>
      <c r="N869" t="str">
        <f>IF(AND(Tabla_Terminales[[#This Row],[Terminales]]&gt;2,Tabla_Terminales[[#This Row],[Operaciones_diarias]]&gt;170),"💵","NO")</f>
        <v>💵</v>
      </c>
    </row>
    <row r="870" spans="1:14" x14ac:dyDescent="0.25">
      <c r="A870" s="8">
        <v>41017</v>
      </c>
      <c r="B870" s="3" t="s">
        <v>607</v>
      </c>
      <c r="C870" s="3" t="s">
        <v>39</v>
      </c>
      <c r="D870" s="3" t="s">
        <v>40</v>
      </c>
      <c r="E870" s="8">
        <v>3</v>
      </c>
      <c r="F870" t="b">
        <v>1</v>
      </c>
      <c r="G870" t="b">
        <v>1</v>
      </c>
      <c r="H870" s="3" t="s">
        <v>261</v>
      </c>
      <c r="I870" s="8">
        <v>0</v>
      </c>
      <c r="J870" s="3" t="s">
        <v>532</v>
      </c>
      <c r="K870" s="3" t="s">
        <v>570</v>
      </c>
      <c r="L870" s="8">
        <v>0</v>
      </c>
      <c r="M870" s="11">
        <v>111</v>
      </c>
      <c r="N870" t="str">
        <f>IF(AND(Tabla_Terminales[[#This Row],[Terminales]]&gt;2,Tabla_Terminales[[#This Row],[Operaciones_diarias]]&gt;170),"💵","NO")</f>
        <v>NO</v>
      </c>
    </row>
    <row r="871" spans="1:14" x14ac:dyDescent="0.25">
      <c r="A871" s="8">
        <v>40523</v>
      </c>
      <c r="B871" s="3" t="s">
        <v>606</v>
      </c>
      <c r="C871" s="3" t="s">
        <v>39</v>
      </c>
      <c r="D871" s="3" t="s">
        <v>40</v>
      </c>
      <c r="E871" s="8">
        <v>4</v>
      </c>
      <c r="F871" t="b">
        <v>0</v>
      </c>
      <c r="G871" t="b">
        <v>1</v>
      </c>
      <c r="H871" s="3" t="s">
        <v>261</v>
      </c>
      <c r="I871" s="8">
        <v>0</v>
      </c>
      <c r="J871" s="3" t="s">
        <v>532</v>
      </c>
      <c r="K871" s="3" t="s">
        <v>570</v>
      </c>
      <c r="L871" s="8">
        <v>0</v>
      </c>
      <c r="M871" s="11">
        <v>69</v>
      </c>
      <c r="N871" t="str">
        <f>IF(AND(Tabla_Terminales[[#This Row],[Terminales]]&gt;2,Tabla_Terminales[[#This Row],[Operaciones_diarias]]&gt;170),"💵","NO")</f>
        <v>NO</v>
      </c>
    </row>
    <row r="872" spans="1:14" x14ac:dyDescent="0.25">
      <c r="A872" s="8">
        <v>41131</v>
      </c>
      <c r="B872" s="3" t="s">
        <v>605</v>
      </c>
      <c r="C872" s="3" t="s">
        <v>39</v>
      </c>
      <c r="D872" s="3" t="s">
        <v>40</v>
      </c>
      <c r="E872" s="8">
        <v>3</v>
      </c>
      <c r="F872" t="b">
        <v>0</v>
      </c>
      <c r="G872" t="b">
        <v>1</v>
      </c>
      <c r="H872" s="3" t="s">
        <v>261</v>
      </c>
      <c r="I872" s="8">
        <v>0</v>
      </c>
      <c r="J872" s="3" t="s">
        <v>533</v>
      </c>
      <c r="K872" s="3" t="s">
        <v>570</v>
      </c>
      <c r="L872" s="8">
        <v>0</v>
      </c>
      <c r="M872" s="11">
        <v>135</v>
      </c>
      <c r="N872" t="str">
        <f>IF(AND(Tabla_Terminales[[#This Row],[Terminales]]&gt;2,Tabla_Terminales[[#This Row],[Operaciones_diarias]]&gt;170),"💵","NO")</f>
        <v>NO</v>
      </c>
    </row>
    <row r="873" spans="1:14" x14ac:dyDescent="0.25">
      <c r="A873" s="8">
        <v>39853</v>
      </c>
      <c r="B873" s="3" t="s">
        <v>610</v>
      </c>
      <c r="C873" s="3" t="s">
        <v>39</v>
      </c>
      <c r="D873" s="3" t="s">
        <v>40</v>
      </c>
      <c r="E873" s="8">
        <v>2</v>
      </c>
      <c r="F873" t="b">
        <v>0</v>
      </c>
      <c r="G873" t="b">
        <v>0</v>
      </c>
      <c r="H873" s="3" t="s">
        <v>261</v>
      </c>
      <c r="I873" s="8">
        <v>0</v>
      </c>
      <c r="J873" s="3" t="s">
        <v>533</v>
      </c>
      <c r="K873" s="3" t="s">
        <v>570</v>
      </c>
      <c r="L873" s="8">
        <v>0</v>
      </c>
      <c r="M873" s="11">
        <v>310</v>
      </c>
      <c r="N873" t="str">
        <f>IF(AND(Tabla_Terminales[[#This Row],[Terminales]]&gt;2,Tabla_Terminales[[#This Row],[Operaciones_diarias]]&gt;170),"💵","NO")</f>
        <v>NO</v>
      </c>
    </row>
    <row r="874" spans="1:14" x14ac:dyDescent="0.25">
      <c r="A874" s="8">
        <v>40724</v>
      </c>
      <c r="B874" s="3" t="s">
        <v>606</v>
      </c>
      <c r="C874" s="3" t="s">
        <v>39</v>
      </c>
      <c r="D874" s="3" t="s">
        <v>40</v>
      </c>
      <c r="E874" s="8">
        <v>1</v>
      </c>
      <c r="F874" t="b">
        <v>0</v>
      </c>
      <c r="G874" t="b">
        <v>1</v>
      </c>
      <c r="H874" s="3" t="s">
        <v>261</v>
      </c>
      <c r="I874" s="8">
        <v>0</v>
      </c>
      <c r="J874" s="3" t="s">
        <v>533</v>
      </c>
      <c r="K874" s="3" t="s">
        <v>570</v>
      </c>
      <c r="L874" s="8">
        <v>0</v>
      </c>
      <c r="M874" s="11">
        <v>296</v>
      </c>
      <c r="N874" t="str">
        <f>IF(AND(Tabla_Terminales[[#This Row],[Terminales]]&gt;2,Tabla_Terminales[[#This Row],[Operaciones_diarias]]&gt;170),"💵","NO")</f>
        <v>NO</v>
      </c>
    </row>
    <row r="875" spans="1:14" x14ac:dyDescent="0.25">
      <c r="A875" s="8">
        <v>41033</v>
      </c>
      <c r="B875" s="3" t="s">
        <v>607</v>
      </c>
      <c r="C875" s="3" t="s">
        <v>39</v>
      </c>
      <c r="D875" s="3" t="s">
        <v>40</v>
      </c>
      <c r="E875" s="8">
        <v>3</v>
      </c>
      <c r="F875" t="b">
        <v>0</v>
      </c>
      <c r="G875" t="b">
        <v>1</v>
      </c>
      <c r="H875" s="3" t="s">
        <v>261</v>
      </c>
      <c r="I875" s="8">
        <v>0</v>
      </c>
      <c r="J875" s="3" t="s">
        <v>532</v>
      </c>
      <c r="K875" s="3" t="s">
        <v>570</v>
      </c>
      <c r="L875" s="8">
        <v>0</v>
      </c>
      <c r="M875" s="11">
        <v>166</v>
      </c>
      <c r="N875" t="str">
        <f>IF(AND(Tabla_Terminales[[#This Row],[Terminales]]&gt;2,Tabla_Terminales[[#This Row],[Operaciones_diarias]]&gt;170),"💵","NO")</f>
        <v>NO</v>
      </c>
    </row>
    <row r="876" spans="1:14" x14ac:dyDescent="0.25">
      <c r="A876" s="8">
        <v>41050</v>
      </c>
      <c r="B876" s="3" t="s">
        <v>607</v>
      </c>
      <c r="C876" s="3" t="s">
        <v>39</v>
      </c>
      <c r="D876" s="3" t="s">
        <v>40</v>
      </c>
      <c r="E876" s="8">
        <v>1</v>
      </c>
      <c r="F876" t="b">
        <v>0</v>
      </c>
      <c r="G876" t="b">
        <v>1</v>
      </c>
      <c r="H876" s="3" t="s">
        <v>261</v>
      </c>
      <c r="I876" s="8">
        <v>0</v>
      </c>
      <c r="J876" s="3" t="s">
        <v>532</v>
      </c>
      <c r="K876" s="3" t="s">
        <v>570</v>
      </c>
      <c r="L876" s="8">
        <v>0</v>
      </c>
      <c r="M876" s="11">
        <v>88</v>
      </c>
      <c r="N876" t="str">
        <f>IF(AND(Tabla_Terminales[[#This Row],[Terminales]]&gt;2,Tabla_Terminales[[#This Row],[Operaciones_diarias]]&gt;170),"💵","NO")</f>
        <v>NO</v>
      </c>
    </row>
    <row r="877" spans="1:14" x14ac:dyDescent="0.25">
      <c r="A877" s="8">
        <v>40470</v>
      </c>
      <c r="B877" s="3" t="s">
        <v>603</v>
      </c>
      <c r="C877" s="3" t="s">
        <v>39</v>
      </c>
      <c r="D877" s="3" t="s">
        <v>40</v>
      </c>
      <c r="E877" s="8">
        <v>2</v>
      </c>
      <c r="F877" t="b">
        <v>0</v>
      </c>
      <c r="G877" t="b">
        <v>0</v>
      </c>
      <c r="H877" s="3" t="s">
        <v>261</v>
      </c>
      <c r="I877" s="8">
        <v>0</v>
      </c>
      <c r="J877" s="3" t="s">
        <v>530</v>
      </c>
      <c r="K877" s="3" t="s">
        <v>569</v>
      </c>
      <c r="L877" s="8">
        <v>0</v>
      </c>
      <c r="M877" s="11">
        <v>271</v>
      </c>
      <c r="N877" t="str">
        <f>IF(AND(Tabla_Terminales[[#This Row],[Terminales]]&gt;2,Tabla_Terminales[[#This Row],[Operaciones_diarias]]&gt;170),"💵","NO")</f>
        <v>NO</v>
      </c>
    </row>
    <row r="878" spans="1:14" x14ac:dyDescent="0.25">
      <c r="A878" s="8">
        <v>40858</v>
      </c>
      <c r="B878" s="3" t="s">
        <v>602</v>
      </c>
      <c r="C878" s="3" t="s">
        <v>39</v>
      </c>
      <c r="D878" s="3" t="s">
        <v>40</v>
      </c>
      <c r="E878" s="8">
        <v>4</v>
      </c>
      <c r="F878" t="b">
        <v>1</v>
      </c>
      <c r="G878" t="b">
        <v>0</v>
      </c>
      <c r="H878" s="3" t="s">
        <v>261</v>
      </c>
      <c r="I878" s="8">
        <v>0</v>
      </c>
      <c r="J878" s="3" t="s">
        <v>532</v>
      </c>
      <c r="K878" s="3" t="s">
        <v>570</v>
      </c>
      <c r="L878" s="8">
        <v>0</v>
      </c>
      <c r="M878" s="11">
        <v>310</v>
      </c>
      <c r="N878" t="str">
        <f>IF(AND(Tabla_Terminales[[#This Row],[Terminales]]&gt;2,Tabla_Terminales[[#This Row],[Operaciones_diarias]]&gt;170),"💵","NO")</f>
        <v>💵</v>
      </c>
    </row>
    <row r="879" spans="1:14" x14ac:dyDescent="0.25">
      <c r="A879" s="8">
        <v>39957</v>
      </c>
      <c r="B879" s="3" t="s">
        <v>608</v>
      </c>
      <c r="C879" s="3" t="s">
        <v>39</v>
      </c>
      <c r="D879" s="3" t="s">
        <v>40</v>
      </c>
      <c r="E879" s="8">
        <v>1</v>
      </c>
      <c r="F879" t="b">
        <v>1</v>
      </c>
      <c r="G879" t="b">
        <v>0</v>
      </c>
      <c r="H879" s="3" t="s">
        <v>344</v>
      </c>
      <c r="I879" s="8">
        <v>0</v>
      </c>
      <c r="J879" s="3" t="s">
        <v>531</v>
      </c>
      <c r="K879" s="3" t="s">
        <v>570</v>
      </c>
      <c r="L879" s="8">
        <v>0</v>
      </c>
      <c r="M879" s="11">
        <v>173</v>
      </c>
      <c r="N879" t="str">
        <f>IF(AND(Tabla_Terminales[[#This Row],[Terminales]]&gt;2,Tabla_Terminales[[#This Row],[Operaciones_diarias]]&gt;170),"💵","NO")</f>
        <v>NO</v>
      </c>
    </row>
    <row r="880" spans="1:14" x14ac:dyDescent="0.25">
      <c r="A880" s="8">
        <v>40857</v>
      </c>
      <c r="B880" s="3" t="s">
        <v>602</v>
      </c>
      <c r="C880" s="3" t="s">
        <v>39</v>
      </c>
      <c r="D880" s="3" t="s">
        <v>40</v>
      </c>
      <c r="E880" s="8">
        <v>1</v>
      </c>
      <c r="F880" t="b">
        <v>0</v>
      </c>
      <c r="G880" t="b">
        <v>0</v>
      </c>
      <c r="H880" s="3" t="s">
        <v>345</v>
      </c>
      <c r="I880" s="8">
        <v>0</v>
      </c>
      <c r="J880" s="3" t="s">
        <v>525</v>
      </c>
      <c r="K880" s="3" t="s">
        <v>560</v>
      </c>
      <c r="L880" s="8">
        <v>0</v>
      </c>
      <c r="M880" s="11">
        <v>159</v>
      </c>
      <c r="N880" t="str">
        <f>IF(AND(Tabla_Terminales[[#This Row],[Terminales]]&gt;2,Tabla_Terminales[[#This Row],[Operaciones_diarias]]&gt;170),"💵","NO")</f>
        <v>NO</v>
      </c>
    </row>
    <row r="881" spans="1:14" x14ac:dyDescent="0.25">
      <c r="A881" s="8">
        <v>41188</v>
      </c>
      <c r="B881" s="3" t="s">
        <v>605</v>
      </c>
      <c r="C881" s="3" t="s">
        <v>39</v>
      </c>
      <c r="D881" s="3" t="s">
        <v>40</v>
      </c>
      <c r="E881" s="8">
        <v>2</v>
      </c>
      <c r="F881" t="b">
        <v>0</v>
      </c>
      <c r="G881" t="b">
        <v>0</v>
      </c>
      <c r="H881" s="3" t="s">
        <v>345</v>
      </c>
      <c r="I881" s="8">
        <v>0</v>
      </c>
      <c r="J881" s="3" t="s">
        <v>525</v>
      </c>
      <c r="K881" s="3" t="s">
        <v>560</v>
      </c>
      <c r="L881" s="8">
        <v>0</v>
      </c>
      <c r="M881" s="11">
        <v>50</v>
      </c>
      <c r="N881" t="str">
        <f>IF(AND(Tabla_Terminales[[#This Row],[Terminales]]&gt;2,Tabla_Terminales[[#This Row],[Operaciones_diarias]]&gt;170),"💵","NO")</f>
        <v>NO</v>
      </c>
    </row>
    <row r="882" spans="1:14" x14ac:dyDescent="0.25">
      <c r="A882" s="8">
        <v>40240</v>
      </c>
      <c r="B882" s="3" t="s">
        <v>604</v>
      </c>
      <c r="C882" s="3" t="s">
        <v>39</v>
      </c>
      <c r="D882" s="3" t="s">
        <v>40</v>
      </c>
      <c r="E882" s="8">
        <v>1</v>
      </c>
      <c r="F882" t="b">
        <v>1</v>
      </c>
      <c r="G882" t="b">
        <v>0</v>
      </c>
      <c r="H882" s="3" t="s">
        <v>345</v>
      </c>
      <c r="I882" s="8">
        <v>0</v>
      </c>
      <c r="J882" s="3" t="s">
        <v>525</v>
      </c>
      <c r="K882" s="3" t="s">
        <v>560</v>
      </c>
      <c r="L882" s="8">
        <v>0</v>
      </c>
      <c r="M882" s="11">
        <v>116</v>
      </c>
      <c r="N882" t="str">
        <f>IF(AND(Tabla_Terminales[[#This Row],[Terminales]]&gt;2,Tabla_Terminales[[#This Row],[Operaciones_diarias]]&gt;170),"💵","NO")</f>
        <v>NO</v>
      </c>
    </row>
    <row r="883" spans="1:14" x14ac:dyDescent="0.25">
      <c r="A883" s="8">
        <v>41014</v>
      </c>
      <c r="B883" s="3" t="s">
        <v>607</v>
      </c>
      <c r="C883" s="3" t="s">
        <v>39</v>
      </c>
      <c r="D883" s="3" t="s">
        <v>40</v>
      </c>
      <c r="E883" s="8">
        <v>4</v>
      </c>
      <c r="F883" t="b">
        <v>1</v>
      </c>
      <c r="G883" t="b">
        <v>0</v>
      </c>
      <c r="H883" s="3" t="s">
        <v>262</v>
      </c>
      <c r="I883" s="8">
        <v>0</v>
      </c>
      <c r="J883" s="3" t="s">
        <v>527</v>
      </c>
      <c r="K883" s="3" t="s">
        <v>567</v>
      </c>
      <c r="L883" s="8">
        <v>0</v>
      </c>
      <c r="M883" s="11">
        <v>252</v>
      </c>
      <c r="N883" t="str">
        <f>IF(AND(Tabla_Terminales[[#This Row],[Terminales]]&gt;2,Tabla_Terminales[[#This Row],[Operaciones_diarias]]&gt;170),"💵","NO")</f>
        <v>💵</v>
      </c>
    </row>
    <row r="884" spans="1:14" x14ac:dyDescent="0.25">
      <c r="A884" s="8">
        <v>39706</v>
      </c>
      <c r="B884" s="3" t="s">
        <v>613</v>
      </c>
      <c r="C884" s="3" t="s">
        <v>39</v>
      </c>
      <c r="D884" s="3" t="s">
        <v>40</v>
      </c>
      <c r="E884" s="8">
        <v>1</v>
      </c>
      <c r="F884" t="b">
        <v>0</v>
      </c>
      <c r="G884" t="b">
        <v>1</v>
      </c>
      <c r="H884" s="3" t="s">
        <v>262</v>
      </c>
      <c r="I884" s="8">
        <v>0</v>
      </c>
      <c r="J884" s="3" t="s">
        <v>524</v>
      </c>
      <c r="K884" s="3" t="s">
        <v>565</v>
      </c>
      <c r="L884" s="8">
        <v>0</v>
      </c>
      <c r="M884" s="11">
        <v>230</v>
      </c>
      <c r="N884" t="str">
        <f>IF(AND(Tabla_Terminales[[#This Row],[Terminales]]&gt;2,Tabla_Terminales[[#This Row],[Operaciones_diarias]]&gt;170),"💵","NO")</f>
        <v>NO</v>
      </c>
    </row>
    <row r="885" spans="1:14" x14ac:dyDescent="0.25">
      <c r="A885" s="8">
        <v>41304</v>
      </c>
      <c r="B885" s="3" t="s">
        <v>37</v>
      </c>
      <c r="C885" s="3" t="s">
        <v>39</v>
      </c>
      <c r="D885" s="3" t="s">
        <v>40</v>
      </c>
      <c r="E885" s="8">
        <v>2</v>
      </c>
      <c r="F885" t="b">
        <v>0</v>
      </c>
      <c r="G885" t="b">
        <v>1</v>
      </c>
      <c r="H885" s="3" t="s">
        <v>262</v>
      </c>
      <c r="I885" s="8">
        <v>0</v>
      </c>
      <c r="J885" s="3" t="s">
        <v>527</v>
      </c>
      <c r="K885" s="3" t="s">
        <v>567</v>
      </c>
      <c r="L885" s="8">
        <v>0</v>
      </c>
      <c r="M885" s="11">
        <v>93</v>
      </c>
      <c r="N885" t="str">
        <f>IF(AND(Tabla_Terminales[[#This Row],[Terminales]]&gt;2,Tabla_Terminales[[#This Row],[Operaciones_diarias]]&gt;170),"💵","NO")</f>
        <v>NO</v>
      </c>
    </row>
    <row r="886" spans="1:14" x14ac:dyDescent="0.25">
      <c r="A886" s="8">
        <v>40140</v>
      </c>
      <c r="B886" s="3" t="s">
        <v>604</v>
      </c>
      <c r="C886" s="3" t="s">
        <v>39</v>
      </c>
      <c r="D886" s="3" t="s">
        <v>40</v>
      </c>
      <c r="E886" s="8">
        <v>2</v>
      </c>
      <c r="F886" t="b">
        <v>0</v>
      </c>
      <c r="G886" t="b">
        <v>0</v>
      </c>
      <c r="H886" s="3" t="s">
        <v>262</v>
      </c>
      <c r="I886" s="8">
        <v>0</v>
      </c>
      <c r="J886" s="3" t="s">
        <v>527</v>
      </c>
      <c r="K886" s="3" t="s">
        <v>567</v>
      </c>
      <c r="L886" s="8">
        <v>0</v>
      </c>
      <c r="M886" s="11">
        <v>90</v>
      </c>
      <c r="N886" t="str">
        <f>IF(AND(Tabla_Terminales[[#This Row],[Terminales]]&gt;2,Tabla_Terminales[[#This Row],[Operaciones_diarias]]&gt;170),"💵","NO")</f>
        <v>NO</v>
      </c>
    </row>
    <row r="887" spans="1:14" x14ac:dyDescent="0.25">
      <c r="A887" s="8">
        <v>40294</v>
      </c>
      <c r="B887" s="3" t="s">
        <v>604</v>
      </c>
      <c r="C887" s="3" t="s">
        <v>39</v>
      </c>
      <c r="D887" s="3" t="s">
        <v>40</v>
      </c>
      <c r="E887" s="8">
        <v>1</v>
      </c>
      <c r="F887" t="b">
        <v>1</v>
      </c>
      <c r="G887" t="b">
        <v>0</v>
      </c>
      <c r="H887" s="3" t="s">
        <v>346</v>
      </c>
      <c r="I887" s="8">
        <v>0</v>
      </c>
      <c r="J887" s="3" t="s">
        <v>539</v>
      </c>
      <c r="K887" s="3" t="s">
        <v>559</v>
      </c>
      <c r="L887" s="8">
        <v>0</v>
      </c>
      <c r="M887" s="11">
        <v>25</v>
      </c>
      <c r="N887" t="str">
        <f>IF(AND(Tabla_Terminales[[#This Row],[Terminales]]&gt;2,Tabla_Terminales[[#This Row],[Operaciones_diarias]]&gt;170),"💵","NO")</f>
        <v>NO</v>
      </c>
    </row>
    <row r="888" spans="1:14" x14ac:dyDescent="0.25">
      <c r="A888" s="8">
        <v>41369</v>
      </c>
      <c r="B888" s="3" t="s">
        <v>37</v>
      </c>
      <c r="C888" s="3" t="s">
        <v>39</v>
      </c>
      <c r="D888" s="3" t="s">
        <v>40</v>
      </c>
      <c r="E888" s="8">
        <v>2</v>
      </c>
      <c r="F888" t="b">
        <v>0</v>
      </c>
      <c r="G888" t="b">
        <v>1</v>
      </c>
      <c r="H888" s="3" t="s">
        <v>347</v>
      </c>
      <c r="I888" s="8">
        <v>0</v>
      </c>
      <c r="J888" s="3" t="s">
        <v>553</v>
      </c>
      <c r="K888" s="3" t="s">
        <v>563</v>
      </c>
      <c r="L888" s="8">
        <v>0</v>
      </c>
      <c r="M888" s="11">
        <v>69</v>
      </c>
      <c r="N888" t="str">
        <f>IF(AND(Tabla_Terminales[[#This Row],[Terminales]]&gt;2,Tabla_Terminales[[#This Row],[Operaciones_diarias]]&gt;170),"💵","NO")</f>
        <v>NO</v>
      </c>
    </row>
    <row r="889" spans="1:14" x14ac:dyDescent="0.25">
      <c r="A889" s="8">
        <v>39972</v>
      </c>
      <c r="B889" s="3" t="s">
        <v>608</v>
      </c>
      <c r="C889" s="3" t="s">
        <v>39</v>
      </c>
      <c r="D889" s="3" t="s">
        <v>40</v>
      </c>
      <c r="E889" s="8">
        <v>2</v>
      </c>
      <c r="F889" t="b">
        <v>1</v>
      </c>
      <c r="G889" t="b">
        <v>1</v>
      </c>
      <c r="H889" s="3" t="s">
        <v>347</v>
      </c>
      <c r="I889" s="8">
        <v>0</v>
      </c>
      <c r="J889" s="3" t="s">
        <v>556</v>
      </c>
      <c r="K889" s="3" t="s">
        <v>573</v>
      </c>
      <c r="L889" s="8">
        <v>0</v>
      </c>
      <c r="M889" s="11">
        <v>62</v>
      </c>
      <c r="N889" t="str">
        <f>IF(AND(Tabla_Terminales[[#This Row],[Terminales]]&gt;2,Tabla_Terminales[[#This Row],[Operaciones_diarias]]&gt;170),"💵","NO")</f>
        <v>NO</v>
      </c>
    </row>
    <row r="890" spans="1:14" x14ac:dyDescent="0.25">
      <c r="A890" s="8">
        <v>40042</v>
      </c>
      <c r="B890" s="3" t="s">
        <v>611</v>
      </c>
      <c r="C890" s="3" t="s">
        <v>39</v>
      </c>
      <c r="D890" s="3" t="s">
        <v>40</v>
      </c>
      <c r="E890" s="8">
        <v>1</v>
      </c>
      <c r="F890" t="b">
        <v>0</v>
      </c>
      <c r="G890" t="b">
        <v>1</v>
      </c>
      <c r="H890" s="3" t="s">
        <v>294</v>
      </c>
      <c r="I890" s="8">
        <v>0</v>
      </c>
      <c r="J890" s="3" t="s">
        <v>530</v>
      </c>
      <c r="K890" s="3" t="s">
        <v>569</v>
      </c>
      <c r="L890" s="8">
        <v>0</v>
      </c>
      <c r="M890" s="11">
        <v>283</v>
      </c>
      <c r="N890" t="str">
        <f>IF(AND(Tabla_Terminales[[#This Row],[Terminales]]&gt;2,Tabla_Terminales[[#This Row],[Operaciones_diarias]]&gt;170),"💵","NO")</f>
        <v>NO</v>
      </c>
    </row>
    <row r="891" spans="1:14" x14ac:dyDescent="0.25">
      <c r="A891" s="8">
        <v>41054</v>
      </c>
      <c r="B891" s="3" t="s">
        <v>607</v>
      </c>
      <c r="C891" s="3" t="s">
        <v>39</v>
      </c>
      <c r="D891" s="3" t="s">
        <v>40</v>
      </c>
      <c r="E891" s="8">
        <v>2</v>
      </c>
      <c r="F891" t="b">
        <v>0</v>
      </c>
      <c r="G891" t="b">
        <v>0</v>
      </c>
      <c r="H891" s="3" t="s">
        <v>294</v>
      </c>
      <c r="I891" s="8">
        <v>0</v>
      </c>
      <c r="J891" s="3" t="s">
        <v>530</v>
      </c>
      <c r="K891" s="3" t="s">
        <v>569</v>
      </c>
      <c r="L891" s="8">
        <v>0</v>
      </c>
      <c r="M891" s="11">
        <v>134</v>
      </c>
      <c r="N891" t="str">
        <f>IF(AND(Tabla_Terminales[[#This Row],[Terminales]]&gt;2,Tabla_Terminales[[#This Row],[Operaciones_diarias]]&gt;170),"💵","NO")</f>
        <v>NO</v>
      </c>
    </row>
    <row r="892" spans="1:14" x14ac:dyDescent="0.25">
      <c r="A892" s="8">
        <v>40840</v>
      </c>
      <c r="B892" s="3" t="s">
        <v>602</v>
      </c>
      <c r="C892" s="3" t="s">
        <v>39</v>
      </c>
      <c r="D892" s="3" t="s">
        <v>40</v>
      </c>
      <c r="E892" s="8">
        <v>3</v>
      </c>
      <c r="F892" t="b">
        <v>0</v>
      </c>
      <c r="G892" t="b">
        <v>0</v>
      </c>
      <c r="H892" s="3" t="s">
        <v>348</v>
      </c>
      <c r="I892" s="8">
        <v>0</v>
      </c>
      <c r="J892" s="3" t="s">
        <v>546</v>
      </c>
      <c r="K892" s="3" t="s">
        <v>571</v>
      </c>
      <c r="L892" s="8">
        <v>0</v>
      </c>
      <c r="M892" s="11">
        <v>315</v>
      </c>
      <c r="N892" t="str">
        <f>IF(AND(Tabla_Terminales[[#This Row],[Terminales]]&gt;2,Tabla_Terminales[[#This Row],[Operaciones_diarias]]&gt;170),"💵","NO")</f>
        <v>💵</v>
      </c>
    </row>
    <row r="893" spans="1:14" x14ac:dyDescent="0.25">
      <c r="A893" s="8">
        <v>40270</v>
      </c>
      <c r="B893" s="3" t="s">
        <v>604</v>
      </c>
      <c r="C893" s="3" t="s">
        <v>39</v>
      </c>
      <c r="D893" s="3" t="s">
        <v>40</v>
      </c>
      <c r="E893" s="8">
        <v>1</v>
      </c>
      <c r="F893" t="b">
        <v>1</v>
      </c>
      <c r="G893" t="b">
        <v>1</v>
      </c>
      <c r="H893" s="3" t="s">
        <v>349</v>
      </c>
      <c r="I893" s="8">
        <v>0</v>
      </c>
      <c r="J893" s="3" t="s">
        <v>551</v>
      </c>
      <c r="K893" s="3" t="s">
        <v>563</v>
      </c>
      <c r="L893" s="8">
        <v>0</v>
      </c>
      <c r="M893" s="11">
        <v>184</v>
      </c>
      <c r="N893" t="str">
        <f>IF(AND(Tabla_Terminales[[#This Row],[Terminales]]&gt;2,Tabla_Terminales[[#This Row],[Operaciones_diarias]]&gt;170),"💵","NO")</f>
        <v>NO</v>
      </c>
    </row>
    <row r="894" spans="1:14" x14ac:dyDescent="0.25">
      <c r="A894" s="8">
        <v>41005</v>
      </c>
      <c r="B894" s="3" t="s">
        <v>602</v>
      </c>
      <c r="C894" s="3" t="s">
        <v>39</v>
      </c>
      <c r="D894" s="3" t="s">
        <v>40</v>
      </c>
      <c r="E894" s="8">
        <v>2</v>
      </c>
      <c r="F894" t="b">
        <v>1</v>
      </c>
      <c r="G894" t="b">
        <v>0</v>
      </c>
      <c r="H894" s="3" t="s">
        <v>350</v>
      </c>
      <c r="I894" s="8">
        <v>1391</v>
      </c>
      <c r="J894" s="3" t="s">
        <v>517</v>
      </c>
      <c r="K894" s="3" t="s">
        <v>559</v>
      </c>
      <c r="L894" s="8">
        <v>1011</v>
      </c>
      <c r="M894" s="11">
        <v>85</v>
      </c>
      <c r="N894" t="str">
        <f>IF(AND(Tabla_Terminales[[#This Row],[Terminales]]&gt;2,Tabla_Terminales[[#This Row],[Operaciones_diarias]]&gt;170),"💵","NO")</f>
        <v>NO</v>
      </c>
    </row>
    <row r="895" spans="1:14" x14ac:dyDescent="0.25">
      <c r="A895" s="8">
        <v>41226</v>
      </c>
      <c r="B895" s="3" t="s">
        <v>37</v>
      </c>
      <c r="C895" s="3" t="s">
        <v>39</v>
      </c>
      <c r="D895" s="3" t="s">
        <v>40</v>
      </c>
      <c r="E895" s="8">
        <v>3</v>
      </c>
      <c r="F895" t="b">
        <v>0</v>
      </c>
      <c r="G895" t="b">
        <v>1</v>
      </c>
      <c r="H895" s="3" t="s">
        <v>350</v>
      </c>
      <c r="I895" s="8">
        <v>479</v>
      </c>
      <c r="J895" s="3" t="s">
        <v>512</v>
      </c>
      <c r="K895" s="3" t="s">
        <v>559</v>
      </c>
      <c r="L895" s="8">
        <v>1009</v>
      </c>
      <c r="M895" s="11">
        <v>315</v>
      </c>
      <c r="N895" t="str">
        <f>IF(AND(Tabla_Terminales[[#This Row],[Terminales]]&gt;2,Tabla_Terminales[[#This Row],[Operaciones_diarias]]&gt;170),"💵","NO")</f>
        <v>💵</v>
      </c>
    </row>
    <row r="896" spans="1:14" x14ac:dyDescent="0.25">
      <c r="A896" s="8">
        <v>39718</v>
      </c>
      <c r="B896" s="3" t="s">
        <v>613</v>
      </c>
      <c r="C896" s="3" t="s">
        <v>39</v>
      </c>
      <c r="D896" s="3" t="s">
        <v>40</v>
      </c>
      <c r="E896" s="8">
        <v>1</v>
      </c>
      <c r="F896" t="b">
        <v>1</v>
      </c>
      <c r="G896" t="b">
        <v>1</v>
      </c>
      <c r="H896" s="3" t="s">
        <v>351</v>
      </c>
      <c r="I896" s="8">
        <v>0</v>
      </c>
      <c r="J896" s="3" t="s">
        <v>527</v>
      </c>
      <c r="K896" s="3" t="s">
        <v>567</v>
      </c>
      <c r="L896" s="8">
        <v>0</v>
      </c>
      <c r="M896" s="11">
        <v>87</v>
      </c>
      <c r="N896" t="str">
        <f>IF(AND(Tabla_Terminales[[#This Row],[Terminales]]&gt;2,Tabla_Terminales[[#This Row],[Operaciones_diarias]]&gt;170),"💵","NO")</f>
        <v>NO</v>
      </c>
    </row>
    <row r="897" spans="1:14" x14ac:dyDescent="0.25">
      <c r="A897" s="8">
        <v>41270</v>
      </c>
      <c r="B897" s="3" t="s">
        <v>37</v>
      </c>
      <c r="C897" s="3" t="s">
        <v>39</v>
      </c>
      <c r="D897" s="3" t="s">
        <v>40</v>
      </c>
      <c r="E897" s="8">
        <v>3</v>
      </c>
      <c r="F897" t="b">
        <v>1</v>
      </c>
      <c r="G897" t="b">
        <v>1</v>
      </c>
      <c r="H897" s="3" t="s">
        <v>352</v>
      </c>
      <c r="I897" s="8">
        <v>355</v>
      </c>
      <c r="J897" s="3" t="s">
        <v>514</v>
      </c>
      <c r="K897" s="3" t="s">
        <v>559</v>
      </c>
      <c r="L897" s="8">
        <v>0</v>
      </c>
      <c r="M897" s="11">
        <v>131</v>
      </c>
      <c r="N897" t="str">
        <f>IF(AND(Tabla_Terminales[[#This Row],[Terminales]]&gt;2,Tabla_Terminales[[#This Row],[Operaciones_diarias]]&gt;170),"💵","NO")</f>
        <v>NO</v>
      </c>
    </row>
    <row r="898" spans="1:14" x14ac:dyDescent="0.25">
      <c r="A898" s="8">
        <v>40308</v>
      </c>
      <c r="B898" s="3" t="s">
        <v>604</v>
      </c>
      <c r="C898" s="3" t="s">
        <v>39</v>
      </c>
      <c r="D898" s="3" t="s">
        <v>40</v>
      </c>
      <c r="E898" s="8">
        <v>2</v>
      </c>
      <c r="F898" t="b">
        <v>0</v>
      </c>
      <c r="G898" t="b">
        <v>1</v>
      </c>
      <c r="H898" s="3" t="s">
        <v>353</v>
      </c>
      <c r="I898" s="8">
        <v>1146</v>
      </c>
      <c r="J898" s="3" t="s">
        <v>517</v>
      </c>
      <c r="K898" s="3" t="s">
        <v>559</v>
      </c>
      <c r="L898" s="8">
        <v>1010</v>
      </c>
      <c r="M898" s="11">
        <v>305</v>
      </c>
      <c r="N898" t="str">
        <f>IF(AND(Tabla_Terminales[[#This Row],[Terminales]]&gt;2,Tabla_Terminales[[#This Row],[Operaciones_diarias]]&gt;170),"💵","NO")</f>
        <v>NO</v>
      </c>
    </row>
    <row r="899" spans="1:14" x14ac:dyDescent="0.25">
      <c r="A899" s="8">
        <v>40003</v>
      </c>
      <c r="B899" s="3" t="s">
        <v>611</v>
      </c>
      <c r="C899" s="3" t="s">
        <v>39</v>
      </c>
      <c r="D899" s="3" t="s">
        <v>40</v>
      </c>
      <c r="E899" s="8">
        <v>2</v>
      </c>
      <c r="F899" t="b">
        <v>1</v>
      </c>
      <c r="G899" t="b">
        <v>0</v>
      </c>
      <c r="H899" s="3" t="s">
        <v>353</v>
      </c>
      <c r="I899" s="8">
        <v>1274</v>
      </c>
      <c r="J899" s="3" t="s">
        <v>517</v>
      </c>
      <c r="K899" s="3" t="s">
        <v>559</v>
      </c>
      <c r="L899" s="8">
        <v>1010</v>
      </c>
      <c r="M899" s="11">
        <v>93</v>
      </c>
      <c r="N899" t="str">
        <f>IF(AND(Tabla_Terminales[[#This Row],[Terminales]]&gt;2,Tabla_Terminales[[#This Row],[Operaciones_diarias]]&gt;170),"💵","NO")</f>
        <v>NO</v>
      </c>
    </row>
    <row r="900" spans="1:14" x14ac:dyDescent="0.25">
      <c r="A900" s="8">
        <v>39850</v>
      </c>
      <c r="B900" s="3" t="s">
        <v>610</v>
      </c>
      <c r="C900" s="3" t="s">
        <v>39</v>
      </c>
      <c r="D900" s="3" t="s">
        <v>40</v>
      </c>
      <c r="E900" s="8">
        <v>3</v>
      </c>
      <c r="F900" t="b">
        <v>0</v>
      </c>
      <c r="G900" t="b">
        <v>1</v>
      </c>
      <c r="H900" s="3" t="s">
        <v>353</v>
      </c>
      <c r="I900" s="8">
        <v>748</v>
      </c>
      <c r="J900" s="3" t="s">
        <v>512</v>
      </c>
      <c r="K900" s="3" t="s">
        <v>559</v>
      </c>
      <c r="L900" s="8">
        <v>1010</v>
      </c>
      <c r="M900" s="11">
        <v>258</v>
      </c>
      <c r="N900" t="str">
        <f>IF(AND(Tabla_Terminales[[#This Row],[Terminales]]&gt;2,Tabla_Terminales[[#This Row],[Operaciones_diarias]]&gt;170),"💵","NO")</f>
        <v>💵</v>
      </c>
    </row>
    <row r="901" spans="1:14" x14ac:dyDescent="0.25">
      <c r="A901" s="8">
        <v>40968</v>
      </c>
      <c r="B901" s="3" t="s">
        <v>602</v>
      </c>
      <c r="C901" s="3" t="s">
        <v>39</v>
      </c>
      <c r="D901" s="3" t="s">
        <v>40</v>
      </c>
      <c r="E901" s="8">
        <v>2</v>
      </c>
      <c r="F901" t="b">
        <v>1</v>
      </c>
      <c r="G901" t="b">
        <v>0</v>
      </c>
      <c r="H901" s="3" t="s">
        <v>353</v>
      </c>
      <c r="I901" s="8">
        <v>0</v>
      </c>
      <c r="J901" s="3" t="s">
        <v>512</v>
      </c>
      <c r="K901" s="3" t="s">
        <v>559</v>
      </c>
      <c r="L901" s="8">
        <v>0</v>
      </c>
      <c r="M901" s="11">
        <v>75</v>
      </c>
      <c r="N901" t="str">
        <f>IF(AND(Tabla_Terminales[[#This Row],[Terminales]]&gt;2,Tabla_Terminales[[#This Row],[Operaciones_diarias]]&gt;170),"💵","NO")</f>
        <v>NO</v>
      </c>
    </row>
    <row r="902" spans="1:14" x14ac:dyDescent="0.25">
      <c r="A902" s="8">
        <v>41038</v>
      </c>
      <c r="B902" s="3" t="s">
        <v>607</v>
      </c>
      <c r="C902" s="3" t="s">
        <v>39</v>
      </c>
      <c r="D902" s="3" t="s">
        <v>40</v>
      </c>
      <c r="E902" s="8">
        <v>3</v>
      </c>
      <c r="F902" t="b">
        <v>0</v>
      </c>
      <c r="G902" t="b">
        <v>1</v>
      </c>
      <c r="H902" s="3" t="s">
        <v>353</v>
      </c>
      <c r="I902" s="8">
        <v>0</v>
      </c>
      <c r="J902" s="3" t="s">
        <v>517</v>
      </c>
      <c r="K902" s="3" t="s">
        <v>559</v>
      </c>
      <c r="L902" s="8">
        <v>0</v>
      </c>
      <c r="M902" s="11">
        <v>212</v>
      </c>
      <c r="N902" t="str">
        <f>IF(AND(Tabla_Terminales[[#This Row],[Terminales]]&gt;2,Tabla_Terminales[[#This Row],[Operaciones_diarias]]&gt;170),"💵","NO")</f>
        <v>💵</v>
      </c>
    </row>
    <row r="903" spans="1:14" x14ac:dyDescent="0.25">
      <c r="A903" s="8">
        <v>39825</v>
      </c>
      <c r="B903" s="3" t="s">
        <v>610</v>
      </c>
      <c r="C903" s="3" t="s">
        <v>39</v>
      </c>
      <c r="D903" s="3" t="s">
        <v>40</v>
      </c>
      <c r="E903" s="8">
        <v>2</v>
      </c>
      <c r="F903" t="b">
        <v>0</v>
      </c>
      <c r="G903" t="b">
        <v>0</v>
      </c>
      <c r="H903" s="3" t="s">
        <v>354</v>
      </c>
      <c r="I903" s="8">
        <v>3654</v>
      </c>
      <c r="J903" s="3" t="s">
        <v>530</v>
      </c>
      <c r="K903" s="3" t="s">
        <v>569</v>
      </c>
      <c r="L903" s="8">
        <v>1425</v>
      </c>
      <c r="M903" s="11">
        <v>304</v>
      </c>
      <c r="N903" t="str">
        <f>IF(AND(Tabla_Terminales[[#This Row],[Terminales]]&gt;2,Tabla_Terminales[[#This Row],[Operaciones_diarias]]&gt;170),"💵","NO")</f>
        <v>NO</v>
      </c>
    </row>
    <row r="904" spans="1:14" x14ac:dyDescent="0.25">
      <c r="A904" s="8">
        <v>40678</v>
      </c>
      <c r="B904" s="3" t="s">
        <v>606</v>
      </c>
      <c r="C904" s="3" t="s">
        <v>39</v>
      </c>
      <c r="D904" s="3" t="s">
        <v>40</v>
      </c>
      <c r="E904" s="8">
        <v>3</v>
      </c>
      <c r="F904" t="b">
        <v>1</v>
      </c>
      <c r="G904" t="b">
        <v>0</v>
      </c>
      <c r="H904" s="3" t="s">
        <v>354</v>
      </c>
      <c r="I904" s="8">
        <v>4648</v>
      </c>
      <c r="J904" s="3" t="s">
        <v>530</v>
      </c>
      <c r="K904" s="3" t="s">
        <v>569</v>
      </c>
      <c r="L904" s="8">
        <v>1425</v>
      </c>
      <c r="M904" s="11">
        <v>243</v>
      </c>
      <c r="N904" t="str">
        <f>IF(AND(Tabla_Terminales[[#This Row],[Terminales]]&gt;2,Tabla_Terminales[[#This Row],[Operaciones_diarias]]&gt;170),"💵","NO")</f>
        <v>💵</v>
      </c>
    </row>
    <row r="905" spans="1:14" x14ac:dyDescent="0.25">
      <c r="A905" s="8">
        <v>40119</v>
      </c>
      <c r="B905" s="3" t="s">
        <v>604</v>
      </c>
      <c r="C905" s="3" t="s">
        <v>39</v>
      </c>
      <c r="D905" s="3" t="s">
        <v>40</v>
      </c>
      <c r="E905" s="8">
        <v>2</v>
      </c>
      <c r="F905" t="b">
        <v>0</v>
      </c>
      <c r="G905" t="b">
        <v>1</v>
      </c>
      <c r="H905" s="3" t="s">
        <v>354</v>
      </c>
      <c r="I905" s="8">
        <v>4709</v>
      </c>
      <c r="J905" s="3" t="s">
        <v>530</v>
      </c>
      <c r="K905" s="3" t="s">
        <v>569</v>
      </c>
      <c r="L905" s="8">
        <v>1425</v>
      </c>
      <c r="M905" s="11">
        <v>80</v>
      </c>
      <c r="N905" t="str">
        <f>IF(AND(Tabla_Terminales[[#This Row],[Terminales]]&gt;2,Tabla_Terminales[[#This Row],[Operaciones_diarias]]&gt;170),"💵","NO")</f>
        <v>NO</v>
      </c>
    </row>
    <row r="906" spans="1:14" x14ac:dyDescent="0.25">
      <c r="A906" s="8">
        <v>40457</v>
      </c>
      <c r="B906" s="3" t="s">
        <v>603</v>
      </c>
      <c r="C906" s="3" t="s">
        <v>39</v>
      </c>
      <c r="D906" s="3" t="s">
        <v>40</v>
      </c>
      <c r="E906" s="8">
        <v>2</v>
      </c>
      <c r="F906" t="b">
        <v>1</v>
      </c>
      <c r="G906" t="b">
        <v>0</v>
      </c>
      <c r="H906" s="3" t="s">
        <v>354</v>
      </c>
      <c r="I906" s="8">
        <v>0</v>
      </c>
      <c r="J906" s="3" t="s">
        <v>530</v>
      </c>
      <c r="K906" s="3" t="s">
        <v>569</v>
      </c>
      <c r="L906" s="8">
        <v>0</v>
      </c>
      <c r="M906" s="11">
        <v>228</v>
      </c>
      <c r="N906" t="str">
        <f>IF(AND(Tabla_Terminales[[#This Row],[Terminales]]&gt;2,Tabla_Terminales[[#This Row],[Operaciones_diarias]]&gt;170),"💵","NO")</f>
        <v>NO</v>
      </c>
    </row>
    <row r="907" spans="1:14" x14ac:dyDescent="0.25">
      <c r="A907" s="8">
        <v>39989</v>
      </c>
      <c r="B907" s="3" t="s">
        <v>611</v>
      </c>
      <c r="C907" s="3" t="s">
        <v>39</v>
      </c>
      <c r="D907" s="3" t="s">
        <v>40</v>
      </c>
      <c r="E907" s="8">
        <v>3</v>
      </c>
      <c r="F907" t="b">
        <v>0</v>
      </c>
      <c r="G907" t="b">
        <v>0</v>
      </c>
      <c r="H907" s="3" t="s">
        <v>355</v>
      </c>
      <c r="I907" s="8">
        <v>15</v>
      </c>
      <c r="J907" s="3" t="s">
        <v>515</v>
      </c>
      <c r="K907" s="3" t="s">
        <v>559</v>
      </c>
      <c r="L907" s="8">
        <v>1069</v>
      </c>
      <c r="M907" s="11">
        <v>301</v>
      </c>
      <c r="N907" t="str">
        <f>IF(AND(Tabla_Terminales[[#This Row],[Terminales]]&gt;2,Tabla_Terminales[[#This Row],[Operaciones_diarias]]&gt;170),"💵","NO")</f>
        <v>💵</v>
      </c>
    </row>
    <row r="908" spans="1:14" x14ac:dyDescent="0.25">
      <c r="A908" s="8">
        <v>40722</v>
      </c>
      <c r="B908" s="3" t="s">
        <v>606</v>
      </c>
      <c r="C908" s="3" t="s">
        <v>39</v>
      </c>
      <c r="D908" s="3" t="s">
        <v>40</v>
      </c>
      <c r="E908" s="8">
        <v>1</v>
      </c>
      <c r="F908" t="b">
        <v>1</v>
      </c>
      <c r="G908" t="b">
        <v>1</v>
      </c>
      <c r="H908" s="3" t="s">
        <v>355</v>
      </c>
      <c r="I908" s="8">
        <v>0</v>
      </c>
      <c r="J908" s="3" t="s">
        <v>549</v>
      </c>
      <c r="K908" s="3" t="s">
        <v>559</v>
      </c>
      <c r="L908" s="8">
        <v>0</v>
      </c>
      <c r="M908" s="11">
        <v>22</v>
      </c>
      <c r="N908" t="str">
        <f>IF(AND(Tabla_Terminales[[#This Row],[Terminales]]&gt;2,Tabla_Terminales[[#This Row],[Operaciones_diarias]]&gt;170),"💵","NO")</f>
        <v>NO</v>
      </c>
    </row>
    <row r="909" spans="1:14" x14ac:dyDescent="0.25">
      <c r="A909" s="8">
        <v>40093</v>
      </c>
      <c r="B909" s="3" t="s">
        <v>604</v>
      </c>
      <c r="C909" s="3" t="s">
        <v>39</v>
      </c>
      <c r="D909" s="3" t="s">
        <v>40</v>
      </c>
      <c r="E909" s="8">
        <v>1</v>
      </c>
      <c r="F909" t="b">
        <v>0</v>
      </c>
      <c r="G909" t="b">
        <v>1</v>
      </c>
      <c r="H909" s="3" t="s">
        <v>355</v>
      </c>
      <c r="I909" s="8">
        <v>0</v>
      </c>
      <c r="J909" s="3" t="s">
        <v>512</v>
      </c>
      <c r="K909" s="3" t="s">
        <v>559</v>
      </c>
      <c r="L909" s="8">
        <v>0</v>
      </c>
      <c r="M909" s="11">
        <v>136</v>
      </c>
      <c r="N909" t="str">
        <f>IF(AND(Tabla_Terminales[[#This Row],[Terminales]]&gt;2,Tabla_Terminales[[#This Row],[Operaciones_diarias]]&gt;170),"💵","NO")</f>
        <v>NO</v>
      </c>
    </row>
    <row r="910" spans="1:14" x14ac:dyDescent="0.25">
      <c r="A910" s="8">
        <v>41117</v>
      </c>
      <c r="B910" s="3" t="s">
        <v>605</v>
      </c>
      <c r="C910" s="3" t="s">
        <v>39</v>
      </c>
      <c r="D910" s="3" t="s">
        <v>40</v>
      </c>
      <c r="E910" s="8">
        <v>2</v>
      </c>
      <c r="F910" t="b">
        <v>0</v>
      </c>
      <c r="G910" t="b">
        <v>1</v>
      </c>
      <c r="H910" s="3" t="s">
        <v>356</v>
      </c>
      <c r="I910" s="8">
        <v>0</v>
      </c>
      <c r="J910" s="3" t="s">
        <v>530</v>
      </c>
      <c r="K910" s="3" t="s">
        <v>569</v>
      </c>
      <c r="L910" s="8">
        <v>0</v>
      </c>
      <c r="M910" s="11">
        <v>134</v>
      </c>
      <c r="N910" t="str">
        <f>IF(AND(Tabla_Terminales[[#This Row],[Terminales]]&gt;2,Tabla_Terminales[[#This Row],[Operaciones_diarias]]&gt;170),"💵","NO")</f>
        <v>NO</v>
      </c>
    </row>
    <row r="911" spans="1:14" x14ac:dyDescent="0.25">
      <c r="A911" s="8">
        <v>40485</v>
      </c>
      <c r="B911" s="3" t="s">
        <v>603</v>
      </c>
      <c r="C911" s="3" t="s">
        <v>39</v>
      </c>
      <c r="D911" s="3" t="s">
        <v>40</v>
      </c>
      <c r="E911" s="8">
        <v>2</v>
      </c>
      <c r="F911" t="b">
        <v>0</v>
      </c>
      <c r="G911" t="b">
        <v>0</v>
      </c>
      <c r="H911" s="3" t="s">
        <v>356</v>
      </c>
      <c r="I911" s="8">
        <v>0</v>
      </c>
      <c r="J911" s="3" t="s">
        <v>530</v>
      </c>
      <c r="K911" s="3" t="s">
        <v>569</v>
      </c>
      <c r="L911" s="8">
        <v>0</v>
      </c>
      <c r="M911" s="11">
        <v>230</v>
      </c>
      <c r="N911" t="str">
        <f>IF(AND(Tabla_Terminales[[#This Row],[Terminales]]&gt;2,Tabla_Terminales[[#This Row],[Operaciones_diarias]]&gt;170),"💵","NO")</f>
        <v>NO</v>
      </c>
    </row>
    <row r="912" spans="1:14" x14ac:dyDescent="0.25">
      <c r="A912" s="8">
        <v>41078</v>
      </c>
      <c r="B912" s="3" t="s">
        <v>612</v>
      </c>
      <c r="C912" s="3" t="s">
        <v>39</v>
      </c>
      <c r="D912" s="3" t="s">
        <v>40</v>
      </c>
      <c r="E912" s="8">
        <v>1</v>
      </c>
      <c r="F912" t="b">
        <v>0</v>
      </c>
      <c r="G912" t="b">
        <v>0</v>
      </c>
      <c r="H912" s="3" t="s">
        <v>357</v>
      </c>
      <c r="I912" s="8">
        <v>0</v>
      </c>
      <c r="J912" s="3" t="s">
        <v>549</v>
      </c>
      <c r="K912" s="3" t="s">
        <v>559</v>
      </c>
      <c r="L912" s="8">
        <v>0</v>
      </c>
      <c r="M912" s="11">
        <v>217</v>
      </c>
      <c r="N912" t="str">
        <f>IF(AND(Tabla_Terminales[[#This Row],[Terminales]]&gt;2,Tabla_Terminales[[#This Row],[Operaciones_diarias]]&gt;170),"💵","NO")</f>
        <v>NO</v>
      </c>
    </row>
    <row r="913" spans="1:14" x14ac:dyDescent="0.25">
      <c r="A913" s="8">
        <v>40971</v>
      </c>
      <c r="B913" s="3" t="s">
        <v>602</v>
      </c>
      <c r="C913" s="3" t="s">
        <v>39</v>
      </c>
      <c r="D913" s="3" t="s">
        <v>40</v>
      </c>
      <c r="E913" s="8">
        <v>1</v>
      </c>
      <c r="F913" t="b">
        <v>0</v>
      </c>
      <c r="G913" t="b">
        <v>0</v>
      </c>
      <c r="H913" s="3" t="s">
        <v>358</v>
      </c>
      <c r="I913" s="8">
        <v>0</v>
      </c>
      <c r="J913" s="3" t="s">
        <v>553</v>
      </c>
      <c r="K913" s="3" t="s">
        <v>563</v>
      </c>
      <c r="L913" s="8">
        <v>0</v>
      </c>
      <c r="M913" s="11">
        <v>22</v>
      </c>
      <c r="N913" t="str">
        <f>IF(AND(Tabla_Terminales[[#This Row],[Terminales]]&gt;2,Tabla_Terminales[[#This Row],[Operaciones_diarias]]&gt;170),"💵","NO")</f>
        <v>NO</v>
      </c>
    </row>
    <row r="914" spans="1:14" x14ac:dyDescent="0.25">
      <c r="A914" s="8">
        <v>39730</v>
      </c>
      <c r="B914" s="3" t="s">
        <v>609</v>
      </c>
      <c r="C914" s="3" t="s">
        <v>39</v>
      </c>
      <c r="D914" s="3" t="s">
        <v>40</v>
      </c>
      <c r="E914" s="8">
        <v>1</v>
      </c>
      <c r="F914" t="b">
        <v>1</v>
      </c>
      <c r="G914" t="b">
        <v>1</v>
      </c>
      <c r="H914" s="3" t="s">
        <v>359</v>
      </c>
      <c r="I914" s="8">
        <v>2175</v>
      </c>
      <c r="J914" s="3" t="s">
        <v>532</v>
      </c>
      <c r="K914" s="3" t="s">
        <v>570</v>
      </c>
      <c r="L914" s="8">
        <v>1428</v>
      </c>
      <c r="M914" s="11">
        <v>216</v>
      </c>
      <c r="N914" t="str">
        <f>IF(AND(Tabla_Terminales[[#This Row],[Terminales]]&gt;2,Tabla_Terminales[[#This Row],[Operaciones_diarias]]&gt;170),"💵","NO")</f>
        <v>NO</v>
      </c>
    </row>
    <row r="915" spans="1:14" x14ac:dyDescent="0.25">
      <c r="A915" s="8">
        <v>41333</v>
      </c>
      <c r="B915" s="3" t="s">
        <v>37</v>
      </c>
      <c r="C915" s="3" t="s">
        <v>39</v>
      </c>
      <c r="D915" s="3" t="s">
        <v>40</v>
      </c>
      <c r="E915" s="8">
        <v>2</v>
      </c>
      <c r="F915" t="b">
        <v>1</v>
      </c>
      <c r="G915" t="b">
        <v>1</v>
      </c>
      <c r="H915" s="3" t="s">
        <v>360</v>
      </c>
      <c r="I915" s="8">
        <v>0</v>
      </c>
      <c r="J915" s="3" t="s">
        <v>540</v>
      </c>
      <c r="K915" s="3" t="s">
        <v>567</v>
      </c>
      <c r="L915" s="8">
        <v>0</v>
      </c>
      <c r="M915" s="11">
        <v>65</v>
      </c>
      <c r="N915" t="str">
        <f>IF(AND(Tabla_Terminales[[#This Row],[Terminales]]&gt;2,Tabla_Terminales[[#This Row],[Operaciones_diarias]]&gt;170),"💵","NO")</f>
        <v>NO</v>
      </c>
    </row>
    <row r="916" spans="1:14" x14ac:dyDescent="0.25">
      <c r="A916" s="8">
        <v>41323</v>
      </c>
      <c r="B916" s="3" t="s">
        <v>37</v>
      </c>
      <c r="C916" s="3" t="s">
        <v>39</v>
      </c>
      <c r="D916" s="3" t="s">
        <v>40</v>
      </c>
      <c r="E916" s="8">
        <v>1</v>
      </c>
      <c r="F916" t="b">
        <v>0</v>
      </c>
      <c r="G916" t="b">
        <v>1</v>
      </c>
      <c r="H916" s="3" t="s">
        <v>360</v>
      </c>
      <c r="I916" s="8">
        <v>0</v>
      </c>
      <c r="J916" s="3" t="s">
        <v>539</v>
      </c>
      <c r="K916" s="3" t="s">
        <v>559</v>
      </c>
      <c r="L916" s="8">
        <v>0</v>
      </c>
      <c r="M916" s="11">
        <v>110</v>
      </c>
      <c r="N916" t="str">
        <f>IF(AND(Tabla_Terminales[[#This Row],[Terminales]]&gt;2,Tabla_Terminales[[#This Row],[Operaciones_diarias]]&gt;170),"💵","NO")</f>
        <v>NO</v>
      </c>
    </row>
    <row r="917" spans="1:14" x14ac:dyDescent="0.25">
      <c r="A917" s="8">
        <v>41154</v>
      </c>
      <c r="B917" s="3" t="s">
        <v>605</v>
      </c>
      <c r="C917" s="3" t="s">
        <v>39</v>
      </c>
      <c r="D917" s="3" t="s">
        <v>40</v>
      </c>
      <c r="E917" s="8">
        <v>3</v>
      </c>
      <c r="F917" t="b">
        <v>0</v>
      </c>
      <c r="G917" t="b">
        <v>1</v>
      </c>
      <c r="H917" s="3" t="s">
        <v>361</v>
      </c>
      <c r="I917" s="8">
        <v>0</v>
      </c>
      <c r="J917" s="3" t="s">
        <v>513</v>
      </c>
      <c r="K917" s="3" t="s">
        <v>560</v>
      </c>
      <c r="L917" s="8">
        <v>0</v>
      </c>
      <c r="M917" s="11">
        <v>57</v>
      </c>
      <c r="N917" t="str">
        <f>IF(AND(Tabla_Terminales[[#This Row],[Terminales]]&gt;2,Tabla_Terminales[[#This Row],[Operaciones_diarias]]&gt;170),"💵","NO")</f>
        <v>NO</v>
      </c>
    </row>
    <row r="918" spans="1:14" x14ac:dyDescent="0.25">
      <c r="A918" s="8">
        <v>40445</v>
      </c>
      <c r="B918" s="3" t="s">
        <v>603</v>
      </c>
      <c r="C918" s="3" t="s">
        <v>39</v>
      </c>
      <c r="D918" s="3" t="s">
        <v>40</v>
      </c>
      <c r="E918" s="8">
        <v>2</v>
      </c>
      <c r="F918" t="b">
        <v>0</v>
      </c>
      <c r="G918" t="b">
        <v>1</v>
      </c>
      <c r="H918" s="3" t="s">
        <v>362</v>
      </c>
      <c r="I918" s="8">
        <v>0</v>
      </c>
      <c r="J918" s="3" t="s">
        <v>528</v>
      </c>
      <c r="K918" s="3" t="s">
        <v>568</v>
      </c>
      <c r="L918" s="8">
        <v>0</v>
      </c>
      <c r="M918" s="11">
        <v>113</v>
      </c>
      <c r="N918" t="str">
        <f>IF(AND(Tabla_Terminales[[#This Row],[Terminales]]&gt;2,Tabla_Terminales[[#This Row],[Operaciones_diarias]]&gt;170),"💵","NO")</f>
        <v>NO</v>
      </c>
    </row>
    <row r="919" spans="1:14" x14ac:dyDescent="0.25">
      <c r="A919" s="8">
        <v>41245</v>
      </c>
      <c r="B919" s="3" t="s">
        <v>37</v>
      </c>
      <c r="C919" s="3" t="s">
        <v>39</v>
      </c>
      <c r="D919" s="3" t="s">
        <v>40</v>
      </c>
      <c r="E919" s="8">
        <v>1</v>
      </c>
      <c r="F919" t="b">
        <v>1</v>
      </c>
      <c r="G919" t="b">
        <v>1</v>
      </c>
      <c r="H919" s="3" t="s">
        <v>363</v>
      </c>
      <c r="I919" s="8">
        <v>0</v>
      </c>
      <c r="J919" s="3" t="s">
        <v>519</v>
      </c>
      <c r="K919" s="3" t="s">
        <v>560</v>
      </c>
      <c r="L919" s="8">
        <v>0</v>
      </c>
      <c r="M919" s="11">
        <v>51</v>
      </c>
      <c r="N919" t="str">
        <f>IF(AND(Tabla_Terminales[[#This Row],[Terminales]]&gt;2,Tabla_Terminales[[#This Row],[Operaciones_diarias]]&gt;170),"💵","NO")</f>
        <v>NO</v>
      </c>
    </row>
    <row r="920" spans="1:14" x14ac:dyDescent="0.25">
      <c r="A920" s="8">
        <v>40180</v>
      </c>
      <c r="B920" s="3" t="s">
        <v>604</v>
      </c>
      <c r="C920" s="3" t="s">
        <v>39</v>
      </c>
      <c r="D920" s="3" t="s">
        <v>40</v>
      </c>
      <c r="E920" s="8">
        <v>1</v>
      </c>
      <c r="F920" t="b">
        <v>0</v>
      </c>
      <c r="G920" t="b">
        <v>0</v>
      </c>
      <c r="H920" s="3" t="s">
        <v>363</v>
      </c>
      <c r="I920" s="8">
        <v>0</v>
      </c>
      <c r="J920" s="3" t="s">
        <v>519</v>
      </c>
      <c r="K920" s="3" t="s">
        <v>560</v>
      </c>
      <c r="L920" s="8">
        <v>0</v>
      </c>
      <c r="M920" s="11">
        <v>166</v>
      </c>
      <c r="N920" t="str">
        <f>IF(AND(Tabla_Terminales[[#This Row],[Terminales]]&gt;2,Tabla_Terminales[[#This Row],[Operaciones_diarias]]&gt;170),"💵","NO")</f>
        <v>NO</v>
      </c>
    </row>
    <row r="921" spans="1:14" x14ac:dyDescent="0.25">
      <c r="A921" s="8">
        <v>40332</v>
      </c>
      <c r="B921" s="3" t="s">
        <v>604</v>
      </c>
      <c r="C921" s="3" t="s">
        <v>39</v>
      </c>
      <c r="D921" s="3" t="s">
        <v>40</v>
      </c>
      <c r="E921" s="8">
        <v>2</v>
      </c>
      <c r="F921" t="b">
        <v>1</v>
      </c>
      <c r="G921" t="b">
        <v>0</v>
      </c>
      <c r="H921" s="3" t="s">
        <v>364</v>
      </c>
      <c r="I921" s="8">
        <v>0</v>
      </c>
      <c r="J921" s="3" t="s">
        <v>553</v>
      </c>
      <c r="K921" s="3" t="s">
        <v>563</v>
      </c>
      <c r="L921" s="8">
        <v>0</v>
      </c>
      <c r="M921" s="11">
        <v>80</v>
      </c>
      <c r="N921" t="str">
        <f>IF(AND(Tabla_Terminales[[#This Row],[Terminales]]&gt;2,Tabla_Terminales[[#This Row],[Operaciones_diarias]]&gt;170),"💵","NO")</f>
        <v>NO</v>
      </c>
    </row>
    <row r="922" spans="1:14" x14ac:dyDescent="0.25">
      <c r="A922" s="8">
        <v>40555</v>
      </c>
      <c r="B922" s="3" t="s">
        <v>606</v>
      </c>
      <c r="C922" s="3" t="s">
        <v>39</v>
      </c>
      <c r="D922" s="3" t="s">
        <v>40</v>
      </c>
      <c r="E922" s="8">
        <v>10</v>
      </c>
      <c r="F922" t="b">
        <v>1</v>
      </c>
      <c r="G922" t="b">
        <v>0</v>
      </c>
      <c r="H922" s="3" t="s">
        <v>365</v>
      </c>
      <c r="I922" s="8">
        <v>0</v>
      </c>
      <c r="J922" s="3" t="s">
        <v>203</v>
      </c>
      <c r="K922" s="3" t="s">
        <v>571</v>
      </c>
      <c r="L922" s="8">
        <v>0</v>
      </c>
      <c r="M922" s="11">
        <v>22</v>
      </c>
      <c r="N922" t="str">
        <f>IF(AND(Tabla_Terminales[[#This Row],[Terminales]]&gt;2,Tabla_Terminales[[#This Row],[Operaciones_diarias]]&gt;170),"💵","NO")</f>
        <v>NO</v>
      </c>
    </row>
    <row r="923" spans="1:14" x14ac:dyDescent="0.25">
      <c r="A923" s="8">
        <v>40155</v>
      </c>
      <c r="B923" s="3" t="s">
        <v>604</v>
      </c>
      <c r="C923" s="3" t="s">
        <v>39</v>
      </c>
      <c r="D923" s="3" t="s">
        <v>40</v>
      </c>
      <c r="E923" s="8">
        <v>2</v>
      </c>
      <c r="F923" t="b">
        <v>0</v>
      </c>
      <c r="G923" t="b">
        <v>1</v>
      </c>
      <c r="H923" s="3" t="s">
        <v>366</v>
      </c>
      <c r="I923" s="8">
        <v>0</v>
      </c>
      <c r="J923" s="3" t="s">
        <v>548</v>
      </c>
      <c r="K923" s="3" t="s">
        <v>571</v>
      </c>
      <c r="L923" s="8">
        <v>0</v>
      </c>
      <c r="M923" s="11">
        <v>121</v>
      </c>
      <c r="N923" t="str">
        <f>IF(AND(Tabla_Terminales[[#This Row],[Terminales]]&gt;2,Tabla_Terminales[[#This Row],[Operaciones_diarias]]&gt;170),"💵","NO")</f>
        <v>NO</v>
      </c>
    </row>
    <row r="924" spans="1:14" x14ac:dyDescent="0.25">
      <c r="A924" s="8">
        <v>40189</v>
      </c>
      <c r="B924" s="3" t="s">
        <v>604</v>
      </c>
      <c r="C924" s="3" t="s">
        <v>39</v>
      </c>
      <c r="D924" s="3" t="s">
        <v>40</v>
      </c>
      <c r="E924" s="8">
        <v>1</v>
      </c>
      <c r="F924" t="b">
        <v>0</v>
      </c>
      <c r="G924" t="b">
        <v>1</v>
      </c>
      <c r="H924" s="3" t="s">
        <v>266</v>
      </c>
      <c r="I924" s="8">
        <v>0</v>
      </c>
      <c r="J924" s="3" t="s">
        <v>527</v>
      </c>
      <c r="K924" s="3" t="s">
        <v>567</v>
      </c>
      <c r="L924" s="8">
        <v>0</v>
      </c>
      <c r="M924" s="11">
        <v>117</v>
      </c>
      <c r="N924" t="str">
        <f>IF(AND(Tabla_Terminales[[#This Row],[Terminales]]&gt;2,Tabla_Terminales[[#This Row],[Operaciones_diarias]]&gt;170),"💵","NO")</f>
        <v>NO</v>
      </c>
    </row>
    <row r="925" spans="1:14" x14ac:dyDescent="0.25">
      <c r="A925" s="8">
        <v>39747</v>
      </c>
      <c r="B925" s="3" t="s">
        <v>609</v>
      </c>
      <c r="C925" s="3" t="s">
        <v>39</v>
      </c>
      <c r="D925" s="3" t="s">
        <v>40</v>
      </c>
      <c r="E925" s="8">
        <v>1</v>
      </c>
      <c r="F925" t="b">
        <v>1</v>
      </c>
      <c r="G925" t="b">
        <v>1</v>
      </c>
      <c r="H925" s="3" t="s">
        <v>266</v>
      </c>
      <c r="I925" s="8">
        <v>0</v>
      </c>
      <c r="J925" s="3" t="s">
        <v>524</v>
      </c>
      <c r="K925" s="3" t="s">
        <v>565</v>
      </c>
      <c r="L925" s="8">
        <v>0</v>
      </c>
      <c r="M925" s="11">
        <v>164</v>
      </c>
      <c r="N925" t="str">
        <f>IF(AND(Tabla_Terminales[[#This Row],[Terminales]]&gt;2,Tabla_Terminales[[#This Row],[Operaciones_diarias]]&gt;170),"💵","NO")</f>
        <v>NO</v>
      </c>
    </row>
    <row r="926" spans="1:14" x14ac:dyDescent="0.25">
      <c r="A926" s="8">
        <v>41166</v>
      </c>
      <c r="B926" s="3" t="s">
        <v>605</v>
      </c>
      <c r="C926" s="3" t="s">
        <v>39</v>
      </c>
      <c r="D926" s="3" t="s">
        <v>40</v>
      </c>
      <c r="E926" s="8">
        <v>3</v>
      </c>
      <c r="F926" t="b">
        <v>0</v>
      </c>
      <c r="G926" t="b">
        <v>1</v>
      </c>
      <c r="H926" s="3" t="s">
        <v>266</v>
      </c>
      <c r="I926" s="8">
        <v>0</v>
      </c>
      <c r="J926" s="3" t="s">
        <v>527</v>
      </c>
      <c r="K926" s="3" t="s">
        <v>567</v>
      </c>
      <c r="L926" s="8">
        <v>0</v>
      </c>
      <c r="M926" s="11">
        <v>126</v>
      </c>
      <c r="N926" t="str">
        <f>IF(AND(Tabla_Terminales[[#This Row],[Terminales]]&gt;2,Tabla_Terminales[[#This Row],[Operaciones_diarias]]&gt;170),"💵","NO")</f>
        <v>NO</v>
      </c>
    </row>
    <row r="927" spans="1:14" x14ac:dyDescent="0.25">
      <c r="A927" s="8">
        <v>40995</v>
      </c>
      <c r="B927" s="3" t="s">
        <v>602</v>
      </c>
      <c r="C927" s="3" t="s">
        <v>39</v>
      </c>
      <c r="D927" s="3" t="s">
        <v>40</v>
      </c>
      <c r="E927" s="8">
        <v>1</v>
      </c>
      <c r="F927" t="b">
        <v>1</v>
      </c>
      <c r="G927" t="b">
        <v>1</v>
      </c>
      <c r="H927" s="3" t="s">
        <v>266</v>
      </c>
      <c r="I927" s="8">
        <v>0</v>
      </c>
      <c r="J927" s="3" t="s">
        <v>527</v>
      </c>
      <c r="K927" s="3" t="s">
        <v>567</v>
      </c>
      <c r="L927" s="8">
        <v>0</v>
      </c>
      <c r="M927" s="11">
        <v>131</v>
      </c>
      <c r="N927" t="str">
        <f>IF(AND(Tabla_Terminales[[#This Row],[Terminales]]&gt;2,Tabla_Terminales[[#This Row],[Operaciones_diarias]]&gt;170),"💵","NO")</f>
        <v>NO</v>
      </c>
    </row>
    <row r="928" spans="1:14" x14ac:dyDescent="0.25">
      <c r="A928" s="8">
        <v>40057</v>
      </c>
      <c r="B928" s="3" t="s">
        <v>611</v>
      </c>
      <c r="C928" s="3" t="s">
        <v>39</v>
      </c>
      <c r="D928" s="3" t="s">
        <v>40</v>
      </c>
      <c r="E928" s="8">
        <v>2</v>
      </c>
      <c r="F928" t="b">
        <v>1</v>
      </c>
      <c r="G928" t="b">
        <v>0</v>
      </c>
      <c r="H928" s="3" t="s">
        <v>367</v>
      </c>
      <c r="I928" s="8">
        <v>0</v>
      </c>
      <c r="J928" s="3" t="s">
        <v>536</v>
      </c>
      <c r="K928" s="3" t="s">
        <v>561</v>
      </c>
      <c r="L928" s="8">
        <v>0</v>
      </c>
      <c r="M928" s="11">
        <v>243</v>
      </c>
      <c r="N928" t="str">
        <f>IF(AND(Tabla_Terminales[[#This Row],[Terminales]]&gt;2,Tabla_Terminales[[#This Row],[Operaciones_diarias]]&gt;170),"💵","NO")</f>
        <v>NO</v>
      </c>
    </row>
    <row r="929" spans="1:14" x14ac:dyDescent="0.25">
      <c r="A929" s="8">
        <v>41340</v>
      </c>
      <c r="B929" s="3" t="s">
        <v>37</v>
      </c>
      <c r="C929" s="3" t="s">
        <v>39</v>
      </c>
      <c r="D929" s="3" t="s">
        <v>40</v>
      </c>
      <c r="E929" s="8">
        <v>1</v>
      </c>
      <c r="F929" t="b">
        <v>0</v>
      </c>
      <c r="G929" t="b">
        <v>0</v>
      </c>
      <c r="H929" s="3" t="s">
        <v>367</v>
      </c>
      <c r="I929" s="8">
        <v>0</v>
      </c>
      <c r="J929" s="3" t="s">
        <v>536</v>
      </c>
      <c r="K929" s="3" t="s">
        <v>561</v>
      </c>
      <c r="L929" s="8">
        <v>0</v>
      </c>
      <c r="M929" s="11">
        <v>286</v>
      </c>
      <c r="N929" t="str">
        <f>IF(AND(Tabla_Terminales[[#This Row],[Terminales]]&gt;2,Tabla_Terminales[[#This Row],[Operaciones_diarias]]&gt;170),"💵","NO")</f>
        <v>NO</v>
      </c>
    </row>
    <row r="930" spans="1:14" x14ac:dyDescent="0.25">
      <c r="A930" s="8">
        <v>40978</v>
      </c>
      <c r="B930" s="3" t="s">
        <v>602</v>
      </c>
      <c r="C930" s="3" t="s">
        <v>39</v>
      </c>
      <c r="D930" s="3" t="s">
        <v>40</v>
      </c>
      <c r="E930" s="8">
        <v>1</v>
      </c>
      <c r="F930" t="b">
        <v>0</v>
      </c>
      <c r="G930" t="b">
        <v>0</v>
      </c>
      <c r="H930" s="3" t="s">
        <v>268</v>
      </c>
      <c r="I930" s="8">
        <v>0</v>
      </c>
      <c r="J930" s="3" t="s">
        <v>512</v>
      </c>
      <c r="K930" s="3" t="s">
        <v>559</v>
      </c>
      <c r="L930" s="8">
        <v>0</v>
      </c>
      <c r="M930" s="11">
        <v>272</v>
      </c>
      <c r="N930" t="str">
        <f>IF(AND(Tabla_Terminales[[#This Row],[Terminales]]&gt;2,Tabla_Terminales[[#This Row],[Operaciones_diarias]]&gt;170),"💵","NO")</f>
        <v>NO</v>
      </c>
    </row>
    <row r="931" spans="1:14" x14ac:dyDescent="0.25">
      <c r="A931" s="8">
        <v>40853</v>
      </c>
      <c r="B931" s="3" t="s">
        <v>602</v>
      </c>
      <c r="C931" s="3" t="s">
        <v>39</v>
      </c>
      <c r="D931" s="3" t="s">
        <v>40</v>
      </c>
      <c r="E931" s="8">
        <v>1</v>
      </c>
      <c r="F931" t="b">
        <v>0</v>
      </c>
      <c r="G931" t="b">
        <v>0</v>
      </c>
      <c r="H931" s="3" t="s">
        <v>268</v>
      </c>
      <c r="I931" s="8">
        <v>0</v>
      </c>
      <c r="J931" s="3" t="s">
        <v>512</v>
      </c>
      <c r="K931" s="3" t="s">
        <v>559</v>
      </c>
      <c r="L931" s="8">
        <v>0</v>
      </c>
      <c r="M931" s="11">
        <v>113</v>
      </c>
      <c r="N931" t="str">
        <f>IF(AND(Tabla_Terminales[[#This Row],[Terminales]]&gt;2,Tabla_Terminales[[#This Row],[Operaciones_diarias]]&gt;170),"💵","NO")</f>
        <v>NO</v>
      </c>
    </row>
    <row r="932" spans="1:14" x14ac:dyDescent="0.25">
      <c r="A932" s="8">
        <v>40597</v>
      </c>
      <c r="B932" s="3" t="s">
        <v>606</v>
      </c>
      <c r="C932" s="3" t="s">
        <v>39</v>
      </c>
      <c r="D932" s="3" t="s">
        <v>40</v>
      </c>
      <c r="E932" s="8">
        <v>2</v>
      </c>
      <c r="F932" t="b">
        <v>1</v>
      </c>
      <c r="G932" t="b">
        <v>1</v>
      </c>
      <c r="H932" s="3" t="s">
        <v>268</v>
      </c>
      <c r="I932" s="8">
        <v>0</v>
      </c>
      <c r="J932" s="3" t="s">
        <v>512</v>
      </c>
      <c r="K932" s="3" t="s">
        <v>559</v>
      </c>
      <c r="L932" s="8">
        <v>0</v>
      </c>
      <c r="M932" s="11">
        <v>87</v>
      </c>
      <c r="N932" t="str">
        <f>IF(AND(Tabla_Terminales[[#This Row],[Terminales]]&gt;2,Tabla_Terminales[[#This Row],[Operaciones_diarias]]&gt;170),"💵","NO")</f>
        <v>NO</v>
      </c>
    </row>
    <row r="933" spans="1:14" x14ac:dyDescent="0.25">
      <c r="A933" s="8">
        <v>41032</v>
      </c>
      <c r="B933" s="3" t="s">
        <v>607</v>
      </c>
      <c r="C933" s="3" t="s">
        <v>39</v>
      </c>
      <c r="D933" s="3" t="s">
        <v>40</v>
      </c>
      <c r="E933" s="8">
        <v>3</v>
      </c>
      <c r="F933" t="b">
        <v>1</v>
      </c>
      <c r="G933" t="b">
        <v>1</v>
      </c>
      <c r="H933" s="3" t="s">
        <v>268</v>
      </c>
      <c r="I933" s="8">
        <v>0</v>
      </c>
      <c r="J933" s="3" t="s">
        <v>537</v>
      </c>
      <c r="K933" s="3" t="s">
        <v>568</v>
      </c>
      <c r="L933" s="8">
        <v>0</v>
      </c>
      <c r="M933" s="11">
        <v>241</v>
      </c>
      <c r="N933" t="str">
        <f>IF(AND(Tabla_Terminales[[#This Row],[Terminales]]&gt;2,Tabla_Terminales[[#This Row],[Operaciones_diarias]]&gt;170),"💵","NO")</f>
        <v>💵</v>
      </c>
    </row>
    <row r="934" spans="1:14" x14ac:dyDescent="0.25">
      <c r="A934" s="8">
        <v>40809</v>
      </c>
      <c r="B934" s="3" t="s">
        <v>602</v>
      </c>
      <c r="C934" s="3" t="s">
        <v>39</v>
      </c>
      <c r="D934" s="3" t="s">
        <v>40</v>
      </c>
      <c r="E934" s="8">
        <v>3</v>
      </c>
      <c r="F934" t="b">
        <v>1</v>
      </c>
      <c r="G934" t="b">
        <v>1</v>
      </c>
      <c r="H934" s="3" t="s">
        <v>268</v>
      </c>
      <c r="I934" s="8">
        <v>0</v>
      </c>
      <c r="J934" s="3" t="s">
        <v>536</v>
      </c>
      <c r="K934" s="3" t="s">
        <v>561</v>
      </c>
      <c r="L934" s="8">
        <v>0</v>
      </c>
      <c r="M934" s="11">
        <v>87</v>
      </c>
      <c r="N934" t="str">
        <f>IF(AND(Tabla_Terminales[[#This Row],[Terminales]]&gt;2,Tabla_Terminales[[#This Row],[Operaciones_diarias]]&gt;170),"💵","NO")</f>
        <v>NO</v>
      </c>
    </row>
    <row r="935" spans="1:14" x14ac:dyDescent="0.25">
      <c r="A935" s="8">
        <v>41081</v>
      </c>
      <c r="B935" s="3" t="s">
        <v>612</v>
      </c>
      <c r="C935" s="3" t="s">
        <v>39</v>
      </c>
      <c r="D935" s="3" t="s">
        <v>40</v>
      </c>
      <c r="E935" s="8">
        <v>1</v>
      </c>
      <c r="F935" t="b">
        <v>0</v>
      </c>
      <c r="G935" t="b">
        <v>0</v>
      </c>
      <c r="H935" s="3" t="s">
        <v>268</v>
      </c>
      <c r="I935" s="8">
        <v>0</v>
      </c>
      <c r="J935" s="3" t="s">
        <v>536</v>
      </c>
      <c r="K935" s="3" t="s">
        <v>561</v>
      </c>
      <c r="L935" s="8">
        <v>0</v>
      </c>
      <c r="M935" s="11">
        <v>161</v>
      </c>
      <c r="N935" t="str">
        <f>IF(AND(Tabla_Terminales[[#This Row],[Terminales]]&gt;2,Tabla_Terminales[[#This Row],[Operaciones_diarias]]&gt;170),"💵","NO")</f>
        <v>NO</v>
      </c>
    </row>
    <row r="936" spans="1:14" x14ac:dyDescent="0.25">
      <c r="A936" s="8">
        <v>40935</v>
      </c>
      <c r="B936" s="3" t="s">
        <v>602</v>
      </c>
      <c r="C936" s="3" t="s">
        <v>39</v>
      </c>
      <c r="D936" s="3" t="s">
        <v>40</v>
      </c>
      <c r="E936" s="8">
        <v>3</v>
      </c>
      <c r="F936" t="b">
        <v>1</v>
      </c>
      <c r="G936" t="b">
        <v>0</v>
      </c>
      <c r="H936" s="3" t="s">
        <v>268</v>
      </c>
      <c r="I936" s="8">
        <v>0</v>
      </c>
      <c r="J936" s="3" t="s">
        <v>512</v>
      </c>
      <c r="K936" s="3" t="s">
        <v>559</v>
      </c>
      <c r="L936" s="8">
        <v>0</v>
      </c>
      <c r="M936" s="11">
        <v>274</v>
      </c>
      <c r="N936" t="str">
        <f>IF(AND(Tabla_Terminales[[#This Row],[Terminales]]&gt;2,Tabla_Terminales[[#This Row],[Operaciones_diarias]]&gt;170),"💵","NO")</f>
        <v>💵</v>
      </c>
    </row>
    <row r="937" spans="1:14" x14ac:dyDescent="0.25">
      <c r="A937" s="8">
        <v>39799</v>
      </c>
      <c r="B937" s="3" t="s">
        <v>610</v>
      </c>
      <c r="C937" s="3" t="s">
        <v>39</v>
      </c>
      <c r="D937" s="3" t="s">
        <v>40</v>
      </c>
      <c r="E937" s="8">
        <v>2</v>
      </c>
      <c r="F937" t="b">
        <v>0</v>
      </c>
      <c r="G937" t="b">
        <v>1</v>
      </c>
      <c r="H937" s="3" t="s">
        <v>268</v>
      </c>
      <c r="I937" s="8">
        <v>0</v>
      </c>
      <c r="J937" s="3" t="s">
        <v>516</v>
      </c>
      <c r="K937" s="3" t="s">
        <v>561</v>
      </c>
      <c r="L937" s="8">
        <v>0</v>
      </c>
      <c r="M937" s="11">
        <v>274</v>
      </c>
      <c r="N937" t="str">
        <f>IF(AND(Tabla_Terminales[[#This Row],[Terminales]]&gt;2,Tabla_Terminales[[#This Row],[Operaciones_diarias]]&gt;170),"💵","NO")</f>
        <v>NO</v>
      </c>
    </row>
    <row r="938" spans="1:14" x14ac:dyDescent="0.25">
      <c r="A938" s="8">
        <v>39979</v>
      </c>
      <c r="B938" s="3" t="s">
        <v>608</v>
      </c>
      <c r="C938" s="3" t="s">
        <v>39</v>
      </c>
      <c r="D938" s="3" t="s">
        <v>40</v>
      </c>
      <c r="E938" s="8">
        <v>4</v>
      </c>
      <c r="F938" t="b">
        <v>0</v>
      </c>
      <c r="G938" t="b">
        <v>0</v>
      </c>
      <c r="H938" s="3" t="s">
        <v>268</v>
      </c>
      <c r="I938" s="8">
        <v>0</v>
      </c>
      <c r="J938" s="3" t="s">
        <v>512</v>
      </c>
      <c r="K938" s="3" t="s">
        <v>559</v>
      </c>
      <c r="L938" s="8">
        <v>0</v>
      </c>
      <c r="M938" s="11">
        <v>189</v>
      </c>
      <c r="N938" t="str">
        <f>IF(AND(Tabla_Terminales[[#This Row],[Terminales]]&gt;2,Tabla_Terminales[[#This Row],[Operaciones_diarias]]&gt;170),"💵","NO")</f>
        <v>💵</v>
      </c>
    </row>
    <row r="939" spans="1:14" x14ac:dyDescent="0.25">
      <c r="A939" s="8">
        <v>40223</v>
      </c>
      <c r="B939" s="3" t="s">
        <v>604</v>
      </c>
      <c r="C939" s="3" t="s">
        <v>39</v>
      </c>
      <c r="D939" s="3" t="s">
        <v>40</v>
      </c>
      <c r="E939" s="8">
        <v>2</v>
      </c>
      <c r="F939" t="b">
        <v>0</v>
      </c>
      <c r="G939" t="b">
        <v>0</v>
      </c>
      <c r="H939" s="3" t="s">
        <v>268</v>
      </c>
      <c r="I939" s="8">
        <v>0</v>
      </c>
      <c r="J939" s="3" t="s">
        <v>512</v>
      </c>
      <c r="K939" s="3" t="s">
        <v>559</v>
      </c>
      <c r="L939" s="8">
        <v>0</v>
      </c>
      <c r="M939" s="11">
        <v>205</v>
      </c>
      <c r="N939" t="str">
        <f>IF(AND(Tabla_Terminales[[#This Row],[Terminales]]&gt;2,Tabla_Terminales[[#This Row],[Operaciones_diarias]]&gt;170),"💵","NO")</f>
        <v>NO</v>
      </c>
    </row>
    <row r="940" spans="1:14" x14ac:dyDescent="0.25">
      <c r="A940" s="8">
        <v>41053</v>
      </c>
      <c r="B940" s="3" t="s">
        <v>607</v>
      </c>
      <c r="C940" s="3" t="s">
        <v>39</v>
      </c>
      <c r="D940" s="3" t="s">
        <v>40</v>
      </c>
      <c r="E940" s="8">
        <v>2</v>
      </c>
      <c r="F940" t="b">
        <v>1</v>
      </c>
      <c r="G940" t="b">
        <v>1</v>
      </c>
      <c r="H940" s="3" t="s">
        <v>268</v>
      </c>
      <c r="I940" s="8">
        <v>0</v>
      </c>
      <c r="J940" s="3" t="s">
        <v>512</v>
      </c>
      <c r="K940" s="3" t="s">
        <v>559</v>
      </c>
      <c r="L940" s="8">
        <v>0</v>
      </c>
      <c r="M940" s="11">
        <v>286</v>
      </c>
      <c r="N940" t="str">
        <f>IF(AND(Tabla_Terminales[[#This Row],[Terminales]]&gt;2,Tabla_Terminales[[#This Row],[Operaciones_diarias]]&gt;170),"💵","NO")</f>
        <v>NO</v>
      </c>
    </row>
    <row r="941" spans="1:14" x14ac:dyDescent="0.25">
      <c r="A941" s="8">
        <v>40537</v>
      </c>
      <c r="B941" s="3" t="s">
        <v>606</v>
      </c>
      <c r="C941" s="3" t="s">
        <v>39</v>
      </c>
      <c r="D941" s="3" t="s">
        <v>40</v>
      </c>
      <c r="E941" s="8">
        <v>4</v>
      </c>
      <c r="F941" t="b">
        <v>1</v>
      </c>
      <c r="G941" t="b">
        <v>0</v>
      </c>
      <c r="H941" s="3" t="s">
        <v>268</v>
      </c>
      <c r="I941" s="8">
        <v>0</v>
      </c>
      <c r="J941" s="3" t="s">
        <v>512</v>
      </c>
      <c r="K941" s="3" t="s">
        <v>559</v>
      </c>
      <c r="L941" s="8">
        <v>0</v>
      </c>
      <c r="M941" s="11">
        <v>143</v>
      </c>
      <c r="N941" t="str">
        <f>IF(AND(Tabla_Terminales[[#This Row],[Terminales]]&gt;2,Tabla_Terminales[[#This Row],[Operaciones_diarias]]&gt;170),"💵","NO")</f>
        <v>NO</v>
      </c>
    </row>
    <row r="942" spans="1:14" x14ac:dyDescent="0.25">
      <c r="A942" s="8">
        <v>40322</v>
      </c>
      <c r="B942" s="3" t="s">
        <v>604</v>
      </c>
      <c r="C942" s="3" t="s">
        <v>39</v>
      </c>
      <c r="D942" s="3" t="s">
        <v>40</v>
      </c>
      <c r="E942" s="8">
        <v>1</v>
      </c>
      <c r="F942" t="b">
        <v>1</v>
      </c>
      <c r="G942" t="b">
        <v>0</v>
      </c>
      <c r="H942" s="3" t="s">
        <v>368</v>
      </c>
      <c r="I942" s="8">
        <v>0</v>
      </c>
      <c r="J942" s="3" t="s">
        <v>558</v>
      </c>
      <c r="K942" s="3" t="s">
        <v>561</v>
      </c>
      <c r="L942" s="8">
        <v>0</v>
      </c>
      <c r="M942" s="11">
        <v>190</v>
      </c>
      <c r="N942" t="str">
        <f>IF(AND(Tabla_Terminales[[#This Row],[Terminales]]&gt;2,Tabla_Terminales[[#This Row],[Operaciones_diarias]]&gt;170),"💵","NO")</f>
        <v>NO</v>
      </c>
    </row>
    <row r="943" spans="1:14" x14ac:dyDescent="0.25">
      <c r="A943" s="8">
        <v>39719</v>
      </c>
      <c r="B943" s="3" t="s">
        <v>613</v>
      </c>
      <c r="C943" s="3" t="s">
        <v>39</v>
      </c>
      <c r="D943" s="3" t="s">
        <v>40</v>
      </c>
      <c r="E943" s="8">
        <v>1</v>
      </c>
      <c r="F943" t="b">
        <v>0</v>
      </c>
      <c r="G943" t="b">
        <v>1</v>
      </c>
      <c r="H943" s="3" t="s">
        <v>369</v>
      </c>
      <c r="I943" s="8">
        <v>0</v>
      </c>
      <c r="J943" s="3" t="s">
        <v>522</v>
      </c>
      <c r="K943" s="3" t="s">
        <v>564</v>
      </c>
      <c r="L943" s="8">
        <v>0</v>
      </c>
      <c r="M943" s="11">
        <v>207</v>
      </c>
      <c r="N943" t="str">
        <f>IF(AND(Tabla_Terminales[[#This Row],[Terminales]]&gt;2,Tabla_Terminales[[#This Row],[Operaciones_diarias]]&gt;170),"💵","NO")</f>
        <v>NO</v>
      </c>
    </row>
    <row r="944" spans="1:14" x14ac:dyDescent="0.25">
      <c r="A944" s="8">
        <v>40116</v>
      </c>
      <c r="B944" s="3" t="s">
        <v>604</v>
      </c>
      <c r="C944" s="3" t="s">
        <v>39</v>
      </c>
      <c r="D944" s="3" t="s">
        <v>40</v>
      </c>
      <c r="E944" s="8">
        <v>2</v>
      </c>
      <c r="F944" t="b">
        <v>0</v>
      </c>
      <c r="G944" t="b">
        <v>0</v>
      </c>
      <c r="H944" s="3" t="s">
        <v>370</v>
      </c>
      <c r="I944" s="8">
        <v>0</v>
      </c>
      <c r="J944" s="3" t="s">
        <v>530</v>
      </c>
      <c r="K944" s="3" t="s">
        <v>569</v>
      </c>
      <c r="L944" s="8">
        <v>0</v>
      </c>
      <c r="M944" s="11">
        <v>71</v>
      </c>
      <c r="N944" t="str">
        <f>IF(AND(Tabla_Terminales[[#This Row],[Terminales]]&gt;2,Tabla_Terminales[[#This Row],[Operaciones_diarias]]&gt;170),"💵","NO")</f>
        <v>NO</v>
      </c>
    </row>
    <row r="945" spans="1:14" x14ac:dyDescent="0.25">
      <c r="A945" s="8">
        <v>40731</v>
      </c>
      <c r="B945" s="3" t="s">
        <v>606</v>
      </c>
      <c r="C945" s="3" t="s">
        <v>39</v>
      </c>
      <c r="D945" s="3" t="s">
        <v>40</v>
      </c>
      <c r="E945" s="8">
        <v>1</v>
      </c>
      <c r="F945" t="b">
        <v>0</v>
      </c>
      <c r="G945" t="b">
        <v>0</v>
      </c>
      <c r="H945" s="3" t="s">
        <v>350</v>
      </c>
      <c r="I945" s="8">
        <v>1413</v>
      </c>
      <c r="J945" s="3" t="s">
        <v>517</v>
      </c>
      <c r="K945" s="3" t="s">
        <v>559</v>
      </c>
      <c r="L945" s="8">
        <v>1011</v>
      </c>
      <c r="M945" s="11">
        <v>247</v>
      </c>
      <c r="N945" t="str">
        <f>IF(AND(Tabla_Terminales[[#This Row],[Terminales]]&gt;2,Tabla_Terminales[[#This Row],[Operaciones_diarias]]&gt;170),"💵","NO")</f>
        <v>NO</v>
      </c>
    </row>
    <row r="946" spans="1:14" x14ac:dyDescent="0.25">
      <c r="A946" s="8">
        <v>40136</v>
      </c>
      <c r="B946" s="3" t="s">
        <v>604</v>
      </c>
      <c r="C946" s="3" t="s">
        <v>39</v>
      </c>
      <c r="D946" s="3" t="s">
        <v>40</v>
      </c>
      <c r="E946" s="8">
        <v>3</v>
      </c>
      <c r="F946" t="b">
        <v>0</v>
      </c>
      <c r="G946" t="b">
        <v>0</v>
      </c>
      <c r="H946" s="3" t="s">
        <v>269</v>
      </c>
      <c r="I946" s="8">
        <v>0</v>
      </c>
      <c r="J946" s="3" t="s">
        <v>532</v>
      </c>
      <c r="K946" s="3" t="s">
        <v>570</v>
      </c>
      <c r="L946" s="8">
        <v>0</v>
      </c>
      <c r="M946" s="11">
        <v>139</v>
      </c>
      <c r="N946" t="str">
        <f>IF(AND(Tabla_Terminales[[#This Row],[Terminales]]&gt;2,Tabla_Terminales[[#This Row],[Operaciones_diarias]]&gt;170),"💵","NO")</f>
        <v>NO</v>
      </c>
    </row>
    <row r="947" spans="1:14" x14ac:dyDescent="0.25">
      <c r="A947" s="8">
        <v>40288</v>
      </c>
      <c r="B947" s="3" t="s">
        <v>604</v>
      </c>
      <c r="C947" s="3" t="s">
        <v>39</v>
      </c>
      <c r="D947" s="3" t="s">
        <v>40</v>
      </c>
      <c r="E947" s="8">
        <v>1</v>
      </c>
      <c r="F947" t="b">
        <v>0</v>
      </c>
      <c r="G947" t="b">
        <v>0</v>
      </c>
      <c r="H947" s="3" t="s">
        <v>371</v>
      </c>
      <c r="I947" s="8">
        <v>0</v>
      </c>
      <c r="J947" s="3" t="s">
        <v>513</v>
      </c>
      <c r="K947" s="3" t="s">
        <v>560</v>
      </c>
      <c r="L947" s="8">
        <v>0</v>
      </c>
      <c r="M947" s="11">
        <v>314</v>
      </c>
      <c r="N947" t="str">
        <f>IF(AND(Tabla_Terminales[[#This Row],[Terminales]]&gt;2,Tabla_Terminales[[#This Row],[Operaciones_diarias]]&gt;170),"💵","NO")</f>
        <v>NO</v>
      </c>
    </row>
    <row r="948" spans="1:14" x14ac:dyDescent="0.25">
      <c r="A948" s="8">
        <v>40291</v>
      </c>
      <c r="B948" s="3" t="s">
        <v>604</v>
      </c>
      <c r="C948" s="3" t="s">
        <v>39</v>
      </c>
      <c r="D948" s="3" t="s">
        <v>40</v>
      </c>
      <c r="E948" s="8">
        <v>2</v>
      </c>
      <c r="F948" t="b">
        <v>0</v>
      </c>
      <c r="G948" t="b">
        <v>1</v>
      </c>
      <c r="H948" s="3" t="s">
        <v>372</v>
      </c>
      <c r="I948" s="8">
        <v>1920</v>
      </c>
      <c r="J948" s="3" t="s">
        <v>532</v>
      </c>
      <c r="K948" s="3" t="s">
        <v>570</v>
      </c>
      <c r="L948" s="8">
        <v>1428</v>
      </c>
      <c r="M948" s="11">
        <v>213</v>
      </c>
      <c r="N948" t="str">
        <f>IF(AND(Tabla_Terminales[[#This Row],[Terminales]]&gt;2,Tabla_Terminales[[#This Row],[Operaciones_diarias]]&gt;170),"💵","NO")</f>
        <v>NO</v>
      </c>
    </row>
    <row r="949" spans="1:14" x14ac:dyDescent="0.25">
      <c r="A949" s="8">
        <v>40573</v>
      </c>
      <c r="B949" s="3" t="s">
        <v>606</v>
      </c>
      <c r="C949" s="3" t="s">
        <v>39</v>
      </c>
      <c r="D949" s="3" t="s">
        <v>40</v>
      </c>
      <c r="E949" s="8">
        <v>3</v>
      </c>
      <c r="F949" t="b">
        <v>0</v>
      </c>
      <c r="G949" t="b">
        <v>0</v>
      </c>
      <c r="H949" s="3" t="s">
        <v>373</v>
      </c>
      <c r="I949" s="8">
        <v>3401</v>
      </c>
      <c r="J949" s="3" t="s">
        <v>556</v>
      </c>
      <c r="K949" s="3" t="s">
        <v>573</v>
      </c>
      <c r="L949" s="8">
        <v>1417</v>
      </c>
      <c r="M949" s="11">
        <v>104</v>
      </c>
      <c r="N949" t="str">
        <f>IF(AND(Tabla_Terminales[[#This Row],[Terminales]]&gt;2,Tabla_Terminales[[#This Row],[Operaciones_diarias]]&gt;170),"💵","NO")</f>
        <v>NO</v>
      </c>
    </row>
    <row r="950" spans="1:14" x14ac:dyDescent="0.25">
      <c r="A950" s="8">
        <v>41292</v>
      </c>
      <c r="B950" s="3" t="s">
        <v>37</v>
      </c>
      <c r="C950" s="3" t="s">
        <v>39</v>
      </c>
      <c r="D950" s="3" t="s">
        <v>40</v>
      </c>
      <c r="E950" s="8">
        <v>2</v>
      </c>
      <c r="F950" t="b">
        <v>1</v>
      </c>
      <c r="G950" t="b">
        <v>0</v>
      </c>
      <c r="H950" s="3" t="s">
        <v>373</v>
      </c>
      <c r="I950" s="8">
        <v>3470</v>
      </c>
      <c r="J950" s="3" t="s">
        <v>556</v>
      </c>
      <c r="K950" s="3" t="s">
        <v>573</v>
      </c>
      <c r="L950" s="8">
        <v>1417</v>
      </c>
      <c r="M950" s="11">
        <v>294</v>
      </c>
      <c r="N950" t="str">
        <f>IF(AND(Tabla_Terminales[[#This Row],[Terminales]]&gt;2,Tabla_Terminales[[#This Row],[Operaciones_diarias]]&gt;170),"💵","NO")</f>
        <v>NO</v>
      </c>
    </row>
    <row r="951" spans="1:14" x14ac:dyDescent="0.25">
      <c r="A951" s="8">
        <v>41210</v>
      </c>
      <c r="B951" s="3" t="s">
        <v>605</v>
      </c>
      <c r="C951" s="3" t="s">
        <v>39</v>
      </c>
      <c r="D951" s="3" t="s">
        <v>40</v>
      </c>
      <c r="E951" s="8">
        <v>2</v>
      </c>
      <c r="F951" t="b">
        <v>0</v>
      </c>
      <c r="G951" t="b">
        <v>1</v>
      </c>
      <c r="H951" s="3" t="s">
        <v>373</v>
      </c>
      <c r="I951" s="8">
        <v>3479</v>
      </c>
      <c r="J951" s="3" t="s">
        <v>556</v>
      </c>
      <c r="K951" s="3" t="s">
        <v>573</v>
      </c>
      <c r="L951" s="8">
        <v>1417</v>
      </c>
      <c r="M951" s="11">
        <v>208</v>
      </c>
      <c r="N951" t="str">
        <f>IF(AND(Tabla_Terminales[[#This Row],[Terminales]]&gt;2,Tabla_Terminales[[#This Row],[Operaciones_diarias]]&gt;170),"💵","NO")</f>
        <v>NO</v>
      </c>
    </row>
    <row r="952" spans="1:14" x14ac:dyDescent="0.25">
      <c r="A952" s="8">
        <v>40330</v>
      </c>
      <c r="B952" s="3" t="s">
        <v>604</v>
      </c>
      <c r="C952" s="3" t="s">
        <v>39</v>
      </c>
      <c r="D952" s="3" t="s">
        <v>40</v>
      </c>
      <c r="E952" s="8">
        <v>1</v>
      </c>
      <c r="F952" t="b">
        <v>0</v>
      </c>
      <c r="G952" t="b">
        <v>0</v>
      </c>
      <c r="H952" s="3" t="s">
        <v>373</v>
      </c>
      <c r="I952" s="8">
        <v>0</v>
      </c>
      <c r="J952" s="3" t="s">
        <v>529</v>
      </c>
      <c r="K952" s="3" t="s">
        <v>566</v>
      </c>
      <c r="L952" s="8">
        <v>0</v>
      </c>
      <c r="M952" s="11">
        <v>196</v>
      </c>
      <c r="N952" t="str">
        <f>IF(AND(Tabla_Terminales[[#This Row],[Terminales]]&gt;2,Tabla_Terminales[[#This Row],[Operaciones_diarias]]&gt;170),"💵","NO")</f>
        <v>NO</v>
      </c>
    </row>
    <row r="953" spans="1:14" x14ac:dyDescent="0.25">
      <c r="A953" s="8">
        <v>39903</v>
      </c>
      <c r="B953" s="3" t="s">
        <v>610</v>
      </c>
      <c r="C953" s="3" t="s">
        <v>39</v>
      </c>
      <c r="D953" s="3" t="s">
        <v>40</v>
      </c>
      <c r="E953" s="8">
        <v>1</v>
      </c>
      <c r="F953" t="b">
        <v>0</v>
      </c>
      <c r="G953" t="b">
        <v>0</v>
      </c>
      <c r="H953" s="3" t="s">
        <v>374</v>
      </c>
      <c r="I953" s="8">
        <v>0</v>
      </c>
      <c r="J953" s="3" t="s">
        <v>529</v>
      </c>
      <c r="K953" s="3" t="s">
        <v>566</v>
      </c>
      <c r="L953" s="8">
        <v>0</v>
      </c>
      <c r="M953" s="11">
        <v>241</v>
      </c>
      <c r="N953" t="str">
        <f>IF(AND(Tabla_Terminales[[#This Row],[Terminales]]&gt;2,Tabla_Terminales[[#This Row],[Operaciones_diarias]]&gt;170),"💵","NO")</f>
        <v>NO</v>
      </c>
    </row>
    <row r="954" spans="1:14" x14ac:dyDescent="0.25">
      <c r="A954" s="8">
        <v>41324</v>
      </c>
      <c r="B954" s="3" t="s">
        <v>37</v>
      </c>
      <c r="C954" s="3" t="s">
        <v>39</v>
      </c>
      <c r="D954" s="3" t="s">
        <v>40</v>
      </c>
      <c r="E954" s="8">
        <v>2</v>
      </c>
      <c r="F954" t="b">
        <v>1</v>
      </c>
      <c r="G954" t="b">
        <v>0</v>
      </c>
      <c r="H954" s="3" t="s">
        <v>375</v>
      </c>
      <c r="I954" s="8">
        <v>0</v>
      </c>
      <c r="J954" s="3" t="s">
        <v>514</v>
      </c>
      <c r="K954" s="3" t="s">
        <v>559</v>
      </c>
      <c r="L954" s="8">
        <v>0</v>
      </c>
      <c r="M954" s="11">
        <v>79</v>
      </c>
      <c r="N954" t="str">
        <f>IF(AND(Tabla_Terminales[[#This Row],[Terminales]]&gt;2,Tabla_Terminales[[#This Row],[Operaciones_diarias]]&gt;170),"💵","NO")</f>
        <v>NO</v>
      </c>
    </row>
    <row r="955" spans="1:14" x14ac:dyDescent="0.25">
      <c r="A955" s="8">
        <v>39802</v>
      </c>
      <c r="B955" s="3" t="s">
        <v>610</v>
      </c>
      <c r="C955" s="3" t="s">
        <v>39</v>
      </c>
      <c r="D955" s="3" t="s">
        <v>40</v>
      </c>
      <c r="E955" s="8">
        <v>3</v>
      </c>
      <c r="F955" t="b">
        <v>0</v>
      </c>
      <c r="G955" t="b">
        <v>1</v>
      </c>
      <c r="H955" s="3" t="s">
        <v>376</v>
      </c>
      <c r="I955" s="8">
        <v>818</v>
      </c>
      <c r="J955" s="3" t="s">
        <v>549</v>
      </c>
      <c r="K955" s="3" t="s">
        <v>559</v>
      </c>
      <c r="L955" s="8">
        <v>1065</v>
      </c>
      <c r="M955" s="11">
        <v>51</v>
      </c>
      <c r="N955" t="str">
        <f>IF(AND(Tabla_Terminales[[#This Row],[Terminales]]&gt;2,Tabla_Terminales[[#This Row],[Operaciones_diarias]]&gt;170),"💵","NO")</f>
        <v>NO</v>
      </c>
    </row>
    <row r="956" spans="1:14" x14ac:dyDescent="0.25">
      <c r="A956" s="8">
        <v>41170</v>
      </c>
      <c r="B956" s="3" t="s">
        <v>605</v>
      </c>
      <c r="C956" s="3" t="s">
        <v>39</v>
      </c>
      <c r="D956" s="3" t="s">
        <v>40</v>
      </c>
      <c r="E956" s="8">
        <v>1</v>
      </c>
      <c r="F956" t="b">
        <v>1</v>
      </c>
      <c r="G956" t="b">
        <v>1</v>
      </c>
      <c r="H956" s="3" t="s">
        <v>376</v>
      </c>
      <c r="I956" s="8">
        <v>0</v>
      </c>
      <c r="J956" s="3" t="s">
        <v>525</v>
      </c>
      <c r="K956" s="3" t="s">
        <v>560</v>
      </c>
      <c r="L956" s="8">
        <v>0</v>
      </c>
      <c r="M956" s="11">
        <v>21</v>
      </c>
      <c r="N956" t="str">
        <f>IF(AND(Tabla_Terminales[[#This Row],[Terminales]]&gt;2,Tabla_Terminales[[#This Row],[Operaciones_diarias]]&gt;170),"💵","NO")</f>
        <v>NO</v>
      </c>
    </row>
    <row r="957" spans="1:14" x14ac:dyDescent="0.25">
      <c r="A957" s="8">
        <v>40771</v>
      </c>
      <c r="B957" s="3" t="s">
        <v>602</v>
      </c>
      <c r="C957" s="3" t="s">
        <v>39</v>
      </c>
      <c r="D957" s="3" t="s">
        <v>40</v>
      </c>
      <c r="E957" s="8">
        <v>1</v>
      </c>
      <c r="F957" t="b">
        <v>1</v>
      </c>
      <c r="G957" t="b">
        <v>1</v>
      </c>
      <c r="H957" s="3" t="s">
        <v>376</v>
      </c>
      <c r="I957" s="8">
        <v>0</v>
      </c>
      <c r="J957" s="3" t="s">
        <v>515</v>
      </c>
      <c r="K957" s="3" t="s">
        <v>559</v>
      </c>
      <c r="L957" s="8">
        <v>0</v>
      </c>
      <c r="M957" s="11">
        <v>267</v>
      </c>
      <c r="N957" t="str">
        <f>IF(AND(Tabla_Terminales[[#This Row],[Terminales]]&gt;2,Tabla_Terminales[[#This Row],[Operaciones_diarias]]&gt;170),"💵","NO")</f>
        <v>NO</v>
      </c>
    </row>
    <row r="958" spans="1:14" x14ac:dyDescent="0.25">
      <c r="A958" s="8">
        <v>41375</v>
      </c>
      <c r="B958" s="3" t="s">
        <v>37</v>
      </c>
      <c r="C958" s="3" t="s">
        <v>39</v>
      </c>
      <c r="D958" s="3" t="s">
        <v>40</v>
      </c>
      <c r="E958" s="8">
        <v>1</v>
      </c>
      <c r="F958" t="b">
        <v>1</v>
      </c>
      <c r="G958" t="b">
        <v>0</v>
      </c>
      <c r="H958" s="3" t="s">
        <v>376</v>
      </c>
      <c r="I958" s="8">
        <v>0</v>
      </c>
      <c r="J958" s="3" t="s">
        <v>515</v>
      </c>
      <c r="K958" s="3" t="s">
        <v>559</v>
      </c>
      <c r="L958" s="8">
        <v>0</v>
      </c>
      <c r="M958" s="11">
        <v>118</v>
      </c>
      <c r="N958" t="str">
        <f>IF(AND(Tabla_Terminales[[#This Row],[Terminales]]&gt;2,Tabla_Terminales[[#This Row],[Operaciones_diarias]]&gt;170),"💵","NO")</f>
        <v>NO</v>
      </c>
    </row>
    <row r="959" spans="1:14" x14ac:dyDescent="0.25">
      <c r="A959" s="8">
        <v>40598</v>
      </c>
      <c r="B959" s="3" t="s">
        <v>606</v>
      </c>
      <c r="C959" s="3" t="s">
        <v>39</v>
      </c>
      <c r="D959" s="3" t="s">
        <v>40</v>
      </c>
      <c r="E959" s="8">
        <v>1</v>
      </c>
      <c r="F959" t="b">
        <v>0</v>
      </c>
      <c r="G959" t="b">
        <v>1</v>
      </c>
      <c r="H959" s="3" t="s">
        <v>377</v>
      </c>
      <c r="I959" s="8">
        <v>0</v>
      </c>
      <c r="J959" s="3" t="s">
        <v>513</v>
      </c>
      <c r="K959" s="3" t="s">
        <v>560</v>
      </c>
      <c r="L959" s="8">
        <v>0</v>
      </c>
      <c r="M959" s="11">
        <v>282</v>
      </c>
      <c r="N959" t="str">
        <f>IF(AND(Tabla_Terminales[[#This Row],[Terminales]]&gt;2,Tabla_Terminales[[#This Row],[Operaciones_diarias]]&gt;170),"💵","NO")</f>
        <v>NO</v>
      </c>
    </row>
    <row r="960" spans="1:14" x14ac:dyDescent="0.25">
      <c r="A960" s="8">
        <v>40329</v>
      </c>
      <c r="B960" s="3" t="s">
        <v>604</v>
      </c>
      <c r="C960" s="3" t="s">
        <v>39</v>
      </c>
      <c r="D960" s="3" t="s">
        <v>40</v>
      </c>
      <c r="E960" s="8">
        <v>1</v>
      </c>
      <c r="F960" t="b">
        <v>1</v>
      </c>
      <c r="G960" t="b">
        <v>1</v>
      </c>
      <c r="H960" s="3" t="s">
        <v>377</v>
      </c>
      <c r="I960" s="8">
        <v>0</v>
      </c>
      <c r="J960" s="3" t="s">
        <v>513</v>
      </c>
      <c r="K960" s="3" t="s">
        <v>560</v>
      </c>
      <c r="L960" s="8">
        <v>0</v>
      </c>
      <c r="M960" s="11">
        <v>131</v>
      </c>
      <c r="N960" t="str">
        <f>IF(AND(Tabla_Terminales[[#This Row],[Terminales]]&gt;2,Tabla_Terminales[[#This Row],[Operaciones_diarias]]&gt;170),"💵","NO")</f>
        <v>NO</v>
      </c>
    </row>
    <row r="961" spans="1:14" x14ac:dyDescent="0.25">
      <c r="A961" s="8">
        <v>41310</v>
      </c>
      <c r="B961" s="3" t="s">
        <v>37</v>
      </c>
      <c r="C961" s="3" t="s">
        <v>39</v>
      </c>
      <c r="D961" s="3" t="s">
        <v>40</v>
      </c>
      <c r="E961" s="8">
        <v>3</v>
      </c>
      <c r="F961" t="b">
        <v>0</v>
      </c>
      <c r="G961" t="b">
        <v>0</v>
      </c>
      <c r="H961" s="3" t="s">
        <v>378</v>
      </c>
      <c r="I961" s="8">
        <v>265</v>
      </c>
      <c r="J961" s="3" t="s">
        <v>517</v>
      </c>
      <c r="K961" s="3" t="s">
        <v>559</v>
      </c>
      <c r="L961" s="8">
        <v>1001</v>
      </c>
      <c r="M961" s="11">
        <v>121</v>
      </c>
      <c r="N961" t="str">
        <f>IF(AND(Tabla_Terminales[[#This Row],[Terminales]]&gt;2,Tabla_Terminales[[#This Row],[Operaciones_diarias]]&gt;170),"💵","NO")</f>
        <v>NO</v>
      </c>
    </row>
    <row r="962" spans="1:14" x14ac:dyDescent="0.25">
      <c r="A962" s="8">
        <v>41151</v>
      </c>
      <c r="B962" s="3" t="s">
        <v>605</v>
      </c>
      <c r="C962" s="3" t="s">
        <v>39</v>
      </c>
      <c r="D962" s="3" t="s">
        <v>40</v>
      </c>
      <c r="E962" s="8">
        <v>1</v>
      </c>
      <c r="F962" t="b">
        <v>1</v>
      </c>
      <c r="G962" t="b">
        <v>1</v>
      </c>
      <c r="H962" s="3" t="s">
        <v>378</v>
      </c>
      <c r="I962" s="8">
        <v>0</v>
      </c>
      <c r="J962" s="3" t="s">
        <v>517</v>
      </c>
      <c r="K962" s="3" t="s">
        <v>559</v>
      </c>
      <c r="L962" s="8">
        <v>0</v>
      </c>
      <c r="M962" s="11">
        <v>137</v>
      </c>
      <c r="N962" t="str">
        <f>IF(AND(Tabla_Terminales[[#This Row],[Terminales]]&gt;2,Tabla_Terminales[[#This Row],[Operaciones_diarias]]&gt;170),"💵","NO")</f>
        <v>NO</v>
      </c>
    </row>
    <row r="963" spans="1:14" x14ac:dyDescent="0.25">
      <c r="A963" s="8">
        <v>40925</v>
      </c>
      <c r="B963" s="3" t="s">
        <v>602</v>
      </c>
      <c r="C963" s="3" t="s">
        <v>39</v>
      </c>
      <c r="D963" s="3" t="s">
        <v>40</v>
      </c>
      <c r="E963" s="8">
        <v>2</v>
      </c>
      <c r="F963" t="b">
        <v>1</v>
      </c>
      <c r="G963" t="b">
        <v>0</v>
      </c>
      <c r="H963" s="3" t="s">
        <v>270</v>
      </c>
      <c r="I963" s="8">
        <v>0</v>
      </c>
      <c r="J963" s="3" t="s">
        <v>530</v>
      </c>
      <c r="K963" s="3" t="s">
        <v>569</v>
      </c>
      <c r="L963" s="8">
        <v>0</v>
      </c>
      <c r="M963" s="11">
        <v>311</v>
      </c>
      <c r="N963" t="str">
        <f>IF(AND(Tabla_Terminales[[#This Row],[Terminales]]&gt;2,Tabla_Terminales[[#This Row],[Operaciones_diarias]]&gt;170),"💵","NO")</f>
        <v>NO</v>
      </c>
    </row>
    <row r="964" spans="1:14" x14ac:dyDescent="0.25">
      <c r="A964" s="8">
        <v>40359</v>
      </c>
      <c r="B964" s="3" t="s">
        <v>604</v>
      </c>
      <c r="C964" s="3" t="s">
        <v>39</v>
      </c>
      <c r="D964" s="3" t="s">
        <v>40</v>
      </c>
      <c r="E964" s="8">
        <v>2</v>
      </c>
      <c r="F964" t="b">
        <v>0</v>
      </c>
      <c r="G964" t="b">
        <v>1</v>
      </c>
      <c r="H964" s="3" t="s">
        <v>270</v>
      </c>
      <c r="I964" s="8">
        <v>0</v>
      </c>
      <c r="J964" s="3" t="s">
        <v>532</v>
      </c>
      <c r="K964" s="3" t="s">
        <v>570</v>
      </c>
      <c r="L964" s="8">
        <v>0</v>
      </c>
      <c r="M964" s="11">
        <v>239</v>
      </c>
      <c r="N964" t="str">
        <f>IF(AND(Tabla_Terminales[[#This Row],[Terminales]]&gt;2,Tabla_Terminales[[#This Row],[Operaciones_diarias]]&gt;170),"💵","NO")</f>
        <v>NO</v>
      </c>
    </row>
    <row r="965" spans="1:14" x14ac:dyDescent="0.25">
      <c r="A965" s="8">
        <v>39810</v>
      </c>
      <c r="B965" s="3" t="s">
        <v>610</v>
      </c>
      <c r="C965" s="3" t="s">
        <v>39</v>
      </c>
      <c r="D965" s="3" t="s">
        <v>40</v>
      </c>
      <c r="E965" s="8">
        <v>2</v>
      </c>
      <c r="F965" t="b">
        <v>1</v>
      </c>
      <c r="G965" t="b">
        <v>0</v>
      </c>
      <c r="H965" s="3" t="s">
        <v>270</v>
      </c>
      <c r="I965" s="8">
        <v>0</v>
      </c>
      <c r="J965" s="3" t="s">
        <v>530</v>
      </c>
      <c r="K965" s="3" t="s">
        <v>569</v>
      </c>
      <c r="L965" s="8">
        <v>0</v>
      </c>
      <c r="M965" s="11">
        <v>74</v>
      </c>
      <c r="N965" t="str">
        <f>IF(AND(Tabla_Terminales[[#This Row],[Terminales]]&gt;2,Tabla_Terminales[[#This Row],[Operaciones_diarias]]&gt;170),"💵","NO")</f>
        <v>NO</v>
      </c>
    </row>
    <row r="966" spans="1:14" x14ac:dyDescent="0.25">
      <c r="A966" s="8">
        <v>41367</v>
      </c>
      <c r="B966" s="3" t="s">
        <v>37</v>
      </c>
      <c r="C966" s="3" t="s">
        <v>39</v>
      </c>
      <c r="D966" s="3" t="s">
        <v>40</v>
      </c>
      <c r="E966" s="8">
        <v>2</v>
      </c>
      <c r="F966" t="b">
        <v>1</v>
      </c>
      <c r="G966" t="b">
        <v>1</v>
      </c>
      <c r="H966" s="3" t="s">
        <v>270</v>
      </c>
      <c r="I966" s="8">
        <v>0</v>
      </c>
      <c r="J966" s="3" t="s">
        <v>530</v>
      </c>
      <c r="K966" s="3" t="s">
        <v>569</v>
      </c>
      <c r="L966" s="8">
        <v>0</v>
      </c>
      <c r="M966" s="11">
        <v>56</v>
      </c>
      <c r="N966" t="str">
        <f>IF(AND(Tabla_Terminales[[#This Row],[Terminales]]&gt;2,Tabla_Terminales[[#This Row],[Operaciones_diarias]]&gt;170),"💵","NO")</f>
        <v>NO</v>
      </c>
    </row>
    <row r="967" spans="1:14" x14ac:dyDescent="0.25">
      <c r="A967" s="8">
        <v>41140</v>
      </c>
      <c r="B967" s="3" t="s">
        <v>605</v>
      </c>
      <c r="C967" s="3" t="s">
        <v>39</v>
      </c>
      <c r="D967" s="3" t="s">
        <v>40</v>
      </c>
      <c r="E967" s="8">
        <v>2</v>
      </c>
      <c r="F967" t="b">
        <v>1</v>
      </c>
      <c r="G967" t="b">
        <v>1</v>
      </c>
      <c r="H967" s="3" t="s">
        <v>270</v>
      </c>
      <c r="I967" s="8">
        <v>0</v>
      </c>
      <c r="J967" s="3" t="s">
        <v>530</v>
      </c>
      <c r="K967" s="3" t="s">
        <v>569</v>
      </c>
      <c r="L967" s="8">
        <v>0</v>
      </c>
      <c r="M967" s="11">
        <v>94</v>
      </c>
      <c r="N967" t="str">
        <f>IF(AND(Tabla_Terminales[[#This Row],[Terminales]]&gt;2,Tabla_Terminales[[#This Row],[Operaciones_diarias]]&gt;170),"💵","NO")</f>
        <v>NO</v>
      </c>
    </row>
    <row r="968" spans="1:14" x14ac:dyDescent="0.25">
      <c r="A968" s="8">
        <v>40791</v>
      </c>
      <c r="B968" s="3" t="s">
        <v>602</v>
      </c>
      <c r="C968" s="3" t="s">
        <v>39</v>
      </c>
      <c r="D968" s="3" t="s">
        <v>40</v>
      </c>
      <c r="E968" s="8">
        <v>2</v>
      </c>
      <c r="F968" t="b">
        <v>0</v>
      </c>
      <c r="G968" t="b">
        <v>1</v>
      </c>
      <c r="H968" s="3" t="s">
        <v>270</v>
      </c>
      <c r="I968" s="8">
        <v>0</v>
      </c>
      <c r="J968" s="3" t="s">
        <v>530</v>
      </c>
      <c r="K968" s="3" t="s">
        <v>569</v>
      </c>
      <c r="L968" s="8">
        <v>0</v>
      </c>
      <c r="M968" s="11">
        <v>82</v>
      </c>
      <c r="N968" t="str">
        <f>IF(AND(Tabla_Terminales[[#This Row],[Terminales]]&gt;2,Tabla_Terminales[[#This Row],[Operaciones_diarias]]&gt;170),"💵","NO")</f>
        <v>NO</v>
      </c>
    </row>
    <row r="969" spans="1:14" x14ac:dyDescent="0.25">
      <c r="A969" s="8">
        <v>41036</v>
      </c>
      <c r="B969" s="3" t="s">
        <v>607</v>
      </c>
      <c r="C969" s="3" t="s">
        <v>39</v>
      </c>
      <c r="D969" s="3" t="s">
        <v>40</v>
      </c>
      <c r="E969" s="8">
        <v>2</v>
      </c>
      <c r="F969" t="b">
        <v>1</v>
      </c>
      <c r="G969" t="b">
        <v>1</v>
      </c>
      <c r="H969" s="3" t="s">
        <v>270</v>
      </c>
      <c r="I969" s="8">
        <v>0</v>
      </c>
      <c r="J969" s="3" t="s">
        <v>530</v>
      </c>
      <c r="K969" s="3" t="s">
        <v>569</v>
      </c>
      <c r="L969" s="8">
        <v>0</v>
      </c>
      <c r="M969" s="11">
        <v>275</v>
      </c>
      <c r="N969" t="str">
        <f>IF(AND(Tabla_Terminales[[#This Row],[Terminales]]&gt;2,Tabla_Terminales[[#This Row],[Operaciones_diarias]]&gt;170),"💵","NO")</f>
        <v>NO</v>
      </c>
    </row>
    <row r="970" spans="1:14" x14ac:dyDescent="0.25">
      <c r="A970" s="8">
        <v>39977</v>
      </c>
      <c r="B970" s="3" t="s">
        <v>608</v>
      </c>
      <c r="C970" s="3" t="s">
        <v>39</v>
      </c>
      <c r="D970" s="3" t="s">
        <v>40</v>
      </c>
      <c r="E970" s="8">
        <v>1</v>
      </c>
      <c r="F970" t="b">
        <v>1</v>
      </c>
      <c r="G970" t="b">
        <v>1</v>
      </c>
      <c r="H970" s="3" t="s">
        <v>265</v>
      </c>
      <c r="I970" s="8">
        <v>0</v>
      </c>
      <c r="J970" s="3" t="s">
        <v>535</v>
      </c>
      <c r="K970" s="3" t="s">
        <v>571</v>
      </c>
      <c r="L970" s="8">
        <v>0</v>
      </c>
      <c r="M970" s="11">
        <v>57</v>
      </c>
      <c r="N970" t="str">
        <f>IF(AND(Tabla_Terminales[[#This Row],[Terminales]]&gt;2,Tabla_Terminales[[#This Row],[Operaciones_diarias]]&gt;170),"💵","NO")</f>
        <v>NO</v>
      </c>
    </row>
    <row r="971" spans="1:14" x14ac:dyDescent="0.25">
      <c r="A971" s="8">
        <v>40907</v>
      </c>
      <c r="B971" s="3" t="s">
        <v>602</v>
      </c>
      <c r="C971" s="3" t="s">
        <v>39</v>
      </c>
      <c r="D971" s="3" t="s">
        <v>40</v>
      </c>
      <c r="E971" s="8">
        <v>3</v>
      </c>
      <c r="F971" t="b">
        <v>0</v>
      </c>
      <c r="G971" t="b">
        <v>1</v>
      </c>
      <c r="H971" s="3" t="s">
        <v>272</v>
      </c>
      <c r="I971" s="8">
        <v>0</v>
      </c>
      <c r="J971" s="3" t="s">
        <v>515</v>
      </c>
      <c r="K971" s="3" t="s">
        <v>559</v>
      </c>
      <c r="L971" s="8">
        <v>0</v>
      </c>
      <c r="M971" s="11">
        <v>65</v>
      </c>
      <c r="N971" t="str">
        <f>IF(AND(Tabla_Terminales[[#This Row],[Terminales]]&gt;2,Tabla_Terminales[[#This Row],[Operaciones_diarias]]&gt;170),"💵","NO")</f>
        <v>NO</v>
      </c>
    </row>
    <row r="972" spans="1:14" x14ac:dyDescent="0.25">
      <c r="A972" s="8">
        <v>40864</v>
      </c>
      <c r="B972" s="3" t="s">
        <v>602</v>
      </c>
      <c r="C972" s="3" t="s">
        <v>39</v>
      </c>
      <c r="D972" s="3" t="s">
        <v>40</v>
      </c>
      <c r="E972" s="8">
        <v>1</v>
      </c>
      <c r="F972" t="b">
        <v>1</v>
      </c>
      <c r="G972" t="b">
        <v>1</v>
      </c>
      <c r="H972" s="3" t="s">
        <v>272</v>
      </c>
      <c r="I972" s="8">
        <v>0</v>
      </c>
      <c r="J972" s="3" t="s">
        <v>515</v>
      </c>
      <c r="K972" s="3" t="s">
        <v>559</v>
      </c>
      <c r="L972" s="8">
        <v>0</v>
      </c>
      <c r="M972" s="11">
        <v>190</v>
      </c>
      <c r="N972" t="str">
        <f>IF(AND(Tabla_Terminales[[#This Row],[Terminales]]&gt;2,Tabla_Terminales[[#This Row],[Operaciones_diarias]]&gt;170),"💵","NO")</f>
        <v>NO</v>
      </c>
    </row>
    <row r="973" spans="1:14" x14ac:dyDescent="0.25">
      <c r="A973" s="8">
        <v>40345</v>
      </c>
      <c r="B973" s="3" t="s">
        <v>604</v>
      </c>
      <c r="C973" s="3" t="s">
        <v>39</v>
      </c>
      <c r="D973" s="3" t="s">
        <v>40</v>
      </c>
      <c r="E973" s="8">
        <v>1</v>
      </c>
      <c r="F973" t="b">
        <v>1</v>
      </c>
      <c r="G973" t="b">
        <v>1</v>
      </c>
      <c r="H973" s="3" t="s">
        <v>379</v>
      </c>
      <c r="I973" s="8">
        <v>0</v>
      </c>
      <c r="J973" s="3" t="s">
        <v>537</v>
      </c>
      <c r="K973" s="3" t="s">
        <v>568</v>
      </c>
      <c r="L973" s="8">
        <v>0</v>
      </c>
      <c r="M973" s="11">
        <v>76</v>
      </c>
      <c r="N973" t="str">
        <f>IF(AND(Tabla_Terminales[[#This Row],[Terminales]]&gt;2,Tabla_Terminales[[#This Row],[Operaciones_diarias]]&gt;170),"💵","NO")</f>
        <v>NO</v>
      </c>
    </row>
    <row r="974" spans="1:14" x14ac:dyDescent="0.25">
      <c r="A974" s="8">
        <v>40983</v>
      </c>
      <c r="B974" s="3" t="s">
        <v>602</v>
      </c>
      <c r="C974" s="3" t="s">
        <v>39</v>
      </c>
      <c r="D974" s="3" t="s">
        <v>43</v>
      </c>
      <c r="E974" s="8">
        <v>1</v>
      </c>
      <c r="F974" t="b">
        <v>1</v>
      </c>
      <c r="G974" t="b">
        <v>0</v>
      </c>
      <c r="H974" s="3" t="s">
        <v>380</v>
      </c>
      <c r="I974" s="8">
        <v>0</v>
      </c>
      <c r="J974" s="3" t="s">
        <v>542</v>
      </c>
      <c r="K974" s="3" t="s">
        <v>573</v>
      </c>
      <c r="L974" s="8">
        <v>0</v>
      </c>
      <c r="M974" s="11">
        <v>63</v>
      </c>
      <c r="N974" t="str">
        <f>IF(AND(Tabla_Terminales[[#This Row],[Terminales]]&gt;2,Tabla_Terminales[[#This Row],[Operaciones_diarias]]&gt;170),"💵","NO")</f>
        <v>NO</v>
      </c>
    </row>
    <row r="975" spans="1:14" x14ac:dyDescent="0.25">
      <c r="A975" s="8">
        <v>40977</v>
      </c>
      <c r="B975" s="3" t="s">
        <v>602</v>
      </c>
      <c r="C975" s="3" t="s">
        <v>39</v>
      </c>
      <c r="D975" s="3" t="s">
        <v>40</v>
      </c>
      <c r="E975" s="8">
        <v>1</v>
      </c>
      <c r="F975" t="b">
        <v>1</v>
      </c>
      <c r="G975" t="b">
        <v>0</v>
      </c>
      <c r="H975" s="3" t="s">
        <v>381</v>
      </c>
      <c r="I975" s="8">
        <v>0</v>
      </c>
      <c r="J975" s="3" t="s">
        <v>530</v>
      </c>
      <c r="K975" s="3" t="s">
        <v>569</v>
      </c>
      <c r="L975" s="8">
        <v>0</v>
      </c>
      <c r="M975" s="11">
        <v>144</v>
      </c>
      <c r="N975" t="str">
        <f>IF(AND(Tabla_Terminales[[#This Row],[Terminales]]&gt;2,Tabla_Terminales[[#This Row],[Operaciones_diarias]]&gt;170),"💵","NO")</f>
        <v>NO</v>
      </c>
    </row>
    <row r="976" spans="1:14" x14ac:dyDescent="0.25">
      <c r="A976" s="8">
        <v>40344</v>
      </c>
      <c r="B976" s="3" t="s">
        <v>604</v>
      </c>
      <c r="C976" s="3" t="s">
        <v>39</v>
      </c>
      <c r="D976" s="3" t="s">
        <v>40</v>
      </c>
      <c r="E976" s="8">
        <v>1</v>
      </c>
      <c r="F976" t="b">
        <v>1</v>
      </c>
      <c r="G976" t="b">
        <v>0</v>
      </c>
      <c r="H976" s="3" t="s">
        <v>382</v>
      </c>
      <c r="I976" s="8">
        <v>0</v>
      </c>
      <c r="J976" s="3" t="s">
        <v>530</v>
      </c>
      <c r="K976" s="3" t="s">
        <v>569</v>
      </c>
      <c r="L976" s="8">
        <v>0</v>
      </c>
      <c r="M976" s="11">
        <v>259</v>
      </c>
      <c r="N976" t="str">
        <f>IF(AND(Tabla_Terminales[[#This Row],[Terminales]]&gt;2,Tabla_Terminales[[#This Row],[Operaciones_diarias]]&gt;170),"💵","NO")</f>
        <v>NO</v>
      </c>
    </row>
    <row r="977" spans="1:14" x14ac:dyDescent="0.25">
      <c r="A977" s="8">
        <v>40778</v>
      </c>
      <c r="B977" s="3" t="s">
        <v>602</v>
      </c>
      <c r="C977" s="3" t="s">
        <v>39</v>
      </c>
      <c r="D977" s="3" t="s">
        <v>40</v>
      </c>
      <c r="E977" s="8">
        <v>2</v>
      </c>
      <c r="F977" t="b">
        <v>1</v>
      </c>
      <c r="G977" t="b">
        <v>1</v>
      </c>
      <c r="H977" s="3" t="s">
        <v>383</v>
      </c>
      <c r="I977" s="8">
        <v>0</v>
      </c>
      <c r="J977" s="3" t="s">
        <v>513</v>
      </c>
      <c r="K977" s="3" t="s">
        <v>560</v>
      </c>
      <c r="L977" s="8">
        <v>0</v>
      </c>
      <c r="M977" s="11">
        <v>204</v>
      </c>
      <c r="N977" t="str">
        <f>IF(AND(Tabla_Terminales[[#This Row],[Terminales]]&gt;2,Tabla_Terminales[[#This Row],[Operaciones_diarias]]&gt;170),"💵","NO")</f>
        <v>NO</v>
      </c>
    </row>
    <row r="978" spans="1:14" x14ac:dyDescent="0.25">
      <c r="A978" s="8">
        <v>41317</v>
      </c>
      <c r="B978" s="3" t="s">
        <v>37</v>
      </c>
      <c r="C978" s="3" t="s">
        <v>39</v>
      </c>
      <c r="D978" s="3" t="s">
        <v>40</v>
      </c>
      <c r="E978" s="8">
        <v>2</v>
      </c>
      <c r="F978" t="b">
        <v>1</v>
      </c>
      <c r="G978" t="b">
        <v>1</v>
      </c>
      <c r="H978" s="3" t="s">
        <v>384</v>
      </c>
      <c r="I978" s="8">
        <v>0</v>
      </c>
      <c r="J978" s="3" t="s">
        <v>519</v>
      </c>
      <c r="K978" s="3" t="s">
        <v>560</v>
      </c>
      <c r="L978" s="8">
        <v>0</v>
      </c>
      <c r="M978" s="11">
        <v>71</v>
      </c>
      <c r="N978" t="str">
        <f>IF(AND(Tabla_Terminales[[#This Row],[Terminales]]&gt;2,Tabla_Terminales[[#This Row],[Operaciones_diarias]]&gt;170),"💵","NO")</f>
        <v>NO</v>
      </c>
    </row>
    <row r="979" spans="1:14" x14ac:dyDescent="0.25">
      <c r="A979" s="8">
        <v>40247</v>
      </c>
      <c r="B979" s="3" t="s">
        <v>604</v>
      </c>
      <c r="C979" s="3" t="s">
        <v>39</v>
      </c>
      <c r="D979" s="3" t="s">
        <v>40</v>
      </c>
      <c r="E979" s="8">
        <v>3</v>
      </c>
      <c r="F979" t="b">
        <v>1</v>
      </c>
      <c r="G979" t="b">
        <v>1</v>
      </c>
      <c r="H979" s="3" t="s">
        <v>385</v>
      </c>
      <c r="I979" s="8">
        <v>2602</v>
      </c>
      <c r="J979" s="3" t="s">
        <v>529</v>
      </c>
      <c r="K979" s="3" t="s">
        <v>566</v>
      </c>
      <c r="L979" s="8">
        <v>1406</v>
      </c>
      <c r="M979" s="11">
        <v>212</v>
      </c>
      <c r="N979" t="str">
        <f>IF(AND(Tabla_Terminales[[#This Row],[Terminales]]&gt;2,Tabla_Terminales[[#This Row],[Operaciones_diarias]]&gt;170),"💵","NO")</f>
        <v>💵</v>
      </c>
    </row>
    <row r="980" spans="1:14" x14ac:dyDescent="0.25">
      <c r="A980" s="8">
        <v>39965</v>
      </c>
      <c r="B980" s="3" t="s">
        <v>608</v>
      </c>
      <c r="C980" s="3" t="s">
        <v>39</v>
      </c>
      <c r="D980" s="3" t="s">
        <v>40</v>
      </c>
      <c r="E980" s="8">
        <v>1</v>
      </c>
      <c r="F980" t="b">
        <v>0</v>
      </c>
      <c r="G980" t="b">
        <v>0</v>
      </c>
      <c r="H980" s="3" t="s">
        <v>386</v>
      </c>
      <c r="I980" s="8">
        <v>0</v>
      </c>
      <c r="J980" s="3" t="s">
        <v>532</v>
      </c>
      <c r="K980" s="3" t="s">
        <v>570</v>
      </c>
      <c r="L980" s="8">
        <v>0</v>
      </c>
      <c r="M980" s="11">
        <v>133</v>
      </c>
      <c r="N980" t="str">
        <f>IF(AND(Tabla_Terminales[[#This Row],[Terminales]]&gt;2,Tabla_Terminales[[#This Row],[Operaciones_diarias]]&gt;170),"💵","NO")</f>
        <v>NO</v>
      </c>
    </row>
    <row r="981" spans="1:14" x14ac:dyDescent="0.25">
      <c r="A981" s="8">
        <v>41027</v>
      </c>
      <c r="B981" s="3" t="s">
        <v>607</v>
      </c>
      <c r="C981" s="3" t="s">
        <v>39</v>
      </c>
      <c r="D981" s="3" t="s">
        <v>40</v>
      </c>
      <c r="E981" s="8">
        <v>4</v>
      </c>
      <c r="F981" t="b">
        <v>1</v>
      </c>
      <c r="G981" t="b">
        <v>0</v>
      </c>
      <c r="H981" s="3" t="s">
        <v>387</v>
      </c>
      <c r="I981" s="8">
        <v>0</v>
      </c>
      <c r="J981" s="3" t="s">
        <v>524</v>
      </c>
      <c r="K981" s="3" t="s">
        <v>565</v>
      </c>
      <c r="L981" s="8">
        <v>0</v>
      </c>
      <c r="M981" s="11">
        <v>281</v>
      </c>
      <c r="N981" t="str">
        <f>IF(AND(Tabla_Terminales[[#This Row],[Terminales]]&gt;2,Tabla_Terminales[[#This Row],[Operaciones_diarias]]&gt;170),"💵","NO")</f>
        <v>💵</v>
      </c>
    </row>
    <row r="982" spans="1:14" x14ac:dyDescent="0.25">
      <c r="A982" s="8">
        <v>41194</v>
      </c>
      <c r="B982" s="3" t="s">
        <v>605</v>
      </c>
      <c r="C982" s="3" t="s">
        <v>39</v>
      </c>
      <c r="D982" s="3" t="s">
        <v>40</v>
      </c>
      <c r="E982" s="8">
        <v>1</v>
      </c>
      <c r="F982" t="b">
        <v>0</v>
      </c>
      <c r="G982" t="b">
        <v>1</v>
      </c>
      <c r="H982" s="3" t="s">
        <v>388</v>
      </c>
      <c r="I982" s="8">
        <v>0</v>
      </c>
      <c r="J982" s="3" t="s">
        <v>530</v>
      </c>
      <c r="K982" s="3" t="s">
        <v>569</v>
      </c>
      <c r="L982" s="8">
        <v>0</v>
      </c>
      <c r="M982" s="11">
        <v>186</v>
      </c>
      <c r="N982" t="str">
        <f>IF(AND(Tabla_Terminales[[#This Row],[Terminales]]&gt;2,Tabla_Terminales[[#This Row],[Operaciones_diarias]]&gt;170),"💵","NO")</f>
        <v>NO</v>
      </c>
    </row>
    <row r="983" spans="1:14" x14ac:dyDescent="0.25">
      <c r="A983" s="8">
        <v>40128</v>
      </c>
      <c r="B983" s="3" t="s">
        <v>604</v>
      </c>
      <c r="C983" s="3" t="s">
        <v>39</v>
      </c>
      <c r="D983" s="3" t="s">
        <v>40</v>
      </c>
      <c r="E983" s="8">
        <v>2</v>
      </c>
      <c r="F983" t="b">
        <v>0</v>
      </c>
      <c r="G983" t="b">
        <v>0</v>
      </c>
      <c r="H983" s="3" t="s">
        <v>277</v>
      </c>
      <c r="I983" s="8">
        <v>0</v>
      </c>
      <c r="J983" s="3" t="s">
        <v>519</v>
      </c>
      <c r="K983" s="3" t="s">
        <v>560</v>
      </c>
      <c r="L983" s="8">
        <v>0</v>
      </c>
      <c r="M983" s="11">
        <v>286</v>
      </c>
      <c r="N983" t="str">
        <f>IF(AND(Tabla_Terminales[[#This Row],[Terminales]]&gt;2,Tabla_Terminales[[#This Row],[Operaciones_diarias]]&gt;170),"💵","NO")</f>
        <v>NO</v>
      </c>
    </row>
    <row r="984" spans="1:14" x14ac:dyDescent="0.25">
      <c r="A984" s="8">
        <v>41059</v>
      </c>
      <c r="B984" s="3" t="s">
        <v>607</v>
      </c>
      <c r="C984" s="3" t="s">
        <v>39</v>
      </c>
      <c r="D984" s="3" t="s">
        <v>40</v>
      </c>
      <c r="E984" s="8">
        <v>1</v>
      </c>
      <c r="F984" t="b">
        <v>0</v>
      </c>
      <c r="G984" t="b">
        <v>1</v>
      </c>
      <c r="H984" s="3" t="s">
        <v>277</v>
      </c>
      <c r="I984" s="8">
        <v>0</v>
      </c>
      <c r="J984" s="3" t="s">
        <v>540</v>
      </c>
      <c r="K984" s="3" t="s">
        <v>567</v>
      </c>
      <c r="L984" s="8">
        <v>0</v>
      </c>
      <c r="M984" s="11">
        <v>73</v>
      </c>
      <c r="N984" t="str">
        <f>IF(AND(Tabla_Terminales[[#This Row],[Terminales]]&gt;2,Tabla_Terminales[[#This Row],[Operaciones_diarias]]&gt;170),"💵","NO")</f>
        <v>NO</v>
      </c>
    </row>
    <row r="985" spans="1:14" x14ac:dyDescent="0.25">
      <c r="A985" s="8">
        <v>40483</v>
      </c>
      <c r="B985" s="3" t="s">
        <v>603</v>
      </c>
      <c r="C985" s="3" t="s">
        <v>39</v>
      </c>
      <c r="D985" s="3" t="s">
        <v>40</v>
      </c>
      <c r="E985" s="8">
        <v>2</v>
      </c>
      <c r="F985" t="b">
        <v>1</v>
      </c>
      <c r="G985" t="b">
        <v>0</v>
      </c>
      <c r="H985" s="3" t="s">
        <v>277</v>
      </c>
      <c r="I985" s="8">
        <v>0</v>
      </c>
      <c r="J985" s="3" t="s">
        <v>515</v>
      </c>
      <c r="K985" s="3" t="s">
        <v>559</v>
      </c>
      <c r="L985" s="8">
        <v>0</v>
      </c>
      <c r="M985" s="11">
        <v>315</v>
      </c>
      <c r="N985" t="str">
        <f>IF(AND(Tabla_Terminales[[#This Row],[Terminales]]&gt;2,Tabla_Terminales[[#This Row],[Operaciones_diarias]]&gt;170),"💵","NO")</f>
        <v>NO</v>
      </c>
    </row>
    <row r="986" spans="1:14" x14ac:dyDescent="0.25">
      <c r="A986" s="8">
        <v>40636</v>
      </c>
      <c r="B986" s="3" t="s">
        <v>606</v>
      </c>
      <c r="C986" s="3" t="s">
        <v>39</v>
      </c>
      <c r="D986" s="3" t="s">
        <v>40</v>
      </c>
      <c r="E986" s="8">
        <v>3</v>
      </c>
      <c r="F986" t="b">
        <v>1</v>
      </c>
      <c r="G986" t="b">
        <v>0</v>
      </c>
      <c r="H986" s="3" t="s">
        <v>277</v>
      </c>
      <c r="I986" s="8">
        <v>0</v>
      </c>
      <c r="J986" s="3" t="s">
        <v>515</v>
      </c>
      <c r="K986" s="3" t="s">
        <v>559</v>
      </c>
      <c r="L986" s="8">
        <v>0</v>
      </c>
      <c r="M986" s="11">
        <v>64</v>
      </c>
      <c r="N986" t="str">
        <f>IF(AND(Tabla_Terminales[[#This Row],[Terminales]]&gt;2,Tabla_Terminales[[#This Row],[Operaciones_diarias]]&gt;170),"💵","NO")</f>
        <v>NO</v>
      </c>
    </row>
    <row r="987" spans="1:14" x14ac:dyDescent="0.25">
      <c r="A987" s="8">
        <v>40999</v>
      </c>
      <c r="B987" s="3" t="s">
        <v>602</v>
      </c>
      <c r="C987" s="3" t="s">
        <v>39</v>
      </c>
      <c r="D987" s="3" t="s">
        <v>40</v>
      </c>
      <c r="E987" s="8">
        <v>2</v>
      </c>
      <c r="F987" t="b">
        <v>1</v>
      </c>
      <c r="G987" t="b">
        <v>1</v>
      </c>
      <c r="H987" s="3" t="s">
        <v>389</v>
      </c>
      <c r="I987" s="8">
        <v>0</v>
      </c>
      <c r="J987" s="3" t="s">
        <v>545</v>
      </c>
      <c r="K987" s="3" t="s">
        <v>573</v>
      </c>
      <c r="L987" s="8">
        <v>0</v>
      </c>
      <c r="M987" s="11">
        <v>109</v>
      </c>
      <c r="N987" t="str">
        <f>IF(AND(Tabla_Terminales[[#This Row],[Terminales]]&gt;2,Tabla_Terminales[[#This Row],[Operaciones_diarias]]&gt;170),"💵","NO")</f>
        <v>NO</v>
      </c>
    </row>
    <row r="988" spans="1:14" x14ac:dyDescent="0.25">
      <c r="A988" s="8">
        <v>40701</v>
      </c>
      <c r="B988" s="3" t="s">
        <v>606</v>
      </c>
      <c r="C988" s="3" t="s">
        <v>39</v>
      </c>
      <c r="D988" s="3" t="s">
        <v>40</v>
      </c>
      <c r="E988" s="8">
        <v>2</v>
      </c>
      <c r="F988" t="b">
        <v>0</v>
      </c>
      <c r="G988" t="b">
        <v>1</v>
      </c>
      <c r="H988" s="3" t="s">
        <v>390</v>
      </c>
      <c r="I988" s="8">
        <v>199</v>
      </c>
      <c r="J988" s="3" t="s">
        <v>512</v>
      </c>
      <c r="K988" s="3" t="s">
        <v>559</v>
      </c>
      <c r="L988" s="8">
        <v>1035</v>
      </c>
      <c r="M988" s="11">
        <v>228</v>
      </c>
      <c r="N988" t="str">
        <f>IF(AND(Tabla_Terminales[[#This Row],[Terminales]]&gt;2,Tabla_Terminales[[#This Row],[Operaciones_diarias]]&gt;170),"💵","NO")</f>
        <v>NO</v>
      </c>
    </row>
    <row r="989" spans="1:14" x14ac:dyDescent="0.25">
      <c r="A989" s="8">
        <v>40122</v>
      </c>
      <c r="B989" s="3" t="s">
        <v>604</v>
      </c>
      <c r="C989" s="3" t="s">
        <v>39</v>
      </c>
      <c r="D989" s="3" t="s">
        <v>40</v>
      </c>
      <c r="E989" s="8">
        <v>2</v>
      </c>
      <c r="F989" t="b">
        <v>0</v>
      </c>
      <c r="G989" t="b">
        <v>0</v>
      </c>
      <c r="H989" s="3" t="s">
        <v>390</v>
      </c>
      <c r="I989" s="8">
        <v>0</v>
      </c>
      <c r="J989" s="3" t="s">
        <v>517</v>
      </c>
      <c r="K989" s="3" t="s">
        <v>559</v>
      </c>
      <c r="L989" s="8">
        <v>0</v>
      </c>
      <c r="M989" s="11">
        <v>95</v>
      </c>
      <c r="N989" t="str">
        <f>IF(AND(Tabla_Terminales[[#This Row],[Terminales]]&gt;2,Tabla_Terminales[[#This Row],[Operaciones_diarias]]&gt;170),"💵","NO")</f>
        <v>NO</v>
      </c>
    </row>
    <row r="990" spans="1:14" x14ac:dyDescent="0.25">
      <c r="A990" s="8">
        <v>41129</v>
      </c>
      <c r="B990" s="3" t="s">
        <v>605</v>
      </c>
      <c r="C990" s="3" t="s">
        <v>39</v>
      </c>
      <c r="D990" s="3" t="s">
        <v>40</v>
      </c>
      <c r="E990" s="8">
        <v>2</v>
      </c>
      <c r="F990" t="b">
        <v>1</v>
      </c>
      <c r="G990" t="b">
        <v>1</v>
      </c>
      <c r="H990" s="3" t="s">
        <v>390</v>
      </c>
      <c r="I990" s="8">
        <v>0</v>
      </c>
      <c r="J990" s="3" t="s">
        <v>517</v>
      </c>
      <c r="K990" s="3" t="s">
        <v>559</v>
      </c>
      <c r="L990" s="8">
        <v>0</v>
      </c>
      <c r="M990" s="11">
        <v>128</v>
      </c>
      <c r="N990" t="str">
        <f>IF(AND(Tabla_Terminales[[#This Row],[Terminales]]&gt;2,Tabla_Terminales[[#This Row],[Operaciones_diarias]]&gt;170),"💵","NO")</f>
        <v>NO</v>
      </c>
    </row>
    <row r="991" spans="1:14" x14ac:dyDescent="0.25">
      <c r="A991" s="8">
        <v>40571</v>
      </c>
      <c r="B991" s="3" t="s">
        <v>606</v>
      </c>
      <c r="C991" s="3" t="s">
        <v>39</v>
      </c>
      <c r="D991" s="3" t="s">
        <v>40</v>
      </c>
      <c r="E991" s="8">
        <v>1</v>
      </c>
      <c r="F991" t="b">
        <v>1</v>
      </c>
      <c r="G991" t="b">
        <v>1</v>
      </c>
      <c r="H991" s="3" t="s">
        <v>390</v>
      </c>
      <c r="I991" s="8">
        <v>0</v>
      </c>
      <c r="J991" s="3" t="s">
        <v>512</v>
      </c>
      <c r="K991" s="3" t="s">
        <v>559</v>
      </c>
      <c r="L991" s="8">
        <v>0</v>
      </c>
      <c r="M991" s="11">
        <v>56</v>
      </c>
      <c r="N991" t="str">
        <f>IF(AND(Tabla_Terminales[[#This Row],[Terminales]]&gt;2,Tabla_Terminales[[#This Row],[Operaciones_diarias]]&gt;170),"💵","NO")</f>
        <v>NO</v>
      </c>
    </row>
    <row r="992" spans="1:14" x14ac:dyDescent="0.25">
      <c r="A992" s="8">
        <v>40382</v>
      </c>
      <c r="B992" s="3" t="s">
        <v>604</v>
      </c>
      <c r="C992" s="3" t="s">
        <v>39</v>
      </c>
      <c r="D992" s="3" t="s">
        <v>40</v>
      </c>
      <c r="E992" s="8">
        <v>1</v>
      </c>
      <c r="F992" t="b">
        <v>0</v>
      </c>
      <c r="G992" t="b">
        <v>1</v>
      </c>
      <c r="H992" s="3" t="s">
        <v>391</v>
      </c>
      <c r="I992" s="8">
        <v>0</v>
      </c>
      <c r="J992" s="3" t="s">
        <v>520</v>
      </c>
      <c r="K992" s="3" t="s">
        <v>560</v>
      </c>
      <c r="L992" s="8">
        <v>0</v>
      </c>
      <c r="M992" s="11">
        <v>21</v>
      </c>
      <c r="N992" t="str">
        <f>IF(AND(Tabla_Terminales[[#This Row],[Terminales]]&gt;2,Tabla_Terminales[[#This Row],[Operaciones_diarias]]&gt;170),"💵","NO")</f>
        <v>NO</v>
      </c>
    </row>
    <row r="993" spans="1:14" x14ac:dyDescent="0.25">
      <c r="A993" s="8">
        <v>41104</v>
      </c>
      <c r="B993" s="3" t="s">
        <v>605</v>
      </c>
      <c r="C993" s="3" t="s">
        <v>39</v>
      </c>
      <c r="D993" s="3" t="s">
        <v>40</v>
      </c>
      <c r="E993" s="8">
        <v>1</v>
      </c>
      <c r="F993" t="b">
        <v>0</v>
      </c>
      <c r="G993" t="b">
        <v>0</v>
      </c>
      <c r="H993" s="3" t="s">
        <v>392</v>
      </c>
      <c r="I993" s="8">
        <v>0</v>
      </c>
      <c r="J993" s="3" t="s">
        <v>538</v>
      </c>
      <c r="K993" s="3" t="s">
        <v>561</v>
      </c>
      <c r="L993" s="8">
        <v>0</v>
      </c>
      <c r="M993" s="11">
        <v>100</v>
      </c>
      <c r="N993" t="str">
        <f>IF(AND(Tabla_Terminales[[#This Row],[Terminales]]&gt;2,Tabla_Terminales[[#This Row],[Operaciones_diarias]]&gt;170),"💵","NO")</f>
        <v>NO</v>
      </c>
    </row>
    <row r="994" spans="1:14" x14ac:dyDescent="0.25">
      <c r="A994" s="8">
        <v>39762</v>
      </c>
      <c r="B994" s="3" t="s">
        <v>609</v>
      </c>
      <c r="C994" s="3" t="s">
        <v>39</v>
      </c>
      <c r="D994" s="3" t="s">
        <v>40</v>
      </c>
      <c r="E994" s="8">
        <v>1</v>
      </c>
      <c r="F994" t="b">
        <v>1</v>
      </c>
      <c r="G994" t="b">
        <v>0</v>
      </c>
      <c r="H994" s="3" t="s">
        <v>393</v>
      </c>
      <c r="I994" s="8">
        <v>1039</v>
      </c>
      <c r="J994" s="3" t="s">
        <v>513</v>
      </c>
      <c r="K994" s="3" t="s">
        <v>560</v>
      </c>
      <c r="L994" s="8">
        <v>1437</v>
      </c>
      <c r="M994" s="11">
        <v>217</v>
      </c>
      <c r="N994" t="str">
        <f>IF(AND(Tabla_Terminales[[#This Row],[Terminales]]&gt;2,Tabla_Terminales[[#This Row],[Operaciones_diarias]]&gt;170),"💵","NO")</f>
        <v>NO</v>
      </c>
    </row>
    <row r="995" spans="1:14" x14ac:dyDescent="0.25">
      <c r="A995" s="8">
        <v>41322</v>
      </c>
      <c r="B995" s="3" t="s">
        <v>37</v>
      </c>
      <c r="C995" s="3" t="s">
        <v>39</v>
      </c>
      <c r="D995" s="3" t="s">
        <v>40</v>
      </c>
      <c r="E995" s="8">
        <v>1</v>
      </c>
      <c r="F995" t="b">
        <v>1</v>
      </c>
      <c r="G995" t="b">
        <v>1</v>
      </c>
      <c r="H995" s="3" t="s">
        <v>394</v>
      </c>
      <c r="I995" s="8">
        <v>0</v>
      </c>
      <c r="J995" s="3" t="s">
        <v>537</v>
      </c>
      <c r="K995" s="3" t="s">
        <v>568</v>
      </c>
      <c r="L995" s="8">
        <v>0</v>
      </c>
      <c r="M995" s="11">
        <v>108</v>
      </c>
      <c r="N995" t="str">
        <f>IF(AND(Tabla_Terminales[[#This Row],[Terminales]]&gt;2,Tabla_Terminales[[#This Row],[Operaciones_diarias]]&gt;170),"💵","NO")</f>
        <v>NO</v>
      </c>
    </row>
    <row r="996" spans="1:14" x14ac:dyDescent="0.25">
      <c r="A996" s="8">
        <v>40354</v>
      </c>
      <c r="B996" s="3" t="s">
        <v>604</v>
      </c>
      <c r="C996" s="3" t="s">
        <v>39</v>
      </c>
      <c r="D996" s="3" t="s">
        <v>40</v>
      </c>
      <c r="E996" s="8">
        <v>1</v>
      </c>
      <c r="F996" t="b">
        <v>1</v>
      </c>
      <c r="G996" t="b">
        <v>1</v>
      </c>
      <c r="H996" s="3" t="s">
        <v>395</v>
      </c>
      <c r="I996" s="8">
        <v>0</v>
      </c>
      <c r="J996" s="3" t="s">
        <v>203</v>
      </c>
      <c r="K996" s="3" t="s">
        <v>571</v>
      </c>
      <c r="L996" s="8">
        <v>0</v>
      </c>
      <c r="M996" s="11">
        <v>240</v>
      </c>
      <c r="N996" t="str">
        <f>IF(AND(Tabla_Terminales[[#This Row],[Terminales]]&gt;2,Tabla_Terminales[[#This Row],[Operaciones_diarias]]&gt;170),"💵","NO")</f>
        <v>NO</v>
      </c>
    </row>
    <row r="997" spans="1:14" x14ac:dyDescent="0.25">
      <c r="A997" s="8">
        <v>40162</v>
      </c>
      <c r="B997" s="3" t="s">
        <v>604</v>
      </c>
      <c r="C997" s="3" t="s">
        <v>39</v>
      </c>
      <c r="D997" s="3" t="s">
        <v>40</v>
      </c>
      <c r="E997" s="8">
        <v>2</v>
      </c>
      <c r="F997" t="b">
        <v>1</v>
      </c>
      <c r="G997" t="b">
        <v>1</v>
      </c>
      <c r="H997" s="3" t="s">
        <v>396</v>
      </c>
      <c r="I997" s="8">
        <v>0</v>
      </c>
      <c r="J997" s="3" t="s">
        <v>514</v>
      </c>
      <c r="K997" s="3" t="s">
        <v>559</v>
      </c>
      <c r="L997" s="8">
        <v>0</v>
      </c>
      <c r="M997" s="11">
        <v>43</v>
      </c>
      <c r="N997" t="str">
        <f>IF(AND(Tabla_Terminales[[#This Row],[Terminales]]&gt;2,Tabla_Terminales[[#This Row],[Operaciones_diarias]]&gt;170),"💵","NO")</f>
        <v>NO</v>
      </c>
    </row>
    <row r="998" spans="1:14" x14ac:dyDescent="0.25">
      <c r="A998" s="8">
        <v>40358</v>
      </c>
      <c r="B998" s="3" t="s">
        <v>604</v>
      </c>
      <c r="C998" s="3" t="s">
        <v>39</v>
      </c>
      <c r="D998" s="3" t="s">
        <v>40</v>
      </c>
      <c r="E998" s="8">
        <v>2</v>
      </c>
      <c r="F998" t="b">
        <v>0</v>
      </c>
      <c r="G998" t="b">
        <v>1</v>
      </c>
      <c r="H998" s="3" t="s">
        <v>397</v>
      </c>
      <c r="I998" s="8">
        <v>0</v>
      </c>
      <c r="J998" s="3" t="s">
        <v>514</v>
      </c>
      <c r="K998" s="3" t="s">
        <v>559</v>
      </c>
      <c r="L998" s="8">
        <v>0</v>
      </c>
      <c r="M998" s="11">
        <v>78</v>
      </c>
      <c r="N998" t="str">
        <f>IF(AND(Tabla_Terminales[[#This Row],[Terminales]]&gt;2,Tabla_Terminales[[#This Row],[Operaciones_diarias]]&gt;170),"💵","NO")</f>
        <v>NO</v>
      </c>
    </row>
    <row r="999" spans="1:14" x14ac:dyDescent="0.25">
      <c r="A999" s="8">
        <v>41235</v>
      </c>
      <c r="B999" s="3" t="s">
        <v>37</v>
      </c>
      <c r="C999" s="3" t="s">
        <v>39</v>
      </c>
      <c r="D999" s="3" t="s">
        <v>40</v>
      </c>
      <c r="E999" s="8">
        <v>1</v>
      </c>
      <c r="F999" t="b">
        <v>0</v>
      </c>
      <c r="G999" t="b">
        <v>0</v>
      </c>
      <c r="H999" s="3" t="s">
        <v>280</v>
      </c>
      <c r="I999" s="8">
        <v>0</v>
      </c>
      <c r="J999" s="3" t="s">
        <v>555</v>
      </c>
      <c r="K999" s="3" t="s">
        <v>572</v>
      </c>
      <c r="L999" s="8">
        <v>0</v>
      </c>
      <c r="M999" s="11">
        <v>44</v>
      </c>
      <c r="N999" t="str">
        <f>IF(AND(Tabla_Terminales[[#This Row],[Terminales]]&gt;2,Tabla_Terminales[[#This Row],[Operaciones_diarias]]&gt;170),"💵","NO")</f>
        <v>NO</v>
      </c>
    </row>
    <row r="1000" spans="1:14" x14ac:dyDescent="0.25">
      <c r="A1000" s="8">
        <v>40795</v>
      </c>
      <c r="B1000" s="3" t="s">
        <v>602</v>
      </c>
      <c r="C1000" s="3" t="s">
        <v>39</v>
      </c>
      <c r="D1000" s="3" t="s">
        <v>40</v>
      </c>
      <c r="E1000" s="8">
        <v>3</v>
      </c>
      <c r="F1000" t="b">
        <v>0</v>
      </c>
      <c r="G1000" t="b">
        <v>1</v>
      </c>
      <c r="H1000" s="3" t="s">
        <v>280</v>
      </c>
      <c r="I1000" s="8">
        <v>0</v>
      </c>
      <c r="J1000" s="3" t="s">
        <v>555</v>
      </c>
      <c r="K1000" s="3" t="s">
        <v>572</v>
      </c>
      <c r="L1000" s="8">
        <v>0</v>
      </c>
      <c r="M1000" s="11">
        <v>304</v>
      </c>
      <c r="N1000" t="str">
        <f>IF(AND(Tabla_Terminales[[#This Row],[Terminales]]&gt;2,Tabla_Terminales[[#This Row],[Operaciones_diarias]]&gt;170),"💵","NO")</f>
        <v>💵</v>
      </c>
    </row>
    <row r="1001" spans="1:14" x14ac:dyDescent="0.25">
      <c r="A1001" s="8">
        <v>41237</v>
      </c>
      <c r="B1001" s="3" t="s">
        <v>37</v>
      </c>
      <c r="C1001" s="3" t="s">
        <v>39</v>
      </c>
      <c r="D1001" s="3" t="s">
        <v>40</v>
      </c>
      <c r="E1001" s="8">
        <v>1</v>
      </c>
      <c r="F1001" t="b">
        <v>1</v>
      </c>
      <c r="G1001" t="b">
        <v>1</v>
      </c>
      <c r="H1001" s="3" t="s">
        <v>280</v>
      </c>
      <c r="I1001" s="8">
        <v>0</v>
      </c>
      <c r="J1001" s="3" t="s">
        <v>555</v>
      </c>
      <c r="K1001" s="3" t="s">
        <v>572</v>
      </c>
      <c r="L1001" s="8">
        <v>0</v>
      </c>
      <c r="M1001" s="11">
        <v>165</v>
      </c>
      <c r="N1001" t="str">
        <f>IF(AND(Tabla_Terminales[[#This Row],[Terminales]]&gt;2,Tabla_Terminales[[#This Row],[Operaciones_diarias]]&gt;170),"💵","NO")</f>
        <v>NO</v>
      </c>
    </row>
    <row r="1002" spans="1:14" x14ac:dyDescent="0.25">
      <c r="A1002" s="8">
        <v>41095</v>
      </c>
      <c r="B1002" s="3" t="s">
        <v>605</v>
      </c>
      <c r="C1002" s="3" t="s">
        <v>39</v>
      </c>
      <c r="D1002" s="3" t="s">
        <v>40</v>
      </c>
      <c r="E1002" s="8">
        <v>2</v>
      </c>
      <c r="F1002" t="b">
        <v>0</v>
      </c>
      <c r="G1002" t="b">
        <v>1</v>
      </c>
      <c r="H1002" s="3" t="s">
        <v>398</v>
      </c>
      <c r="I1002" s="8">
        <v>0</v>
      </c>
      <c r="J1002" s="3" t="s">
        <v>525</v>
      </c>
      <c r="K1002" s="3" t="s">
        <v>560</v>
      </c>
      <c r="L1002" s="8">
        <v>0</v>
      </c>
      <c r="M1002" s="11">
        <v>268</v>
      </c>
      <c r="N1002" t="str">
        <f>IF(AND(Tabla_Terminales[[#This Row],[Terminales]]&gt;2,Tabla_Terminales[[#This Row],[Operaciones_diarias]]&gt;170),"💵","NO")</f>
        <v>NO</v>
      </c>
    </row>
    <row r="1003" spans="1:14" x14ac:dyDescent="0.25">
      <c r="A1003" s="8">
        <v>40649</v>
      </c>
      <c r="B1003" s="3" t="s">
        <v>606</v>
      </c>
      <c r="C1003" s="3" t="s">
        <v>39</v>
      </c>
      <c r="D1003" s="3" t="s">
        <v>40</v>
      </c>
      <c r="E1003" s="8">
        <v>1</v>
      </c>
      <c r="F1003" t="b">
        <v>1</v>
      </c>
      <c r="G1003" t="b">
        <v>0</v>
      </c>
      <c r="H1003" s="3" t="s">
        <v>398</v>
      </c>
      <c r="I1003" s="8">
        <v>0</v>
      </c>
      <c r="J1003" s="3" t="s">
        <v>525</v>
      </c>
      <c r="K1003" s="3" t="s">
        <v>560</v>
      </c>
      <c r="L1003" s="8">
        <v>0</v>
      </c>
      <c r="M1003" s="11">
        <v>231</v>
      </c>
      <c r="N1003" t="str">
        <f>IF(AND(Tabla_Terminales[[#This Row],[Terminales]]&gt;2,Tabla_Terminales[[#This Row],[Operaciones_diarias]]&gt;170),"💵","NO")</f>
        <v>NO</v>
      </c>
    </row>
    <row r="1004" spans="1:14" x14ac:dyDescent="0.25">
      <c r="A1004" s="8">
        <v>40713</v>
      </c>
      <c r="B1004" s="3" t="s">
        <v>606</v>
      </c>
      <c r="C1004" s="3" t="s">
        <v>39</v>
      </c>
      <c r="D1004" s="3" t="s">
        <v>40</v>
      </c>
      <c r="E1004" s="8">
        <v>1</v>
      </c>
      <c r="F1004" t="b">
        <v>0</v>
      </c>
      <c r="G1004" t="b">
        <v>1</v>
      </c>
      <c r="H1004" s="3" t="s">
        <v>398</v>
      </c>
      <c r="I1004" s="8">
        <v>0</v>
      </c>
      <c r="J1004" s="3" t="s">
        <v>525</v>
      </c>
      <c r="K1004" s="3" t="s">
        <v>560</v>
      </c>
      <c r="L1004" s="8">
        <v>0</v>
      </c>
      <c r="M1004" s="11">
        <v>313</v>
      </c>
      <c r="N1004" t="str">
        <f>IF(AND(Tabla_Terminales[[#This Row],[Terminales]]&gt;2,Tabla_Terminales[[#This Row],[Operaciones_diarias]]&gt;170),"💵","NO")</f>
        <v>NO</v>
      </c>
    </row>
    <row r="1005" spans="1:14" x14ac:dyDescent="0.25">
      <c r="A1005" s="8">
        <v>41093</v>
      </c>
      <c r="B1005" s="3" t="s">
        <v>605</v>
      </c>
      <c r="C1005" s="3" t="s">
        <v>39</v>
      </c>
      <c r="D1005" s="3" t="s">
        <v>40</v>
      </c>
      <c r="E1005" s="8">
        <v>7</v>
      </c>
      <c r="F1005" t="b">
        <v>1</v>
      </c>
      <c r="G1005" t="b">
        <v>1</v>
      </c>
      <c r="H1005" s="3" t="s">
        <v>399</v>
      </c>
      <c r="I1005" s="8">
        <v>201</v>
      </c>
      <c r="J1005" s="3" t="s">
        <v>512</v>
      </c>
      <c r="K1005" s="3" t="s">
        <v>559</v>
      </c>
      <c r="L1005" s="8">
        <v>1005</v>
      </c>
      <c r="M1005" s="11">
        <v>50</v>
      </c>
      <c r="N1005" t="str">
        <f>IF(AND(Tabla_Terminales[[#This Row],[Terminales]]&gt;2,Tabla_Terminales[[#This Row],[Operaciones_diarias]]&gt;170),"💵","NO")</f>
        <v>NO</v>
      </c>
    </row>
    <row r="1006" spans="1:14" x14ac:dyDescent="0.25">
      <c r="A1006" s="8">
        <v>41103</v>
      </c>
      <c r="B1006" s="3" t="s">
        <v>605</v>
      </c>
      <c r="C1006" s="3" t="s">
        <v>39</v>
      </c>
      <c r="D1006" s="3" t="s">
        <v>40</v>
      </c>
      <c r="E1006" s="8">
        <v>9</v>
      </c>
      <c r="F1006" t="b">
        <v>0</v>
      </c>
      <c r="G1006" t="b">
        <v>0</v>
      </c>
      <c r="H1006" s="3" t="s">
        <v>399</v>
      </c>
      <c r="I1006" s="8">
        <v>40</v>
      </c>
      <c r="J1006" s="3" t="s">
        <v>512</v>
      </c>
      <c r="K1006" s="3" t="s">
        <v>559</v>
      </c>
      <c r="L1006" s="8">
        <v>1005</v>
      </c>
      <c r="M1006" s="11">
        <v>182</v>
      </c>
      <c r="N1006" t="str">
        <f>IF(AND(Tabla_Terminales[[#This Row],[Terminales]]&gt;2,Tabla_Terminales[[#This Row],[Operaciones_diarias]]&gt;170),"💵","NO")</f>
        <v>💵</v>
      </c>
    </row>
    <row r="1007" spans="1:14" x14ac:dyDescent="0.25">
      <c r="A1007" s="8">
        <v>40541</v>
      </c>
      <c r="B1007" s="3" t="s">
        <v>606</v>
      </c>
      <c r="C1007" s="3" t="s">
        <v>39</v>
      </c>
      <c r="D1007" s="3" t="s">
        <v>40</v>
      </c>
      <c r="E1007" s="8">
        <v>3</v>
      </c>
      <c r="F1007" t="b">
        <v>1</v>
      </c>
      <c r="G1007" t="b">
        <v>1</v>
      </c>
      <c r="H1007" s="3" t="s">
        <v>399</v>
      </c>
      <c r="I1007" s="8">
        <v>802</v>
      </c>
      <c r="J1007" s="3" t="s">
        <v>517</v>
      </c>
      <c r="K1007" s="3" t="s">
        <v>559</v>
      </c>
      <c r="L1007" s="8">
        <v>1005</v>
      </c>
      <c r="M1007" s="11">
        <v>243</v>
      </c>
      <c r="N1007" t="str">
        <f>IF(AND(Tabla_Terminales[[#This Row],[Terminales]]&gt;2,Tabla_Terminales[[#This Row],[Operaciones_diarias]]&gt;170),"💵","NO")</f>
        <v>💵</v>
      </c>
    </row>
    <row r="1008" spans="1:14" x14ac:dyDescent="0.25">
      <c r="A1008" s="8">
        <v>40076</v>
      </c>
      <c r="B1008" s="3" t="s">
        <v>611</v>
      </c>
      <c r="C1008" s="3" t="s">
        <v>39</v>
      </c>
      <c r="D1008" s="3" t="s">
        <v>40</v>
      </c>
      <c r="E1008" s="8">
        <v>2</v>
      </c>
      <c r="F1008" t="b">
        <v>0</v>
      </c>
      <c r="G1008" t="b">
        <v>0</v>
      </c>
      <c r="H1008" s="3" t="s">
        <v>399</v>
      </c>
      <c r="I1008" s="8">
        <v>999</v>
      </c>
      <c r="J1008" s="3" t="s">
        <v>517</v>
      </c>
      <c r="K1008" s="3" t="s">
        <v>559</v>
      </c>
      <c r="L1008" s="8">
        <v>1005</v>
      </c>
      <c r="M1008" s="11">
        <v>106</v>
      </c>
      <c r="N1008" t="str">
        <f>IF(AND(Tabla_Terminales[[#This Row],[Terminales]]&gt;2,Tabla_Terminales[[#This Row],[Operaciones_diarias]]&gt;170),"💵","NO")</f>
        <v>NO</v>
      </c>
    </row>
    <row r="1009" spans="1:14" x14ac:dyDescent="0.25">
      <c r="A1009" s="8">
        <v>41023</v>
      </c>
      <c r="B1009" s="3" t="s">
        <v>607</v>
      </c>
      <c r="C1009" s="3" t="s">
        <v>39</v>
      </c>
      <c r="D1009" s="3" t="s">
        <v>40</v>
      </c>
      <c r="E1009" s="8">
        <v>6</v>
      </c>
      <c r="F1009" t="b">
        <v>1</v>
      </c>
      <c r="G1009" t="b">
        <v>0</v>
      </c>
      <c r="H1009" s="3" t="s">
        <v>399</v>
      </c>
      <c r="I1009" s="8">
        <v>0</v>
      </c>
      <c r="J1009" s="3" t="s">
        <v>512</v>
      </c>
      <c r="K1009" s="3" t="s">
        <v>559</v>
      </c>
      <c r="L1009" s="8">
        <v>0</v>
      </c>
      <c r="M1009" s="11">
        <v>224</v>
      </c>
      <c r="N1009" t="str">
        <f>IF(AND(Tabla_Terminales[[#This Row],[Terminales]]&gt;2,Tabla_Terminales[[#This Row],[Operaciones_diarias]]&gt;170),"💵","NO")</f>
        <v>💵</v>
      </c>
    </row>
    <row r="1010" spans="1:14" x14ac:dyDescent="0.25">
      <c r="A1010" s="8">
        <v>40880</v>
      </c>
      <c r="B1010" s="3" t="s">
        <v>602</v>
      </c>
      <c r="C1010" s="3" t="s">
        <v>39</v>
      </c>
      <c r="D1010" s="3" t="s">
        <v>40</v>
      </c>
      <c r="E1010" s="8">
        <v>4</v>
      </c>
      <c r="F1010" t="b">
        <v>0</v>
      </c>
      <c r="G1010" t="b">
        <v>1</v>
      </c>
      <c r="H1010" s="3" t="s">
        <v>283</v>
      </c>
      <c r="I1010" s="8">
        <v>0</v>
      </c>
      <c r="J1010" s="3" t="s">
        <v>536</v>
      </c>
      <c r="K1010" s="3" t="s">
        <v>561</v>
      </c>
      <c r="L1010" s="8">
        <v>0</v>
      </c>
      <c r="M1010" s="11">
        <v>215</v>
      </c>
      <c r="N1010" t="str">
        <f>IF(AND(Tabla_Terminales[[#This Row],[Terminales]]&gt;2,Tabla_Terminales[[#This Row],[Operaciones_diarias]]&gt;170),"💵","NO")</f>
        <v>💵</v>
      </c>
    </row>
    <row r="1011" spans="1:14" x14ac:dyDescent="0.25">
      <c r="A1011" s="8">
        <v>40877</v>
      </c>
      <c r="B1011" s="3" t="s">
        <v>602</v>
      </c>
      <c r="C1011" s="3" t="s">
        <v>39</v>
      </c>
      <c r="D1011" s="3" t="s">
        <v>40</v>
      </c>
      <c r="E1011" s="8">
        <v>3</v>
      </c>
      <c r="F1011" t="b">
        <v>0</v>
      </c>
      <c r="G1011" t="b">
        <v>1</v>
      </c>
      <c r="H1011" s="3" t="s">
        <v>400</v>
      </c>
      <c r="I1011" s="8">
        <v>0</v>
      </c>
      <c r="J1011" s="3" t="s">
        <v>524</v>
      </c>
      <c r="K1011" s="3" t="s">
        <v>565</v>
      </c>
      <c r="L1011" s="8">
        <v>0</v>
      </c>
      <c r="M1011" s="11">
        <v>86</v>
      </c>
      <c r="N1011" t="str">
        <f>IF(AND(Tabla_Terminales[[#This Row],[Terminales]]&gt;2,Tabla_Terminales[[#This Row],[Operaciones_diarias]]&gt;170),"💵","NO")</f>
        <v>NO</v>
      </c>
    </row>
    <row r="1012" spans="1:14" x14ac:dyDescent="0.25">
      <c r="A1012" s="8">
        <v>40059</v>
      </c>
      <c r="B1012" s="3" t="s">
        <v>611</v>
      </c>
      <c r="C1012" s="3" t="s">
        <v>39</v>
      </c>
      <c r="D1012" s="3" t="s">
        <v>40</v>
      </c>
      <c r="E1012" s="8">
        <v>2</v>
      </c>
      <c r="F1012" t="b">
        <v>1</v>
      </c>
      <c r="G1012" t="b">
        <v>0</v>
      </c>
      <c r="H1012" s="3" t="s">
        <v>401</v>
      </c>
      <c r="I1012" s="8">
        <v>0</v>
      </c>
      <c r="J1012" s="3" t="s">
        <v>518</v>
      </c>
      <c r="K1012" s="3" t="s">
        <v>562</v>
      </c>
      <c r="L1012" s="8">
        <v>0</v>
      </c>
      <c r="M1012" s="11">
        <v>127</v>
      </c>
      <c r="N1012" t="str">
        <f>IF(AND(Tabla_Terminales[[#This Row],[Terminales]]&gt;2,Tabla_Terminales[[#This Row],[Operaciones_diarias]]&gt;170),"💵","NO")</f>
        <v>NO</v>
      </c>
    </row>
    <row r="1013" spans="1:14" x14ac:dyDescent="0.25">
      <c r="A1013" s="8">
        <v>40868</v>
      </c>
      <c r="B1013" s="3" t="s">
        <v>602</v>
      </c>
      <c r="C1013" s="3" t="s">
        <v>39</v>
      </c>
      <c r="D1013" s="3" t="s">
        <v>40</v>
      </c>
      <c r="E1013" s="8">
        <v>2</v>
      </c>
      <c r="F1013" t="b">
        <v>0</v>
      </c>
      <c r="G1013" t="b">
        <v>0</v>
      </c>
      <c r="H1013" s="3" t="s">
        <v>401</v>
      </c>
      <c r="I1013" s="8">
        <v>0</v>
      </c>
      <c r="J1013" s="3" t="s">
        <v>518</v>
      </c>
      <c r="K1013" s="3" t="s">
        <v>562</v>
      </c>
      <c r="L1013" s="8">
        <v>0</v>
      </c>
      <c r="M1013" s="11">
        <v>91</v>
      </c>
      <c r="N1013" t="str">
        <f>IF(AND(Tabla_Terminales[[#This Row],[Terminales]]&gt;2,Tabla_Terminales[[#This Row],[Operaciones_diarias]]&gt;170),"💵","NO")</f>
        <v>NO</v>
      </c>
    </row>
    <row r="1014" spans="1:14" x14ac:dyDescent="0.25">
      <c r="A1014" s="8">
        <v>40991</v>
      </c>
      <c r="B1014" s="3" t="s">
        <v>602</v>
      </c>
      <c r="C1014" s="3" t="s">
        <v>39</v>
      </c>
      <c r="D1014" s="3" t="s">
        <v>40</v>
      </c>
      <c r="E1014" s="8">
        <v>2</v>
      </c>
      <c r="F1014" t="b">
        <v>1</v>
      </c>
      <c r="G1014" t="b">
        <v>1</v>
      </c>
      <c r="H1014" s="3" t="s">
        <v>284</v>
      </c>
      <c r="I1014" s="8">
        <v>0</v>
      </c>
      <c r="J1014" s="3" t="s">
        <v>545</v>
      </c>
      <c r="K1014" s="3" t="s">
        <v>573</v>
      </c>
      <c r="L1014" s="8">
        <v>0</v>
      </c>
      <c r="M1014" s="11">
        <v>305</v>
      </c>
      <c r="N1014" t="str">
        <f>IF(AND(Tabla_Terminales[[#This Row],[Terminales]]&gt;2,Tabla_Terminales[[#This Row],[Operaciones_diarias]]&gt;170),"💵","NO")</f>
        <v>NO</v>
      </c>
    </row>
    <row r="1015" spans="1:14" x14ac:dyDescent="0.25">
      <c r="A1015" s="8">
        <v>41123</v>
      </c>
      <c r="B1015" s="3" t="s">
        <v>605</v>
      </c>
      <c r="C1015" s="3" t="s">
        <v>39</v>
      </c>
      <c r="D1015" s="3" t="s">
        <v>40</v>
      </c>
      <c r="E1015" s="8">
        <v>1</v>
      </c>
      <c r="F1015" t="b">
        <v>1</v>
      </c>
      <c r="G1015" t="b">
        <v>0</v>
      </c>
      <c r="H1015" s="3" t="s">
        <v>402</v>
      </c>
      <c r="I1015" s="8">
        <v>0</v>
      </c>
      <c r="J1015" s="3" t="s">
        <v>549</v>
      </c>
      <c r="K1015" s="3" t="s">
        <v>559</v>
      </c>
      <c r="L1015" s="8">
        <v>0</v>
      </c>
      <c r="M1015" s="11">
        <v>306</v>
      </c>
      <c r="N1015" t="str">
        <f>IF(AND(Tabla_Terminales[[#This Row],[Terminales]]&gt;2,Tabla_Terminales[[#This Row],[Operaciones_diarias]]&gt;170),"💵","NO")</f>
        <v>NO</v>
      </c>
    </row>
    <row r="1016" spans="1:14" x14ac:dyDescent="0.25">
      <c r="A1016" s="8">
        <v>40974</v>
      </c>
      <c r="B1016" s="3" t="s">
        <v>602</v>
      </c>
      <c r="C1016" s="3" t="s">
        <v>39</v>
      </c>
      <c r="D1016" s="3" t="s">
        <v>40</v>
      </c>
      <c r="E1016" s="8">
        <v>1</v>
      </c>
      <c r="F1016" t="b">
        <v>0</v>
      </c>
      <c r="G1016" t="b">
        <v>1</v>
      </c>
      <c r="H1016" s="3" t="s">
        <v>402</v>
      </c>
      <c r="I1016" s="8">
        <v>0</v>
      </c>
      <c r="J1016" s="3" t="s">
        <v>549</v>
      </c>
      <c r="K1016" s="3" t="s">
        <v>559</v>
      </c>
      <c r="L1016" s="8">
        <v>0</v>
      </c>
      <c r="M1016" s="11">
        <v>255</v>
      </c>
      <c r="N1016" t="str">
        <f>IF(AND(Tabla_Terminales[[#This Row],[Terminales]]&gt;2,Tabla_Terminales[[#This Row],[Operaciones_diarias]]&gt;170),"💵","NO")</f>
        <v>NO</v>
      </c>
    </row>
    <row r="1017" spans="1:14" x14ac:dyDescent="0.25">
      <c r="A1017" s="8">
        <v>41178</v>
      </c>
      <c r="B1017" s="3" t="s">
        <v>605</v>
      </c>
      <c r="C1017" s="3" t="s">
        <v>39</v>
      </c>
      <c r="D1017" s="3" t="s">
        <v>40</v>
      </c>
      <c r="E1017" s="8">
        <v>3</v>
      </c>
      <c r="F1017" t="b">
        <v>1</v>
      </c>
      <c r="G1017" t="b">
        <v>1</v>
      </c>
      <c r="H1017" s="3" t="s">
        <v>403</v>
      </c>
      <c r="I1017" s="8">
        <v>450</v>
      </c>
      <c r="J1017" s="3" t="s">
        <v>537</v>
      </c>
      <c r="K1017" s="3" t="s">
        <v>568</v>
      </c>
      <c r="L1017" s="8">
        <v>1181</v>
      </c>
      <c r="M1017" s="11">
        <v>237</v>
      </c>
      <c r="N1017" t="str">
        <f>IF(AND(Tabla_Terminales[[#This Row],[Terminales]]&gt;2,Tabla_Terminales[[#This Row],[Operaciones_diarias]]&gt;170),"💵","NO")</f>
        <v>💵</v>
      </c>
    </row>
    <row r="1018" spans="1:14" x14ac:dyDescent="0.25">
      <c r="A1018" s="8">
        <v>39968</v>
      </c>
      <c r="B1018" s="3" t="s">
        <v>608</v>
      </c>
      <c r="C1018" s="3" t="s">
        <v>39</v>
      </c>
      <c r="D1018" s="3" t="s">
        <v>40</v>
      </c>
      <c r="E1018" s="8">
        <v>4</v>
      </c>
      <c r="F1018" t="b">
        <v>1</v>
      </c>
      <c r="G1018" t="b">
        <v>1</v>
      </c>
      <c r="H1018" s="3" t="s">
        <v>404</v>
      </c>
      <c r="I1018" s="8">
        <v>0</v>
      </c>
      <c r="J1018" s="3" t="s">
        <v>517</v>
      </c>
      <c r="K1018" s="3" t="s">
        <v>559</v>
      </c>
      <c r="L1018" s="8">
        <v>0</v>
      </c>
      <c r="M1018" s="11">
        <v>123</v>
      </c>
      <c r="N1018" t="str">
        <f>IF(AND(Tabla_Terminales[[#This Row],[Terminales]]&gt;2,Tabla_Terminales[[#This Row],[Operaciones_diarias]]&gt;170),"💵","NO")</f>
        <v>NO</v>
      </c>
    </row>
    <row r="1019" spans="1:14" x14ac:dyDescent="0.25">
      <c r="A1019" s="8">
        <v>40021</v>
      </c>
      <c r="B1019" s="3" t="s">
        <v>611</v>
      </c>
      <c r="C1019" s="3" t="s">
        <v>39</v>
      </c>
      <c r="D1019" s="3" t="s">
        <v>40</v>
      </c>
      <c r="E1019" s="8">
        <v>1</v>
      </c>
      <c r="F1019" t="b">
        <v>0</v>
      </c>
      <c r="G1019" t="b">
        <v>0</v>
      </c>
      <c r="H1019" s="3" t="s">
        <v>405</v>
      </c>
      <c r="I1019" s="8">
        <v>0</v>
      </c>
      <c r="J1019" s="3" t="s">
        <v>518</v>
      </c>
      <c r="K1019" s="3" t="s">
        <v>562</v>
      </c>
      <c r="L1019" s="8">
        <v>0</v>
      </c>
      <c r="M1019" s="11">
        <v>66</v>
      </c>
      <c r="N1019" t="str">
        <f>IF(AND(Tabla_Terminales[[#This Row],[Terminales]]&gt;2,Tabla_Terminales[[#This Row],[Operaciones_diarias]]&gt;170),"💵","NO")</f>
        <v>NO</v>
      </c>
    </row>
    <row r="1020" spans="1:14" x14ac:dyDescent="0.25">
      <c r="A1020" s="8">
        <v>41280</v>
      </c>
      <c r="B1020" s="3" t="s">
        <v>37</v>
      </c>
      <c r="C1020" s="3" t="s">
        <v>39</v>
      </c>
      <c r="D1020" s="3" t="s">
        <v>40</v>
      </c>
      <c r="E1020" s="8">
        <v>1</v>
      </c>
      <c r="F1020" t="b">
        <v>0</v>
      </c>
      <c r="G1020" t="b">
        <v>0</v>
      </c>
      <c r="H1020" s="3" t="s">
        <v>406</v>
      </c>
      <c r="I1020" s="8">
        <v>0</v>
      </c>
      <c r="J1020" s="3" t="s">
        <v>521</v>
      </c>
      <c r="K1020" s="3" t="s">
        <v>563</v>
      </c>
      <c r="L1020" s="8">
        <v>0</v>
      </c>
      <c r="M1020" s="11">
        <v>193</v>
      </c>
      <c r="N1020" t="str">
        <f>IF(AND(Tabla_Terminales[[#This Row],[Terminales]]&gt;2,Tabla_Terminales[[#This Row],[Operaciones_diarias]]&gt;170),"💵","NO")</f>
        <v>NO</v>
      </c>
    </row>
    <row r="1021" spans="1:14" x14ac:dyDescent="0.25">
      <c r="A1021" s="8">
        <v>40325</v>
      </c>
      <c r="B1021" s="3" t="s">
        <v>604</v>
      </c>
      <c r="C1021" s="3" t="s">
        <v>39</v>
      </c>
      <c r="D1021" s="3" t="s">
        <v>40</v>
      </c>
      <c r="E1021" s="8">
        <v>1</v>
      </c>
      <c r="F1021" t="b">
        <v>0</v>
      </c>
      <c r="G1021" t="b">
        <v>1</v>
      </c>
      <c r="H1021" s="3" t="s">
        <v>407</v>
      </c>
      <c r="I1021" s="8">
        <v>0</v>
      </c>
      <c r="J1021" s="3" t="s">
        <v>534</v>
      </c>
      <c r="K1021" s="3" t="s">
        <v>572</v>
      </c>
      <c r="L1021" s="8">
        <v>0</v>
      </c>
      <c r="M1021" s="11">
        <v>78</v>
      </c>
      <c r="N1021" t="str">
        <f>IF(AND(Tabla_Terminales[[#This Row],[Terminales]]&gt;2,Tabla_Terminales[[#This Row],[Operaciones_diarias]]&gt;170),"💵","NO")</f>
        <v>NO</v>
      </c>
    </row>
    <row r="1022" spans="1:14" x14ac:dyDescent="0.25">
      <c r="A1022" s="8">
        <v>40674</v>
      </c>
      <c r="B1022" s="3" t="s">
        <v>606</v>
      </c>
      <c r="C1022" s="3" t="s">
        <v>39</v>
      </c>
      <c r="D1022" s="3" t="s">
        <v>40</v>
      </c>
      <c r="E1022" s="8">
        <v>3</v>
      </c>
      <c r="F1022" t="b">
        <v>1</v>
      </c>
      <c r="G1022" t="b">
        <v>0</v>
      </c>
      <c r="H1022" s="3" t="s">
        <v>408</v>
      </c>
      <c r="I1022" s="8">
        <v>0</v>
      </c>
      <c r="J1022" s="3" t="s">
        <v>542</v>
      </c>
      <c r="K1022" s="3" t="s">
        <v>573</v>
      </c>
      <c r="L1022" s="8">
        <v>0</v>
      </c>
      <c r="M1022" s="11">
        <v>93</v>
      </c>
      <c r="N1022" t="str">
        <f>IF(AND(Tabla_Terminales[[#This Row],[Terminales]]&gt;2,Tabla_Terminales[[#This Row],[Operaciones_diarias]]&gt;170),"💵","NO")</f>
        <v>NO</v>
      </c>
    </row>
    <row r="1023" spans="1:14" x14ac:dyDescent="0.25">
      <c r="A1023" s="8">
        <v>40769</v>
      </c>
      <c r="B1023" s="3" t="s">
        <v>602</v>
      </c>
      <c r="C1023" s="3" t="s">
        <v>39</v>
      </c>
      <c r="D1023" s="3" t="s">
        <v>40</v>
      </c>
      <c r="E1023" s="8">
        <v>4</v>
      </c>
      <c r="F1023" t="b">
        <v>0</v>
      </c>
      <c r="G1023" t="b">
        <v>0</v>
      </c>
      <c r="H1023" s="3" t="s">
        <v>408</v>
      </c>
      <c r="I1023" s="8">
        <v>0</v>
      </c>
      <c r="J1023" s="3" t="s">
        <v>542</v>
      </c>
      <c r="K1023" s="3" t="s">
        <v>573</v>
      </c>
      <c r="L1023" s="8">
        <v>0</v>
      </c>
      <c r="M1023" s="11">
        <v>209</v>
      </c>
      <c r="N1023" t="str">
        <f>IF(AND(Tabla_Terminales[[#This Row],[Terminales]]&gt;2,Tabla_Terminales[[#This Row],[Operaciones_diarias]]&gt;170),"💵","NO")</f>
        <v>💵</v>
      </c>
    </row>
    <row r="1024" spans="1:14" x14ac:dyDescent="0.25">
      <c r="A1024" s="8">
        <v>40068</v>
      </c>
      <c r="B1024" s="3" t="s">
        <v>611</v>
      </c>
      <c r="C1024" s="3" t="s">
        <v>39</v>
      </c>
      <c r="D1024" s="3" t="s">
        <v>40</v>
      </c>
      <c r="E1024" s="8">
        <v>2</v>
      </c>
      <c r="F1024" t="b">
        <v>1</v>
      </c>
      <c r="G1024" t="b">
        <v>0</v>
      </c>
      <c r="H1024" s="3" t="s">
        <v>408</v>
      </c>
      <c r="I1024" s="8">
        <v>0</v>
      </c>
      <c r="J1024" s="3" t="s">
        <v>542</v>
      </c>
      <c r="K1024" s="3" t="s">
        <v>573</v>
      </c>
      <c r="L1024" s="8">
        <v>0</v>
      </c>
      <c r="M1024" s="11">
        <v>280</v>
      </c>
      <c r="N1024" t="str">
        <f>IF(AND(Tabla_Terminales[[#This Row],[Terminales]]&gt;2,Tabla_Terminales[[#This Row],[Operaciones_diarias]]&gt;170),"💵","NO")</f>
        <v>NO</v>
      </c>
    </row>
    <row r="1025" spans="1:14" x14ac:dyDescent="0.25">
      <c r="A1025" s="8">
        <v>41113</v>
      </c>
      <c r="B1025" s="3" t="s">
        <v>605</v>
      </c>
      <c r="C1025" s="3" t="s">
        <v>39</v>
      </c>
      <c r="D1025" s="3" t="s">
        <v>40</v>
      </c>
      <c r="E1025" s="8">
        <v>2</v>
      </c>
      <c r="F1025" t="b">
        <v>0</v>
      </c>
      <c r="G1025" t="b">
        <v>0</v>
      </c>
      <c r="H1025" s="3" t="s">
        <v>408</v>
      </c>
      <c r="I1025" s="8">
        <v>0</v>
      </c>
      <c r="J1025" s="3" t="s">
        <v>542</v>
      </c>
      <c r="K1025" s="3" t="s">
        <v>573</v>
      </c>
      <c r="L1025" s="8">
        <v>0</v>
      </c>
      <c r="M1025" s="11">
        <v>144</v>
      </c>
      <c r="N1025" t="str">
        <f>IF(AND(Tabla_Terminales[[#This Row],[Terminales]]&gt;2,Tabla_Terminales[[#This Row],[Operaciones_diarias]]&gt;170),"💵","NO")</f>
        <v>NO</v>
      </c>
    </row>
    <row r="1026" spans="1:14" x14ac:dyDescent="0.25">
      <c r="A1026" s="8">
        <v>40763</v>
      </c>
      <c r="B1026" s="3" t="s">
        <v>602</v>
      </c>
      <c r="C1026" s="3" t="s">
        <v>39</v>
      </c>
      <c r="D1026" s="3" t="s">
        <v>40</v>
      </c>
      <c r="E1026" s="8">
        <v>1</v>
      </c>
      <c r="F1026" t="b">
        <v>1</v>
      </c>
      <c r="G1026" t="b">
        <v>0</v>
      </c>
      <c r="H1026" s="3" t="s">
        <v>409</v>
      </c>
      <c r="I1026" s="8">
        <v>4558</v>
      </c>
      <c r="J1026" s="3" t="s">
        <v>537</v>
      </c>
      <c r="K1026" s="3" t="s">
        <v>568</v>
      </c>
      <c r="L1026" s="8">
        <v>1192</v>
      </c>
      <c r="M1026" s="11">
        <v>310</v>
      </c>
      <c r="N1026" t="str">
        <f>IF(AND(Tabla_Terminales[[#This Row],[Terminales]]&gt;2,Tabla_Terminales[[#This Row],[Operaciones_diarias]]&gt;170),"💵","NO")</f>
        <v>NO</v>
      </c>
    </row>
    <row r="1027" spans="1:14" x14ac:dyDescent="0.25">
      <c r="A1027" s="8">
        <v>40243</v>
      </c>
      <c r="B1027" s="3" t="s">
        <v>604</v>
      </c>
      <c r="C1027" s="3" t="s">
        <v>39</v>
      </c>
      <c r="D1027" s="3" t="s">
        <v>40</v>
      </c>
      <c r="E1027" s="8">
        <v>1</v>
      </c>
      <c r="F1027" t="b">
        <v>0</v>
      </c>
      <c r="G1027" t="b">
        <v>0</v>
      </c>
      <c r="H1027" s="3" t="s">
        <v>410</v>
      </c>
      <c r="I1027" s="8">
        <v>0</v>
      </c>
      <c r="J1027" s="3" t="s">
        <v>514</v>
      </c>
      <c r="K1027" s="3" t="s">
        <v>559</v>
      </c>
      <c r="L1027" s="8">
        <v>0</v>
      </c>
      <c r="M1027" s="11">
        <v>106</v>
      </c>
      <c r="N1027" t="str">
        <f>IF(AND(Tabla_Terminales[[#This Row],[Terminales]]&gt;2,Tabla_Terminales[[#This Row],[Operaciones_diarias]]&gt;170),"💵","NO")</f>
        <v>NO</v>
      </c>
    </row>
    <row r="1028" spans="1:14" x14ac:dyDescent="0.25">
      <c r="A1028" s="8">
        <v>40194</v>
      </c>
      <c r="B1028" s="3" t="s">
        <v>604</v>
      </c>
      <c r="C1028" s="3" t="s">
        <v>39</v>
      </c>
      <c r="D1028" s="3" t="s">
        <v>40</v>
      </c>
      <c r="E1028" s="8">
        <v>2</v>
      </c>
      <c r="F1028" t="b">
        <v>0</v>
      </c>
      <c r="G1028" t="b">
        <v>1</v>
      </c>
      <c r="H1028" s="3" t="s">
        <v>410</v>
      </c>
      <c r="I1028" s="8">
        <v>0</v>
      </c>
      <c r="J1028" s="3" t="s">
        <v>514</v>
      </c>
      <c r="K1028" s="3" t="s">
        <v>559</v>
      </c>
      <c r="L1028" s="8">
        <v>0</v>
      </c>
      <c r="M1028" s="11">
        <v>123</v>
      </c>
      <c r="N1028" t="str">
        <f>IF(AND(Tabla_Terminales[[#This Row],[Terminales]]&gt;2,Tabla_Terminales[[#This Row],[Operaciones_diarias]]&gt;170),"💵","NO")</f>
        <v>NO</v>
      </c>
    </row>
    <row r="1029" spans="1:14" x14ac:dyDescent="0.25">
      <c r="A1029" s="8">
        <v>41013</v>
      </c>
      <c r="B1029" s="3" t="s">
        <v>607</v>
      </c>
      <c r="C1029" s="3" t="s">
        <v>39</v>
      </c>
      <c r="D1029" s="3" t="s">
        <v>40</v>
      </c>
      <c r="E1029" s="8">
        <v>2</v>
      </c>
      <c r="F1029" t="b">
        <v>1</v>
      </c>
      <c r="G1029" t="b">
        <v>0</v>
      </c>
      <c r="H1029" s="3" t="s">
        <v>410</v>
      </c>
      <c r="I1029" s="8">
        <v>0</v>
      </c>
      <c r="J1029" s="3" t="s">
        <v>514</v>
      </c>
      <c r="K1029" s="3" t="s">
        <v>559</v>
      </c>
      <c r="L1029" s="8">
        <v>0</v>
      </c>
      <c r="M1029" s="11">
        <v>289</v>
      </c>
      <c r="N1029" t="str">
        <f>IF(AND(Tabla_Terminales[[#This Row],[Terminales]]&gt;2,Tabla_Terminales[[#This Row],[Operaciones_diarias]]&gt;170),"💵","NO")</f>
        <v>NO</v>
      </c>
    </row>
    <row r="1030" spans="1:14" x14ac:dyDescent="0.25">
      <c r="A1030" s="8">
        <v>39708</v>
      </c>
      <c r="B1030" s="3" t="s">
        <v>613</v>
      </c>
      <c r="C1030" s="3" t="s">
        <v>39</v>
      </c>
      <c r="D1030" s="3" t="s">
        <v>40</v>
      </c>
      <c r="E1030" s="8">
        <v>2</v>
      </c>
      <c r="F1030" t="b">
        <v>0</v>
      </c>
      <c r="G1030" t="b">
        <v>0</v>
      </c>
      <c r="H1030" s="3" t="s">
        <v>411</v>
      </c>
      <c r="I1030" s="8">
        <v>0</v>
      </c>
      <c r="J1030" s="3" t="s">
        <v>556</v>
      </c>
      <c r="K1030" s="3" t="s">
        <v>573</v>
      </c>
      <c r="L1030" s="8">
        <v>0</v>
      </c>
      <c r="M1030" s="11">
        <v>205</v>
      </c>
      <c r="N1030" t="str">
        <f>IF(AND(Tabla_Terminales[[#This Row],[Terminales]]&gt;2,Tabla_Terminales[[#This Row],[Operaciones_diarias]]&gt;170),"💵","NO")</f>
        <v>NO</v>
      </c>
    </row>
    <row r="1031" spans="1:14" x14ac:dyDescent="0.25">
      <c r="A1031" s="8">
        <v>41035</v>
      </c>
      <c r="B1031" s="3" t="s">
        <v>607</v>
      </c>
      <c r="C1031" s="3" t="s">
        <v>39</v>
      </c>
      <c r="D1031" s="3" t="s">
        <v>40</v>
      </c>
      <c r="E1031" s="8">
        <v>1</v>
      </c>
      <c r="F1031" t="b">
        <v>1</v>
      </c>
      <c r="G1031" t="b">
        <v>1</v>
      </c>
      <c r="H1031" s="3" t="s">
        <v>411</v>
      </c>
      <c r="I1031" s="8">
        <v>0</v>
      </c>
      <c r="J1031" s="3" t="s">
        <v>558</v>
      </c>
      <c r="K1031" s="3" t="s">
        <v>561</v>
      </c>
      <c r="L1031" s="8">
        <v>0</v>
      </c>
      <c r="M1031" s="11">
        <v>126</v>
      </c>
      <c r="N1031" t="str">
        <f>IF(AND(Tabla_Terminales[[#This Row],[Terminales]]&gt;2,Tabla_Terminales[[#This Row],[Operaciones_diarias]]&gt;170),"💵","NO")</f>
        <v>NO</v>
      </c>
    </row>
    <row r="1032" spans="1:14" x14ac:dyDescent="0.25">
      <c r="A1032" s="8">
        <v>40062</v>
      </c>
      <c r="B1032" s="3" t="s">
        <v>611</v>
      </c>
      <c r="C1032" s="3" t="s">
        <v>39</v>
      </c>
      <c r="D1032" s="3" t="s">
        <v>40</v>
      </c>
      <c r="E1032" s="8">
        <v>1</v>
      </c>
      <c r="F1032" t="b">
        <v>0</v>
      </c>
      <c r="G1032" t="b">
        <v>0</v>
      </c>
      <c r="H1032" s="3" t="s">
        <v>412</v>
      </c>
      <c r="I1032" s="8">
        <v>1778</v>
      </c>
      <c r="J1032" s="3" t="s">
        <v>515</v>
      </c>
      <c r="K1032" s="3" t="s">
        <v>559</v>
      </c>
      <c r="L1032" s="8">
        <v>1089</v>
      </c>
      <c r="M1032" s="11">
        <v>60</v>
      </c>
      <c r="N1032" t="str">
        <f>IF(AND(Tabla_Terminales[[#This Row],[Terminales]]&gt;2,Tabla_Terminales[[#This Row],[Operaciones_diarias]]&gt;170),"💵","NO")</f>
        <v>NO</v>
      </c>
    </row>
    <row r="1033" spans="1:14" x14ac:dyDescent="0.25">
      <c r="A1033" s="8">
        <v>40129</v>
      </c>
      <c r="B1033" s="3" t="s">
        <v>604</v>
      </c>
      <c r="C1033" s="3" t="s">
        <v>39</v>
      </c>
      <c r="D1033" s="3" t="s">
        <v>40</v>
      </c>
      <c r="E1033" s="8">
        <v>5</v>
      </c>
      <c r="F1033" t="b">
        <v>1</v>
      </c>
      <c r="G1033" t="b">
        <v>0</v>
      </c>
      <c r="H1033" s="3" t="s">
        <v>412</v>
      </c>
      <c r="I1033" s="8">
        <v>402</v>
      </c>
      <c r="J1033" s="3" t="s">
        <v>515</v>
      </c>
      <c r="K1033" s="3" t="s">
        <v>559</v>
      </c>
      <c r="L1033" s="8">
        <v>1086</v>
      </c>
      <c r="M1033" s="11">
        <v>104</v>
      </c>
      <c r="N1033" t="str">
        <f>IF(AND(Tabla_Terminales[[#This Row],[Terminales]]&gt;2,Tabla_Terminales[[#This Row],[Operaciones_diarias]]&gt;170),"💵","NO")</f>
        <v>NO</v>
      </c>
    </row>
    <row r="1034" spans="1:14" x14ac:dyDescent="0.25">
      <c r="A1034" s="8">
        <v>40929</v>
      </c>
      <c r="B1034" s="3" t="s">
        <v>602</v>
      </c>
      <c r="C1034" s="3" t="s">
        <v>39</v>
      </c>
      <c r="D1034" s="3" t="s">
        <v>40</v>
      </c>
      <c r="E1034" s="8">
        <v>1</v>
      </c>
      <c r="F1034" t="b">
        <v>0</v>
      </c>
      <c r="G1034" t="b">
        <v>0</v>
      </c>
      <c r="H1034" s="3" t="s">
        <v>413</v>
      </c>
      <c r="I1034" s="8">
        <v>0</v>
      </c>
      <c r="J1034" s="3" t="s">
        <v>530</v>
      </c>
      <c r="K1034" s="3" t="s">
        <v>569</v>
      </c>
      <c r="L1034" s="8">
        <v>0</v>
      </c>
      <c r="M1034" s="11">
        <v>193</v>
      </c>
      <c r="N1034" t="str">
        <f>IF(AND(Tabla_Terminales[[#This Row],[Terminales]]&gt;2,Tabla_Terminales[[#This Row],[Operaciones_diarias]]&gt;170),"💵","NO")</f>
        <v>NO</v>
      </c>
    </row>
    <row r="1035" spans="1:14" x14ac:dyDescent="0.25">
      <c r="A1035" s="8">
        <v>41334</v>
      </c>
      <c r="B1035" s="3" t="s">
        <v>37</v>
      </c>
      <c r="C1035" s="3" t="s">
        <v>39</v>
      </c>
      <c r="D1035" s="3" t="s">
        <v>40</v>
      </c>
      <c r="E1035" s="8">
        <v>2</v>
      </c>
      <c r="F1035" t="b">
        <v>1</v>
      </c>
      <c r="G1035" t="b">
        <v>1</v>
      </c>
      <c r="H1035" s="3" t="s">
        <v>414</v>
      </c>
      <c r="I1035" s="8">
        <v>0</v>
      </c>
      <c r="J1035" s="3" t="s">
        <v>525</v>
      </c>
      <c r="K1035" s="3" t="s">
        <v>560</v>
      </c>
      <c r="L1035" s="8">
        <v>0</v>
      </c>
      <c r="M1035" s="11">
        <v>115</v>
      </c>
      <c r="N1035" t="str">
        <f>IF(AND(Tabla_Terminales[[#This Row],[Terminales]]&gt;2,Tabla_Terminales[[#This Row],[Operaciones_diarias]]&gt;170),"💵","NO")</f>
        <v>NO</v>
      </c>
    </row>
    <row r="1036" spans="1:14" x14ac:dyDescent="0.25">
      <c r="A1036" s="8">
        <v>40316</v>
      </c>
      <c r="B1036" s="3" t="s">
        <v>604</v>
      </c>
      <c r="C1036" s="3" t="s">
        <v>39</v>
      </c>
      <c r="D1036" s="3" t="s">
        <v>40</v>
      </c>
      <c r="E1036" s="8">
        <v>1</v>
      </c>
      <c r="F1036" t="b">
        <v>0</v>
      </c>
      <c r="G1036" t="b">
        <v>1</v>
      </c>
      <c r="H1036" s="3" t="s">
        <v>415</v>
      </c>
      <c r="I1036" s="8">
        <v>0</v>
      </c>
      <c r="J1036" s="3" t="s">
        <v>514</v>
      </c>
      <c r="K1036" s="3" t="s">
        <v>559</v>
      </c>
      <c r="L1036" s="8">
        <v>0</v>
      </c>
      <c r="M1036" s="11">
        <v>179</v>
      </c>
      <c r="N1036" t="str">
        <f>IF(AND(Tabla_Terminales[[#This Row],[Terminales]]&gt;2,Tabla_Terminales[[#This Row],[Operaciones_diarias]]&gt;170),"💵","NO")</f>
        <v>NO</v>
      </c>
    </row>
    <row r="1037" spans="1:14" x14ac:dyDescent="0.25">
      <c r="A1037" s="8">
        <v>39993</v>
      </c>
      <c r="B1037" s="3" t="s">
        <v>611</v>
      </c>
      <c r="C1037" s="3" t="s">
        <v>39</v>
      </c>
      <c r="D1037" s="3" t="s">
        <v>40</v>
      </c>
      <c r="E1037" s="8">
        <v>2</v>
      </c>
      <c r="F1037" t="b">
        <v>1</v>
      </c>
      <c r="G1037" t="b">
        <v>1</v>
      </c>
      <c r="H1037" s="3" t="s">
        <v>415</v>
      </c>
      <c r="I1037" s="8">
        <v>0</v>
      </c>
      <c r="J1037" s="3" t="s">
        <v>514</v>
      </c>
      <c r="K1037" s="3" t="s">
        <v>559</v>
      </c>
      <c r="L1037" s="8">
        <v>0</v>
      </c>
      <c r="M1037" s="11">
        <v>216</v>
      </c>
      <c r="N1037" t="str">
        <f>IF(AND(Tabla_Terminales[[#This Row],[Terminales]]&gt;2,Tabla_Terminales[[#This Row],[Operaciones_diarias]]&gt;170),"💵","NO")</f>
        <v>NO</v>
      </c>
    </row>
    <row r="1038" spans="1:14" x14ac:dyDescent="0.25">
      <c r="A1038" s="8">
        <v>39976</v>
      </c>
      <c r="B1038" s="3" t="s">
        <v>608</v>
      </c>
      <c r="C1038" s="3" t="s">
        <v>39</v>
      </c>
      <c r="D1038" s="3" t="s">
        <v>40</v>
      </c>
      <c r="E1038" s="8">
        <v>1</v>
      </c>
      <c r="F1038" t="b">
        <v>1</v>
      </c>
      <c r="G1038" t="b">
        <v>1</v>
      </c>
      <c r="H1038" s="3" t="s">
        <v>415</v>
      </c>
      <c r="I1038" s="8">
        <v>0</v>
      </c>
      <c r="J1038" s="3" t="s">
        <v>515</v>
      </c>
      <c r="K1038" s="3" t="s">
        <v>559</v>
      </c>
      <c r="L1038" s="8">
        <v>0</v>
      </c>
      <c r="M1038" s="11">
        <v>271</v>
      </c>
      <c r="N1038" t="str">
        <f>IF(AND(Tabla_Terminales[[#This Row],[Terminales]]&gt;2,Tabla_Terminales[[#This Row],[Operaciones_diarias]]&gt;170),"💵","NO")</f>
        <v>NO</v>
      </c>
    </row>
    <row r="1039" spans="1:14" x14ac:dyDescent="0.25">
      <c r="A1039" s="8">
        <v>41048</v>
      </c>
      <c r="B1039" s="3" t="s">
        <v>607</v>
      </c>
      <c r="C1039" s="3" t="s">
        <v>39</v>
      </c>
      <c r="D1039" s="3" t="s">
        <v>40</v>
      </c>
      <c r="E1039" s="8">
        <v>3</v>
      </c>
      <c r="F1039" t="b">
        <v>1</v>
      </c>
      <c r="G1039" t="b">
        <v>1</v>
      </c>
      <c r="H1039" s="3" t="s">
        <v>416</v>
      </c>
      <c r="I1039" s="8">
        <v>0</v>
      </c>
      <c r="J1039" s="3" t="s">
        <v>522</v>
      </c>
      <c r="K1039" s="3" t="s">
        <v>564</v>
      </c>
      <c r="L1039" s="8">
        <v>0</v>
      </c>
      <c r="M1039" s="11">
        <v>47</v>
      </c>
      <c r="N1039" t="str">
        <f>IF(AND(Tabla_Terminales[[#This Row],[Terminales]]&gt;2,Tabla_Terminales[[#This Row],[Operaciones_diarias]]&gt;170),"💵","NO")</f>
        <v>NO</v>
      </c>
    </row>
    <row r="1040" spans="1:14" x14ac:dyDescent="0.25">
      <c r="A1040" s="8">
        <v>40758</v>
      </c>
      <c r="B1040" s="3" t="s">
        <v>602</v>
      </c>
      <c r="C1040" s="3" t="s">
        <v>39</v>
      </c>
      <c r="D1040" s="3" t="s">
        <v>40</v>
      </c>
      <c r="E1040" s="8">
        <v>2</v>
      </c>
      <c r="F1040" t="b">
        <v>0</v>
      </c>
      <c r="G1040" t="b">
        <v>0</v>
      </c>
      <c r="H1040" s="3" t="s">
        <v>417</v>
      </c>
      <c r="I1040" s="8">
        <v>0</v>
      </c>
      <c r="J1040" s="3" t="s">
        <v>525</v>
      </c>
      <c r="K1040" s="3" t="s">
        <v>560</v>
      </c>
      <c r="L1040" s="8">
        <v>0</v>
      </c>
      <c r="M1040" s="11">
        <v>48</v>
      </c>
      <c r="N1040" t="str">
        <f>IF(AND(Tabla_Terminales[[#This Row],[Terminales]]&gt;2,Tabla_Terminales[[#This Row],[Operaciones_diarias]]&gt;170),"💵","NO")</f>
        <v>NO</v>
      </c>
    </row>
    <row r="1041" spans="1:14" x14ac:dyDescent="0.25">
      <c r="A1041" s="8">
        <v>41058</v>
      </c>
      <c r="B1041" s="3" t="s">
        <v>607</v>
      </c>
      <c r="C1041" s="3" t="s">
        <v>39</v>
      </c>
      <c r="D1041" s="3" t="s">
        <v>40</v>
      </c>
      <c r="E1041" s="8">
        <v>1</v>
      </c>
      <c r="F1041" t="b">
        <v>0</v>
      </c>
      <c r="G1041" t="b">
        <v>0</v>
      </c>
      <c r="H1041" s="3" t="s">
        <v>418</v>
      </c>
      <c r="I1041" s="8">
        <v>0</v>
      </c>
      <c r="J1041" s="3" t="s">
        <v>519</v>
      </c>
      <c r="K1041" s="3" t="s">
        <v>560</v>
      </c>
      <c r="L1041" s="8">
        <v>0</v>
      </c>
      <c r="M1041" s="11">
        <v>204</v>
      </c>
      <c r="N1041" t="str">
        <f>IF(AND(Tabla_Terminales[[#This Row],[Terminales]]&gt;2,Tabla_Terminales[[#This Row],[Operaciones_diarias]]&gt;170),"💵","NO")</f>
        <v>NO</v>
      </c>
    </row>
    <row r="1042" spans="1:14" x14ac:dyDescent="0.25">
      <c r="A1042" s="8">
        <v>41063</v>
      </c>
      <c r="B1042" s="3" t="s">
        <v>607</v>
      </c>
      <c r="C1042" s="3" t="s">
        <v>39</v>
      </c>
      <c r="D1042" s="3" t="s">
        <v>40</v>
      </c>
      <c r="E1042" s="8">
        <v>2</v>
      </c>
      <c r="F1042" t="b">
        <v>0</v>
      </c>
      <c r="G1042" t="b">
        <v>1</v>
      </c>
      <c r="H1042" s="3" t="s">
        <v>286</v>
      </c>
      <c r="I1042" s="8">
        <v>0</v>
      </c>
      <c r="J1042" s="3" t="s">
        <v>549</v>
      </c>
      <c r="K1042" s="3" t="s">
        <v>559</v>
      </c>
      <c r="L1042" s="8">
        <v>0</v>
      </c>
      <c r="M1042" s="11">
        <v>243</v>
      </c>
      <c r="N1042" t="str">
        <f>IF(AND(Tabla_Terminales[[#This Row],[Terminales]]&gt;2,Tabla_Terminales[[#This Row],[Operaciones_diarias]]&gt;170),"💵","NO")</f>
        <v>NO</v>
      </c>
    </row>
    <row r="1043" spans="1:14" x14ac:dyDescent="0.25">
      <c r="A1043" s="8">
        <v>40212</v>
      </c>
      <c r="B1043" s="3" t="s">
        <v>604</v>
      </c>
      <c r="C1043" s="3" t="s">
        <v>39</v>
      </c>
      <c r="D1043" s="3" t="s">
        <v>40</v>
      </c>
      <c r="E1043" s="8">
        <v>3</v>
      </c>
      <c r="F1043" t="b">
        <v>1</v>
      </c>
      <c r="G1043" t="b">
        <v>1</v>
      </c>
      <c r="H1043" s="3" t="s">
        <v>286</v>
      </c>
      <c r="I1043" s="8">
        <v>0</v>
      </c>
      <c r="J1043" s="3" t="s">
        <v>515</v>
      </c>
      <c r="K1043" s="3" t="s">
        <v>559</v>
      </c>
      <c r="L1043" s="8">
        <v>0</v>
      </c>
      <c r="M1043" s="11">
        <v>131</v>
      </c>
      <c r="N1043" t="str">
        <f>IF(AND(Tabla_Terminales[[#This Row],[Terminales]]&gt;2,Tabla_Terminales[[#This Row],[Operaciones_diarias]]&gt;170),"💵","NO")</f>
        <v>NO</v>
      </c>
    </row>
    <row r="1044" spans="1:14" x14ac:dyDescent="0.25">
      <c r="A1044" s="8">
        <v>39841</v>
      </c>
      <c r="B1044" s="3" t="s">
        <v>610</v>
      </c>
      <c r="C1044" s="3" t="s">
        <v>39</v>
      </c>
      <c r="D1044" s="3" t="s">
        <v>40</v>
      </c>
      <c r="E1044" s="8">
        <v>2</v>
      </c>
      <c r="F1044" t="b">
        <v>0</v>
      </c>
      <c r="G1044" t="b">
        <v>0</v>
      </c>
      <c r="H1044" s="3" t="s">
        <v>419</v>
      </c>
      <c r="I1044" s="8">
        <v>44</v>
      </c>
      <c r="J1044" s="3" t="s">
        <v>522</v>
      </c>
      <c r="K1044" s="3" t="s">
        <v>564</v>
      </c>
      <c r="L1044" s="8">
        <v>1408</v>
      </c>
      <c r="M1044" s="11">
        <v>285</v>
      </c>
      <c r="N1044" t="str">
        <f>IF(AND(Tabla_Terminales[[#This Row],[Terminales]]&gt;2,Tabla_Terminales[[#This Row],[Operaciones_diarias]]&gt;170),"💵","NO")</f>
        <v>NO</v>
      </c>
    </row>
    <row r="1045" spans="1:14" x14ac:dyDescent="0.25">
      <c r="A1045" s="8">
        <v>39787</v>
      </c>
      <c r="B1045" s="3" t="s">
        <v>610</v>
      </c>
      <c r="C1045" s="3" t="s">
        <v>39</v>
      </c>
      <c r="D1045" s="3" t="s">
        <v>40</v>
      </c>
      <c r="E1045" s="8">
        <v>1</v>
      </c>
      <c r="F1045" t="b">
        <v>0</v>
      </c>
      <c r="G1045" t="b">
        <v>0</v>
      </c>
      <c r="H1045" s="3" t="s">
        <v>419</v>
      </c>
      <c r="I1045" s="8">
        <v>44</v>
      </c>
      <c r="J1045" s="3" t="s">
        <v>522</v>
      </c>
      <c r="K1045" s="3" t="s">
        <v>564</v>
      </c>
      <c r="L1045" s="8">
        <v>1408</v>
      </c>
      <c r="M1045" s="11">
        <v>111</v>
      </c>
      <c r="N1045" t="str">
        <f>IF(AND(Tabla_Terminales[[#This Row],[Terminales]]&gt;2,Tabla_Terminales[[#This Row],[Operaciones_diarias]]&gt;170),"💵","NO")</f>
        <v>NO</v>
      </c>
    </row>
    <row r="1046" spans="1:14" x14ac:dyDescent="0.25">
      <c r="A1046" s="8">
        <v>41159</v>
      </c>
      <c r="B1046" s="3" t="s">
        <v>605</v>
      </c>
      <c r="C1046" s="3" t="s">
        <v>39</v>
      </c>
      <c r="D1046" s="3" t="s">
        <v>40</v>
      </c>
      <c r="E1046" s="8">
        <v>1</v>
      </c>
      <c r="F1046" t="b">
        <v>0</v>
      </c>
      <c r="G1046" t="b">
        <v>1</v>
      </c>
      <c r="H1046" s="3" t="s">
        <v>420</v>
      </c>
      <c r="I1046" s="8">
        <v>4750</v>
      </c>
      <c r="J1046" s="3" t="s">
        <v>542</v>
      </c>
      <c r="K1046" s="3" t="s">
        <v>573</v>
      </c>
      <c r="L1046" s="8">
        <v>1417</v>
      </c>
      <c r="M1046" s="11">
        <v>24</v>
      </c>
      <c r="N1046" t="str">
        <f>IF(AND(Tabla_Terminales[[#This Row],[Terminales]]&gt;2,Tabla_Terminales[[#This Row],[Operaciones_diarias]]&gt;170),"💵","NO")</f>
        <v>NO</v>
      </c>
    </row>
    <row r="1047" spans="1:14" x14ac:dyDescent="0.25">
      <c r="A1047" s="8">
        <v>40939</v>
      </c>
      <c r="B1047" s="3" t="s">
        <v>602</v>
      </c>
      <c r="C1047" s="3" t="s">
        <v>39</v>
      </c>
      <c r="D1047" s="3" t="s">
        <v>40</v>
      </c>
      <c r="E1047" s="8">
        <v>1</v>
      </c>
      <c r="F1047" t="b">
        <v>1</v>
      </c>
      <c r="G1047" t="b">
        <v>0</v>
      </c>
      <c r="H1047" s="3" t="s">
        <v>421</v>
      </c>
      <c r="I1047" s="8">
        <v>0</v>
      </c>
      <c r="J1047" s="3" t="s">
        <v>525</v>
      </c>
      <c r="K1047" s="3" t="s">
        <v>560</v>
      </c>
      <c r="L1047" s="8">
        <v>0</v>
      </c>
      <c r="M1047" s="11">
        <v>33</v>
      </c>
      <c r="N1047" t="str">
        <f>IF(AND(Tabla_Terminales[[#This Row],[Terminales]]&gt;2,Tabla_Terminales[[#This Row],[Operaciones_diarias]]&gt;170),"💵","NO")</f>
        <v>NO</v>
      </c>
    </row>
    <row r="1048" spans="1:14" x14ac:dyDescent="0.25">
      <c r="A1048" s="8">
        <v>40323</v>
      </c>
      <c r="B1048" s="3" t="s">
        <v>604</v>
      </c>
      <c r="C1048" s="3" t="s">
        <v>39</v>
      </c>
      <c r="D1048" s="3" t="s">
        <v>40</v>
      </c>
      <c r="E1048" s="8">
        <v>2</v>
      </c>
      <c r="F1048" t="b">
        <v>0</v>
      </c>
      <c r="G1048" t="b">
        <v>1</v>
      </c>
      <c r="H1048" s="3" t="s">
        <v>421</v>
      </c>
      <c r="I1048" s="8">
        <v>0</v>
      </c>
      <c r="J1048" s="3" t="s">
        <v>525</v>
      </c>
      <c r="K1048" s="3" t="s">
        <v>560</v>
      </c>
      <c r="L1048" s="8">
        <v>0</v>
      </c>
      <c r="M1048" s="11">
        <v>155</v>
      </c>
      <c r="N1048" t="str">
        <f>IF(AND(Tabla_Terminales[[#This Row],[Terminales]]&gt;2,Tabla_Terminales[[#This Row],[Operaciones_diarias]]&gt;170),"💵","NO")</f>
        <v>NO</v>
      </c>
    </row>
    <row r="1049" spans="1:14" x14ac:dyDescent="0.25">
      <c r="A1049" s="8">
        <v>40105</v>
      </c>
      <c r="B1049" s="3" t="s">
        <v>604</v>
      </c>
      <c r="C1049" s="3" t="s">
        <v>39</v>
      </c>
      <c r="D1049" s="3" t="s">
        <v>40</v>
      </c>
      <c r="E1049" s="8">
        <v>3</v>
      </c>
      <c r="F1049" t="b">
        <v>0</v>
      </c>
      <c r="G1049" t="b">
        <v>1</v>
      </c>
      <c r="H1049" s="3" t="s">
        <v>422</v>
      </c>
      <c r="I1049" s="8">
        <v>2727</v>
      </c>
      <c r="J1049" s="3" t="s">
        <v>530</v>
      </c>
      <c r="K1049" s="3" t="s">
        <v>569</v>
      </c>
      <c r="L1049" s="8">
        <v>1425</v>
      </c>
      <c r="M1049" s="11">
        <v>151</v>
      </c>
      <c r="N1049" t="str">
        <f>IF(AND(Tabla_Terminales[[#This Row],[Terminales]]&gt;2,Tabla_Terminales[[#This Row],[Operaciones_diarias]]&gt;170),"💵","NO")</f>
        <v>NO</v>
      </c>
    </row>
    <row r="1050" spans="1:14" x14ac:dyDescent="0.25">
      <c r="A1050" s="8">
        <v>40265</v>
      </c>
      <c r="B1050" s="3" t="s">
        <v>604</v>
      </c>
      <c r="C1050" s="3" t="s">
        <v>39</v>
      </c>
      <c r="D1050" s="3" t="s">
        <v>40</v>
      </c>
      <c r="E1050" s="8">
        <v>3</v>
      </c>
      <c r="F1050" t="b">
        <v>0</v>
      </c>
      <c r="G1050" t="b">
        <v>0</v>
      </c>
      <c r="H1050" s="3" t="s">
        <v>422</v>
      </c>
      <c r="I1050" s="8">
        <v>3212</v>
      </c>
      <c r="J1050" s="3" t="s">
        <v>530</v>
      </c>
      <c r="K1050" s="3" t="s">
        <v>569</v>
      </c>
      <c r="L1050" s="8">
        <v>1425</v>
      </c>
      <c r="M1050" s="11">
        <v>118</v>
      </c>
      <c r="N1050" t="str">
        <f>IF(AND(Tabla_Terminales[[#This Row],[Terminales]]&gt;2,Tabla_Terminales[[#This Row],[Operaciones_diarias]]&gt;170),"💵","NO")</f>
        <v>NO</v>
      </c>
    </row>
    <row r="1051" spans="1:14" x14ac:dyDescent="0.25">
      <c r="A1051" s="8">
        <v>39804</v>
      </c>
      <c r="B1051" s="3" t="s">
        <v>610</v>
      </c>
      <c r="C1051" s="3" t="s">
        <v>39</v>
      </c>
      <c r="D1051" s="3" t="s">
        <v>40</v>
      </c>
      <c r="E1051" s="8">
        <v>1</v>
      </c>
      <c r="F1051" t="b">
        <v>1</v>
      </c>
      <c r="G1051" t="b">
        <v>1</v>
      </c>
      <c r="H1051" s="3" t="s">
        <v>423</v>
      </c>
      <c r="I1051" s="8">
        <v>355</v>
      </c>
      <c r="J1051" s="3" t="s">
        <v>514</v>
      </c>
      <c r="K1051" s="3" t="s">
        <v>559</v>
      </c>
      <c r="L1051" s="8">
        <v>1107</v>
      </c>
      <c r="M1051" s="11">
        <v>156</v>
      </c>
      <c r="N1051" t="str">
        <f>IF(AND(Tabla_Terminales[[#This Row],[Terminales]]&gt;2,Tabla_Terminales[[#This Row],[Operaciones_diarias]]&gt;170),"💵","NO")</f>
        <v>NO</v>
      </c>
    </row>
    <row r="1052" spans="1:14" x14ac:dyDescent="0.25">
      <c r="A1052" s="8">
        <v>39782</v>
      </c>
      <c r="B1052" s="3" t="s">
        <v>610</v>
      </c>
      <c r="C1052" s="3" t="s">
        <v>39</v>
      </c>
      <c r="D1052" s="3" t="s">
        <v>40</v>
      </c>
      <c r="E1052" s="8">
        <v>2</v>
      </c>
      <c r="F1052" t="b">
        <v>1</v>
      </c>
      <c r="G1052" t="b">
        <v>1</v>
      </c>
      <c r="H1052" s="3" t="s">
        <v>423</v>
      </c>
      <c r="I1052" s="8">
        <v>505</v>
      </c>
      <c r="J1052" s="3" t="s">
        <v>514</v>
      </c>
      <c r="K1052" s="3" t="s">
        <v>559</v>
      </c>
      <c r="L1052" s="8">
        <v>1107</v>
      </c>
      <c r="M1052" s="11">
        <v>201</v>
      </c>
      <c r="N1052" t="str">
        <f>IF(AND(Tabla_Terminales[[#This Row],[Terminales]]&gt;2,Tabla_Terminales[[#This Row],[Operaciones_diarias]]&gt;170),"💵","NO")</f>
        <v>NO</v>
      </c>
    </row>
    <row r="1053" spans="1:14" x14ac:dyDescent="0.25">
      <c r="A1053" s="8">
        <v>40468</v>
      </c>
      <c r="B1053" s="3" t="s">
        <v>603</v>
      </c>
      <c r="C1053" s="3" t="s">
        <v>39</v>
      </c>
      <c r="D1053" s="3" t="s">
        <v>40</v>
      </c>
      <c r="E1053" s="8">
        <v>2</v>
      </c>
      <c r="F1053" t="b">
        <v>0</v>
      </c>
      <c r="G1053" t="b">
        <v>1</v>
      </c>
      <c r="H1053" s="3" t="s">
        <v>287</v>
      </c>
      <c r="I1053" s="8">
        <v>1447</v>
      </c>
      <c r="J1053" s="3" t="s">
        <v>530</v>
      </c>
      <c r="K1053" s="3" t="s">
        <v>569</v>
      </c>
      <c r="L1053" s="8">
        <v>1414</v>
      </c>
      <c r="M1053" s="11">
        <v>127</v>
      </c>
      <c r="N1053" t="str">
        <f>IF(AND(Tabla_Terminales[[#This Row],[Terminales]]&gt;2,Tabla_Terminales[[#This Row],[Operaciones_diarias]]&gt;170),"💵","NO")</f>
        <v>NO</v>
      </c>
    </row>
    <row r="1054" spans="1:14" x14ac:dyDescent="0.25">
      <c r="A1054" s="8">
        <v>39963</v>
      </c>
      <c r="B1054" s="3" t="s">
        <v>608</v>
      </c>
      <c r="C1054" s="3" t="s">
        <v>39</v>
      </c>
      <c r="D1054" s="3" t="s">
        <v>40</v>
      </c>
      <c r="E1054" s="8">
        <v>1</v>
      </c>
      <c r="F1054" t="b">
        <v>0</v>
      </c>
      <c r="G1054" t="b">
        <v>1</v>
      </c>
      <c r="H1054" s="3" t="s">
        <v>424</v>
      </c>
      <c r="I1054" s="8">
        <v>562</v>
      </c>
      <c r="J1054" s="3" t="s">
        <v>512</v>
      </c>
      <c r="K1054" s="3" t="s">
        <v>559</v>
      </c>
      <c r="L1054" s="8">
        <v>1038</v>
      </c>
      <c r="M1054" s="11">
        <v>211</v>
      </c>
      <c r="N1054" t="str">
        <f>IF(AND(Tabla_Terminales[[#This Row],[Terminales]]&gt;2,Tabla_Terminales[[#This Row],[Operaciones_diarias]]&gt;170),"💵","NO")</f>
        <v>NO</v>
      </c>
    </row>
    <row r="1055" spans="1:14" x14ac:dyDescent="0.25">
      <c r="A1055" s="8">
        <v>40220</v>
      </c>
      <c r="B1055" s="3" t="s">
        <v>604</v>
      </c>
      <c r="C1055" s="3" t="s">
        <v>39</v>
      </c>
      <c r="D1055" s="3" t="s">
        <v>40</v>
      </c>
      <c r="E1055" s="8">
        <v>2</v>
      </c>
      <c r="F1055" t="b">
        <v>1</v>
      </c>
      <c r="G1055" t="b">
        <v>1</v>
      </c>
      <c r="H1055" s="3" t="s">
        <v>425</v>
      </c>
      <c r="I1055" s="8">
        <v>735</v>
      </c>
      <c r="J1055" s="3" t="s">
        <v>517</v>
      </c>
      <c r="K1055" s="3" t="s">
        <v>559</v>
      </c>
      <c r="L1055" s="8">
        <v>1062</v>
      </c>
      <c r="M1055" s="11">
        <v>249</v>
      </c>
      <c r="N1055" t="str">
        <f>IF(AND(Tabla_Terminales[[#This Row],[Terminales]]&gt;2,Tabla_Terminales[[#This Row],[Operaciones_diarias]]&gt;170),"💵","NO")</f>
        <v>NO</v>
      </c>
    </row>
    <row r="1056" spans="1:14" x14ac:dyDescent="0.25">
      <c r="A1056" s="8">
        <v>39880</v>
      </c>
      <c r="B1056" s="3" t="s">
        <v>610</v>
      </c>
      <c r="C1056" s="3" t="s">
        <v>39</v>
      </c>
      <c r="D1056" s="3" t="s">
        <v>40</v>
      </c>
      <c r="E1056" s="8">
        <v>2</v>
      </c>
      <c r="F1056" t="b">
        <v>0</v>
      </c>
      <c r="G1056" t="b">
        <v>1</v>
      </c>
      <c r="H1056" s="3" t="s">
        <v>426</v>
      </c>
      <c r="I1056" s="8">
        <v>0</v>
      </c>
      <c r="J1056" s="3" t="s">
        <v>524</v>
      </c>
      <c r="K1056" s="3" t="s">
        <v>565</v>
      </c>
      <c r="L1056" s="8">
        <v>0</v>
      </c>
      <c r="M1056" s="11">
        <v>52</v>
      </c>
      <c r="N1056" t="str">
        <f>IF(AND(Tabla_Terminales[[#This Row],[Terminales]]&gt;2,Tabla_Terminales[[#This Row],[Operaciones_diarias]]&gt;170),"💵","NO")</f>
        <v>NO</v>
      </c>
    </row>
    <row r="1057" spans="1:14" x14ac:dyDescent="0.25">
      <c r="A1057" s="8">
        <v>40340</v>
      </c>
      <c r="B1057" s="3" t="s">
        <v>604</v>
      </c>
      <c r="C1057" s="3" t="s">
        <v>39</v>
      </c>
      <c r="D1057" s="3" t="s">
        <v>40</v>
      </c>
      <c r="E1057" s="8">
        <v>1</v>
      </c>
      <c r="F1057" t="b">
        <v>1</v>
      </c>
      <c r="G1057" t="b">
        <v>0</v>
      </c>
      <c r="H1057" s="3" t="s">
        <v>289</v>
      </c>
      <c r="I1057" s="8">
        <v>1959</v>
      </c>
      <c r="J1057" s="3" t="s">
        <v>532</v>
      </c>
      <c r="K1057" s="3" t="s">
        <v>570</v>
      </c>
      <c r="L1057" s="8">
        <v>1428</v>
      </c>
      <c r="M1057" s="11">
        <v>174</v>
      </c>
      <c r="N1057" t="str">
        <f>IF(AND(Tabla_Terminales[[#This Row],[Terminales]]&gt;2,Tabla_Terminales[[#This Row],[Operaciones_diarias]]&gt;170),"💵","NO")</f>
        <v>NO</v>
      </c>
    </row>
    <row r="1058" spans="1:14" x14ac:dyDescent="0.25">
      <c r="A1058" s="8">
        <v>39962</v>
      </c>
      <c r="B1058" s="3" t="s">
        <v>608</v>
      </c>
      <c r="C1058" s="3" t="s">
        <v>39</v>
      </c>
      <c r="D1058" s="3" t="s">
        <v>40</v>
      </c>
      <c r="E1058" s="8">
        <v>2</v>
      </c>
      <c r="F1058" t="b">
        <v>1</v>
      </c>
      <c r="G1058" t="b">
        <v>1</v>
      </c>
      <c r="H1058" s="3" t="s">
        <v>289</v>
      </c>
      <c r="I1058" s="8">
        <v>2558</v>
      </c>
      <c r="J1058" s="3" t="s">
        <v>532</v>
      </c>
      <c r="K1058" s="3" t="s">
        <v>570</v>
      </c>
      <c r="L1058" s="8">
        <v>1428</v>
      </c>
      <c r="M1058" s="11">
        <v>26</v>
      </c>
      <c r="N1058" t="str">
        <f>IF(AND(Tabla_Terminales[[#This Row],[Terminales]]&gt;2,Tabla_Terminales[[#This Row],[Operaciones_diarias]]&gt;170),"💵","NO")</f>
        <v>NO</v>
      </c>
    </row>
    <row r="1059" spans="1:14" x14ac:dyDescent="0.25">
      <c r="A1059" s="8">
        <v>41025</v>
      </c>
      <c r="B1059" s="3" t="s">
        <v>607</v>
      </c>
      <c r="C1059" s="3" t="s">
        <v>39</v>
      </c>
      <c r="D1059" s="3" t="s">
        <v>40</v>
      </c>
      <c r="E1059" s="8">
        <v>3</v>
      </c>
      <c r="F1059" t="b">
        <v>1</v>
      </c>
      <c r="G1059" t="b">
        <v>0</v>
      </c>
      <c r="H1059" s="3" t="s">
        <v>427</v>
      </c>
      <c r="I1059" s="8">
        <v>0</v>
      </c>
      <c r="J1059" s="3" t="s">
        <v>535</v>
      </c>
      <c r="K1059" s="3" t="s">
        <v>571</v>
      </c>
      <c r="L1059" s="8">
        <v>0</v>
      </c>
      <c r="M1059" s="11">
        <v>132</v>
      </c>
      <c r="N1059" t="str">
        <f>IF(AND(Tabla_Terminales[[#This Row],[Terminales]]&gt;2,Tabla_Terminales[[#This Row],[Operaciones_diarias]]&gt;170),"💵","NO")</f>
        <v>NO</v>
      </c>
    </row>
    <row r="1060" spans="1:14" x14ac:dyDescent="0.25">
      <c r="A1060" s="8">
        <v>40390</v>
      </c>
      <c r="B1060" s="3" t="s">
        <v>604</v>
      </c>
      <c r="C1060" s="3" t="s">
        <v>39</v>
      </c>
      <c r="D1060" s="3" t="s">
        <v>40</v>
      </c>
      <c r="E1060" s="8">
        <v>1</v>
      </c>
      <c r="F1060" t="b">
        <v>1</v>
      </c>
      <c r="G1060" t="b">
        <v>0</v>
      </c>
      <c r="H1060" s="3" t="s">
        <v>287</v>
      </c>
      <c r="I1060" s="8">
        <v>0</v>
      </c>
      <c r="J1060" s="3" t="s">
        <v>530</v>
      </c>
      <c r="K1060" s="3" t="s">
        <v>569</v>
      </c>
      <c r="L1060" s="8">
        <v>0</v>
      </c>
      <c r="M1060" s="11">
        <v>209</v>
      </c>
      <c r="N1060" t="str">
        <f>IF(AND(Tabla_Terminales[[#This Row],[Terminales]]&gt;2,Tabla_Terminales[[#This Row],[Operaciones_diarias]]&gt;170),"💵","NO")</f>
        <v>NO</v>
      </c>
    </row>
    <row r="1061" spans="1:14" x14ac:dyDescent="0.25">
      <c r="A1061" s="8">
        <v>41327</v>
      </c>
      <c r="B1061" s="3" t="s">
        <v>37</v>
      </c>
      <c r="C1061" s="3" t="s">
        <v>39</v>
      </c>
      <c r="D1061" s="3" t="s">
        <v>40</v>
      </c>
      <c r="E1061" s="8">
        <v>1</v>
      </c>
      <c r="F1061" t="b">
        <v>1</v>
      </c>
      <c r="G1061" t="b">
        <v>1</v>
      </c>
      <c r="H1061" s="3" t="s">
        <v>287</v>
      </c>
      <c r="I1061" s="8">
        <v>0</v>
      </c>
      <c r="J1061" s="3" t="s">
        <v>552</v>
      </c>
      <c r="K1061" s="3" t="s">
        <v>573</v>
      </c>
      <c r="L1061" s="8">
        <v>0</v>
      </c>
      <c r="M1061" s="11">
        <v>272</v>
      </c>
      <c r="N1061" t="str">
        <f>IF(AND(Tabla_Terminales[[#This Row],[Terminales]]&gt;2,Tabla_Terminales[[#This Row],[Operaciones_diarias]]&gt;170),"💵","NO")</f>
        <v>NO</v>
      </c>
    </row>
    <row r="1062" spans="1:14" x14ac:dyDescent="0.25">
      <c r="A1062" s="8">
        <v>41191</v>
      </c>
      <c r="B1062" s="3" t="s">
        <v>605</v>
      </c>
      <c r="C1062" s="3" t="s">
        <v>39</v>
      </c>
      <c r="D1062" s="3" t="s">
        <v>40</v>
      </c>
      <c r="E1062" s="8">
        <v>3</v>
      </c>
      <c r="F1062" t="b">
        <v>1</v>
      </c>
      <c r="G1062" t="b">
        <v>0</v>
      </c>
      <c r="H1062" s="3" t="s">
        <v>428</v>
      </c>
      <c r="I1062" s="8">
        <v>0</v>
      </c>
      <c r="J1062" s="3" t="s">
        <v>526</v>
      </c>
      <c r="K1062" s="3" t="s">
        <v>566</v>
      </c>
      <c r="L1062" s="8">
        <v>0</v>
      </c>
      <c r="M1062" s="11">
        <v>281</v>
      </c>
      <c r="N1062" t="str">
        <f>IF(AND(Tabla_Terminales[[#This Row],[Terminales]]&gt;2,Tabla_Terminales[[#This Row],[Operaciones_diarias]]&gt;170),"💵","NO")</f>
        <v>💵</v>
      </c>
    </row>
    <row r="1063" spans="1:14" x14ac:dyDescent="0.25">
      <c r="A1063" s="8">
        <v>40773</v>
      </c>
      <c r="B1063" s="3" t="s">
        <v>602</v>
      </c>
      <c r="C1063" s="3" t="s">
        <v>39</v>
      </c>
      <c r="D1063" s="3" t="s">
        <v>40</v>
      </c>
      <c r="E1063" s="8">
        <v>1</v>
      </c>
      <c r="F1063" t="b">
        <v>1</v>
      </c>
      <c r="G1063" t="b">
        <v>1</v>
      </c>
      <c r="H1063" s="3" t="s">
        <v>429</v>
      </c>
      <c r="I1063" s="8">
        <v>0</v>
      </c>
      <c r="J1063" s="3" t="s">
        <v>529</v>
      </c>
      <c r="K1063" s="3" t="s">
        <v>566</v>
      </c>
      <c r="L1063" s="8">
        <v>0</v>
      </c>
      <c r="M1063" s="11">
        <v>127</v>
      </c>
      <c r="N1063" t="str">
        <f>IF(AND(Tabla_Terminales[[#This Row],[Terminales]]&gt;2,Tabla_Terminales[[#This Row],[Operaciones_diarias]]&gt;170),"💵","NO")</f>
        <v>NO</v>
      </c>
    </row>
    <row r="1064" spans="1:14" x14ac:dyDescent="0.25">
      <c r="A1064" s="8">
        <v>40231</v>
      </c>
      <c r="B1064" s="3" t="s">
        <v>604</v>
      </c>
      <c r="C1064" s="3" t="s">
        <v>39</v>
      </c>
      <c r="D1064" s="3" t="s">
        <v>40</v>
      </c>
      <c r="E1064" s="8">
        <v>1</v>
      </c>
      <c r="F1064" t="b">
        <v>0</v>
      </c>
      <c r="G1064" t="b">
        <v>0</v>
      </c>
      <c r="H1064" s="3" t="s">
        <v>430</v>
      </c>
      <c r="I1064" s="8">
        <v>0</v>
      </c>
      <c r="J1064" s="3" t="s">
        <v>544</v>
      </c>
      <c r="K1064" s="3" t="s">
        <v>572</v>
      </c>
      <c r="L1064" s="8">
        <v>0</v>
      </c>
      <c r="M1064" s="11">
        <v>74</v>
      </c>
      <c r="N1064" t="str">
        <f>IF(AND(Tabla_Terminales[[#This Row],[Terminales]]&gt;2,Tabla_Terminales[[#This Row],[Operaciones_diarias]]&gt;170),"💵","NO")</f>
        <v>NO</v>
      </c>
    </row>
    <row r="1065" spans="1:14" x14ac:dyDescent="0.25">
      <c r="A1065" s="8">
        <v>40351</v>
      </c>
      <c r="B1065" s="3" t="s">
        <v>604</v>
      </c>
      <c r="C1065" s="3" t="s">
        <v>39</v>
      </c>
      <c r="D1065" s="3" t="s">
        <v>40</v>
      </c>
      <c r="E1065" s="8">
        <v>1</v>
      </c>
      <c r="F1065" t="b">
        <v>1</v>
      </c>
      <c r="G1065" t="b">
        <v>0</v>
      </c>
      <c r="H1065" s="3" t="s">
        <v>431</v>
      </c>
      <c r="I1065" s="8">
        <v>0</v>
      </c>
      <c r="J1065" s="3" t="s">
        <v>523</v>
      </c>
      <c r="K1065" s="3" t="s">
        <v>561</v>
      </c>
      <c r="L1065" s="8">
        <v>0</v>
      </c>
      <c r="M1065" s="11">
        <v>36</v>
      </c>
      <c r="N1065" t="str">
        <f>IF(AND(Tabla_Terminales[[#This Row],[Terminales]]&gt;2,Tabla_Terminales[[#This Row],[Operaciones_diarias]]&gt;170),"💵","NO")</f>
        <v>NO</v>
      </c>
    </row>
    <row r="1066" spans="1:14" x14ac:dyDescent="0.25">
      <c r="A1066" s="8">
        <v>39909</v>
      </c>
      <c r="B1066" s="3" t="s">
        <v>610</v>
      </c>
      <c r="C1066" s="3" t="s">
        <v>39</v>
      </c>
      <c r="D1066" s="3" t="s">
        <v>40</v>
      </c>
      <c r="E1066" s="8">
        <v>1</v>
      </c>
      <c r="F1066" t="b">
        <v>1</v>
      </c>
      <c r="G1066" t="b">
        <v>0</v>
      </c>
      <c r="H1066" s="3" t="s">
        <v>432</v>
      </c>
      <c r="I1066" s="8">
        <v>0</v>
      </c>
      <c r="J1066" s="3" t="s">
        <v>518</v>
      </c>
      <c r="K1066" s="3" t="s">
        <v>562</v>
      </c>
      <c r="L1066" s="8">
        <v>0</v>
      </c>
      <c r="M1066" s="11">
        <v>117</v>
      </c>
      <c r="N1066" t="str">
        <f>IF(AND(Tabla_Terminales[[#This Row],[Terminales]]&gt;2,Tabla_Terminales[[#This Row],[Operaciones_diarias]]&gt;170),"💵","NO")</f>
        <v>NO</v>
      </c>
    </row>
    <row r="1067" spans="1:14" x14ac:dyDescent="0.25">
      <c r="A1067" s="8">
        <v>40489</v>
      </c>
      <c r="B1067" s="3" t="s">
        <v>603</v>
      </c>
      <c r="C1067" s="3" t="s">
        <v>39</v>
      </c>
      <c r="D1067" s="3" t="s">
        <v>40</v>
      </c>
      <c r="E1067" s="8">
        <v>2</v>
      </c>
      <c r="F1067" t="b">
        <v>0</v>
      </c>
      <c r="G1067" t="b">
        <v>0</v>
      </c>
      <c r="H1067" s="3" t="s">
        <v>433</v>
      </c>
      <c r="I1067" s="8">
        <v>2103</v>
      </c>
      <c r="J1067" s="3" t="s">
        <v>532</v>
      </c>
      <c r="K1067" s="3" t="s">
        <v>570</v>
      </c>
      <c r="L1067" s="8">
        <v>1428</v>
      </c>
      <c r="M1067" s="11">
        <v>105</v>
      </c>
      <c r="N1067" t="str">
        <f>IF(AND(Tabla_Terminales[[#This Row],[Terminales]]&gt;2,Tabla_Terminales[[#This Row],[Operaciones_diarias]]&gt;170),"💵","NO")</f>
        <v>NO</v>
      </c>
    </row>
    <row r="1068" spans="1:14" x14ac:dyDescent="0.25">
      <c r="A1068" s="8">
        <v>39733</v>
      </c>
      <c r="B1068" s="3" t="s">
        <v>609</v>
      </c>
      <c r="C1068" s="3" t="s">
        <v>39</v>
      </c>
      <c r="D1068" s="3" t="s">
        <v>40</v>
      </c>
      <c r="E1068" s="8">
        <v>1</v>
      </c>
      <c r="F1068" t="b">
        <v>1</v>
      </c>
      <c r="G1068" t="b">
        <v>0</v>
      </c>
      <c r="H1068" s="3" t="s">
        <v>433</v>
      </c>
      <c r="I1068" s="8">
        <v>0</v>
      </c>
      <c r="J1068" s="3" t="s">
        <v>535</v>
      </c>
      <c r="K1068" s="3" t="s">
        <v>571</v>
      </c>
      <c r="L1068" s="8">
        <v>0</v>
      </c>
      <c r="M1068" s="11">
        <v>184</v>
      </c>
      <c r="N1068" t="str">
        <f>IF(AND(Tabla_Terminales[[#This Row],[Terminales]]&gt;2,Tabla_Terminales[[#This Row],[Operaciones_diarias]]&gt;170),"💵","NO")</f>
        <v>NO</v>
      </c>
    </row>
    <row r="1069" spans="1:14" x14ac:dyDescent="0.25">
      <c r="A1069" s="8">
        <v>41288</v>
      </c>
      <c r="B1069" s="3" t="s">
        <v>37</v>
      </c>
      <c r="C1069" s="3" t="s">
        <v>39</v>
      </c>
      <c r="D1069" s="3" t="s">
        <v>40</v>
      </c>
      <c r="E1069" s="8">
        <v>1</v>
      </c>
      <c r="F1069" t="b">
        <v>1</v>
      </c>
      <c r="G1069" t="b">
        <v>1</v>
      </c>
      <c r="H1069" s="3" t="s">
        <v>434</v>
      </c>
      <c r="I1069" s="8">
        <v>0</v>
      </c>
      <c r="J1069" s="3" t="s">
        <v>527</v>
      </c>
      <c r="K1069" s="3" t="s">
        <v>567</v>
      </c>
      <c r="L1069" s="8">
        <v>0</v>
      </c>
      <c r="M1069" s="11">
        <v>27</v>
      </c>
      <c r="N1069" t="str">
        <f>IF(AND(Tabla_Terminales[[#This Row],[Terminales]]&gt;2,Tabla_Terminales[[#This Row],[Operaciones_diarias]]&gt;170),"💵","NO")</f>
        <v>NO</v>
      </c>
    </row>
    <row r="1070" spans="1:14" x14ac:dyDescent="0.25">
      <c r="A1070" s="8">
        <v>40339</v>
      </c>
      <c r="B1070" s="3" t="s">
        <v>604</v>
      </c>
      <c r="C1070" s="3" t="s">
        <v>39</v>
      </c>
      <c r="D1070" s="3" t="s">
        <v>40</v>
      </c>
      <c r="E1070" s="8">
        <v>3</v>
      </c>
      <c r="F1070" t="b">
        <v>1</v>
      </c>
      <c r="G1070" t="b">
        <v>0</v>
      </c>
      <c r="H1070" s="3" t="s">
        <v>434</v>
      </c>
      <c r="I1070" s="8">
        <v>0</v>
      </c>
      <c r="J1070" s="3" t="s">
        <v>524</v>
      </c>
      <c r="K1070" s="3" t="s">
        <v>565</v>
      </c>
      <c r="L1070" s="8">
        <v>0</v>
      </c>
      <c r="M1070" s="11">
        <v>209</v>
      </c>
      <c r="N1070" t="str">
        <f>IF(AND(Tabla_Terminales[[#This Row],[Terminales]]&gt;2,Tabla_Terminales[[#This Row],[Operaciones_diarias]]&gt;170),"💵","NO")</f>
        <v>💵</v>
      </c>
    </row>
    <row r="1071" spans="1:14" x14ac:dyDescent="0.25">
      <c r="A1071" s="8">
        <v>41028</v>
      </c>
      <c r="B1071" s="3" t="s">
        <v>607</v>
      </c>
      <c r="C1071" s="3" t="s">
        <v>39</v>
      </c>
      <c r="D1071" s="3" t="s">
        <v>40</v>
      </c>
      <c r="E1071" s="8">
        <v>3</v>
      </c>
      <c r="F1071" t="b">
        <v>0</v>
      </c>
      <c r="G1071" t="b">
        <v>0</v>
      </c>
      <c r="H1071" s="3" t="s">
        <v>292</v>
      </c>
      <c r="I1071" s="8">
        <v>0</v>
      </c>
      <c r="J1071" s="3" t="s">
        <v>530</v>
      </c>
      <c r="K1071" s="3" t="s">
        <v>569</v>
      </c>
      <c r="L1071" s="8">
        <v>0</v>
      </c>
      <c r="M1071" s="11">
        <v>128</v>
      </c>
      <c r="N1071" t="str">
        <f>IF(AND(Tabla_Terminales[[#This Row],[Terminales]]&gt;2,Tabla_Terminales[[#This Row],[Operaciones_diarias]]&gt;170),"💵","NO")</f>
        <v>NO</v>
      </c>
    </row>
    <row r="1072" spans="1:14" x14ac:dyDescent="0.25">
      <c r="A1072" s="8">
        <v>40759</v>
      </c>
      <c r="B1072" s="3" t="s">
        <v>602</v>
      </c>
      <c r="C1072" s="3" t="s">
        <v>39</v>
      </c>
      <c r="D1072" s="3" t="s">
        <v>40</v>
      </c>
      <c r="E1072" s="8">
        <v>2</v>
      </c>
      <c r="F1072" t="b">
        <v>1</v>
      </c>
      <c r="G1072" t="b">
        <v>1</v>
      </c>
      <c r="H1072" s="3" t="s">
        <v>292</v>
      </c>
      <c r="I1072" s="8">
        <v>0</v>
      </c>
      <c r="J1072" s="3" t="s">
        <v>530</v>
      </c>
      <c r="K1072" s="3" t="s">
        <v>569</v>
      </c>
      <c r="L1072" s="8">
        <v>0</v>
      </c>
      <c r="M1072" s="11">
        <v>77</v>
      </c>
      <c r="N1072" t="str">
        <f>IF(AND(Tabla_Terminales[[#This Row],[Terminales]]&gt;2,Tabla_Terminales[[#This Row],[Operaciones_diarias]]&gt;170),"💵","NO")</f>
        <v>NO</v>
      </c>
    </row>
    <row r="1073" spans="1:14" x14ac:dyDescent="0.25">
      <c r="A1073" s="8">
        <v>40156</v>
      </c>
      <c r="B1073" s="3" t="s">
        <v>604</v>
      </c>
      <c r="C1073" s="3" t="s">
        <v>39</v>
      </c>
      <c r="D1073" s="3" t="s">
        <v>40</v>
      </c>
      <c r="E1073" s="8">
        <v>2</v>
      </c>
      <c r="F1073" t="b">
        <v>1</v>
      </c>
      <c r="G1073" t="b">
        <v>0</v>
      </c>
      <c r="H1073" s="3" t="s">
        <v>435</v>
      </c>
      <c r="I1073" s="8">
        <v>1141</v>
      </c>
      <c r="J1073" s="3" t="s">
        <v>512</v>
      </c>
      <c r="K1073" s="3" t="s">
        <v>559</v>
      </c>
      <c r="L1073" s="8">
        <v>1048</v>
      </c>
      <c r="M1073" s="11">
        <v>310</v>
      </c>
      <c r="N1073" t="str">
        <f>IF(AND(Tabla_Terminales[[#This Row],[Terminales]]&gt;2,Tabla_Terminales[[#This Row],[Operaciones_diarias]]&gt;170),"💵","NO")</f>
        <v>NO</v>
      </c>
    </row>
    <row r="1074" spans="1:14" x14ac:dyDescent="0.25">
      <c r="A1074" s="8">
        <v>39818</v>
      </c>
      <c r="B1074" s="3" t="s">
        <v>610</v>
      </c>
      <c r="C1074" s="3" t="s">
        <v>39</v>
      </c>
      <c r="D1074" s="3" t="s">
        <v>40</v>
      </c>
      <c r="E1074" s="8">
        <v>2</v>
      </c>
      <c r="F1074" t="b">
        <v>1</v>
      </c>
      <c r="G1074" t="b">
        <v>1</v>
      </c>
      <c r="H1074" s="3" t="s">
        <v>435</v>
      </c>
      <c r="I1074" s="8">
        <v>1354</v>
      </c>
      <c r="J1074" s="3" t="s">
        <v>512</v>
      </c>
      <c r="K1074" s="3" t="s">
        <v>559</v>
      </c>
      <c r="L1074" s="8">
        <v>1048</v>
      </c>
      <c r="M1074" s="11">
        <v>92</v>
      </c>
      <c r="N1074" t="str">
        <f>IF(AND(Tabla_Terminales[[#This Row],[Terminales]]&gt;2,Tabla_Terminales[[#This Row],[Operaciones_diarias]]&gt;170),"💵","NO")</f>
        <v>NO</v>
      </c>
    </row>
    <row r="1075" spans="1:14" x14ac:dyDescent="0.25">
      <c r="A1075" s="8">
        <v>40007</v>
      </c>
      <c r="B1075" s="3" t="s">
        <v>611</v>
      </c>
      <c r="C1075" s="3" t="s">
        <v>39</v>
      </c>
      <c r="D1075" s="3" t="s">
        <v>40</v>
      </c>
      <c r="E1075" s="8">
        <v>3</v>
      </c>
      <c r="F1075" t="b">
        <v>1</v>
      </c>
      <c r="G1075" t="b">
        <v>0</v>
      </c>
      <c r="H1075" s="3" t="s">
        <v>435</v>
      </c>
      <c r="I1075" s="8">
        <v>456</v>
      </c>
      <c r="J1075" s="3" t="s">
        <v>512</v>
      </c>
      <c r="K1075" s="3" t="s">
        <v>559</v>
      </c>
      <c r="L1075" s="8">
        <v>1047</v>
      </c>
      <c r="M1075" s="11">
        <v>131</v>
      </c>
      <c r="N1075" t="str">
        <f>IF(AND(Tabla_Terminales[[#This Row],[Terminales]]&gt;2,Tabla_Terminales[[#This Row],[Operaciones_diarias]]&gt;170),"💵","NO")</f>
        <v>NO</v>
      </c>
    </row>
    <row r="1076" spans="1:14" x14ac:dyDescent="0.25">
      <c r="A1076" s="8">
        <v>39784</v>
      </c>
      <c r="B1076" s="3" t="s">
        <v>610</v>
      </c>
      <c r="C1076" s="3" t="s">
        <v>39</v>
      </c>
      <c r="D1076" s="3" t="s">
        <v>40</v>
      </c>
      <c r="E1076" s="8">
        <v>3</v>
      </c>
      <c r="F1076" t="b">
        <v>1</v>
      </c>
      <c r="G1076" t="b">
        <v>1</v>
      </c>
      <c r="H1076" s="3" t="s">
        <v>435</v>
      </c>
      <c r="I1076" s="8">
        <v>468</v>
      </c>
      <c r="J1076" s="3" t="s">
        <v>512</v>
      </c>
      <c r="K1076" s="3" t="s">
        <v>559</v>
      </c>
      <c r="L1076" s="8">
        <v>1047</v>
      </c>
      <c r="M1076" s="11">
        <v>307</v>
      </c>
      <c r="N1076" t="str">
        <f>IF(AND(Tabla_Terminales[[#This Row],[Terminales]]&gt;2,Tabla_Terminales[[#This Row],[Operaciones_diarias]]&gt;170),"💵","NO")</f>
        <v>💵</v>
      </c>
    </row>
    <row r="1077" spans="1:14" x14ac:dyDescent="0.25">
      <c r="A1077" s="8">
        <v>40251</v>
      </c>
      <c r="B1077" s="3" t="s">
        <v>604</v>
      </c>
      <c r="C1077" s="3" t="s">
        <v>39</v>
      </c>
      <c r="D1077" s="3" t="s">
        <v>40</v>
      </c>
      <c r="E1077" s="8">
        <v>1</v>
      </c>
      <c r="F1077" t="b">
        <v>1</v>
      </c>
      <c r="G1077" t="b">
        <v>1</v>
      </c>
      <c r="H1077" s="3" t="s">
        <v>436</v>
      </c>
      <c r="I1077" s="8">
        <v>0</v>
      </c>
      <c r="J1077" s="3" t="s">
        <v>519</v>
      </c>
      <c r="K1077" s="3" t="s">
        <v>560</v>
      </c>
      <c r="L1077" s="8">
        <v>0</v>
      </c>
      <c r="M1077" s="11">
        <v>91</v>
      </c>
      <c r="N1077" t="str">
        <f>IF(AND(Tabla_Terminales[[#This Row],[Terminales]]&gt;2,Tabla_Terminales[[#This Row],[Operaciones_diarias]]&gt;170),"💵","NO")</f>
        <v>NO</v>
      </c>
    </row>
    <row r="1078" spans="1:14" x14ac:dyDescent="0.25">
      <c r="A1078" s="8">
        <v>41371</v>
      </c>
      <c r="B1078" s="3" t="s">
        <v>37</v>
      </c>
      <c r="C1078" s="3" t="s">
        <v>39</v>
      </c>
      <c r="D1078" s="3" t="s">
        <v>40</v>
      </c>
      <c r="E1078" s="8">
        <v>1</v>
      </c>
      <c r="F1078" t="b">
        <v>1</v>
      </c>
      <c r="G1078" t="b">
        <v>0</v>
      </c>
      <c r="H1078" s="3" t="s">
        <v>437</v>
      </c>
      <c r="I1078" s="8">
        <v>0</v>
      </c>
      <c r="J1078" s="3" t="s">
        <v>515</v>
      </c>
      <c r="K1078" s="3" t="s">
        <v>559</v>
      </c>
      <c r="L1078" s="8">
        <v>0</v>
      </c>
      <c r="M1078" s="11">
        <v>266</v>
      </c>
      <c r="N1078" t="str">
        <f>IF(AND(Tabla_Terminales[[#This Row],[Terminales]]&gt;2,Tabla_Terminales[[#This Row],[Operaciones_diarias]]&gt;170),"💵","NO")</f>
        <v>NO</v>
      </c>
    </row>
    <row r="1079" spans="1:14" x14ac:dyDescent="0.25">
      <c r="A1079" s="8">
        <v>40655</v>
      </c>
      <c r="B1079" s="3" t="s">
        <v>606</v>
      </c>
      <c r="C1079" s="3" t="s">
        <v>39</v>
      </c>
      <c r="D1079" s="3" t="s">
        <v>40</v>
      </c>
      <c r="E1079" s="8">
        <v>1</v>
      </c>
      <c r="F1079" t="b">
        <v>1</v>
      </c>
      <c r="G1079" t="b">
        <v>0</v>
      </c>
      <c r="H1079" s="3" t="s">
        <v>437</v>
      </c>
      <c r="I1079" s="8">
        <v>0</v>
      </c>
      <c r="J1079" s="3" t="s">
        <v>539</v>
      </c>
      <c r="K1079" s="3" t="s">
        <v>559</v>
      </c>
      <c r="L1079" s="8">
        <v>0</v>
      </c>
      <c r="M1079" s="11">
        <v>103</v>
      </c>
      <c r="N1079" t="str">
        <f>IF(AND(Tabla_Terminales[[#This Row],[Terminales]]&gt;2,Tabla_Terminales[[#This Row],[Operaciones_diarias]]&gt;170),"💵","NO")</f>
        <v>NO</v>
      </c>
    </row>
    <row r="1080" spans="1:14" x14ac:dyDescent="0.25">
      <c r="A1080" s="8">
        <v>40258</v>
      </c>
      <c r="B1080" s="3" t="s">
        <v>604</v>
      </c>
      <c r="C1080" s="3" t="s">
        <v>39</v>
      </c>
      <c r="D1080" s="3" t="s">
        <v>40</v>
      </c>
      <c r="E1080" s="8">
        <v>2</v>
      </c>
      <c r="F1080" t="b">
        <v>1</v>
      </c>
      <c r="G1080" t="b">
        <v>1</v>
      </c>
      <c r="H1080" s="3" t="s">
        <v>232</v>
      </c>
      <c r="I1080" s="8">
        <v>2202</v>
      </c>
      <c r="J1080" s="3" t="s">
        <v>524</v>
      </c>
      <c r="K1080" s="3" t="s">
        <v>565</v>
      </c>
      <c r="L1080" s="8">
        <v>1425</v>
      </c>
      <c r="M1080" s="11">
        <v>219</v>
      </c>
      <c r="N1080" t="str">
        <f>IF(AND(Tabla_Terminales[[#This Row],[Terminales]]&gt;2,Tabla_Terminales[[#This Row],[Operaciones_diarias]]&gt;170),"💵","NO")</f>
        <v>NO</v>
      </c>
    </row>
    <row r="1081" spans="1:14" x14ac:dyDescent="0.25">
      <c r="A1081" s="8">
        <v>40252</v>
      </c>
      <c r="B1081" s="3" t="s">
        <v>604</v>
      </c>
      <c r="C1081" s="3" t="s">
        <v>39</v>
      </c>
      <c r="D1081" s="3" t="s">
        <v>40</v>
      </c>
      <c r="E1081" s="8">
        <v>1</v>
      </c>
      <c r="F1081" t="b">
        <v>1</v>
      </c>
      <c r="G1081" t="b">
        <v>0</v>
      </c>
      <c r="H1081" s="3" t="s">
        <v>438</v>
      </c>
      <c r="I1081" s="8">
        <v>0</v>
      </c>
      <c r="J1081" s="3" t="s">
        <v>558</v>
      </c>
      <c r="K1081" s="3" t="s">
        <v>561</v>
      </c>
      <c r="L1081" s="8">
        <v>0</v>
      </c>
      <c r="M1081" s="11">
        <v>136</v>
      </c>
      <c r="N1081" t="str">
        <f>IF(AND(Tabla_Terminales[[#This Row],[Terminales]]&gt;2,Tabla_Terminales[[#This Row],[Operaciones_diarias]]&gt;170),"💵","NO")</f>
        <v>NO</v>
      </c>
    </row>
    <row r="1082" spans="1:14" x14ac:dyDescent="0.25">
      <c r="A1082" s="8">
        <v>41082</v>
      </c>
      <c r="B1082" s="3" t="s">
        <v>612</v>
      </c>
      <c r="C1082" s="3" t="s">
        <v>39</v>
      </c>
      <c r="D1082" s="3" t="s">
        <v>40</v>
      </c>
      <c r="E1082" s="8">
        <v>1</v>
      </c>
      <c r="F1082" t="b">
        <v>0</v>
      </c>
      <c r="G1082" t="b">
        <v>1</v>
      </c>
      <c r="H1082" s="3" t="s">
        <v>439</v>
      </c>
      <c r="I1082" s="8">
        <v>0</v>
      </c>
      <c r="J1082" s="3" t="s">
        <v>513</v>
      </c>
      <c r="K1082" s="3" t="s">
        <v>560</v>
      </c>
      <c r="L1082" s="8">
        <v>0</v>
      </c>
      <c r="M1082" s="11">
        <v>73</v>
      </c>
      <c r="N1082" t="str">
        <f>IF(AND(Tabla_Terminales[[#This Row],[Terminales]]&gt;2,Tabla_Terminales[[#This Row],[Operaciones_diarias]]&gt;170),"💵","NO")</f>
        <v>NO</v>
      </c>
    </row>
    <row r="1083" spans="1:14" x14ac:dyDescent="0.25">
      <c r="A1083" s="8">
        <v>40053</v>
      </c>
      <c r="B1083" s="3" t="s">
        <v>611</v>
      </c>
      <c r="C1083" s="3" t="s">
        <v>39</v>
      </c>
      <c r="D1083" s="3" t="s">
        <v>40</v>
      </c>
      <c r="E1083" s="8">
        <v>1</v>
      </c>
      <c r="F1083" t="b">
        <v>0</v>
      </c>
      <c r="G1083" t="b">
        <v>0</v>
      </c>
      <c r="H1083" s="3" t="s">
        <v>440</v>
      </c>
      <c r="I1083" s="8">
        <v>0</v>
      </c>
      <c r="J1083" s="3" t="s">
        <v>525</v>
      </c>
      <c r="K1083" s="3" t="s">
        <v>560</v>
      </c>
      <c r="L1083" s="8">
        <v>0</v>
      </c>
      <c r="M1083" s="11">
        <v>58</v>
      </c>
      <c r="N1083" t="str">
        <f>IF(AND(Tabla_Terminales[[#This Row],[Terminales]]&gt;2,Tabla_Terminales[[#This Row],[Operaciones_diarias]]&gt;170),"💵","NO")</f>
        <v>NO</v>
      </c>
    </row>
    <row r="1084" spans="1:14" x14ac:dyDescent="0.25">
      <c r="A1084" s="8">
        <v>41156</v>
      </c>
      <c r="B1084" s="3" t="s">
        <v>605</v>
      </c>
      <c r="C1084" s="3" t="s">
        <v>39</v>
      </c>
      <c r="D1084" s="3" t="s">
        <v>40</v>
      </c>
      <c r="E1084" s="8">
        <v>2</v>
      </c>
      <c r="F1084" t="b">
        <v>0</v>
      </c>
      <c r="G1084" t="b">
        <v>0</v>
      </c>
      <c r="H1084" s="3" t="s">
        <v>441</v>
      </c>
      <c r="I1084" s="8">
        <v>0</v>
      </c>
      <c r="J1084" s="3" t="s">
        <v>514</v>
      </c>
      <c r="K1084" s="3" t="s">
        <v>559</v>
      </c>
      <c r="L1084" s="8">
        <v>0</v>
      </c>
      <c r="M1084" s="11">
        <v>99</v>
      </c>
      <c r="N1084" t="str">
        <f>IF(AND(Tabla_Terminales[[#This Row],[Terminales]]&gt;2,Tabla_Terminales[[#This Row],[Operaciones_diarias]]&gt;170),"💵","NO")</f>
        <v>NO</v>
      </c>
    </row>
    <row r="1085" spans="1:14" x14ac:dyDescent="0.25">
      <c r="A1085" s="8">
        <v>41064</v>
      </c>
      <c r="B1085" s="3" t="s">
        <v>607</v>
      </c>
      <c r="C1085" s="3" t="s">
        <v>39</v>
      </c>
      <c r="D1085" s="3" t="s">
        <v>40</v>
      </c>
      <c r="E1085" s="8">
        <v>2</v>
      </c>
      <c r="F1085" t="b">
        <v>0</v>
      </c>
      <c r="G1085" t="b">
        <v>1</v>
      </c>
      <c r="H1085" s="3" t="s">
        <v>442</v>
      </c>
      <c r="I1085" s="8">
        <v>0</v>
      </c>
      <c r="J1085" s="3" t="s">
        <v>517</v>
      </c>
      <c r="K1085" s="3" t="s">
        <v>559</v>
      </c>
      <c r="L1085" s="8">
        <v>0</v>
      </c>
      <c r="M1085" s="11">
        <v>24</v>
      </c>
      <c r="N1085" t="str">
        <f>IF(AND(Tabla_Terminales[[#This Row],[Terminales]]&gt;2,Tabla_Terminales[[#This Row],[Operaciones_diarias]]&gt;170),"💵","NO")</f>
        <v>NO</v>
      </c>
    </row>
    <row r="1086" spans="1:14" x14ac:dyDescent="0.25">
      <c r="A1086" s="8">
        <v>41366</v>
      </c>
      <c r="B1086" s="3" t="s">
        <v>37</v>
      </c>
      <c r="C1086" s="3" t="s">
        <v>39</v>
      </c>
      <c r="D1086" s="3" t="s">
        <v>40</v>
      </c>
      <c r="E1086" s="8">
        <v>1</v>
      </c>
      <c r="F1086" t="b">
        <v>1</v>
      </c>
      <c r="G1086" t="b">
        <v>1</v>
      </c>
      <c r="H1086" s="3" t="s">
        <v>443</v>
      </c>
      <c r="I1086" s="8">
        <v>0</v>
      </c>
      <c r="J1086" s="3" t="s">
        <v>525</v>
      </c>
      <c r="K1086" s="3" t="s">
        <v>560</v>
      </c>
      <c r="L1086" s="8">
        <v>0</v>
      </c>
      <c r="M1086" s="11">
        <v>182</v>
      </c>
      <c r="N1086" t="str">
        <f>IF(AND(Tabla_Terminales[[#This Row],[Terminales]]&gt;2,Tabla_Terminales[[#This Row],[Operaciones_diarias]]&gt;170),"💵","NO")</f>
        <v>NO</v>
      </c>
    </row>
    <row r="1087" spans="1:14" x14ac:dyDescent="0.25">
      <c r="A1087" s="8">
        <v>40207</v>
      </c>
      <c r="B1087" s="3" t="s">
        <v>604</v>
      </c>
      <c r="C1087" s="3" t="s">
        <v>39</v>
      </c>
      <c r="D1087" s="3" t="s">
        <v>40</v>
      </c>
      <c r="E1087" s="8">
        <v>1</v>
      </c>
      <c r="F1087" t="b">
        <v>0</v>
      </c>
      <c r="G1087" t="b">
        <v>0</v>
      </c>
      <c r="H1087" s="3" t="s">
        <v>443</v>
      </c>
      <c r="I1087" s="8">
        <v>0</v>
      </c>
      <c r="J1087" s="3" t="s">
        <v>525</v>
      </c>
      <c r="K1087" s="3" t="s">
        <v>560</v>
      </c>
      <c r="L1087" s="8">
        <v>0</v>
      </c>
      <c r="M1087" s="11">
        <v>295</v>
      </c>
      <c r="N1087" t="str">
        <f>IF(AND(Tabla_Terminales[[#This Row],[Terminales]]&gt;2,Tabla_Terminales[[#This Row],[Operaciones_diarias]]&gt;170),"💵","NO")</f>
        <v>NO</v>
      </c>
    </row>
    <row r="1088" spans="1:14" x14ac:dyDescent="0.25">
      <c r="A1088" s="8">
        <v>40099</v>
      </c>
      <c r="B1088" s="3" t="s">
        <v>604</v>
      </c>
      <c r="C1088" s="3" t="s">
        <v>39</v>
      </c>
      <c r="D1088" s="3" t="s">
        <v>40</v>
      </c>
      <c r="E1088" s="8">
        <v>2</v>
      </c>
      <c r="F1088" t="b">
        <v>1</v>
      </c>
      <c r="G1088" t="b">
        <v>0</v>
      </c>
      <c r="H1088" s="3" t="s">
        <v>444</v>
      </c>
      <c r="I1088" s="8">
        <v>440</v>
      </c>
      <c r="J1088" s="3" t="s">
        <v>512</v>
      </c>
      <c r="K1088" s="3" t="s">
        <v>559</v>
      </c>
      <c r="L1088" s="8">
        <v>1006</v>
      </c>
      <c r="M1088" s="11">
        <v>316</v>
      </c>
      <c r="N1088" t="str">
        <f>IF(AND(Tabla_Terminales[[#This Row],[Terminales]]&gt;2,Tabla_Terminales[[#This Row],[Operaciones_diarias]]&gt;170),"💵","NO")</f>
        <v>NO</v>
      </c>
    </row>
    <row r="1089" spans="1:14" x14ac:dyDescent="0.25">
      <c r="A1089" s="8">
        <v>40789</v>
      </c>
      <c r="B1089" s="3" t="s">
        <v>602</v>
      </c>
      <c r="C1089" s="3" t="s">
        <v>39</v>
      </c>
      <c r="D1089" s="3" t="s">
        <v>40</v>
      </c>
      <c r="E1089" s="8">
        <v>2</v>
      </c>
      <c r="F1089" t="b">
        <v>1</v>
      </c>
      <c r="G1089" t="b">
        <v>1</v>
      </c>
      <c r="H1089" s="3" t="s">
        <v>445</v>
      </c>
      <c r="I1089" s="8">
        <v>0</v>
      </c>
      <c r="J1089" s="3" t="s">
        <v>514</v>
      </c>
      <c r="K1089" s="3" t="s">
        <v>559</v>
      </c>
      <c r="L1089" s="8">
        <v>0</v>
      </c>
      <c r="M1089" s="11">
        <v>144</v>
      </c>
      <c r="N1089" t="str">
        <f>IF(AND(Tabla_Terminales[[#This Row],[Terminales]]&gt;2,Tabla_Terminales[[#This Row],[Operaciones_diarias]]&gt;170),"💵","NO")</f>
        <v>NO</v>
      </c>
    </row>
    <row r="1090" spans="1:14" x14ac:dyDescent="0.25">
      <c r="A1090" s="8">
        <v>40451</v>
      </c>
      <c r="B1090" s="3" t="s">
        <v>603</v>
      </c>
      <c r="C1090" s="3" t="s">
        <v>39</v>
      </c>
      <c r="D1090" s="3" t="s">
        <v>40</v>
      </c>
      <c r="E1090" s="8">
        <v>2</v>
      </c>
      <c r="F1090" t="b">
        <v>1</v>
      </c>
      <c r="G1090" t="b">
        <v>1</v>
      </c>
      <c r="H1090" s="3" t="s">
        <v>446</v>
      </c>
      <c r="I1090" s="8">
        <v>4012</v>
      </c>
      <c r="J1090" s="3" t="s">
        <v>203</v>
      </c>
      <c r="K1090" s="3" t="s">
        <v>571</v>
      </c>
      <c r="L1090" s="8">
        <v>1430</v>
      </c>
      <c r="M1090" s="11">
        <v>302</v>
      </c>
      <c r="N1090" t="str">
        <f>IF(AND(Tabla_Terminales[[#This Row],[Terminales]]&gt;2,Tabla_Terminales[[#This Row],[Operaciones_diarias]]&gt;170),"💵","NO")</f>
        <v>NO</v>
      </c>
    </row>
    <row r="1091" spans="1:14" x14ac:dyDescent="0.25">
      <c r="A1091" s="8">
        <v>40994</v>
      </c>
      <c r="B1091" s="3" t="s">
        <v>602</v>
      </c>
      <c r="C1091" s="3" t="s">
        <v>39</v>
      </c>
      <c r="D1091" s="3" t="s">
        <v>40</v>
      </c>
      <c r="E1091" s="8">
        <v>2</v>
      </c>
      <c r="F1091" t="b">
        <v>1</v>
      </c>
      <c r="G1091" t="b">
        <v>0</v>
      </c>
      <c r="H1091" s="3" t="s">
        <v>244</v>
      </c>
      <c r="I1091" s="8">
        <v>670</v>
      </c>
      <c r="J1091" s="3" t="s">
        <v>517</v>
      </c>
      <c r="K1091" s="3" t="s">
        <v>559</v>
      </c>
      <c r="L1091" s="8">
        <v>1058</v>
      </c>
      <c r="M1091" s="11">
        <v>231</v>
      </c>
      <c r="N1091" t="str">
        <f>IF(AND(Tabla_Terminales[[#This Row],[Terminales]]&gt;2,Tabla_Terminales[[#This Row],[Operaciones_diarias]]&gt;170),"💵","NO")</f>
        <v>NO</v>
      </c>
    </row>
    <row r="1092" spans="1:14" x14ac:dyDescent="0.25">
      <c r="A1092" s="8">
        <v>39827</v>
      </c>
      <c r="B1092" s="3" t="s">
        <v>610</v>
      </c>
      <c r="C1092" s="3" t="s">
        <v>39</v>
      </c>
      <c r="D1092" s="3" t="s">
        <v>40</v>
      </c>
      <c r="E1092" s="8">
        <v>1</v>
      </c>
      <c r="F1092" t="b">
        <v>0</v>
      </c>
      <c r="G1092" t="b">
        <v>0</v>
      </c>
      <c r="H1092" s="3" t="s">
        <v>447</v>
      </c>
      <c r="I1092" s="8">
        <v>1050</v>
      </c>
      <c r="J1092" s="3" t="s">
        <v>530</v>
      </c>
      <c r="K1092" s="3" t="s">
        <v>569</v>
      </c>
      <c r="L1092" s="8">
        <v>1175</v>
      </c>
      <c r="M1092" s="11">
        <v>35</v>
      </c>
      <c r="N1092" t="str">
        <f>IF(AND(Tabla_Terminales[[#This Row],[Terminales]]&gt;2,Tabla_Terminales[[#This Row],[Operaciones_diarias]]&gt;170),"💵","NO")</f>
        <v>NO</v>
      </c>
    </row>
    <row r="1093" spans="1:14" x14ac:dyDescent="0.25">
      <c r="A1093" s="8">
        <v>41186</v>
      </c>
      <c r="B1093" s="3" t="s">
        <v>605</v>
      </c>
      <c r="C1093" s="3" t="s">
        <v>39</v>
      </c>
      <c r="D1093" s="3" t="s">
        <v>40</v>
      </c>
      <c r="E1093" s="8">
        <v>3</v>
      </c>
      <c r="F1093" t="b">
        <v>1</v>
      </c>
      <c r="G1093" t="b">
        <v>0</v>
      </c>
      <c r="H1093" s="3" t="s">
        <v>448</v>
      </c>
      <c r="I1093" s="8">
        <v>1691</v>
      </c>
      <c r="J1093" s="3" t="s">
        <v>530</v>
      </c>
      <c r="K1093" s="3" t="s">
        <v>569</v>
      </c>
      <c r="L1093" s="8">
        <v>1426</v>
      </c>
      <c r="M1093" s="11">
        <v>265</v>
      </c>
      <c r="N1093" t="str">
        <f>IF(AND(Tabla_Terminales[[#This Row],[Terminales]]&gt;2,Tabla_Terminales[[#This Row],[Operaciones_diarias]]&gt;170),"💵","NO")</f>
        <v>💵</v>
      </c>
    </row>
    <row r="1094" spans="1:14" x14ac:dyDescent="0.25">
      <c r="A1094" s="8">
        <v>39960</v>
      </c>
      <c r="B1094" s="3" t="s">
        <v>608</v>
      </c>
      <c r="C1094" s="3" t="s">
        <v>39</v>
      </c>
      <c r="D1094" s="3" t="s">
        <v>40</v>
      </c>
      <c r="E1094" s="8">
        <v>4</v>
      </c>
      <c r="F1094" t="b">
        <v>0</v>
      </c>
      <c r="G1094" t="b">
        <v>0</v>
      </c>
      <c r="H1094" s="3" t="s">
        <v>449</v>
      </c>
      <c r="I1094" s="8">
        <v>0</v>
      </c>
      <c r="J1094" s="3" t="s">
        <v>537</v>
      </c>
      <c r="K1094" s="3" t="s">
        <v>568</v>
      </c>
      <c r="L1094" s="8">
        <v>0</v>
      </c>
      <c r="M1094" s="11">
        <v>51</v>
      </c>
      <c r="N1094" t="str">
        <f>IF(AND(Tabla_Terminales[[#This Row],[Terminales]]&gt;2,Tabla_Terminales[[#This Row],[Operaciones_diarias]]&gt;170),"💵","NO")</f>
        <v>NO</v>
      </c>
    </row>
    <row r="1095" spans="1:14" x14ac:dyDescent="0.25">
      <c r="A1095" s="8">
        <v>41301</v>
      </c>
      <c r="B1095" s="3" t="s">
        <v>37</v>
      </c>
      <c r="C1095" s="3" t="s">
        <v>39</v>
      </c>
      <c r="D1095" s="3" t="s">
        <v>40</v>
      </c>
      <c r="E1095" s="8">
        <v>2</v>
      </c>
      <c r="F1095" t="b">
        <v>0</v>
      </c>
      <c r="G1095" t="b">
        <v>1</v>
      </c>
      <c r="H1095" s="3" t="s">
        <v>450</v>
      </c>
      <c r="I1095" s="8">
        <v>4620</v>
      </c>
      <c r="J1095" s="3" t="s">
        <v>203</v>
      </c>
      <c r="K1095" s="3" t="s">
        <v>571</v>
      </c>
      <c r="L1095" s="8">
        <v>1430</v>
      </c>
      <c r="M1095" s="11">
        <v>155</v>
      </c>
      <c r="N1095" t="str">
        <f>IF(AND(Tabla_Terminales[[#This Row],[Terminales]]&gt;2,Tabla_Terminales[[#This Row],[Operaciones_diarias]]&gt;170),"💵","NO")</f>
        <v>NO</v>
      </c>
    </row>
    <row r="1096" spans="1:14" x14ac:dyDescent="0.25">
      <c r="A1096" s="8">
        <v>41097</v>
      </c>
      <c r="B1096" s="3" t="s">
        <v>605</v>
      </c>
      <c r="C1096" s="3" t="s">
        <v>39</v>
      </c>
      <c r="D1096" s="3" t="s">
        <v>40</v>
      </c>
      <c r="E1096" s="8">
        <v>2</v>
      </c>
      <c r="F1096" t="b">
        <v>1</v>
      </c>
      <c r="G1096" t="b">
        <v>1</v>
      </c>
      <c r="H1096" s="3" t="s">
        <v>451</v>
      </c>
      <c r="I1096" s="8">
        <v>0</v>
      </c>
      <c r="J1096" s="3" t="s">
        <v>538</v>
      </c>
      <c r="K1096" s="3" t="s">
        <v>561</v>
      </c>
      <c r="L1096" s="8">
        <v>0</v>
      </c>
      <c r="M1096" s="11">
        <v>142</v>
      </c>
      <c r="N1096" t="str">
        <f>IF(AND(Tabla_Terminales[[#This Row],[Terminales]]&gt;2,Tabla_Terminales[[#This Row],[Operaciones_diarias]]&gt;170),"💵","NO")</f>
        <v>NO</v>
      </c>
    </row>
    <row r="1097" spans="1:14" x14ac:dyDescent="0.25">
      <c r="A1097" s="8">
        <v>40914</v>
      </c>
      <c r="B1097" s="3" t="s">
        <v>602</v>
      </c>
      <c r="C1097" s="3" t="s">
        <v>39</v>
      </c>
      <c r="D1097" s="3" t="s">
        <v>40</v>
      </c>
      <c r="E1097" s="8">
        <v>3</v>
      </c>
      <c r="F1097" t="b">
        <v>1</v>
      </c>
      <c r="G1097" t="b">
        <v>0</v>
      </c>
      <c r="H1097" s="3" t="s">
        <v>325</v>
      </c>
      <c r="I1097" s="8">
        <v>0</v>
      </c>
      <c r="J1097" s="3" t="s">
        <v>512</v>
      </c>
      <c r="K1097" s="3" t="s">
        <v>559</v>
      </c>
      <c r="L1097" s="8">
        <v>0</v>
      </c>
      <c r="M1097" s="11">
        <v>54</v>
      </c>
      <c r="N1097" t="str">
        <f>IF(AND(Tabla_Terminales[[#This Row],[Terminales]]&gt;2,Tabla_Terminales[[#This Row],[Operaciones_diarias]]&gt;170),"💵","NO")</f>
        <v>NO</v>
      </c>
    </row>
    <row r="1098" spans="1:14" x14ac:dyDescent="0.25">
      <c r="A1098" s="8">
        <v>40982</v>
      </c>
      <c r="B1098" s="3" t="s">
        <v>602</v>
      </c>
      <c r="C1098" s="3" t="s">
        <v>39</v>
      </c>
      <c r="D1098" s="3" t="s">
        <v>40</v>
      </c>
      <c r="E1098" s="8">
        <v>1</v>
      </c>
      <c r="F1098" t="b">
        <v>1</v>
      </c>
      <c r="G1098" t="b">
        <v>1</v>
      </c>
      <c r="H1098" s="3" t="s">
        <v>452</v>
      </c>
      <c r="I1098" s="8">
        <v>0</v>
      </c>
      <c r="J1098" s="3" t="s">
        <v>518</v>
      </c>
      <c r="K1098" s="3" t="s">
        <v>562</v>
      </c>
      <c r="L1098" s="8">
        <v>0</v>
      </c>
      <c r="M1098" s="11">
        <v>192</v>
      </c>
      <c r="N1098" t="str">
        <f>IF(AND(Tabla_Terminales[[#This Row],[Terminales]]&gt;2,Tabla_Terminales[[#This Row],[Operaciones_diarias]]&gt;170),"💵","NO")</f>
        <v>NO</v>
      </c>
    </row>
    <row r="1099" spans="1:14" x14ac:dyDescent="0.25">
      <c r="A1099" s="8">
        <v>40179</v>
      </c>
      <c r="B1099" s="3" t="s">
        <v>604</v>
      </c>
      <c r="C1099" s="3" t="s">
        <v>39</v>
      </c>
      <c r="D1099" s="3" t="s">
        <v>40</v>
      </c>
      <c r="E1099" s="8">
        <v>2</v>
      </c>
      <c r="F1099" t="b">
        <v>1</v>
      </c>
      <c r="G1099" t="b">
        <v>1</v>
      </c>
      <c r="H1099" s="3" t="s">
        <v>297</v>
      </c>
      <c r="I1099" s="8">
        <v>0</v>
      </c>
      <c r="J1099" s="3" t="s">
        <v>532</v>
      </c>
      <c r="K1099" s="3" t="s">
        <v>570</v>
      </c>
      <c r="L1099" s="8">
        <v>0</v>
      </c>
      <c r="M1099" s="11">
        <v>220</v>
      </c>
      <c r="N1099" t="str">
        <f>IF(AND(Tabla_Terminales[[#This Row],[Terminales]]&gt;2,Tabla_Terminales[[#This Row],[Operaciones_diarias]]&gt;170),"💵","NO")</f>
        <v>NO</v>
      </c>
    </row>
    <row r="1100" spans="1:14" x14ac:dyDescent="0.25">
      <c r="A1100" s="8">
        <v>41016</v>
      </c>
      <c r="B1100" s="3" t="s">
        <v>607</v>
      </c>
      <c r="C1100" s="3" t="s">
        <v>39</v>
      </c>
      <c r="D1100" s="3" t="s">
        <v>40</v>
      </c>
      <c r="E1100" s="8">
        <v>2</v>
      </c>
      <c r="F1100" t="b">
        <v>1</v>
      </c>
      <c r="G1100" t="b">
        <v>0</v>
      </c>
      <c r="H1100" s="3" t="s">
        <v>297</v>
      </c>
      <c r="I1100" s="8">
        <v>0</v>
      </c>
      <c r="J1100" s="3" t="s">
        <v>532</v>
      </c>
      <c r="K1100" s="3" t="s">
        <v>570</v>
      </c>
      <c r="L1100" s="8">
        <v>0</v>
      </c>
      <c r="M1100" s="11">
        <v>69</v>
      </c>
      <c r="N1100" t="str">
        <f>IF(AND(Tabla_Terminales[[#This Row],[Terminales]]&gt;2,Tabla_Terminales[[#This Row],[Operaciones_diarias]]&gt;170),"💵","NO")</f>
        <v>NO</v>
      </c>
    </row>
    <row r="1101" spans="1:14" x14ac:dyDescent="0.25">
      <c r="A1101" s="8">
        <v>40092</v>
      </c>
      <c r="B1101" s="3" t="s">
        <v>604</v>
      </c>
      <c r="C1101" s="3" t="s">
        <v>39</v>
      </c>
      <c r="D1101" s="3" t="s">
        <v>40</v>
      </c>
      <c r="E1101" s="8">
        <v>1</v>
      </c>
      <c r="F1101" t="b">
        <v>0</v>
      </c>
      <c r="G1101" t="b">
        <v>0</v>
      </c>
      <c r="H1101" s="3" t="s">
        <v>453</v>
      </c>
      <c r="I1101" s="8">
        <v>0</v>
      </c>
      <c r="J1101" s="3" t="s">
        <v>519</v>
      </c>
      <c r="K1101" s="3" t="s">
        <v>560</v>
      </c>
      <c r="L1101" s="8">
        <v>0</v>
      </c>
      <c r="M1101" s="11">
        <v>211</v>
      </c>
      <c r="N1101" t="str">
        <f>IF(AND(Tabla_Terminales[[#This Row],[Terminales]]&gt;2,Tabla_Terminales[[#This Row],[Operaciones_diarias]]&gt;170),"💵","NO")</f>
        <v>NO</v>
      </c>
    </row>
    <row r="1102" spans="1:14" x14ac:dyDescent="0.25">
      <c r="A1102" s="8">
        <v>40149</v>
      </c>
      <c r="B1102" s="3" t="s">
        <v>604</v>
      </c>
      <c r="C1102" s="3" t="s">
        <v>39</v>
      </c>
      <c r="D1102" s="3" t="s">
        <v>40</v>
      </c>
      <c r="E1102" s="8">
        <v>1</v>
      </c>
      <c r="F1102" t="b">
        <v>1</v>
      </c>
      <c r="G1102" t="b">
        <v>0</v>
      </c>
      <c r="H1102" s="3" t="s">
        <v>453</v>
      </c>
      <c r="I1102" s="8">
        <v>0</v>
      </c>
      <c r="J1102" s="3" t="s">
        <v>519</v>
      </c>
      <c r="K1102" s="3" t="s">
        <v>560</v>
      </c>
      <c r="L1102" s="8">
        <v>0</v>
      </c>
      <c r="M1102" s="11">
        <v>53</v>
      </c>
      <c r="N1102" t="str">
        <f>IF(AND(Tabla_Terminales[[#This Row],[Terminales]]&gt;2,Tabla_Terminales[[#This Row],[Operaciones_diarias]]&gt;170),"💵","NO")</f>
        <v>NO</v>
      </c>
    </row>
    <row r="1103" spans="1:14" x14ac:dyDescent="0.25">
      <c r="A1103" s="8">
        <v>40448</v>
      </c>
      <c r="B1103" s="3" t="s">
        <v>603</v>
      </c>
      <c r="C1103" s="3" t="s">
        <v>39</v>
      </c>
      <c r="D1103" s="3" t="s">
        <v>40</v>
      </c>
      <c r="E1103" s="8">
        <v>2</v>
      </c>
      <c r="F1103" t="b">
        <v>0</v>
      </c>
      <c r="G1103" t="b">
        <v>1</v>
      </c>
      <c r="H1103" s="3" t="s">
        <v>295</v>
      </c>
      <c r="I1103" s="8">
        <v>1580</v>
      </c>
      <c r="J1103" s="3" t="s">
        <v>525</v>
      </c>
      <c r="K1103" s="3" t="s">
        <v>560</v>
      </c>
      <c r="L1103" s="8">
        <v>1270</v>
      </c>
      <c r="M1103" s="11">
        <v>289</v>
      </c>
      <c r="N1103" t="str">
        <f>IF(AND(Tabla_Terminales[[#This Row],[Terminales]]&gt;2,Tabla_Terminales[[#This Row],[Operaciones_diarias]]&gt;170),"💵","NO")</f>
        <v>NO</v>
      </c>
    </row>
    <row r="1104" spans="1:14" x14ac:dyDescent="0.25">
      <c r="A1104" s="8">
        <v>40416</v>
      </c>
      <c r="B1104" s="3" t="s">
        <v>603</v>
      </c>
      <c r="C1104" s="3" t="s">
        <v>39</v>
      </c>
      <c r="D1104" s="3" t="s">
        <v>40</v>
      </c>
      <c r="E1104" s="8">
        <v>2</v>
      </c>
      <c r="F1104" t="b">
        <v>1</v>
      </c>
      <c r="G1104" t="b">
        <v>0</v>
      </c>
      <c r="H1104" s="3" t="s">
        <v>454</v>
      </c>
      <c r="I1104" s="8">
        <v>498</v>
      </c>
      <c r="J1104" s="3" t="s">
        <v>512</v>
      </c>
      <c r="K1104" s="3" t="s">
        <v>559</v>
      </c>
      <c r="L1104" s="8">
        <v>1019</v>
      </c>
      <c r="M1104" s="11">
        <v>244</v>
      </c>
      <c r="N1104" t="str">
        <f>IF(AND(Tabla_Terminales[[#This Row],[Terminales]]&gt;2,Tabla_Terminales[[#This Row],[Operaciones_diarias]]&gt;170),"💵","NO")</f>
        <v>NO</v>
      </c>
    </row>
    <row r="1105" spans="1:14" x14ac:dyDescent="0.25">
      <c r="A1105" s="8">
        <v>41206</v>
      </c>
      <c r="B1105" s="3" t="s">
        <v>605</v>
      </c>
      <c r="C1105" s="3" t="s">
        <v>39</v>
      </c>
      <c r="D1105" s="3" t="s">
        <v>40</v>
      </c>
      <c r="E1105" s="8">
        <v>1</v>
      </c>
      <c r="F1105" t="b">
        <v>0</v>
      </c>
      <c r="G1105" t="b">
        <v>0</v>
      </c>
      <c r="H1105" s="3" t="s">
        <v>454</v>
      </c>
      <c r="I1105" s="8">
        <v>0</v>
      </c>
      <c r="J1105" s="3" t="s">
        <v>517</v>
      </c>
      <c r="K1105" s="3" t="s">
        <v>559</v>
      </c>
      <c r="L1105" s="8">
        <v>0</v>
      </c>
      <c r="M1105" s="11">
        <v>49</v>
      </c>
      <c r="N1105" t="str">
        <f>IF(AND(Tabla_Terminales[[#This Row],[Terminales]]&gt;2,Tabla_Terminales[[#This Row],[Operaciones_diarias]]&gt;170),"💵","NO")</f>
        <v>NO</v>
      </c>
    </row>
    <row r="1106" spans="1:14" x14ac:dyDescent="0.25">
      <c r="A1106" s="8">
        <v>41060</v>
      </c>
      <c r="B1106" s="3" t="s">
        <v>607</v>
      </c>
      <c r="C1106" s="3" t="s">
        <v>39</v>
      </c>
      <c r="D1106" s="3" t="s">
        <v>40</v>
      </c>
      <c r="E1106" s="8">
        <v>3</v>
      </c>
      <c r="F1106" t="b">
        <v>0</v>
      </c>
      <c r="G1106" t="b">
        <v>0</v>
      </c>
      <c r="H1106" s="3" t="s">
        <v>454</v>
      </c>
      <c r="I1106" s="8">
        <v>0</v>
      </c>
      <c r="J1106" s="3" t="s">
        <v>524</v>
      </c>
      <c r="K1106" s="3" t="s">
        <v>565</v>
      </c>
      <c r="L1106" s="8">
        <v>0</v>
      </c>
      <c r="M1106" s="11">
        <v>263</v>
      </c>
      <c r="N1106" t="str">
        <f>IF(AND(Tabla_Terminales[[#This Row],[Terminales]]&gt;2,Tabla_Terminales[[#This Row],[Operaciones_diarias]]&gt;170),"💵","NO")</f>
        <v>💵</v>
      </c>
    </row>
    <row r="1107" spans="1:14" x14ac:dyDescent="0.25">
      <c r="A1107" s="8">
        <v>41012</v>
      </c>
      <c r="B1107" s="3" t="s">
        <v>607</v>
      </c>
      <c r="C1107" s="3" t="s">
        <v>39</v>
      </c>
      <c r="D1107" s="3" t="s">
        <v>40</v>
      </c>
      <c r="E1107" s="8">
        <v>2</v>
      </c>
      <c r="F1107" t="b">
        <v>1</v>
      </c>
      <c r="G1107" t="b">
        <v>1</v>
      </c>
      <c r="H1107" s="3" t="s">
        <v>455</v>
      </c>
      <c r="I1107" s="8">
        <v>0</v>
      </c>
      <c r="J1107" s="3" t="s">
        <v>518</v>
      </c>
      <c r="K1107" s="3" t="s">
        <v>562</v>
      </c>
      <c r="L1107" s="8">
        <v>0</v>
      </c>
      <c r="M1107" s="11">
        <v>187</v>
      </c>
      <c r="N1107" t="str">
        <f>IF(AND(Tabla_Terminales[[#This Row],[Terminales]]&gt;2,Tabla_Terminales[[#This Row],[Operaciones_diarias]]&gt;170),"💵","NO")</f>
        <v>NO</v>
      </c>
    </row>
    <row r="1108" spans="1:14" x14ac:dyDescent="0.25">
      <c r="A1108" s="8">
        <v>40103</v>
      </c>
      <c r="B1108" s="3" t="s">
        <v>604</v>
      </c>
      <c r="C1108" s="3" t="s">
        <v>39</v>
      </c>
      <c r="D1108" s="3" t="s">
        <v>40</v>
      </c>
      <c r="E1108" s="8">
        <v>2</v>
      </c>
      <c r="F1108" t="b">
        <v>0</v>
      </c>
      <c r="G1108" t="b">
        <v>1</v>
      </c>
      <c r="H1108" s="3" t="s">
        <v>456</v>
      </c>
      <c r="I1108" s="8">
        <v>2400</v>
      </c>
      <c r="J1108" s="3" t="s">
        <v>527</v>
      </c>
      <c r="K1108" s="3" t="s">
        <v>567</v>
      </c>
      <c r="L1108" s="8">
        <v>1094</v>
      </c>
      <c r="M1108" s="11">
        <v>163</v>
      </c>
      <c r="N1108" t="str">
        <f>IF(AND(Tabla_Terminales[[#This Row],[Terminales]]&gt;2,Tabla_Terminales[[#This Row],[Operaciones_diarias]]&gt;170),"💵","NO")</f>
        <v>NO</v>
      </c>
    </row>
    <row r="1109" spans="1:14" x14ac:dyDescent="0.25">
      <c r="A1109" s="8">
        <v>39890</v>
      </c>
      <c r="B1109" s="3" t="s">
        <v>610</v>
      </c>
      <c r="C1109" s="3" t="s">
        <v>39</v>
      </c>
      <c r="D1109" s="3" t="s">
        <v>40</v>
      </c>
      <c r="E1109" s="8">
        <v>2</v>
      </c>
      <c r="F1109" t="b">
        <v>0</v>
      </c>
      <c r="G1109" t="b">
        <v>0</v>
      </c>
      <c r="H1109" s="3" t="s">
        <v>456</v>
      </c>
      <c r="I1109" s="8">
        <v>498</v>
      </c>
      <c r="J1109" s="3" t="s">
        <v>515</v>
      </c>
      <c r="K1109" s="3" t="s">
        <v>559</v>
      </c>
      <c r="L1109" s="8">
        <v>1091</v>
      </c>
      <c r="M1109" s="11">
        <v>113</v>
      </c>
      <c r="N1109" t="str">
        <f>IF(AND(Tabla_Terminales[[#This Row],[Terminales]]&gt;2,Tabla_Terminales[[#This Row],[Operaciones_diarias]]&gt;170),"💵","NO")</f>
        <v>NO</v>
      </c>
    </row>
    <row r="1110" spans="1:14" x14ac:dyDescent="0.25">
      <c r="A1110" s="8">
        <v>40238</v>
      </c>
      <c r="B1110" s="3" t="s">
        <v>604</v>
      </c>
      <c r="C1110" s="3" t="s">
        <v>39</v>
      </c>
      <c r="D1110" s="3" t="s">
        <v>40</v>
      </c>
      <c r="E1110" s="8">
        <v>2</v>
      </c>
      <c r="F1110" t="b">
        <v>0</v>
      </c>
      <c r="G1110" t="b">
        <v>0</v>
      </c>
      <c r="H1110" s="3" t="s">
        <v>456</v>
      </c>
      <c r="I1110" s="8">
        <v>838</v>
      </c>
      <c r="J1110" s="3" t="s">
        <v>515</v>
      </c>
      <c r="K1110" s="3" t="s">
        <v>559</v>
      </c>
      <c r="L1110" s="8">
        <v>1091</v>
      </c>
      <c r="M1110" s="11">
        <v>180</v>
      </c>
      <c r="N1110" t="str">
        <f>IF(AND(Tabla_Terminales[[#This Row],[Terminales]]&gt;2,Tabla_Terminales[[#This Row],[Operaciones_diarias]]&gt;170),"💵","NO")</f>
        <v>NO</v>
      </c>
    </row>
    <row r="1111" spans="1:14" x14ac:dyDescent="0.25">
      <c r="A1111" s="8">
        <v>40480</v>
      </c>
      <c r="B1111" s="3" t="s">
        <v>603</v>
      </c>
      <c r="C1111" s="3" t="s">
        <v>39</v>
      </c>
      <c r="D1111" s="3" t="s">
        <v>40</v>
      </c>
      <c r="E1111" s="8">
        <v>1</v>
      </c>
      <c r="F1111" t="b">
        <v>1</v>
      </c>
      <c r="G1111" t="b">
        <v>1</v>
      </c>
      <c r="H1111" s="3" t="s">
        <v>456</v>
      </c>
      <c r="I1111" s="8">
        <v>877</v>
      </c>
      <c r="J1111" s="3" t="s">
        <v>515</v>
      </c>
      <c r="K1111" s="3" t="s">
        <v>559</v>
      </c>
      <c r="L1111" s="8">
        <v>1091</v>
      </c>
      <c r="M1111" s="11">
        <v>109</v>
      </c>
      <c r="N1111" t="str">
        <f>IF(AND(Tabla_Terminales[[#This Row],[Terminales]]&gt;2,Tabla_Terminales[[#This Row],[Operaciones_diarias]]&gt;170),"💵","NO")</f>
        <v>NO</v>
      </c>
    </row>
    <row r="1112" spans="1:14" x14ac:dyDescent="0.25">
      <c r="A1112" s="8">
        <v>40531</v>
      </c>
      <c r="B1112" s="3" t="s">
        <v>606</v>
      </c>
      <c r="C1112" s="3" t="s">
        <v>39</v>
      </c>
      <c r="D1112" s="3" t="s">
        <v>40</v>
      </c>
      <c r="E1112" s="8">
        <v>2</v>
      </c>
      <c r="F1112" t="b">
        <v>0</v>
      </c>
      <c r="G1112" t="b">
        <v>1</v>
      </c>
      <c r="H1112" s="3" t="s">
        <v>456</v>
      </c>
      <c r="I1112" s="8">
        <v>998</v>
      </c>
      <c r="J1112" s="3" t="s">
        <v>515</v>
      </c>
      <c r="K1112" s="3" t="s">
        <v>559</v>
      </c>
      <c r="L1112" s="8">
        <v>1091</v>
      </c>
      <c r="M1112" s="11">
        <v>58</v>
      </c>
      <c r="N1112" t="str">
        <f>IF(AND(Tabla_Terminales[[#This Row],[Terminales]]&gt;2,Tabla_Terminales[[#This Row],[Operaciones_diarias]]&gt;170),"💵","NO")</f>
        <v>NO</v>
      </c>
    </row>
    <row r="1113" spans="1:14" x14ac:dyDescent="0.25">
      <c r="A1113" s="8">
        <v>40006</v>
      </c>
      <c r="B1113" s="3" t="s">
        <v>611</v>
      </c>
      <c r="C1113" s="3" t="s">
        <v>39</v>
      </c>
      <c r="D1113" s="3" t="s">
        <v>40</v>
      </c>
      <c r="E1113" s="8">
        <v>1</v>
      </c>
      <c r="F1113" t="b">
        <v>1</v>
      </c>
      <c r="G1113" t="b">
        <v>0</v>
      </c>
      <c r="H1113" s="3" t="s">
        <v>457</v>
      </c>
      <c r="I1113" s="8">
        <v>0</v>
      </c>
      <c r="J1113" s="3" t="s">
        <v>555</v>
      </c>
      <c r="K1113" s="3" t="s">
        <v>572</v>
      </c>
      <c r="L1113" s="8">
        <v>0</v>
      </c>
      <c r="M1113" s="11">
        <v>170</v>
      </c>
      <c r="N1113" t="str">
        <f>IF(AND(Tabla_Terminales[[#This Row],[Terminales]]&gt;2,Tabla_Terminales[[#This Row],[Operaciones_diarias]]&gt;170),"💵","NO")</f>
        <v>NO</v>
      </c>
    </row>
    <row r="1114" spans="1:14" x14ac:dyDescent="0.25">
      <c r="A1114" s="8">
        <v>40574</v>
      </c>
      <c r="B1114" s="3" t="s">
        <v>606</v>
      </c>
      <c r="C1114" s="3" t="s">
        <v>39</v>
      </c>
      <c r="D1114" s="3" t="s">
        <v>40</v>
      </c>
      <c r="E1114" s="8">
        <v>1</v>
      </c>
      <c r="F1114" t="b">
        <v>1</v>
      </c>
      <c r="G1114" t="b">
        <v>1</v>
      </c>
      <c r="H1114" s="3" t="s">
        <v>458</v>
      </c>
      <c r="I1114" s="8">
        <v>0</v>
      </c>
      <c r="J1114" s="3" t="s">
        <v>555</v>
      </c>
      <c r="K1114" s="3" t="s">
        <v>572</v>
      </c>
      <c r="L1114" s="8">
        <v>0</v>
      </c>
      <c r="M1114" s="11">
        <v>282</v>
      </c>
      <c r="N1114" t="str">
        <f>IF(AND(Tabla_Terminales[[#This Row],[Terminales]]&gt;2,Tabla_Terminales[[#This Row],[Operaciones_diarias]]&gt;170),"💵","NO")</f>
        <v>NO</v>
      </c>
    </row>
    <row r="1115" spans="1:14" x14ac:dyDescent="0.25">
      <c r="A1115" s="8">
        <v>40235</v>
      </c>
      <c r="B1115" s="3" t="s">
        <v>604</v>
      </c>
      <c r="C1115" s="3" t="s">
        <v>39</v>
      </c>
      <c r="D1115" s="3" t="s">
        <v>40</v>
      </c>
      <c r="E1115" s="8">
        <v>3</v>
      </c>
      <c r="F1115" t="b">
        <v>0</v>
      </c>
      <c r="G1115" t="b">
        <v>0</v>
      </c>
      <c r="H1115" s="3" t="s">
        <v>459</v>
      </c>
      <c r="I1115" s="8">
        <v>3225</v>
      </c>
      <c r="J1115" s="3" t="s">
        <v>556</v>
      </c>
      <c r="K1115" s="3" t="s">
        <v>573</v>
      </c>
      <c r="L1115" s="8">
        <v>1417</v>
      </c>
      <c r="M1115" s="11">
        <v>310</v>
      </c>
      <c r="N1115" t="str">
        <f>IF(AND(Tabla_Terminales[[#This Row],[Terminales]]&gt;2,Tabla_Terminales[[#This Row],[Operaciones_diarias]]&gt;170),"💵","NO")</f>
        <v>💵</v>
      </c>
    </row>
    <row r="1116" spans="1:14" x14ac:dyDescent="0.25">
      <c r="A1116" s="8">
        <v>39826</v>
      </c>
      <c r="B1116" s="3" t="s">
        <v>610</v>
      </c>
      <c r="C1116" s="3" t="s">
        <v>39</v>
      </c>
      <c r="D1116" s="3" t="s">
        <v>40</v>
      </c>
      <c r="E1116" s="8">
        <v>3</v>
      </c>
      <c r="F1116" t="b">
        <v>1</v>
      </c>
      <c r="G1116" t="b">
        <v>1</v>
      </c>
      <c r="H1116" s="3" t="s">
        <v>459</v>
      </c>
      <c r="I1116" s="8">
        <v>3262</v>
      </c>
      <c r="J1116" s="3" t="s">
        <v>556</v>
      </c>
      <c r="K1116" s="3" t="s">
        <v>573</v>
      </c>
      <c r="L1116" s="8">
        <v>1417</v>
      </c>
      <c r="M1116" s="11">
        <v>209</v>
      </c>
      <c r="N1116" t="str">
        <f>IF(AND(Tabla_Terminales[[#This Row],[Terminales]]&gt;2,Tabla_Terminales[[#This Row],[Operaciones_diarias]]&gt;170),"💵","NO")</f>
        <v>💵</v>
      </c>
    </row>
    <row r="1117" spans="1:14" x14ac:dyDescent="0.25">
      <c r="A1117" s="8">
        <v>39751</v>
      </c>
      <c r="B1117" s="3" t="s">
        <v>609</v>
      </c>
      <c r="C1117" s="3" t="s">
        <v>39</v>
      </c>
      <c r="D1117" s="3" t="s">
        <v>40</v>
      </c>
      <c r="E1117" s="8">
        <v>1</v>
      </c>
      <c r="F1117" t="b">
        <v>1</v>
      </c>
      <c r="G1117" t="b">
        <v>1</v>
      </c>
      <c r="H1117" s="3" t="s">
        <v>460</v>
      </c>
      <c r="I1117" s="8">
        <v>3135</v>
      </c>
      <c r="J1117" s="3" t="s">
        <v>556</v>
      </c>
      <c r="K1117" s="3" t="s">
        <v>573</v>
      </c>
      <c r="L1117" s="8">
        <v>1417</v>
      </c>
      <c r="M1117" s="11">
        <v>203</v>
      </c>
      <c r="N1117" t="str">
        <f>IF(AND(Tabla_Terminales[[#This Row],[Terminales]]&gt;2,Tabla_Terminales[[#This Row],[Operaciones_diarias]]&gt;170),"💵","NO")</f>
        <v>NO</v>
      </c>
    </row>
    <row r="1118" spans="1:14" x14ac:dyDescent="0.25">
      <c r="A1118" s="8">
        <v>40595</v>
      </c>
      <c r="B1118" s="3" t="s">
        <v>606</v>
      </c>
      <c r="C1118" s="3" t="s">
        <v>39</v>
      </c>
      <c r="D1118" s="3" t="s">
        <v>40</v>
      </c>
      <c r="E1118" s="8">
        <v>3</v>
      </c>
      <c r="F1118" t="b">
        <v>0</v>
      </c>
      <c r="G1118" t="b">
        <v>0</v>
      </c>
      <c r="H1118" s="3" t="s">
        <v>460</v>
      </c>
      <c r="I1118" s="8">
        <v>3256</v>
      </c>
      <c r="J1118" s="3" t="s">
        <v>556</v>
      </c>
      <c r="K1118" s="3" t="s">
        <v>573</v>
      </c>
      <c r="L1118" s="8">
        <v>1417</v>
      </c>
      <c r="M1118" s="11">
        <v>241</v>
      </c>
      <c r="N1118" t="str">
        <f>IF(AND(Tabla_Terminales[[#This Row],[Terminales]]&gt;2,Tabla_Terminales[[#This Row],[Operaciones_diarias]]&gt;170),"💵","NO")</f>
        <v>💵</v>
      </c>
    </row>
    <row r="1119" spans="1:14" x14ac:dyDescent="0.25">
      <c r="A1119" s="8">
        <v>40660</v>
      </c>
      <c r="B1119" s="3" t="s">
        <v>606</v>
      </c>
      <c r="C1119" s="3" t="s">
        <v>39</v>
      </c>
      <c r="D1119" s="3" t="s">
        <v>40</v>
      </c>
      <c r="E1119" s="8">
        <v>2</v>
      </c>
      <c r="F1119" t="b">
        <v>0</v>
      </c>
      <c r="G1119" t="b">
        <v>0</v>
      </c>
      <c r="H1119" s="3" t="s">
        <v>461</v>
      </c>
      <c r="I1119" s="8">
        <v>0</v>
      </c>
      <c r="J1119" s="3" t="s">
        <v>514</v>
      </c>
      <c r="K1119" s="3" t="s">
        <v>559</v>
      </c>
      <c r="L1119" s="8">
        <v>0</v>
      </c>
      <c r="M1119" s="11">
        <v>26</v>
      </c>
      <c r="N1119" t="str">
        <f>IF(AND(Tabla_Terminales[[#This Row],[Terminales]]&gt;2,Tabla_Terminales[[#This Row],[Operaciones_diarias]]&gt;170),"💵","NO")</f>
        <v>NO</v>
      </c>
    </row>
    <row r="1120" spans="1:14" x14ac:dyDescent="0.25">
      <c r="A1120" s="8">
        <v>41344</v>
      </c>
      <c r="B1120" s="3" t="s">
        <v>37</v>
      </c>
      <c r="C1120" s="3" t="s">
        <v>39</v>
      </c>
      <c r="D1120" s="3" t="s">
        <v>40</v>
      </c>
      <c r="E1120" s="8">
        <v>1</v>
      </c>
      <c r="F1120" t="b">
        <v>1</v>
      </c>
      <c r="G1120" t="b">
        <v>1</v>
      </c>
      <c r="H1120" s="3" t="s">
        <v>462</v>
      </c>
      <c r="I1120" s="8">
        <v>0</v>
      </c>
      <c r="J1120" s="3" t="s">
        <v>533</v>
      </c>
      <c r="K1120" s="3" t="s">
        <v>570</v>
      </c>
      <c r="L1120" s="8">
        <v>0</v>
      </c>
      <c r="M1120" s="11">
        <v>268</v>
      </c>
      <c r="N1120" t="str">
        <f>IF(AND(Tabla_Terminales[[#This Row],[Terminales]]&gt;2,Tabla_Terminales[[#This Row],[Operaciones_diarias]]&gt;170),"💵","NO")</f>
        <v>NO</v>
      </c>
    </row>
    <row r="1121" spans="1:14" x14ac:dyDescent="0.25">
      <c r="A1121" s="8">
        <v>40008</v>
      </c>
      <c r="B1121" s="3" t="s">
        <v>611</v>
      </c>
      <c r="C1121" s="3" t="s">
        <v>39</v>
      </c>
      <c r="D1121" s="3" t="s">
        <v>40</v>
      </c>
      <c r="E1121" s="8">
        <v>2</v>
      </c>
      <c r="F1121" t="b">
        <v>0</v>
      </c>
      <c r="G1121" t="b">
        <v>0</v>
      </c>
      <c r="H1121" s="3" t="s">
        <v>463</v>
      </c>
      <c r="I1121" s="8">
        <v>1712</v>
      </c>
      <c r="J1121" s="3" t="s">
        <v>530</v>
      </c>
      <c r="K1121" s="3" t="s">
        <v>569</v>
      </c>
      <c r="L1121" s="8">
        <v>1426</v>
      </c>
      <c r="M1121" s="11">
        <v>286</v>
      </c>
      <c r="N1121" t="str">
        <f>IF(AND(Tabla_Terminales[[#This Row],[Terminales]]&gt;2,Tabla_Terminales[[#This Row],[Operaciones_diarias]]&gt;170),"💵","NO")</f>
        <v>NO</v>
      </c>
    </row>
    <row r="1122" spans="1:14" x14ac:dyDescent="0.25">
      <c r="A1122" s="8">
        <v>40279</v>
      </c>
      <c r="B1122" s="3" t="s">
        <v>604</v>
      </c>
      <c r="C1122" s="3" t="s">
        <v>39</v>
      </c>
      <c r="D1122" s="3" t="s">
        <v>40</v>
      </c>
      <c r="E1122" s="8">
        <v>2</v>
      </c>
      <c r="F1122" t="b">
        <v>0</v>
      </c>
      <c r="G1122" t="b">
        <v>1</v>
      </c>
      <c r="H1122" s="3" t="s">
        <v>463</v>
      </c>
      <c r="I1122" s="8">
        <v>1747</v>
      </c>
      <c r="J1122" s="3" t="s">
        <v>530</v>
      </c>
      <c r="K1122" s="3" t="s">
        <v>569</v>
      </c>
      <c r="L1122" s="8">
        <v>1426</v>
      </c>
      <c r="M1122" s="11">
        <v>168</v>
      </c>
      <c r="N1122" t="str">
        <f>IF(AND(Tabla_Terminales[[#This Row],[Terminales]]&gt;2,Tabla_Terminales[[#This Row],[Operaciones_diarias]]&gt;170),"💵","NO")</f>
        <v>NO</v>
      </c>
    </row>
    <row r="1123" spans="1:14" x14ac:dyDescent="0.25">
      <c r="A1123" s="8">
        <v>40232</v>
      </c>
      <c r="B1123" s="3" t="s">
        <v>604</v>
      </c>
      <c r="C1123" s="3" t="s">
        <v>39</v>
      </c>
      <c r="D1123" s="3" t="s">
        <v>40</v>
      </c>
      <c r="E1123" s="8">
        <v>1</v>
      </c>
      <c r="F1123" t="b">
        <v>0</v>
      </c>
      <c r="G1123" t="b">
        <v>1</v>
      </c>
      <c r="H1123" s="3" t="s">
        <v>464</v>
      </c>
      <c r="I1123" s="8">
        <v>0</v>
      </c>
      <c r="J1123" s="3" t="s">
        <v>514</v>
      </c>
      <c r="K1123" s="3" t="s">
        <v>559</v>
      </c>
      <c r="L1123" s="8">
        <v>0</v>
      </c>
      <c r="M1123" s="11">
        <v>203</v>
      </c>
      <c r="N1123" t="str">
        <f>IF(AND(Tabla_Terminales[[#This Row],[Terminales]]&gt;2,Tabla_Terminales[[#This Row],[Operaciones_diarias]]&gt;170),"💵","NO")</f>
        <v>NO</v>
      </c>
    </row>
    <row r="1124" spans="1:14" x14ac:dyDescent="0.25">
      <c r="A1124" s="8">
        <v>40280</v>
      </c>
      <c r="B1124" s="3" t="s">
        <v>604</v>
      </c>
      <c r="C1124" s="3" t="s">
        <v>39</v>
      </c>
      <c r="D1124" s="3" t="s">
        <v>40</v>
      </c>
      <c r="E1124" s="8">
        <v>2</v>
      </c>
      <c r="F1124" t="b">
        <v>1</v>
      </c>
      <c r="G1124" t="b">
        <v>1</v>
      </c>
      <c r="H1124" s="3" t="s">
        <v>464</v>
      </c>
      <c r="I1124" s="8">
        <v>0</v>
      </c>
      <c r="J1124" s="3" t="s">
        <v>514</v>
      </c>
      <c r="K1124" s="3" t="s">
        <v>559</v>
      </c>
      <c r="L1124" s="8">
        <v>0</v>
      </c>
      <c r="M1124" s="11">
        <v>124</v>
      </c>
      <c r="N1124" t="str">
        <f>IF(AND(Tabla_Terminales[[#This Row],[Terminales]]&gt;2,Tabla_Terminales[[#This Row],[Operaciones_diarias]]&gt;170),"💵","NO")</f>
        <v>NO</v>
      </c>
    </row>
    <row r="1125" spans="1:14" x14ac:dyDescent="0.25">
      <c r="A1125" s="8">
        <v>40775</v>
      </c>
      <c r="B1125" s="3" t="s">
        <v>602</v>
      </c>
      <c r="C1125" s="3" t="s">
        <v>39</v>
      </c>
      <c r="D1125" s="3" t="s">
        <v>40</v>
      </c>
      <c r="E1125" s="8">
        <v>1</v>
      </c>
      <c r="F1125" t="b">
        <v>0</v>
      </c>
      <c r="G1125" t="b">
        <v>1</v>
      </c>
      <c r="H1125" s="3" t="s">
        <v>465</v>
      </c>
      <c r="I1125" s="8">
        <v>0</v>
      </c>
      <c r="J1125" s="3" t="s">
        <v>514</v>
      </c>
      <c r="K1125" s="3" t="s">
        <v>559</v>
      </c>
      <c r="L1125" s="8">
        <v>0</v>
      </c>
      <c r="M1125" s="11">
        <v>229</v>
      </c>
      <c r="N1125" t="str">
        <f>IF(AND(Tabla_Terminales[[#This Row],[Terminales]]&gt;2,Tabla_Terminales[[#This Row],[Operaciones_diarias]]&gt;170),"💵","NO")</f>
        <v>NO</v>
      </c>
    </row>
    <row r="1126" spans="1:14" x14ac:dyDescent="0.25">
      <c r="A1126" s="8">
        <v>39845</v>
      </c>
      <c r="B1126" s="3" t="s">
        <v>610</v>
      </c>
      <c r="C1126" s="3" t="s">
        <v>39</v>
      </c>
      <c r="D1126" s="3" t="s">
        <v>40</v>
      </c>
      <c r="E1126" s="8">
        <v>2</v>
      </c>
      <c r="F1126" t="b">
        <v>1</v>
      </c>
      <c r="G1126" t="b">
        <v>1</v>
      </c>
      <c r="H1126" s="3" t="s">
        <v>466</v>
      </c>
      <c r="I1126" s="8">
        <v>0</v>
      </c>
      <c r="J1126" s="3" t="s">
        <v>520</v>
      </c>
      <c r="K1126" s="3" t="s">
        <v>560</v>
      </c>
      <c r="L1126" s="8">
        <v>0</v>
      </c>
      <c r="M1126" s="11">
        <v>257</v>
      </c>
      <c r="N1126" t="str">
        <f>IF(AND(Tabla_Terminales[[#This Row],[Terminales]]&gt;2,Tabla_Terminales[[#This Row],[Operaciones_diarias]]&gt;170),"💵","NO")</f>
        <v>NO</v>
      </c>
    </row>
    <row r="1127" spans="1:14" x14ac:dyDescent="0.25">
      <c r="A1127" s="8">
        <v>39936</v>
      </c>
      <c r="B1127" s="3" t="s">
        <v>608</v>
      </c>
      <c r="C1127" s="3" t="s">
        <v>39</v>
      </c>
      <c r="D1127" s="3" t="s">
        <v>40</v>
      </c>
      <c r="E1127" s="8">
        <v>3</v>
      </c>
      <c r="F1127" t="b">
        <v>0</v>
      </c>
      <c r="G1127" t="b">
        <v>1</v>
      </c>
      <c r="H1127" s="3" t="s">
        <v>466</v>
      </c>
      <c r="I1127" s="8">
        <v>0</v>
      </c>
      <c r="J1127" s="3" t="s">
        <v>520</v>
      </c>
      <c r="K1127" s="3" t="s">
        <v>560</v>
      </c>
      <c r="L1127" s="8">
        <v>0</v>
      </c>
      <c r="M1127" s="11">
        <v>144</v>
      </c>
      <c r="N1127" t="str">
        <f>IF(AND(Tabla_Terminales[[#This Row],[Terminales]]&gt;2,Tabla_Terminales[[#This Row],[Operaciones_diarias]]&gt;170),"💵","NO")</f>
        <v>NO</v>
      </c>
    </row>
    <row r="1128" spans="1:14" x14ac:dyDescent="0.25">
      <c r="A1128" s="8">
        <v>41127</v>
      </c>
      <c r="B1128" s="3" t="s">
        <v>605</v>
      </c>
      <c r="C1128" s="3" t="s">
        <v>39</v>
      </c>
      <c r="D1128" s="3" t="s">
        <v>40</v>
      </c>
      <c r="E1128" s="8">
        <v>2</v>
      </c>
      <c r="F1128" t="b">
        <v>0</v>
      </c>
      <c r="G1128" t="b">
        <v>1</v>
      </c>
      <c r="H1128" s="3" t="s">
        <v>467</v>
      </c>
      <c r="I1128" s="8">
        <v>720</v>
      </c>
      <c r="J1128" s="3" t="s">
        <v>517</v>
      </c>
      <c r="K1128" s="3" t="s">
        <v>559</v>
      </c>
      <c r="L1128" s="8">
        <v>1057</v>
      </c>
      <c r="M1128" s="11">
        <v>127</v>
      </c>
      <c r="N1128" t="str">
        <f>IF(AND(Tabla_Terminales[[#This Row],[Terminales]]&gt;2,Tabla_Terminales[[#This Row],[Operaciones_diarias]]&gt;170),"💵","NO")</f>
        <v>NO</v>
      </c>
    </row>
    <row r="1129" spans="1:14" x14ac:dyDescent="0.25">
      <c r="A1129" s="8">
        <v>41116</v>
      </c>
      <c r="B1129" s="3" t="s">
        <v>605</v>
      </c>
      <c r="C1129" s="3" t="s">
        <v>39</v>
      </c>
      <c r="D1129" s="3" t="s">
        <v>40</v>
      </c>
      <c r="E1129" s="8">
        <v>2</v>
      </c>
      <c r="F1129" t="b">
        <v>0</v>
      </c>
      <c r="G1129" t="b">
        <v>1</v>
      </c>
      <c r="H1129" s="3" t="s">
        <v>468</v>
      </c>
      <c r="I1129" s="8">
        <v>242</v>
      </c>
      <c r="J1129" s="3" t="s">
        <v>512</v>
      </c>
      <c r="K1129" s="3" t="s">
        <v>559</v>
      </c>
      <c r="L1129" s="8">
        <v>1017</v>
      </c>
      <c r="M1129" s="11">
        <v>128</v>
      </c>
      <c r="N1129" t="str">
        <f>IF(AND(Tabla_Terminales[[#This Row],[Terminales]]&gt;2,Tabla_Terminales[[#This Row],[Operaciones_diarias]]&gt;170),"💵","NO")</f>
        <v>NO</v>
      </c>
    </row>
    <row r="1130" spans="1:14" x14ac:dyDescent="0.25">
      <c r="A1130" s="8">
        <v>39848</v>
      </c>
      <c r="B1130" s="3" t="s">
        <v>610</v>
      </c>
      <c r="C1130" s="3" t="s">
        <v>39</v>
      </c>
      <c r="D1130" s="3" t="s">
        <v>40</v>
      </c>
      <c r="E1130" s="8">
        <v>3</v>
      </c>
      <c r="F1130" t="b">
        <v>1</v>
      </c>
      <c r="G1130" t="b">
        <v>0</v>
      </c>
      <c r="H1130" s="3" t="s">
        <v>468</v>
      </c>
      <c r="I1130" s="8">
        <v>370</v>
      </c>
      <c r="J1130" s="3" t="s">
        <v>512</v>
      </c>
      <c r="K1130" s="3" t="s">
        <v>559</v>
      </c>
      <c r="L1130" s="8">
        <v>1017</v>
      </c>
      <c r="M1130" s="11">
        <v>142</v>
      </c>
      <c r="N1130" t="str">
        <f>IF(AND(Tabla_Terminales[[#This Row],[Terminales]]&gt;2,Tabla_Terminales[[#This Row],[Operaciones_diarias]]&gt;170),"💵","NO")</f>
        <v>NO</v>
      </c>
    </row>
    <row r="1131" spans="1:14" x14ac:dyDescent="0.25">
      <c r="A1131" s="8">
        <v>40973</v>
      </c>
      <c r="B1131" s="3" t="s">
        <v>602</v>
      </c>
      <c r="C1131" s="3" t="s">
        <v>39</v>
      </c>
      <c r="D1131" s="3" t="s">
        <v>40</v>
      </c>
      <c r="E1131" s="8">
        <v>2</v>
      </c>
      <c r="F1131" t="b">
        <v>0</v>
      </c>
      <c r="G1131" t="b">
        <v>0</v>
      </c>
      <c r="H1131" s="3" t="s">
        <v>468</v>
      </c>
      <c r="I1131" s="8">
        <v>450</v>
      </c>
      <c r="J1131" s="3" t="s">
        <v>512</v>
      </c>
      <c r="K1131" s="3" t="s">
        <v>559</v>
      </c>
      <c r="L1131" s="8">
        <v>1017</v>
      </c>
      <c r="M1131" s="11">
        <v>183</v>
      </c>
      <c r="N1131" t="str">
        <f>IF(AND(Tabla_Terminales[[#This Row],[Terminales]]&gt;2,Tabla_Terminales[[#This Row],[Operaciones_diarias]]&gt;170),"💵","NO")</f>
        <v>NO</v>
      </c>
    </row>
    <row r="1132" spans="1:14" x14ac:dyDescent="0.25">
      <c r="A1132" s="8">
        <v>40286</v>
      </c>
      <c r="B1132" s="3" t="s">
        <v>604</v>
      </c>
      <c r="C1132" s="3" t="s">
        <v>39</v>
      </c>
      <c r="D1132" s="3" t="s">
        <v>40</v>
      </c>
      <c r="E1132" s="8">
        <v>2</v>
      </c>
      <c r="F1132" t="b">
        <v>1</v>
      </c>
      <c r="G1132" t="b">
        <v>1</v>
      </c>
      <c r="H1132" s="3" t="s">
        <v>468</v>
      </c>
      <c r="I1132" s="8">
        <v>645</v>
      </c>
      <c r="J1132" s="3" t="s">
        <v>512</v>
      </c>
      <c r="K1132" s="3" t="s">
        <v>559</v>
      </c>
      <c r="L1132" s="8">
        <v>1017</v>
      </c>
      <c r="M1132" s="11">
        <v>46</v>
      </c>
      <c r="N1132" t="str">
        <f>IF(AND(Tabla_Terminales[[#This Row],[Terminales]]&gt;2,Tabla_Terminales[[#This Row],[Operaciones_diarias]]&gt;170),"💵","NO")</f>
        <v>NO</v>
      </c>
    </row>
    <row r="1133" spans="1:14" x14ac:dyDescent="0.25">
      <c r="A1133" s="8">
        <v>39728</v>
      </c>
      <c r="B1133" s="3" t="s">
        <v>609</v>
      </c>
      <c r="C1133" s="3" t="s">
        <v>39</v>
      </c>
      <c r="D1133" s="3" t="s">
        <v>40</v>
      </c>
      <c r="E1133" s="8">
        <v>1</v>
      </c>
      <c r="F1133" t="b">
        <v>1</v>
      </c>
      <c r="G1133" t="b">
        <v>0</v>
      </c>
      <c r="H1133" s="3" t="s">
        <v>468</v>
      </c>
      <c r="I1133" s="8">
        <v>696</v>
      </c>
      <c r="J1133" s="3" t="s">
        <v>512</v>
      </c>
      <c r="K1133" s="3" t="s">
        <v>559</v>
      </c>
      <c r="L1133" s="8">
        <v>1017</v>
      </c>
      <c r="M1133" s="11">
        <v>168</v>
      </c>
      <c r="N1133" t="str">
        <f>IF(AND(Tabla_Terminales[[#This Row],[Terminales]]&gt;2,Tabla_Terminales[[#This Row],[Operaciones_diarias]]&gt;170),"💵","NO")</f>
        <v>NO</v>
      </c>
    </row>
    <row r="1134" spans="1:14" x14ac:dyDescent="0.25">
      <c r="A1134" s="8">
        <v>40679</v>
      </c>
      <c r="B1134" s="3" t="s">
        <v>606</v>
      </c>
      <c r="C1134" s="3" t="s">
        <v>39</v>
      </c>
      <c r="D1134" s="3" t="s">
        <v>40</v>
      </c>
      <c r="E1134" s="8">
        <v>1</v>
      </c>
      <c r="F1134" t="b">
        <v>1</v>
      </c>
      <c r="G1134" t="b">
        <v>1</v>
      </c>
      <c r="H1134" s="3" t="s">
        <v>468</v>
      </c>
      <c r="I1134" s="8">
        <v>0</v>
      </c>
      <c r="J1134" s="3" t="s">
        <v>512</v>
      </c>
      <c r="K1134" s="3" t="s">
        <v>559</v>
      </c>
      <c r="L1134" s="8">
        <v>0</v>
      </c>
      <c r="M1134" s="11">
        <v>293</v>
      </c>
      <c r="N1134" t="str">
        <f>IF(AND(Tabla_Terminales[[#This Row],[Terminales]]&gt;2,Tabla_Terminales[[#This Row],[Operaciones_diarias]]&gt;170),"💵","NO")</f>
        <v>NO</v>
      </c>
    </row>
    <row r="1135" spans="1:14" x14ac:dyDescent="0.25">
      <c r="A1135" s="8">
        <v>41046</v>
      </c>
      <c r="B1135" s="3" t="s">
        <v>607</v>
      </c>
      <c r="C1135" s="3" t="s">
        <v>39</v>
      </c>
      <c r="D1135" s="3" t="s">
        <v>40</v>
      </c>
      <c r="E1135" s="8">
        <v>3</v>
      </c>
      <c r="F1135" t="b">
        <v>0</v>
      </c>
      <c r="G1135" t="b">
        <v>1</v>
      </c>
      <c r="H1135" s="3" t="s">
        <v>468</v>
      </c>
      <c r="I1135" s="8">
        <v>0</v>
      </c>
      <c r="J1135" s="3" t="s">
        <v>512</v>
      </c>
      <c r="K1135" s="3" t="s">
        <v>559</v>
      </c>
      <c r="L1135" s="8">
        <v>0</v>
      </c>
      <c r="M1135" s="11">
        <v>72</v>
      </c>
      <c r="N1135" t="str">
        <f>IF(AND(Tabla_Terminales[[#This Row],[Terminales]]&gt;2,Tabla_Terminales[[#This Row],[Operaciones_diarias]]&gt;170),"💵","NO")</f>
        <v>NO</v>
      </c>
    </row>
    <row r="1136" spans="1:14" x14ac:dyDescent="0.25">
      <c r="A1136" s="8">
        <v>41378</v>
      </c>
      <c r="B1136" s="3" t="s">
        <v>37</v>
      </c>
      <c r="C1136" s="3" t="s">
        <v>39</v>
      </c>
      <c r="D1136" s="3" t="s">
        <v>40</v>
      </c>
      <c r="E1136" s="8">
        <v>1</v>
      </c>
      <c r="F1136" t="b">
        <v>1</v>
      </c>
      <c r="G1136" t="b">
        <v>0</v>
      </c>
      <c r="H1136" s="3" t="s">
        <v>299</v>
      </c>
      <c r="I1136" s="8">
        <v>0</v>
      </c>
      <c r="J1136" s="3" t="s">
        <v>515</v>
      </c>
      <c r="K1136" s="3" t="s">
        <v>559</v>
      </c>
      <c r="L1136" s="8">
        <v>0</v>
      </c>
      <c r="M1136" s="11">
        <v>62</v>
      </c>
      <c r="N1136" t="str">
        <f>IF(AND(Tabla_Terminales[[#This Row],[Terminales]]&gt;2,Tabla_Terminales[[#This Row],[Operaciones_diarias]]&gt;170),"💵","NO")</f>
        <v>NO</v>
      </c>
    </row>
    <row r="1137" spans="1:14" x14ac:dyDescent="0.25">
      <c r="A1137" s="8">
        <v>41162</v>
      </c>
      <c r="B1137" s="3" t="s">
        <v>605</v>
      </c>
      <c r="C1137" s="3" t="s">
        <v>39</v>
      </c>
      <c r="D1137" s="3" t="s">
        <v>40</v>
      </c>
      <c r="E1137" s="8">
        <v>1</v>
      </c>
      <c r="F1137" t="b">
        <v>0</v>
      </c>
      <c r="G1137" t="b">
        <v>1</v>
      </c>
      <c r="H1137" s="3" t="s">
        <v>299</v>
      </c>
      <c r="I1137" s="8">
        <v>0</v>
      </c>
      <c r="J1137" s="3" t="s">
        <v>515</v>
      </c>
      <c r="K1137" s="3" t="s">
        <v>559</v>
      </c>
      <c r="L1137" s="8">
        <v>0</v>
      </c>
      <c r="M1137" s="11">
        <v>42</v>
      </c>
      <c r="N1137" t="str">
        <f>IF(AND(Tabla_Terminales[[#This Row],[Terminales]]&gt;2,Tabla_Terminales[[#This Row],[Operaciones_diarias]]&gt;170),"💵","NO")</f>
        <v>NO</v>
      </c>
    </row>
    <row r="1138" spans="1:14" x14ac:dyDescent="0.25">
      <c r="A1138" s="8">
        <v>40504</v>
      </c>
      <c r="B1138" s="3" t="s">
        <v>603</v>
      </c>
      <c r="C1138" s="3" t="s">
        <v>39</v>
      </c>
      <c r="D1138" s="3" t="s">
        <v>40</v>
      </c>
      <c r="E1138" s="8">
        <v>2</v>
      </c>
      <c r="F1138" t="b">
        <v>1</v>
      </c>
      <c r="G1138" t="b">
        <v>1</v>
      </c>
      <c r="H1138" s="3" t="s">
        <v>469</v>
      </c>
      <c r="I1138" s="8">
        <v>0</v>
      </c>
      <c r="J1138" s="3" t="s">
        <v>527</v>
      </c>
      <c r="K1138" s="3" t="s">
        <v>567</v>
      </c>
      <c r="L1138" s="8">
        <v>0</v>
      </c>
      <c r="M1138" s="11">
        <v>239</v>
      </c>
      <c r="N1138" t="str">
        <f>IF(AND(Tabla_Terminales[[#This Row],[Terminales]]&gt;2,Tabla_Terminales[[#This Row],[Operaciones_diarias]]&gt;170),"💵","NO")</f>
        <v>NO</v>
      </c>
    </row>
    <row r="1139" spans="1:14" x14ac:dyDescent="0.25">
      <c r="A1139" s="8">
        <v>40906</v>
      </c>
      <c r="B1139" s="3" t="s">
        <v>602</v>
      </c>
      <c r="C1139" s="3" t="s">
        <v>39</v>
      </c>
      <c r="D1139" s="3" t="s">
        <v>40</v>
      </c>
      <c r="E1139" s="8">
        <v>1</v>
      </c>
      <c r="F1139" t="b">
        <v>0</v>
      </c>
      <c r="G1139" t="b">
        <v>0</v>
      </c>
      <c r="H1139" s="3" t="s">
        <v>470</v>
      </c>
      <c r="I1139" s="8">
        <v>1842</v>
      </c>
      <c r="J1139" s="3" t="s">
        <v>538</v>
      </c>
      <c r="K1139" s="3" t="s">
        <v>561</v>
      </c>
      <c r="L1139" s="8">
        <v>1416</v>
      </c>
      <c r="M1139" s="11">
        <v>249</v>
      </c>
      <c r="N1139" t="str">
        <f>IF(AND(Tabla_Terminales[[#This Row],[Terminales]]&gt;2,Tabla_Terminales[[#This Row],[Operaciones_diarias]]&gt;170),"💵","NO")</f>
        <v>NO</v>
      </c>
    </row>
    <row r="1140" spans="1:14" x14ac:dyDescent="0.25">
      <c r="A1140" s="8">
        <v>40166</v>
      </c>
      <c r="B1140" s="3" t="s">
        <v>604</v>
      </c>
      <c r="C1140" s="3" t="s">
        <v>39</v>
      </c>
      <c r="D1140" s="3" t="s">
        <v>40</v>
      </c>
      <c r="E1140" s="8">
        <v>3</v>
      </c>
      <c r="F1140" t="b">
        <v>0</v>
      </c>
      <c r="G1140" t="b">
        <v>0</v>
      </c>
      <c r="H1140" s="3" t="s">
        <v>470</v>
      </c>
      <c r="I1140" s="8">
        <v>0</v>
      </c>
      <c r="J1140" s="3" t="s">
        <v>538</v>
      </c>
      <c r="K1140" s="3" t="s">
        <v>561</v>
      </c>
      <c r="L1140" s="8">
        <v>0</v>
      </c>
      <c r="M1140" s="11">
        <v>299</v>
      </c>
      <c r="N1140" t="str">
        <f>IF(AND(Tabla_Terminales[[#This Row],[Terminales]]&gt;2,Tabla_Terminales[[#This Row],[Operaciones_diarias]]&gt;170),"💵","NO")</f>
        <v>💵</v>
      </c>
    </row>
    <row r="1141" spans="1:14" x14ac:dyDescent="0.25">
      <c r="A1141" s="8">
        <v>40754</v>
      </c>
      <c r="B1141" s="3" t="s">
        <v>602</v>
      </c>
      <c r="C1141" s="3" t="s">
        <v>39</v>
      </c>
      <c r="D1141" s="3" t="s">
        <v>40</v>
      </c>
      <c r="E1141" s="8">
        <v>3</v>
      </c>
      <c r="F1141" t="b">
        <v>1</v>
      </c>
      <c r="G1141" t="b">
        <v>1</v>
      </c>
      <c r="H1141" s="3" t="s">
        <v>471</v>
      </c>
      <c r="I1141" s="8">
        <v>0</v>
      </c>
      <c r="J1141" s="3" t="s">
        <v>203</v>
      </c>
      <c r="K1141" s="3" t="s">
        <v>571</v>
      </c>
      <c r="L1141" s="8">
        <v>0</v>
      </c>
      <c r="M1141" s="11">
        <v>32</v>
      </c>
      <c r="N1141" t="str">
        <f>IF(AND(Tabla_Terminales[[#This Row],[Terminales]]&gt;2,Tabla_Terminales[[#This Row],[Operaciones_diarias]]&gt;170),"💵","NO")</f>
        <v>NO</v>
      </c>
    </row>
    <row r="1142" spans="1:14" x14ac:dyDescent="0.25">
      <c r="A1142" s="8">
        <v>40878</v>
      </c>
      <c r="B1142" s="3" t="s">
        <v>602</v>
      </c>
      <c r="C1142" s="3" t="s">
        <v>39</v>
      </c>
      <c r="D1142" s="3" t="s">
        <v>40</v>
      </c>
      <c r="E1142" s="8">
        <v>1</v>
      </c>
      <c r="F1142" t="b">
        <v>1</v>
      </c>
      <c r="G1142" t="b">
        <v>1</v>
      </c>
      <c r="H1142" s="3" t="s">
        <v>471</v>
      </c>
      <c r="I1142" s="8">
        <v>0</v>
      </c>
      <c r="J1142" s="3" t="s">
        <v>547</v>
      </c>
      <c r="K1142" s="3" t="s">
        <v>564</v>
      </c>
      <c r="L1142" s="8">
        <v>0</v>
      </c>
      <c r="M1142" s="11">
        <v>271</v>
      </c>
      <c r="N1142" t="str">
        <f>IF(AND(Tabla_Terminales[[#This Row],[Terminales]]&gt;2,Tabla_Terminales[[#This Row],[Operaciones_diarias]]&gt;170),"💵","NO")</f>
        <v>NO</v>
      </c>
    </row>
    <row r="1143" spans="1:14" x14ac:dyDescent="0.25">
      <c r="A1143" s="8">
        <v>40801</v>
      </c>
      <c r="B1143" s="3" t="s">
        <v>602</v>
      </c>
      <c r="C1143" s="3" t="s">
        <v>39</v>
      </c>
      <c r="D1143" s="3" t="s">
        <v>40</v>
      </c>
      <c r="E1143" s="8">
        <v>1</v>
      </c>
      <c r="F1143" t="b">
        <v>1</v>
      </c>
      <c r="G1143" t="b">
        <v>1</v>
      </c>
      <c r="H1143" s="3" t="s">
        <v>350</v>
      </c>
      <c r="I1143" s="8">
        <v>0</v>
      </c>
      <c r="J1143" s="3" t="s">
        <v>512</v>
      </c>
      <c r="K1143" s="3" t="s">
        <v>559</v>
      </c>
      <c r="L1143" s="8">
        <v>0</v>
      </c>
      <c r="M1143" s="11">
        <v>263</v>
      </c>
      <c r="N1143" t="str">
        <f>IF(AND(Tabla_Terminales[[#This Row],[Terminales]]&gt;2,Tabla_Terminales[[#This Row],[Operaciones_diarias]]&gt;170),"💵","NO")</f>
        <v>NO</v>
      </c>
    </row>
    <row r="1144" spans="1:14" x14ac:dyDescent="0.25">
      <c r="A1144" s="8">
        <v>41351</v>
      </c>
      <c r="B1144" s="3" t="s">
        <v>37</v>
      </c>
      <c r="C1144" s="3" t="s">
        <v>39</v>
      </c>
      <c r="D1144" s="3" t="s">
        <v>40</v>
      </c>
      <c r="E1144" s="8">
        <v>1</v>
      </c>
      <c r="F1144" t="b">
        <v>0</v>
      </c>
      <c r="G1144" t="b">
        <v>1</v>
      </c>
      <c r="H1144" s="3" t="s">
        <v>350</v>
      </c>
      <c r="I1144" s="8">
        <v>0</v>
      </c>
      <c r="J1144" s="3" t="s">
        <v>512</v>
      </c>
      <c r="K1144" s="3" t="s">
        <v>559</v>
      </c>
      <c r="L1144" s="8">
        <v>0</v>
      </c>
      <c r="M1144" s="11">
        <v>40</v>
      </c>
      <c r="N1144" t="str">
        <f>IF(AND(Tabla_Terminales[[#This Row],[Terminales]]&gt;2,Tabla_Terminales[[#This Row],[Operaciones_diarias]]&gt;170),"💵","NO")</f>
        <v>NO</v>
      </c>
    </row>
    <row r="1145" spans="1:14" x14ac:dyDescent="0.25">
      <c r="A1145" s="8">
        <v>40998</v>
      </c>
      <c r="B1145" s="3" t="s">
        <v>602</v>
      </c>
      <c r="C1145" s="3" t="s">
        <v>39</v>
      </c>
      <c r="D1145" s="3" t="s">
        <v>40</v>
      </c>
      <c r="E1145" s="8">
        <v>1</v>
      </c>
      <c r="F1145" t="b">
        <v>1</v>
      </c>
      <c r="G1145" t="b">
        <v>0</v>
      </c>
      <c r="H1145" s="3" t="s">
        <v>472</v>
      </c>
      <c r="I1145" s="8">
        <v>0</v>
      </c>
      <c r="J1145" s="3" t="s">
        <v>541</v>
      </c>
      <c r="K1145" s="3" t="s">
        <v>564</v>
      </c>
      <c r="L1145" s="8">
        <v>0</v>
      </c>
      <c r="M1145" s="11">
        <v>148</v>
      </c>
      <c r="N1145" t="str">
        <f>IF(AND(Tabla_Terminales[[#This Row],[Terminales]]&gt;2,Tabla_Terminales[[#This Row],[Operaciones_diarias]]&gt;170),"💵","NO")</f>
        <v>NO</v>
      </c>
    </row>
    <row r="1146" spans="1:14" x14ac:dyDescent="0.25">
      <c r="A1146" s="8">
        <v>41172</v>
      </c>
      <c r="B1146" s="3" t="s">
        <v>605</v>
      </c>
      <c r="C1146" s="3" t="s">
        <v>39</v>
      </c>
      <c r="D1146" s="3" t="s">
        <v>40</v>
      </c>
      <c r="E1146" s="8">
        <v>1</v>
      </c>
      <c r="F1146" t="b">
        <v>0</v>
      </c>
      <c r="G1146" t="b">
        <v>1</v>
      </c>
      <c r="H1146" s="3" t="s">
        <v>278</v>
      </c>
      <c r="I1146" s="8">
        <v>0</v>
      </c>
      <c r="J1146" s="3" t="s">
        <v>541</v>
      </c>
      <c r="K1146" s="3" t="s">
        <v>564</v>
      </c>
      <c r="L1146" s="8">
        <v>0</v>
      </c>
      <c r="M1146" s="11">
        <v>28</v>
      </c>
      <c r="N1146" t="str">
        <f>IF(AND(Tabla_Terminales[[#This Row],[Terminales]]&gt;2,Tabla_Terminales[[#This Row],[Operaciones_diarias]]&gt;170),"💵","NO")</f>
        <v>NO</v>
      </c>
    </row>
    <row r="1147" spans="1:14" x14ac:dyDescent="0.25">
      <c r="A1147" s="8">
        <v>40772</v>
      </c>
      <c r="B1147" s="3" t="s">
        <v>602</v>
      </c>
      <c r="C1147" s="3" t="s">
        <v>39</v>
      </c>
      <c r="D1147" s="3" t="s">
        <v>40</v>
      </c>
      <c r="E1147" s="8">
        <v>3</v>
      </c>
      <c r="F1147" t="b">
        <v>1</v>
      </c>
      <c r="G1147" t="b">
        <v>1</v>
      </c>
      <c r="H1147" s="3" t="s">
        <v>278</v>
      </c>
      <c r="I1147" s="8">
        <v>0</v>
      </c>
      <c r="J1147" s="3" t="s">
        <v>541</v>
      </c>
      <c r="K1147" s="3" t="s">
        <v>564</v>
      </c>
      <c r="L1147" s="8">
        <v>0</v>
      </c>
      <c r="M1147" s="11">
        <v>106</v>
      </c>
      <c r="N1147" t="str">
        <f>IF(AND(Tabla_Terminales[[#This Row],[Terminales]]&gt;2,Tabla_Terminales[[#This Row],[Operaciones_diarias]]&gt;170),"💵","NO")</f>
        <v>NO</v>
      </c>
    </row>
    <row r="1148" spans="1:14" x14ac:dyDescent="0.25">
      <c r="A1148" s="8">
        <v>40314</v>
      </c>
      <c r="B1148" s="3" t="s">
        <v>604</v>
      </c>
      <c r="C1148" s="3" t="s">
        <v>39</v>
      </c>
      <c r="D1148" s="3" t="s">
        <v>40</v>
      </c>
      <c r="E1148" s="8">
        <v>1</v>
      </c>
      <c r="F1148" t="b">
        <v>1</v>
      </c>
      <c r="G1148" t="b">
        <v>1</v>
      </c>
      <c r="H1148" s="3" t="s">
        <v>278</v>
      </c>
      <c r="I1148" s="8">
        <v>0</v>
      </c>
      <c r="J1148" s="3" t="s">
        <v>547</v>
      </c>
      <c r="K1148" s="3" t="s">
        <v>564</v>
      </c>
      <c r="L1148" s="8">
        <v>0</v>
      </c>
      <c r="M1148" s="11">
        <v>269</v>
      </c>
      <c r="N1148" t="str">
        <f>IF(AND(Tabla_Terminales[[#This Row],[Terminales]]&gt;2,Tabla_Terminales[[#This Row],[Operaciones_diarias]]&gt;170),"💵","NO")</f>
        <v>NO</v>
      </c>
    </row>
    <row r="1149" spans="1:14" x14ac:dyDescent="0.25">
      <c r="A1149" s="8">
        <v>40237</v>
      </c>
      <c r="B1149" s="3" t="s">
        <v>604</v>
      </c>
      <c r="C1149" s="3" t="s">
        <v>39</v>
      </c>
      <c r="D1149" s="3" t="s">
        <v>40</v>
      </c>
      <c r="E1149" s="8">
        <v>1</v>
      </c>
      <c r="F1149" t="b">
        <v>0</v>
      </c>
      <c r="G1149" t="b">
        <v>1</v>
      </c>
      <c r="H1149" s="3" t="s">
        <v>278</v>
      </c>
      <c r="I1149" s="8">
        <v>0</v>
      </c>
      <c r="J1149" s="3" t="s">
        <v>541</v>
      </c>
      <c r="K1149" s="3" t="s">
        <v>564</v>
      </c>
      <c r="L1149" s="8">
        <v>0</v>
      </c>
      <c r="M1149" s="11">
        <v>290</v>
      </c>
      <c r="N1149" t="str">
        <f>IF(AND(Tabla_Terminales[[#This Row],[Terminales]]&gt;2,Tabla_Terminales[[#This Row],[Operaciones_diarias]]&gt;170),"💵","NO")</f>
        <v>NO</v>
      </c>
    </row>
    <row r="1150" spans="1:14" x14ac:dyDescent="0.25">
      <c r="A1150" s="8">
        <v>40259</v>
      </c>
      <c r="B1150" s="3" t="s">
        <v>604</v>
      </c>
      <c r="C1150" s="3" t="s">
        <v>39</v>
      </c>
      <c r="D1150" s="3" t="s">
        <v>40</v>
      </c>
      <c r="E1150" s="8">
        <v>1</v>
      </c>
      <c r="F1150" t="b">
        <v>0</v>
      </c>
      <c r="G1150" t="b">
        <v>1</v>
      </c>
      <c r="H1150" s="3" t="s">
        <v>278</v>
      </c>
      <c r="I1150" s="8">
        <v>0</v>
      </c>
      <c r="J1150" s="3" t="s">
        <v>529</v>
      </c>
      <c r="K1150" s="3" t="s">
        <v>566</v>
      </c>
      <c r="L1150" s="8">
        <v>0</v>
      </c>
      <c r="M1150" s="11">
        <v>177</v>
      </c>
      <c r="N1150" t="str">
        <f>IF(AND(Tabla_Terminales[[#This Row],[Terminales]]&gt;2,Tabla_Terminales[[#This Row],[Operaciones_diarias]]&gt;170),"💵","NO")</f>
        <v>NO</v>
      </c>
    </row>
    <row r="1151" spans="1:14" x14ac:dyDescent="0.25">
      <c r="A1151" s="8">
        <v>41024</v>
      </c>
      <c r="B1151" s="3" t="s">
        <v>607</v>
      </c>
      <c r="C1151" s="3" t="s">
        <v>39</v>
      </c>
      <c r="D1151" s="3" t="s">
        <v>40</v>
      </c>
      <c r="E1151" s="8">
        <v>7</v>
      </c>
      <c r="F1151" t="b">
        <v>1</v>
      </c>
      <c r="G1151" t="b">
        <v>0</v>
      </c>
      <c r="H1151" s="3" t="s">
        <v>424</v>
      </c>
      <c r="I1151" s="8">
        <v>0</v>
      </c>
      <c r="J1151" s="3" t="s">
        <v>512</v>
      </c>
      <c r="K1151" s="3" t="s">
        <v>559</v>
      </c>
      <c r="L1151" s="8">
        <v>0</v>
      </c>
      <c r="M1151" s="11">
        <v>111</v>
      </c>
      <c r="N1151" t="str">
        <f>IF(AND(Tabla_Terminales[[#This Row],[Terminales]]&gt;2,Tabla_Terminales[[#This Row],[Operaciones_diarias]]&gt;170),"💵","NO")</f>
        <v>NO</v>
      </c>
    </row>
    <row r="1152" spans="1:14" x14ac:dyDescent="0.25">
      <c r="A1152" s="8">
        <v>39947</v>
      </c>
      <c r="B1152" s="3" t="s">
        <v>608</v>
      </c>
      <c r="C1152" s="3" t="s">
        <v>39</v>
      </c>
      <c r="D1152" s="3" t="s">
        <v>40</v>
      </c>
      <c r="E1152" s="8">
        <v>1</v>
      </c>
      <c r="F1152" t="b">
        <v>0</v>
      </c>
      <c r="G1152" t="b">
        <v>1</v>
      </c>
      <c r="H1152" s="3" t="s">
        <v>424</v>
      </c>
      <c r="I1152" s="8">
        <v>0</v>
      </c>
      <c r="J1152" s="3" t="s">
        <v>514</v>
      </c>
      <c r="K1152" s="3" t="s">
        <v>559</v>
      </c>
      <c r="L1152" s="8">
        <v>0</v>
      </c>
      <c r="M1152" s="11">
        <v>182</v>
      </c>
      <c r="N1152" t="str">
        <f>IF(AND(Tabla_Terminales[[#This Row],[Terminales]]&gt;2,Tabla_Terminales[[#This Row],[Operaciones_diarias]]&gt;170),"💵","NO")</f>
        <v>NO</v>
      </c>
    </row>
    <row r="1153" spans="1:14" x14ac:dyDescent="0.25">
      <c r="A1153" s="8">
        <v>41342</v>
      </c>
      <c r="B1153" s="3" t="s">
        <v>37</v>
      </c>
      <c r="C1153" s="3" t="s">
        <v>39</v>
      </c>
      <c r="D1153" s="3" t="s">
        <v>40</v>
      </c>
      <c r="E1153" s="8">
        <v>1</v>
      </c>
      <c r="F1153" t="b">
        <v>1</v>
      </c>
      <c r="G1153" t="b">
        <v>0</v>
      </c>
      <c r="H1153" s="3" t="s">
        <v>424</v>
      </c>
      <c r="I1153" s="8">
        <v>0</v>
      </c>
      <c r="J1153" s="3" t="s">
        <v>512</v>
      </c>
      <c r="K1153" s="3" t="s">
        <v>559</v>
      </c>
      <c r="L1153" s="8">
        <v>0</v>
      </c>
      <c r="M1153" s="11">
        <v>306</v>
      </c>
      <c r="N1153" t="str">
        <f>IF(AND(Tabla_Terminales[[#This Row],[Terminales]]&gt;2,Tabla_Terminales[[#This Row],[Operaciones_diarias]]&gt;170),"💵","NO")</f>
        <v>NO</v>
      </c>
    </row>
    <row r="1154" spans="1:14" x14ac:dyDescent="0.25">
      <c r="A1154" s="8">
        <v>41004</v>
      </c>
      <c r="B1154" s="3" t="s">
        <v>602</v>
      </c>
      <c r="C1154" s="3" t="s">
        <v>39</v>
      </c>
      <c r="D1154" s="3" t="s">
        <v>40</v>
      </c>
      <c r="E1154" s="8">
        <v>3</v>
      </c>
      <c r="F1154" t="b">
        <v>0</v>
      </c>
      <c r="G1154" t="b">
        <v>0</v>
      </c>
      <c r="H1154" s="3" t="s">
        <v>424</v>
      </c>
      <c r="I1154" s="8">
        <v>0</v>
      </c>
      <c r="J1154" s="3" t="s">
        <v>512</v>
      </c>
      <c r="K1154" s="3" t="s">
        <v>559</v>
      </c>
      <c r="L1154" s="8">
        <v>0</v>
      </c>
      <c r="M1154" s="11">
        <v>269</v>
      </c>
      <c r="N1154" t="str">
        <f>IF(AND(Tabla_Terminales[[#This Row],[Terminales]]&gt;2,Tabla_Terminales[[#This Row],[Operaciones_diarias]]&gt;170),"💵","NO")</f>
        <v>💵</v>
      </c>
    </row>
    <row r="1155" spans="1:14" x14ac:dyDescent="0.25">
      <c r="A1155" s="8">
        <v>41246</v>
      </c>
      <c r="B1155" s="3" t="s">
        <v>37</v>
      </c>
      <c r="C1155" s="3" t="s">
        <v>39</v>
      </c>
      <c r="D1155" s="3" t="s">
        <v>40</v>
      </c>
      <c r="E1155" s="8">
        <v>1</v>
      </c>
      <c r="F1155" t="b">
        <v>0</v>
      </c>
      <c r="G1155" t="b">
        <v>1</v>
      </c>
      <c r="H1155" s="3" t="s">
        <v>424</v>
      </c>
      <c r="I1155" s="8">
        <v>0</v>
      </c>
      <c r="J1155" s="3" t="s">
        <v>512</v>
      </c>
      <c r="K1155" s="3" t="s">
        <v>559</v>
      </c>
      <c r="L1155" s="8">
        <v>0</v>
      </c>
      <c r="M1155" s="11">
        <v>68</v>
      </c>
      <c r="N1155" t="str">
        <f>IF(AND(Tabla_Terminales[[#This Row],[Terminales]]&gt;2,Tabla_Terminales[[#This Row],[Operaciones_diarias]]&gt;170),"💵","NO")</f>
        <v>NO</v>
      </c>
    </row>
    <row r="1156" spans="1:14" x14ac:dyDescent="0.25">
      <c r="A1156" s="8">
        <v>39707</v>
      </c>
      <c r="B1156" s="3" t="s">
        <v>613</v>
      </c>
      <c r="C1156" s="3" t="s">
        <v>39</v>
      </c>
      <c r="D1156" s="3" t="s">
        <v>40</v>
      </c>
      <c r="E1156" s="8">
        <v>1</v>
      </c>
      <c r="F1156" t="b">
        <v>1</v>
      </c>
      <c r="G1156" t="b">
        <v>0</v>
      </c>
      <c r="H1156" s="3" t="s">
        <v>424</v>
      </c>
      <c r="I1156" s="8">
        <v>0</v>
      </c>
      <c r="J1156" s="3" t="s">
        <v>512</v>
      </c>
      <c r="K1156" s="3" t="s">
        <v>559</v>
      </c>
      <c r="L1156" s="8">
        <v>0</v>
      </c>
      <c r="M1156" s="11">
        <v>182</v>
      </c>
      <c r="N1156" t="str">
        <f>IF(AND(Tabla_Terminales[[#This Row],[Terminales]]&gt;2,Tabla_Terminales[[#This Row],[Operaciones_diarias]]&gt;170),"💵","NO")</f>
        <v>NO</v>
      </c>
    </row>
    <row r="1157" spans="1:14" x14ac:dyDescent="0.25">
      <c r="A1157" s="8">
        <v>40899</v>
      </c>
      <c r="B1157" s="3" t="s">
        <v>602</v>
      </c>
      <c r="C1157" s="3" t="s">
        <v>39</v>
      </c>
      <c r="D1157" s="3" t="s">
        <v>40</v>
      </c>
      <c r="E1157" s="8">
        <v>3</v>
      </c>
      <c r="F1157" t="b">
        <v>0</v>
      </c>
      <c r="G1157" t="b">
        <v>0</v>
      </c>
      <c r="H1157" s="3" t="s">
        <v>424</v>
      </c>
      <c r="I1157" s="8">
        <v>0</v>
      </c>
      <c r="J1157" s="3" t="s">
        <v>512</v>
      </c>
      <c r="K1157" s="3" t="s">
        <v>559</v>
      </c>
      <c r="L1157" s="8">
        <v>0</v>
      </c>
      <c r="M1157" s="11">
        <v>215</v>
      </c>
      <c r="N1157" t="str">
        <f>IF(AND(Tabla_Terminales[[#This Row],[Terminales]]&gt;2,Tabla_Terminales[[#This Row],[Operaciones_diarias]]&gt;170),"💵","NO")</f>
        <v>💵</v>
      </c>
    </row>
    <row r="1158" spans="1:14" x14ac:dyDescent="0.25">
      <c r="A1158" s="8">
        <v>40625</v>
      </c>
      <c r="B1158" s="3" t="s">
        <v>606</v>
      </c>
      <c r="C1158" s="3" t="s">
        <v>39</v>
      </c>
      <c r="D1158" s="3" t="s">
        <v>40</v>
      </c>
      <c r="E1158" s="8">
        <v>1</v>
      </c>
      <c r="F1158" t="b">
        <v>0</v>
      </c>
      <c r="G1158" t="b">
        <v>1</v>
      </c>
      <c r="H1158" s="3" t="s">
        <v>424</v>
      </c>
      <c r="I1158" s="8">
        <v>0</v>
      </c>
      <c r="J1158" s="3" t="s">
        <v>512</v>
      </c>
      <c r="K1158" s="3" t="s">
        <v>559</v>
      </c>
      <c r="L1158" s="8">
        <v>0</v>
      </c>
      <c r="M1158" s="11">
        <v>162</v>
      </c>
      <c r="N1158" t="str">
        <f>IF(AND(Tabla_Terminales[[#This Row],[Terminales]]&gt;2,Tabla_Terminales[[#This Row],[Operaciones_diarias]]&gt;170),"💵","NO")</f>
        <v>NO</v>
      </c>
    </row>
    <row r="1159" spans="1:14" x14ac:dyDescent="0.25">
      <c r="A1159" s="8">
        <v>39720</v>
      </c>
      <c r="B1159" s="3" t="s">
        <v>613</v>
      </c>
      <c r="C1159" s="3" t="s">
        <v>39</v>
      </c>
      <c r="D1159" s="3" t="s">
        <v>40</v>
      </c>
      <c r="E1159" s="8">
        <v>1</v>
      </c>
      <c r="F1159" t="b">
        <v>1</v>
      </c>
      <c r="G1159" t="b">
        <v>0</v>
      </c>
      <c r="H1159" s="3" t="s">
        <v>424</v>
      </c>
      <c r="I1159" s="8">
        <v>0</v>
      </c>
      <c r="J1159" s="3" t="s">
        <v>512</v>
      </c>
      <c r="K1159" s="3" t="s">
        <v>559</v>
      </c>
      <c r="L1159" s="8">
        <v>0</v>
      </c>
      <c r="M1159" s="11">
        <v>282</v>
      </c>
      <c r="N1159" t="str">
        <f>IF(AND(Tabla_Terminales[[#This Row],[Terminales]]&gt;2,Tabla_Terminales[[#This Row],[Operaciones_diarias]]&gt;170),"💵","NO")</f>
        <v>NO</v>
      </c>
    </row>
    <row r="1160" spans="1:14" x14ac:dyDescent="0.25">
      <c r="A1160" s="8">
        <v>41018</v>
      </c>
      <c r="B1160" s="3" t="s">
        <v>607</v>
      </c>
      <c r="C1160" s="3" t="s">
        <v>39</v>
      </c>
      <c r="D1160" s="3" t="s">
        <v>40</v>
      </c>
      <c r="E1160" s="8">
        <v>3</v>
      </c>
      <c r="F1160" t="b">
        <v>0</v>
      </c>
      <c r="G1160" t="b">
        <v>0</v>
      </c>
      <c r="H1160" s="3" t="s">
        <v>473</v>
      </c>
      <c r="I1160" s="8">
        <v>0</v>
      </c>
      <c r="J1160" s="3" t="s">
        <v>529</v>
      </c>
      <c r="K1160" s="3" t="s">
        <v>566</v>
      </c>
      <c r="L1160" s="8">
        <v>0</v>
      </c>
      <c r="M1160" s="11">
        <v>183</v>
      </c>
      <c r="N1160" t="str">
        <f>IF(AND(Tabla_Terminales[[#This Row],[Terminales]]&gt;2,Tabla_Terminales[[#This Row],[Operaciones_diarias]]&gt;170),"💵","NO")</f>
        <v>💵</v>
      </c>
    </row>
    <row r="1161" spans="1:14" x14ac:dyDescent="0.25">
      <c r="A1161" s="8">
        <v>40216</v>
      </c>
      <c r="B1161" s="3" t="s">
        <v>604</v>
      </c>
      <c r="C1161" s="3" t="s">
        <v>39</v>
      </c>
      <c r="D1161" s="3" t="s">
        <v>40</v>
      </c>
      <c r="E1161" s="8">
        <v>1</v>
      </c>
      <c r="F1161" t="b">
        <v>0</v>
      </c>
      <c r="G1161" t="b">
        <v>0</v>
      </c>
      <c r="H1161" s="3" t="s">
        <v>474</v>
      </c>
      <c r="I1161" s="8">
        <v>0</v>
      </c>
      <c r="J1161" s="3" t="s">
        <v>203</v>
      </c>
      <c r="K1161" s="3" t="s">
        <v>571</v>
      </c>
      <c r="L1161" s="8">
        <v>0</v>
      </c>
      <c r="M1161" s="11">
        <v>196</v>
      </c>
      <c r="N1161" t="str">
        <f>IF(AND(Tabla_Terminales[[#This Row],[Terminales]]&gt;2,Tabla_Terminales[[#This Row],[Operaciones_diarias]]&gt;170),"💵","NO")</f>
        <v>NO</v>
      </c>
    </row>
    <row r="1162" spans="1:14" x14ac:dyDescent="0.25">
      <c r="A1162" s="8">
        <v>40123</v>
      </c>
      <c r="B1162" s="3" t="s">
        <v>604</v>
      </c>
      <c r="C1162" s="3" t="s">
        <v>39</v>
      </c>
      <c r="D1162" s="3" t="s">
        <v>40</v>
      </c>
      <c r="E1162" s="8">
        <v>3</v>
      </c>
      <c r="F1162" t="b">
        <v>1</v>
      </c>
      <c r="G1162" t="b">
        <v>1</v>
      </c>
      <c r="H1162" s="3" t="s">
        <v>375</v>
      </c>
      <c r="I1162" s="8">
        <v>360</v>
      </c>
      <c r="J1162" s="3" t="s">
        <v>514</v>
      </c>
      <c r="K1162" s="3" t="s">
        <v>559</v>
      </c>
      <c r="L1162" s="8">
        <v>0</v>
      </c>
      <c r="M1162" s="11">
        <v>52</v>
      </c>
      <c r="N1162" t="str">
        <f>IF(AND(Tabla_Terminales[[#This Row],[Terminales]]&gt;2,Tabla_Terminales[[#This Row],[Operaciones_diarias]]&gt;170),"💵","NO")</f>
        <v>NO</v>
      </c>
    </row>
    <row r="1163" spans="1:14" x14ac:dyDescent="0.25">
      <c r="A1163" s="8">
        <v>40186</v>
      </c>
      <c r="B1163" s="3" t="s">
        <v>604</v>
      </c>
      <c r="C1163" s="3" t="s">
        <v>39</v>
      </c>
      <c r="D1163" s="3" t="s">
        <v>40</v>
      </c>
      <c r="E1163" s="8">
        <v>1</v>
      </c>
      <c r="F1163" t="b">
        <v>1</v>
      </c>
      <c r="G1163" t="b">
        <v>0</v>
      </c>
      <c r="H1163" s="3" t="s">
        <v>475</v>
      </c>
      <c r="I1163" s="8">
        <v>0</v>
      </c>
      <c r="J1163" s="3" t="s">
        <v>547</v>
      </c>
      <c r="K1163" s="3" t="s">
        <v>564</v>
      </c>
      <c r="L1163" s="8">
        <v>0</v>
      </c>
      <c r="M1163" s="11">
        <v>190</v>
      </c>
      <c r="N1163" t="str">
        <f>IF(AND(Tabla_Terminales[[#This Row],[Terminales]]&gt;2,Tabla_Terminales[[#This Row],[Operaciones_diarias]]&gt;170),"💵","NO")</f>
        <v>NO</v>
      </c>
    </row>
    <row r="1164" spans="1:14" x14ac:dyDescent="0.25">
      <c r="A1164" s="8">
        <v>41130</v>
      </c>
      <c r="B1164" s="3" t="s">
        <v>605</v>
      </c>
      <c r="C1164" s="3" t="s">
        <v>39</v>
      </c>
      <c r="D1164" s="3" t="s">
        <v>40</v>
      </c>
      <c r="E1164" s="8">
        <v>1</v>
      </c>
      <c r="F1164" t="b">
        <v>1</v>
      </c>
      <c r="G1164" t="b">
        <v>0</v>
      </c>
      <c r="H1164" s="3" t="s">
        <v>476</v>
      </c>
      <c r="I1164" s="8">
        <v>0</v>
      </c>
      <c r="J1164" s="3" t="s">
        <v>533</v>
      </c>
      <c r="K1164" s="3" t="s">
        <v>570</v>
      </c>
      <c r="L1164" s="8">
        <v>0</v>
      </c>
      <c r="M1164" s="11">
        <v>260</v>
      </c>
      <c r="N1164" t="str">
        <f>IF(AND(Tabla_Terminales[[#This Row],[Terminales]]&gt;2,Tabla_Terminales[[#This Row],[Operaciones_diarias]]&gt;170),"💵","NO")</f>
        <v>NO</v>
      </c>
    </row>
    <row r="1165" spans="1:14" x14ac:dyDescent="0.25">
      <c r="A1165" s="8">
        <v>40385</v>
      </c>
      <c r="B1165" s="3" t="s">
        <v>604</v>
      </c>
      <c r="C1165" s="3" t="s">
        <v>39</v>
      </c>
      <c r="D1165" s="3" t="s">
        <v>40</v>
      </c>
      <c r="E1165" s="8">
        <v>1</v>
      </c>
      <c r="F1165" t="b">
        <v>1</v>
      </c>
      <c r="G1165" t="b">
        <v>0</v>
      </c>
      <c r="H1165" s="3" t="s">
        <v>477</v>
      </c>
      <c r="I1165" s="8">
        <v>0</v>
      </c>
      <c r="J1165" s="3" t="s">
        <v>522</v>
      </c>
      <c r="K1165" s="3" t="s">
        <v>564</v>
      </c>
      <c r="L1165" s="8">
        <v>0</v>
      </c>
      <c r="M1165" s="11">
        <v>222</v>
      </c>
      <c r="N1165" t="str">
        <f>IF(AND(Tabla_Terminales[[#This Row],[Terminales]]&gt;2,Tabla_Terminales[[#This Row],[Operaciones_diarias]]&gt;170),"💵","NO")</f>
        <v>NO</v>
      </c>
    </row>
    <row r="1166" spans="1:14" x14ac:dyDescent="0.25">
      <c r="A1166" s="8">
        <v>40830</v>
      </c>
      <c r="B1166" s="3" t="s">
        <v>602</v>
      </c>
      <c r="C1166" s="3" t="s">
        <v>39</v>
      </c>
      <c r="D1166" s="3" t="s">
        <v>40</v>
      </c>
      <c r="E1166" s="8">
        <v>1</v>
      </c>
      <c r="F1166" t="b">
        <v>1</v>
      </c>
      <c r="G1166" t="b">
        <v>0</v>
      </c>
      <c r="H1166" s="3" t="s">
        <v>478</v>
      </c>
      <c r="I1166" s="8">
        <v>0</v>
      </c>
      <c r="J1166" s="3" t="s">
        <v>513</v>
      </c>
      <c r="K1166" s="3" t="s">
        <v>560</v>
      </c>
      <c r="L1166" s="8">
        <v>0</v>
      </c>
      <c r="M1166" s="11">
        <v>227</v>
      </c>
      <c r="N1166" t="str">
        <f>IF(AND(Tabla_Terminales[[#This Row],[Terminales]]&gt;2,Tabla_Terminales[[#This Row],[Operaciones_diarias]]&gt;170),"💵","NO")</f>
        <v>NO</v>
      </c>
    </row>
    <row r="1167" spans="1:14" x14ac:dyDescent="0.25">
      <c r="A1167" s="8">
        <v>40490</v>
      </c>
      <c r="B1167" s="3" t="s">
        <v>603</v>
      </c>
      <c r="C1167" s="3" t="s">
        <v>39</v>
      </c>
      <c r="D1167" s="3" t="s">
        <v>40</v>
      </c>
      <c r="E1167" s="8">
        <v>1</v>
      </c>
      <c r="F1167" t="b">
        <v>0</v>
      </c>
      <c r="G1167" t="b">
        <v>0</v>
      </c>
      <c r="H1167" s="3" t="s">
        <v>479</v>
      </c>
      <c r="I1167" s="8">
        <v>0</v>
      </c>
      <c r="J1167" s="3" t="s">
        <v>518</v>
      </c>
      <c r="K1167" s="3" t="s">
        <v>562</v>
      </c>
      <c r="L1167" s="8">
        <v>0</v>
      </c>
      <c r="M1167" s="11">
        <v>40</v>
      </c>
      <c r="N1167" t="str">
        <f>IF(AND(Tabla_Terminales[[#This Row],[Terminales]]&gt;2,Tabla_Terminales[[#This Row],[Operaciones_diarias]]&gt;170),"💵","NO")</f>
        <v>NO</v>
      </c>
    </row>
    <row r="1168" spans="1:14" x14ac:dyDescent="0.25">
      <c r="A1168" s="8">
        <v>40399</v>
      </c>
      <c r="B1168" s="3" t="s">
        <v>604</v>
      </c>
      <c r="C1168" s="3" t="s">
        <v>39</v>
      </c>
      <c r="D1168" s="3" t="s">
        <v>40</v>
      </c>
      <c r="E1168" s="8">
        <v>1</v>
      </c>
      <c r="F1168" t="b">
        <v>1</v>
      </c>
      <c r="G1168" t="b">
        <v>0</v>
      </c>
      <c r="H1168" s="3" t="s">
        <v>480</v>
      </c>
      <c r="I1168" s="8">
        <v>0</v>
      </c>
      <c r="J1168" s="3" t="s">
        <v>513</v>
      </c>
      <c r="K1168" s="3" t="s">
        <v>560</v>
      </c>
      <c r="L1168" s="8">
        <v>0</v>
      </c>
      <c r="M1168" s="11">
        <v>147</v>
      </c>
      <c r="N1168" t="str">
        <f>IF(AND(Tabla_Terminales[[#This Row],[Terminales]]&gt;2,Tabla_Terminales[[#This Row],[Operaciones_diarias]]&gt;170),"💵","NO")</f>
        <v>NO</v>
      </c>
    </row>
    <row r="1169" spans="1:14" x14ac:dyDescent="0.25">
      <c r="A1169" s="8">
        <v>40412</v>
      </c>
      <c r="B1169" s="3" t="s">
        <v>603</v>
      </c>
      <c r="C1169" s="3" t="s">
        <v>39</v>
      </c>
      <c r="D1169" s="3" t="s">
        <v>40</v>
      </c>
      <c r="E1169" s="8">
        <v>1</v>
      </c>
      <c r="F1169" t="b">
        <v>1</v>
      </c>
      <c r="G1169" t="b">
        <v>0</v>
      </c>
      <c r="H1169" s="3" t="s">
        <v>480</v>
      </c>
      <c r="I1169" s="8">
        <v>0</v>
      </c>
      <c r="J1169" s="3" t="s">
        <v>513</v>
      </c>
      <c r="K1169" s="3" t="s">
        <v>560</v>
      </c>
      <c r="L1169" s="8">
        <v>0</v>
      </c>
      <c r="M1169" s="11">
        <v>224</v>
      </c>
      <c r="N1169" t="str">
        <f>IF(AND(Tabla_Terminales[[#This Row],[Terminales]]&gt;2,Tabla_Terminales[[#This Row],[Operaciones_diarias]]&gt;170),"💵","NO")</f>
        <v>NO</v>
      </c>
    </row>
    <row r="1170" spans="1:14" x14ac:dyDescent="0.25">
      <c r="A1170" s="8">
        <v>40653</v>
      </c>
      <c r="B1170" s="3" t="s">
        <v>606</v>
      </c>
      <c r="C1170" s="3" t="s">
        <v>39</v>
      </c>
      <c r="D1170" s="3" t="s">
        <v>40</v>
      </c>
      <c r="E1170" s="8">
        <v>2</v>
      </c>
      <c r="F1170" t="b">
        <v>0</v>
      </c>
      <c r="G1170" t="b">
        <v>0</v>
      </c>
      <c r="H1170" s="3" t="s">
        <v>480</v>
      </c>
      <c r="I1170" s="8">
        <v>0</v>
      </c>
      <c r="J1170" s="3" t="s">
        <v>513</v>
      </c>
      <c r="K1170" s="3" t="s">
        <v>560</v>
      </c>
      <c r="L1170" s="8">
        <v>0</v>
      </c>
      <c r="M1170" s="11">
        <v>263</v>
      </c>
      <c r="N1170" t="str">
        <f>IF(AND(Tabla_Terminales[[#This Row],[Terminales]]&gt;2,Tabla_Terminales[[#This Row],[Operaciones_diarias]]&gt;170),"💵","NO")</f>
        <v>NO</v>
      </c>
    </row>
    <row r="1171" spans="1:14" x14ac:dyDescent="0.25">
      <c r="A1171" s="8">
        <v>41189</v>
      </c>
      <c r="B1171" s="3" t="s">
        <v>605</v>
      </c>
      <c r="C1171" s="3" t="s">
        <v>39</v>
      </c>
      <c r="D1171" s="3" t="s">
        <v>40</v>
      </c>
      <c r="E1171" s="8">
        <v>3</v>
      </c>
      <c r="F1171" t="b">
        <v>0</v>
      </c>
      <c r="G1171" t="b">
        <v>1</v>
      </c>
      <c r="H1171" s="3" t="s">
        <v>480</v>
      </c>
      <c r="I1171" s="8">
        <v>0</v>
      </c>
      <c r="J1171" s="3" t="s">
        <v>513</v>
      </c>
      <c r="K1171" s="3" t="s">
        <v>560</v>
      </c>
      <c r="L1171" s="8">
        <v>0</v>
      </c>
      <c r="M1171" s="11">
        <v>127</v>
      </c>
      <c r="N1171" t="str">
        <f>IF(AND(Tabla_Terminales[[#This Row],[Terminales]]&gt;2,Tabla_Terminales[[#This Row],[Operaciones_diarias]]&gt;170),"💵","NO")</f>
        <v>NO</v>
      </c>
    </row>
    <row r="1172" spans="1:14" x14ac:dyDescent="0.25">
      <c r="A1172" s="8">
        <v>40607</v>
      </c>
      <c r="B1172" s="3" t="s">
        <v>606</v>
      </c>
      <c r="C1172" s="3" t="s">
        <v>39</v>
      </c>
      <c r="D1172" s="3" t="s">
        <v>40</v>
      </c>
      <c r="E1172" s="8">
        <v>1</v>
      </c>
      <c r="F1172" t="b">
        <v>1</v>
      </c>
      <c r="G1172" t="b">
        <v>0</v>
      </c>
      <c r="H1172" s="3" t="s">
        <v>481</v>
      </c>
      <c r="I1172" s="8">
        <v>0</v>
      </c>
      <c r="J1172" s="3" t="s">
        <v>525</v>
      </c>
      <c r="K1172" s="3" t="s">
        <v>560</v>
      </c>
      <c r="L1172" s="8">
        <v>0</v>
      </c>
      <c r="M1172" s="11">
        <v>182</v>
      </c>
      <c r="N1172" t="str">
        <f>IF(AND(Tabla_Terminales[[#This Row],[Terminales]]&gt;2,Tabla_Terminales[[#This Row],[Operaciones_diarias]]&gt;170),"💵","NO")</f>
        <v>NO</v>
      </c>
    </row>
    <row r="1173" spans="1:14" x14ac:dyDescent="0.25">
      <c r="A1173" s="8">
        <v>40748</v>
      </c>
      <c r="B1173" s="3" t="s">
        <v>602</v>
      </c>
      <c r="C1173" s="3" t="s">
        <v>39</v>
      </c>
      <c r="D1173" s="3" t="s">
        <v>40</v>
      </c>
      <c r="E1173" s="8">
        <v>1</v>
      </c>
      <c r="F1173" t="b">
        <v>0</v>
      </c>
      <c r="G1173" t="b">
        <v>1</v>
      </c>
      <c r="H1173" s="3" t="s">
        <v>482</v>
      </c>
      <c r="I1173" s="8">
        <v>0</v>
      </c>
      <c r="J1173" s="3" t="s">
        <v>538</v>
      </c>
      <c r="K1173" s="3" t="s">
        <v>561</v>
      </c>
      <c r="L1173" s="8">
        <v>0</v>
      </c>
      <c r="M1173" s="11">
        <v>303</v>
      </c>
      <c r="N1173" t="str">
        <f>IF(AND(Tabla_Terminales[[#This Row],[Terminales]]&gt;2,Tabla_Terminales[[#This Row],[Operaciones_diarias]]&gt;170),"💵","NO")</f>
        <v>NO</v>
      </c>
    </row>
    <row r="1174" spans="1:14" x14ac:dyDescent="0.25">
      <c r="A1174" s="8">
        <v>41260</v>
      </c>
      <c r="B1174" s="3" t="s">
        <v>37</v>
      </c>
      <c r="C1174" s="3" t="s">
        <v>39</v>
      </c>
      <c r="D1174" s="3" t="s">
        <v>40</v>
      </c>
      <c r="E1174" s="8">
        <v>2</v>
      </c>
      <c r="F1174" t="b">
        <v>0</v>
      </c>
      <c r="G1174" t="b">
        <v>0</v>
      </c>
      <c r="H1174" s="3" t="s">
        <v>483</v>
      </c>
      <c r="I1174" s="8">
        <v>1070</v>
      </c>
      <c r="J1174" s="3" t="s">
        <v>517</v>
      </c>
      <c r="K1174" s="3" t="s">
        <v>559</v>
      </c>
      <c r="L1174" s="8">
        <v>1003</v>
      </c>
      <c r="M1174" s="11">
        <v>88</v>
      </c>
      <c r="N1174" t="str">
        <f>IF(AND(Tabla_Terminales[[#This Row],[Terminales]]&gt;2,Tabla_Terminales[[#This Row],[Operaciones_diarias]]&gt;170),"💵","NO")</f>
        <v>NO</v>
      </c>
    </row>
    <row r="1175" spans="1:14" x14ac:dyDescent="0.25">
      <c r="A1175" s="8">
        <v>40377</v>
      </c>
      <c r="B1175" s="3" t="s">
        <v>604</v>
      </c>
      <c r="C1175" s="3" t="s">
        <v>39</v>
      </c>
      <c r="D1175" s="3" t="s">
        <v>40</v>
      </c>
      <c r="E1175" s="8">
        <v>2</v>
      </c>
      <c r="F1175" t="b">
        <v>0</v>
      </c>
      <c r="G1175" t="b">
        <v>1</v>
      </c>
      <c r="H1175" s="3" t="s">
        <v>483</v>
      </c>
      <c r="I1175" s="8">
        <v>1104</v>
      </c>
      <c r="J1175" s="3" t="s">
        <v>517</v>
      </c>
      <c r="K1175" s="3" t="s">
        <v>559</v>
      </c>
      <c r="L1175" s="8">
        <v>1003</v>
      </c>
      <c r="M1175" s="11">
        <v>98</v>
      </c>
      <c r="N1175" t="str">
        <f>IF(AND(Tabla_Terminales[[#This Row],[Terminales]]&gt;2,Tabla_Terminales[[#This Row],[Operaciones_diarias]]&gt;170),"💵","NO")</f>
        <v>NO</v>
      </c>
    </row>
    <row r="1176" spans="1:14" x14ac:dyDescent="0.25">
      <c r="A1176" s="8">
        <v>40612</v>
      </c>
      <c r="B1176" s="3" t="s">
        <v>606</v>
      </c>
      <c r="C1176" s="3" t="s">
        <v>39</v>
      </c>
      <c r="D1176" s="3" t="s">
        <v>40</v>
      </c>
      <c r="E1176" s="8">
        <v>6</v>
      </c>
      <c r="F1176" t="b">
        <v>1</v>
      </c>
      <c r="G1176" t="b">
        <v>0</v>
      </c>
      <c r="H1176" s="3" t="s">
        <v>483</v>
      </c>
      <c r="I1176" s="8">
        <v>175</v>
      </c>
      <c r="J1176" s="3" t="s">
        <v>512</v>
      </c>
      <c r="K1176" s="3" t="s">
        <v>559</v>
      </c>
      <c r="L1176" s="8">
        <v>1003</v>
      </c>
      <c r="M1176" s="11">
        <v>87</v>
      </c>
      <c r="N1176" t="str">
        <f>IF(AND(Tabla_Terminales[[#This Row],[Terminales]]&gt;2,Tabla_Terminales[[#This Row],[Operaciones_diarias]]&gt;170),"💵","NO")</f>
        <v>NO</v>
      </c>
    </row>
    <row r="1177" spans="1:14" x14ac:dyDescent="0.25">
      <c r="A1177" s="8">
        <v>40482</v>
      </c>
      <c r="B1177" s="3" t="s">
        <v>603</v>
      </c>
      <c r="C1177" s="3" t="s">
        <v>39</v>
      </c>
      <c r="D1177" s="3" t="s">
        <v>40</v>
      </c>
      <c r="E1177" s="8">
        <v>3</v>
      </c>
      <c r="F1177" t="b">
        <v>1</v>
      </c>
      <c r="G1177" t="b">
        <v>0</v>
      </c>
      <c r="H1177" s="3" t="s">
        <v>483</v>
      </c>
      <c r="I1177" s="8">
        <v>330</v>
      </c>
      <c r="J1177" s="3" t="s">
        <v>512</v>
      </c>
      <c r="K1177" s="3" t="s">
        <v>559</v>
      </c>
      <c r="L1177" s="8">
        <v>1003</v>
      </c>
      <c r="M1177" s="11">
        <v>39</v>
      </c>
      <c r="N1177" t="str">
        <f>IF(AND(Tabla_Terminales[[#This Row],[Terminales]]&gt;2,Tabla_Terminales[[#This Row],[Operaciones_diarias]]&gt;170),"💵","NO")</f>
        <v>NO</v>
      </c>
    </row>
    <row r="1178" spans="1:14" x14ac:dyDescent="0.25">
      <c r="A1178" s="8">
        <v>40524</v>
      </c>
      <c r="B1178" s="3" t="s">
        <v>606</v>
      </c>
      <c r="C1178" s="3" t="s">
        <v>39</v>
      </c>
      <c r="D1178" s="3" t="s">
        <v>40</v>
      </c>
      <c r="E1178" s="8">
        <v>4</v>
      </c>
      <c r="F1178" t="b">
        <v>1</v>
      </c>
      <c r="G1178" t="b">
        <v>1</v>
      </c>
      <c r="H1178" s="3" t="s">
        <v>483</v>
      </c>
      <c r="I1178" s="8">
        <v>40</v>
      </c>
      <c r="J1178" s="3" t="s">
        <v>512</v>
      </c>
      <c r="K1178" s="3" t="s">
        <v>559</v>
      </c>
      <c r="L1178" s="8">
        <v>1003</v>
      </c>
      <c r="M1178" s="11">
        <v>50</v>
      </c>
      <c r="N1178" t="str">
        <f>IF(AND(Tabla_Terminales[[#This Row],[Terminales]]&gt;2,Tabla_Terminales[[#This Row],[Operaciones_diarias]]&gt;170),"💵","NO")</f>
        <v>NO</v>
      </c>
    </row>
    <row r="1179" spans="1:14" x14ac:dyDescent="0.25">
      <c r="A1179" s="8">
        <v>39750</v>
      </c>
      <c r="B1179" s="3" t="s">
        <v>609</v>
      </c>
      <c r="C1179" s="3" t="s">
        <v>39</v>
      </c>
      <c r="D1179" s="3" t="s">
        <v>40</v>
      </c>
      <c r="E1179" s="8">
        <v>1</v>
      </c>
      <c r="F1179" t="b">
        <v>0</v>
      </c>
      <c r="G1179" t="b">
        <v>0</v>
      </c>
      <c r="H1179" s="3" t="s">
        <v>483</v>
      </c>
      <c r="I1179" s="8">
        <v>823</v>
      </c>
      <c r="J1179" s="3" t="s">
        <v>517</v>
      </c>
      <c r="K1179" s="3" t="s">
        <v>559</v>
      </c>
      <c r="L1179" s="8">
        <v>1003</v>
      </c>
      <c r="M1179" s="11">
        <v>127</v>
      </c>
      <c r="N1179" t="str">
        <f>IF(AND(Tabla_Terminales[[#This Row],[Terminales]]&gt;2,Tabla_Terminales[[#This Row],[Operaciones_diarias]]&gt;170),"💵","NO")</f>
        <v>NO</v>
      </c>
    </row>
    <row r="1180" spans="1:14" x14ac:dyDescent="0.25">
      <c r="A1180" s="8">
        <v>41338</v>
      </c>
      <c r="B1180" s="3" t="s">
        <v>37</v>
      </c>
      <c r="C1180" s="3" t="s">
        <v>39</v>
      </c>
      <c r="D1180" s="3" t="s">
        <v>40</v>
      </c>
      <c r="E1180" s="8">
        <v>1</v>
      </c>
      <c r="F1180" t="b">
        <v>1</v>
      </c>
      <c r="G1180" t="b">
        <v>0</v>
      </c>
      <c r="H1180" s="3" t="s">
        <v>483</v>
      </c>
      <c r="I1180" s="8">
        <v>0</v>
      </c>
      <c r="J1180" s="3" t="s">
        <v>517</v>
      </c>
      <c r="K1180" s="3" t="s">
        <v>559</v>
      </c>
      <c r="L1180" s="8">
        <v>0</v>
      </c>
      <c r="M1180" s="11">
        <v>206</v>
      </c>
      <c r="N1180" t="str">
        <f>IF(AND(Tabla_Terminales[[#This Row],[Terminales]]&gt;2,Tabla_Terminales[[#This Row],[Operaciones_diarias]]&gt;170),"💵","NO")</f>
        <v>NO</v>
      </c>
    </row>
    <row r="1181" spans="1:14" x14ac:dyDescent="0.25">
      <c r="A1181" s="8">
        <v>40586</v>
      </c>
      <c r="B1181" s="3" t="s">
        <v>606</v>
      </c>
      <c r="C1181" s="3" t="s">
        <v>39</v>
      </c>
      <c r="D1181" s="3" t="s">
        <v>40</v>
      </c>
      <c r="E1181" s="8">
        <v>4</v>
      </c>
      <c r="F1181" t="b">
        <v>1</v>
      </c>
      <c r="G1181" t="b">
        <v>0</v>
      </c>
      <c r="H1181" s="3" t="s">
        <v>483</v>
      </c>
      <c r="I1181" s="8">
        <v>0</v>
      </c>
      <c r="J1181" s="3" t="s">
        <v>512</v>
      </c>
      <c r="K1181" s="3" t="s">
        <v>559</v>
      </c>
      <c r="L1181" s="8">
        <v>0</v>
      </c>
      <c r="M1181" s="11">
        <v>118</v>
      </c>
      <c r="N1181" t="str">
        <f>IF(AND(Tabla_Terminales[[#This Row],[Terminales]]&gt;2,Tabla_Terminales[[#This Row],[Operaciones_diarias]]&gt;170),"💵","NO")</f>
        <v>NO</v>
      </c>
    </row>
    <row r="1182" spans="1:14" x14ac:dyDescent="0.25">
      <c r="A1182" s="8">
        <v>41180</v>
      </c>
      <c r="B1182" s="3" t="s">
        <v>605</v>
      </c>
      <c r="C1182" s="3" t="s">
        <v>39</v>
      </c>
      <c r="D1182" s="3" t="s">
        <v>40</v>
      </c>
      <c r="E1182" s="8">
        <v>3</v>
      </c>
      <c r="F1182" t="b">
        <v>0</v>
      </c>
      <c r="G1182" t="b">
        <v>0</v>
      </c>
      <c r="H1182" s="3" t="s">
        <v>484</v>
      </c>
      <c r="I1182" s="8">
        <v>0</v>
      </c>
      <c r="J1182" s="3" t="s">
        <v>520</v>
      </c>
      <c r="K1182" s="3" t="s">
        <v>560</v>
      </c>
      <c r="L1182" s="8">
        <v>0</v>
      </c>
      <c r="M1182" s="11">
        <v>111</v>
      </c>
      <c r="N1182" t="str">
        <f>IF(AND(Tabla_Terminales[[#This Row],[Terminales]]&gt;2,Tabla_Terminales[[#This Row],[Operaciones_diarias]]&gt;170),"💵","NO")</f>
        <v>NO</v>
      </c>
    </row>
    <row r="1183" spans="1:14" x14ac:dyDescent="0.25">
      <c r="A1183" s="8">
        <v>40428</v>
      </c>
      <c r="B1183" s="3" t="s">
        <v>603</v>
      </c>
      <c r="C1183" s="3" t="s">
        <v>39</v>
      </c>
      <c r="D1183" s="3" t="s">
        <v>40</v>
      </c>
      <c r="E1183" s="8">
        <v>3</v>
      </c>
      <c r="F1183" t="b">
        <v>1</v>
      </c>
      <c r="G1183" t="b">
        <v>1</v>
      </c>
      <c r="H1183" s="3" t="s">
        <v>485</v>
      </c>
      <c r="I1183" s="8">
        <v>0</v>
      </c>
      <c r="J1183" s="3" t="s">
        <v>527</v>
      </c>
      <c r="K1183" s="3" t="s">
        <v>567</v>
      </c>
      <c r="L1183" s="8">
        <v>0</v>
      </c>
      <c r="M1183" s="11">
        <v>181</v>
      </c>
      <c r="N1183" t="str">
        <f>IF(AND(Tabla_Terminales[[#This Row],[Terminales]]&gt;2,Tabla_Terminales[[#This Row],[Operaciones_diarias]]&gt;170),"💵","NO")</f>
        <v>💵</v>
      </c>
    </row>
    <row r="1184" spans="1:14" x14ac:dyDescent="0.25">
      <c r="A1184" s="8">
        <v>41133</v>
      </c>
      <c r="B1184" s="3" t="s">
        <v>605</v>
      </c>
      <c r="C1184" s="3" t="s">
        <v>39</v>
      </c>
      <c r="D1184" s="3" t="s">
        <v>40</v>
      </c>
      <c r="E1184" s="8">
        <v>3</v>
      </c>
      <c r="F1184" t="b">
        <v>0</v>
      </c>
      <c r="G1184" t="b">
        <v>1</v>
      </c>
      <c r="H1184" s="3" t="s">
        <v>305</v>
      </c>
      <c r="I1184" s="8">
        <v>0</v>
      </c>
      <c r="J1184" s="3" t="s">
        <v>527</v>
      </c>
      <c r="K1184" s="3" t="s">
        <v>567</v>
      </c>
      <c r="L1184" s="8">
        <v>0</v>
      </c>
      <c r="M1184" s="11">
        <v>306</v>
      </c>
      <c r="N1184" t="str">
        <f>IF(AND(Tabla_Terminales[[#This Row],[Terminales]]&gt;2,Tabla_Terminales[[#This Row],[Operaciones_diarias]]&gt;170),"💵","NO")</f>
        <v>💵</v>
      </c>
    </row>
    <row r="1185" spans="1:14" x14ac:dyDescent="0.25">
      <c r="A1185" s="8">
        <v>39723</v>
      </c>
      <c r="B1185" s="3" t="s">
        <v>613</v>
      </c>
      <c r="C1185" s="3" t="s">
        <v>39</v>
      </c>
      <c r="D1185" s="3" t="s">
        <v>40</v>
      </c>
      <c r="E1185" s="8">
        <v>1</v>
      </c>
      <c r="F1185" t="b">
        <v>1</v>
      </c>
      <c r="G1185" t="b">
        <v>0</v>
      </c>
      <c r="H1185" s="3" t="s">
        <v>305</v>
      </c>
      <c r="I1185" s="8">
        <v>0</v>
      </c>
      <c r="J1185" s="3" t="s">
        <v>518</v>
      </c>
      <c r="K1185" s="3" t="s">
        <v>562</v>
      </c>
      <c r="L1185" s="8">
        <v>0</v>
      </c>
      <c r="M1185" s="11">
        <v>138</v>
      </c>
      <c r="N1185" t="str">
        <f>IF(AND(Tabla_Terminales[[#This Row],[Terminales]]&gt;2,Tabla_Terminales[[#This Row],[Operaciones_diarias]]&gt;170),"💵","NO")</f>
        <v>NO</v>
      </c>
    </row>
    <row r="1186" spans="1:14" x14ac:dyDescent="0.25">
      <c r="A1186" s="8">
        <v>40049</v>
      </c>
      <c r="B1186" s="3" t="s">
        <v>611</v>
      </c>
      <c r="C1186" s="3" t="s">
        <v>39</v>
      </c>
      <c r="D1186" s="3" t="s">
        <v>40</v>
      </c>
      <c r="E1186" s="8">
        <v>2</v>
      </c>
      <c r="F1186" t="b">
        <v>1</v>
      </c>
      <c r="G1186" t="b">
        <v>0</v>
      </c>
      <c r="H1186" s="3" t="s">
        <v>486</v>
      </c>
      <c r="I1186" s="8">
        <v>7145</v>
      </c>
      <c r="J1186" s="3" t="s">
        <v>522</v>
      </c>
      <c r="K1186" s="3" t="s">
        <v>564</v>
      </c>
      <c r="L1186" s="8">
        <v>1408</v>
      </c>
      <c r="M1186" s="11">
        <v>212</v>
      </c>
      <c r="N1186" t="str">
        <f>IF(AND(Tabla_Terminales[[#This Row],[Terminales]]&gt;2,Tabla_Terminales[[#This Row],[Operaciones_diarias]]&gt;170),"💵","NO")</f>
        <v>NO</v>
      </c>
    </row>
    <row r="1187" spans="1:14" x14ac:dyDescent="0.25">
      <c r="A1187" s="8">
        <v>40249</v>
      </c>
      <c r="B1187" s="3" t="s">
        <v>604</v>
      </c>
      <c r="C1187" s="3" t="s">
        <v>39</v>
      </c>
      <c r="D1187" s="3" t="s">
        <v>40</v>
      </c>
      <c r="E1187" s="8">
        <v>2</v>
      </c>
      <c r="F1187" t="b">
        <v>0</v>
      </c>
      <c r="G1187" t="b">
        <v>1</v>
      </c>
      <c r="H1187" s="3" t="s">
        <v>487</v>
      </c>
      <c r="I1187" s="8">
        <v>0</v>
      </c>
      <c r="J1187" s="3" t="s">
        <v>524</v>
      </c>
      <c r="K1187" s="3" t="s">
        <v>565</v>
      </c>
      <c r="L1187" s="8">
        <v>0</v>
      </c>
      <c r="M1187" s="11">
        <v>55</v>
      </c>
      <c r="N1187" t="str">
        <f>IF(AND(Tabla_Terminales[[#This Row],[Terminales]]&gt;2,Tabla_Terminales[[#This Row],[Operaciones_diarias]]&gt;170),"💵","NO")</f>
        <v>NO</v>
      </c>
    </row>
    <row r="1188" spans="1:14" x14ac:dyDescent="0.25">
      <c r="A1188" s="8">
        <v>40580</v>
      </c>
      <c r="B1188" s="3" t="s">
        <v>606</v>
      </c>
      <c r="C1188" s="3" t="s">
        <v>39</v>
      </c>
      <c r="D1188" s="3" t="s">
        <v>40</v>
      </c>
      <c r="E1188" s="8">
        <v>1</v>
      </c>
      <c r="F1188" t="b">
        <v>1</v>
      </c>
      <c r="G1188" t="b">
        <v>0</v>
      </c>
      <c r="H1188" s="3" t="s">
        <v>487</v>
      </c>
      <c r="I1188" s="8">
        <v>0</v>
      </c>
      <c r="J1188" s="3" t="s">
        <v>512</v>
      </c>
      <c r="K1188" s="3" t="s">
        <v>559</v>
      </c>
      <c r="L1188" s="8">
        <v>0</v>
      </c>
      <c r="M1188" s="11">
        <v>274</v>
      </c>
      <c r="N1188" t="str">
        <f>IF(AND(Tabla_Terminales[[#This Row],[Terminales]]&gt;2,Tabla_Terminales[[#This Row],[Operaciones_diarias]]&gt;170),"💵","NO")</f>
        <v>NO</v>
      </c>
    </row>
    <row r="1189" spans="1:14" x14ac:dyDescent="0.25">
      <c r="A1189" s="8">
        <v>40610</v>
      </c>
      <c r="B1189" s="3" t="s">
        <v>606</v>
      </c>
      <c r="C1189" s="3" t="s">
        <v>39</v>
      </c>
      <c r="D1189" s="3" t="s">
        <v>40</v>
      </c>
      <c r="E1189" s="8">
        <v>3</v>
      </c>
      <c r="F1189" t="b">
        <v>1</v>
      </c>
      <c r="G1189" t="b">
        <v>1</v>
      </c>
      <c r="H1189" s="3" t="s">
        <v>488</v>
      </c>
      <c r="I1189" s="8">
        <v>3002</v>
      </c>
      <c r="J1189" s="3" t="s">
        <v>519</v>
      </c>
      <c r="K1189" s="3" t="s">
        <v>560</v>
      </c>
      <c r="L1189" s="8">
        <v>1262</v>
      </c>
      <c r="M1189" s="11">
        <v>176</v>
      </c>
      <c r="N1189" t="str">
        <f>IF(AND(Tabla_Terminales[[#This Row],[Terminales]]&gt;2,Tabla_Terminales[[#This Row],[Operaciones_diarias]]&gt;170),"💵","NO")</f>
        <v>💵</v>
      </c>
    </row>
    <row r="1190" spans="1:14" x14ac:dyDescent="0.25">
      <c r="A1190" s="8">
        <v>41122</v>
      </c>
      <c r="B1190" s="3" t="s">
        <v>605</v>
      </c>
      <c r="C1190" s="3" t="s">
        <v>39</v>
      </c>
      <c r="D1190" s="3" t="s">
        <v>40</v>
      </c>
      <c r="E1190" s="8">
        <v>2</v>
      </c>
      <c r="F1190" t="b">
        <v>1</v>
      </c>
      <c r="G1190" t="b">
        <v>0</v>
      </c>
      <c r="H1190" s="3" t="s">
        <v>308</v>
      </c>
      <c r="I1190" s="8">
        <v>943</v>
      </c>
      <c r="J1190" s="3" t="s">
        <v>512</v>
      </c>
      <c r="K1190" s="3" t="s">
        <v>559</v>
      </c>
      <c r="L1190" s="8">
        <v>1035</v>
      </c>
      <c r="M1190" s="11">
        <v>211</v>
      </c>
      <c r="N1190" t="str">
        <f>IF(AND(Tabla_Terminales[[#This Row],[Terminales]]&gt;2,Tabla_Terminales[[#This Row],[Operaciones_diarias]]&gt;170),"💵","NO")</f>
        <v>NO</v>
      </c>
    </row>
    <row r="1191" spans="1:14" x14ac:dyDescent="0.25">
      <c r="A1191" s="8">
        <v>40282</v>
      </c>
      <c r="B1191" s="3" t="s">
        <v>604</v>
      </c>
      <c r="C1191" s="3" t="s">
        <v>39</v>
      </c>
      <c r="D1191" s="3" t="s">
        <v>40</v>
      </c>
      <c r="E1191" s="8">
        <v>3</v>
      </c>
      <c r="F1191" t="b">
        <v>0</v>
      </c>
      <c r="G1191" t="b">
        <v>1</v>
      </c>
      <c r="H1191" s="3" t="s">
        <v>489</v>
      </c>
      <c r="I1191" s="8">
        <v>804</v>
      </c>
      <c r="J1191" s="3" t="s">
        <v>518</v>
      </c>
      <c r="K1191" s="3" t="s">
        <v>562</v>
      </c>
      <c r="L1191" s="8">
        <v>1424</v>
      </c>
      <c r="M1191" s="11">
        <v>155</v>
      </c>
      <c r="N1191" t="str">
        <f>IF(AND(Tabla_Terminales[[#This Row],[Terminales]]&gt;2,Tabla_Terminales[[#This Row],[Operaciones_diarias]]&gt;170),"💵","NO")</f>
        <v>NO</v>
      </c>
    </row>
    <row r="1192" spans="1:14" x14ac:dyDescent="0.25">
      <c r="A1192" s="8">
        <v>40831</v>
      </c>
      <c r="B1192" s="3" t="s">
        <v>602</v>
      </c>
      <c r="C1192" s="3" t="s">
        <v>39</v>
      </c>
      <c r="D1192" s="3" t="s">
        <v>40</v>
      </c>
      <c r="E1192" s="8">
        <v>1</v>
      </c>
      <c r="F1192" t="b">
        <v>1</v>
      </c>
      <c r="G1192" t="b">
        <v>0</v>
      </c>
      <c r="H1192" s="3" t="s">
        <v>490</v>
      </c>
      <c r="I1192" s="8">
        <v>0</v>
      </c>
      <c r="J1192" s="3" t="s">
        <v>515</v>
      </c>
      <c r="K1192" s="3" t="s">
        <v>559</v>
      </c>
      <c r="L1192" s="8">
        <v>0</v>
      </c>
      <c r="M1192" s="11">
        <v>291</v>
      </c>
      <c r="N1192" t="str">
        <f>IF(AND(Tabla_Terminales[[#This Row],[Terminales]]&gt;2,Tabla_Terminales[[#This Row],[Operaciones_diarias]]&gt;170),"💵","NO")</f>
        <v>NO</v>
      </c>
    </row>
    <row r="1193" spans="1:14" x14ac:dyDescent="0.25">
      <c r="A1193" s="8">
        <v>41126</v>
      </c>
      <c r="B1193" s="3" t="s">
        <v>605</v>
      </c>
      <c r="C1193" s="3" t="s">
        <v>39</v>
      </c>
      <c r="D1193" s="3" t="s">
        <v>40</v>
      </c>
      <c r="E1193" s="8">
        <v>2</v>
      </c>
      <c r="F1193" t="b">
        <v>1</v>
      </c>
      <c r="G1193" t="b">
        <v>0</v>
      </c>
      <c r="H1193" s="3" t="s">
        <v>491</v>
      </c>
      <c r="I1193" s="8">
        <v>1225</v>
      </c>
      <c r="J1193" s="3" t="s">
        <v>517</v>
      </c>
      <c r="K1193" s="3" t="s">
        <v>559</v>
      </c>
      <c r="L1193" s="8">
        <v>1104</v>
      </c>
      <c r="M1193" s="11">
        <v>158</v>
      </c>
      <c r="N1193" t="str">
        <f>IF(AND(Tabla_Terminales[[#This Row],[Terminales]]&gt;2,Tabla_Terminales[[#This Row],[Operaciones_diarias]]&gt;170),"💵","NO")</f>
        <v>NO</v>
      </c>
    </row>
    <row r="1194" spans="1:14" x14ac:dyDescent="0.25">
      <c r="A1194" s="8">
        <v>40164</v>
      </c>
      <c r="B1194" s="3" t="s">
        <v>604</v>
      </c>
      <c r="C1194" s="3" t="s">
        <v>39</v>
      </c>
      <c r="D1194" s="3" t="s">
        <v>40</v>
      </c>
      <c r="E1194" s="8">
        <v>3</v>
      </c>
      <c r="F1194" t="b">
        <v>1</v>
      </c>
      <c r="G1194" t="b">
        <v>1</v>
      </c>
      <c r="H1194" s="3" t="s">
        <v>491</v>
      </c>
      <c r="I1194" s="8">
        <v>427</v>
      </c>
      <c r="J1194" s="3" t="s">
        <v>512</v>
      </c>
      <c r="K1194" s="3" t="s">
        <v>559</v>
      </c>
      <c r="L1194" s="8">
        <v>1004</v>
      </c>
      <c r="M1194" s="11">
        <v>140</v>
      </c>
      <c r="N1194" t="str">
        <f>IF(AND(Tabla_Terminales[[#This Row],[Terminales]]&gt;2,Tabla_Terminales[[#This Row],[Operaciones_diarias]]&gt;170),"💵","NO")</f>
        <v>NO</v>
      </c>
    </row>
    <row r="1195" spans="1:14" x14ac:dyDescent="0.25">
      <c r="A1195" s="8">
        <v>41006</v>
      </c>
      <c r="B1195" s="3" t="s">
        <v>602</v>
      </c>
      <c r="C1195" s="3" t="s">
        <v>39</v>
      </c>
      <c r="D1195" s="3" t="s">
        <v>40</v>
      </c>
      <c r="E1195" s="8">
        <v>2</v>
      </c>
      <c r="F1195" t="b">
        <v>1</v>
      </c>
      <c r="G1195" t="b">
        <v>0</v>
      </c>
      <c r="H1195" s="3" t="s">
        <v>491</v>
      </c>
      <c r="I1195" s="8">
        <v>550</v>
      </c>
      <c r="J1195" s="3" t="s">
        <v>512</v>
      </c>
      <c r="K1195" s="3" t="s">
        <v>559</v>
      </c>
      <c r="L1195" s="8">
        <v>1004</v>
      </c>
      <c r="M1195" s="11">
        <v>314</v>
      </c>
      <c r="N1195" t="str">
        <f>IF(AND(Tabla_Terminales[[#This Row],[Terminales]]&gt;2,Tabla_Terminales[[#This Row],[Operaciones_diarias]]&gt;170),"💵","NO")</f>
        <v>NO</v>
      </c>
    </row>
    <row r="1196" spans="1:14" x14ac:dyDescent="0.25">
      <c r="A1196" s="8">
        <v>40313</v>
      </c>
      <c r="B1196" s="3" t="s">
        <v>604</v>
      </c>
      <c r="C1196" s="3" t="s">
        <v>39</v>
      </c>
      <c r="D1196" s="3" t="s">
        <v>40</v>
      </c>
      <c r="E1196" s="8">
        <v>1</v>
      </c>
      <c r="F1196" t="b">
        <v>0</v>
      </c>
      <c r="G1196" t="b">
        <v>1</v>
      </c>
      <c r="H1196" s="3" t="s">
        <v>491</v>
      </c>
      <c r="I1196" s="8">
        <v>0</v>
      </c>
      <c r="J1196" s="3" t="s">
        <v>512</v>
      </c>
      <c r="K1196" s="3" t="s">
        <v>559</v>
      </c>
      <c r="L1196" s="8">
        <v>0</v>
      </c>
      <c r="M1196" s="11">
        <v>271</v>
      </c>
      <c r="N1196" t="str">
        <f>IF(AND(Tabla_Terminales[[#This Row],[Terminales]]&gt;2,Tabla_Terminales[[#This Row],[Operaciones_diarias]]&gt;170),"💵","NO")</f>
        <v>NO</v>
      </c>
    </row>
    <row r="1197" spans="1:14" x14ac:dyDescent="0.25">
      <c r="A1197" s="8">
        <v>39710</v>
      </c>
      <c r="B1197" s="3" t="s">
        <v>613</v>
      </c>
      <c r="C1197" s="3" t="s">
        <v>39</v>
      </c>
      <c r="D1197" s="3" t="s">
        <v>40</v>
      </c>
      <c r="E1197" s="8">
        <v>1</v>
      </c>
      <c r="F1197" t="b">
        <v>0</v>
      </c>
      <c r="G1197" t="b">
        <v>1</v>
      </c>
      <c r="H1197" s="3" t="s">
        <v>312</v>
      </c>
      <c r="I1197" s="8">
        <v>0</v>
      </c>
      <c r="J1197" s="3" t="s">
        <v>530</v>
      </c>
      <c r="K1197" s="3" t="s">
        <v>569</v>
      </c>
      <c r="L1197" s="8">
        <v>0</v>
      </c>
      <c r="M1197" s="11">
        <v>230</v>
      </c>
      <c r="N1197" t="str">
        <f>IF(AND(Tabla_Terminales[[#This Row],[Terminales]]&gt;2,Tabla_Terminales[[#This Row],[Operaciones_diarias]]&gt;170),"💵","NO")</f>
        <v>NO</v>
      </c>
    </row>
    <row r="1198" spans="1:14" x14ac:dyDescent="0.25">
      <c r="A1198" s="8">
        <v>40080</v>
      </c>
      <c r="B1198" s="3" t="s">
        <v>611</v>
      </c>
      <c r="C1198" s="3" t="s">
        <v>39</v>
      </c>
      <c r="D1198" s="3" t="s">
        <v>40</v>
      </c>
      <c r="E1198" s="8">
        <v>2</v>
      </c>
      <c r="F1198" t="b">
        <v>1</v>
      </c>
      <c r="G1198" t="b">
        <v>0</v>
      </c>
      <c r="H1198" s="3" t="s">
        <v>312</v>
      </c>
      <c r="I1198" s="8">
        <v>0</v>
      </c>
      <c r="J1198" s="3" t="s">
        <v>530</v>
      </c>
      <c r="K1198" s="3" t="s">
        <v>569</v>
      </c>
      <c r="L1198" s="8">
        <v>0</v>
      </c>
      <c r="M1198" s="11">
        <v>314</v>
      </c>
      <c r="N1198" t="str">
        <f>IF(AND(Tabla_Terminales[[#This Row],[Terminales]]&gt;2,Tabla_Terminales[[#This Row],[Operaciones_diarias]]&gt;170),"💵","NO")</f>
        <v>NO</v>
      </c>
    </row>
    <row r="1199" spans="1:14" x14ac:dyDescent="0.25">
      <c r="A1199" s="8">
        <v>41274</v>
      </c>
      <c r="B1199" s="3" t="s">
        <v>37</v>
      </c>
      <c r="C1199" s="3" t="s">
        <v>39</v>
      </c>
      <c r="D1199" s="3" t="s">
        <v>40</v>
      </c>
      <c r="E1199" s="8">
        <v>2</v>
      </c>
      <c r="F1199" t="b">
        <v>0</v>
      </c>
      <c r="G1199" t="b">
        <v>1</v>
      </c>
      <c r="H1199" s="3" t="s">
        <v>312</v>
      </c>
      <c r="I1199" s="8">
        <v>0</v>
      </c>
      <c r="J1199" s="3" t="s">
        <v>530</v>
      </c>
      <c r="K1199" s="3" t="s">
        <v>569</v>
      </c>
      <c r="L1199" s="8">
        <v>0</v>
      </c>
      <c r="M1199" s="11">
        <v>247</v>
      </c>
      <c r="N1199" t="str">
        <f>IF(AND(Tabla_Terminales[[#This Row],[Terminales]]&gt;2,Tabla_Terminales[[#This Row],[Operaciones_diarias]]&gt;170),"💵","NO")</f>
        <v>NO</v>
      </c>
    </row>
    <row r="1200" spans="1:14" x14ac:dyDescent="0.25">
      <c r="A1200" s="8">
        <v>40440</v>
      </c>
      <c r="B1200" s="3" t="s">
        <v>603</v>
      </c>
      <c r="C1200" s="3" t="s">
        <v>39</v>
      </c>
      <c r="D1200" s="3" t="s">
        <v>40</v>
      </c>
      <c r="E1200" s="8">
        <v>1</v>
      </c>
      <c r="F1200" t="b">
        <v>0</v>
      </c>
      <c r="G1200" t="b">
        <v>0</v>
      </c>
      <c r="H1200" s="3" t="s">
        <v>312</v>
      </c>
      <c r="I1200" s="8">
        <v>0</v>
      </c>
      <c r="J1200" s="3" t="s">
        <v>530</v>
      </c>
      <c r="K1200" s="3" t="s">
        <v>569</v>
      </c>
      <c r="L1200" s="8">
        <v>0</v>
      </c>
      <c r="M1200" s="11">
        <v>142</v>
      </c>
      <c r="N1200" t="str">
        <f>IF(AND(Tabla_Terminales[[#This Row],[Terminales]]&gt;2,Tabla_Terminales[[#This Row],[Operaciones_diarias]]&gt;170),"💵","NO")</f>
        <v>NO</v>
      </c>
    </row>
    <row r="1201" spans="1:14" x14ac:dyDescent="0.25">
      <c r="A1201" s="8">
        <v>40743</v>
      </c>
      <c r="B1201" s="3" t="s">
        <v>602</v>
      </c>
      <c r="C1201" s="3" t="s">
        <v>39</v>
      </c>
      <c r="D1201" s="3" t="s">
        <v>40</v>
      </c>
      <c r="E1201" s="8">
        <v>2</v>
      </c>
      <c r="F1201" t="b">
        <v>1</v>
      </c>
      <c r="G1201" t="b">
        <v>1</v>
      </c>
      <c r="H1201" s="3" t="s">
        <v>492</v>
      </c>
      <c r="I1201" s="8">
        <v>446</v>
      </c>
      <c r="J1201" s="3" t="s">
        <v>515</v>
      </c>
      <c r="K1201" s="3" t="s">
        <v>559</v>
      </c>
      <c r="L1201" s="8">
        <v>1075</v>
      </c>
      <c r="M1201" s="11">
        <v>220</v>
      </c>
      <c r="N1201" t="str">
        <f>IF(AND(Tabla_Terminales[[#This Row],[Terminales]]&gt;2,Tabla_Terminales[[#This Row],[Operaciones_diarias]]&gt;170),"💵","NO")</f>
        <v>NO</v>
      </c>
    </row>
    <row r="1202" spans="1:14" x14ac:dyDescent="0.25">
      <c r="A1202" s="8">
        <v>39777</v>
      </c>
      <c r="B1202" s="3" t="s">
        <v>609</v>
      </c>
      <c r="C1202" s="3" t="s">
        <v>39</v>
      </c>
      <c r="D1202" s="3" t="s">
        <v>40</v>
      </c>
      <c r="E1202" s="8">
        <v>1</v>
      </c>
      <c r="F1202" t="b">
        <v>1</v>
      </c>
      <c r="G1202" t="b">
        <v>0</v>
      </c>
      <c r="H1202" s="3" t="s">
        <v>493</v>
      </c>
      <c r="I1202" s="8">
        <v>2659</v>
      </c>
      <c r="J1202" s="3" t="s">
        <v>527</v>
      </c>
      <c r="K1202" s="3" t="s">
        <v>567</v>
      </c>
      <c r="L1202" s="8">
        <v>1045</v>
      </c>
      <c r="M1202" s="11">
        <v>76</v>
      </c>
      <c r="N1202" t="str">
        <f>IF(AND(Tabla_Terminales[[#This Row],[Terminales]]&gt;2,Tabla_Terminales[[#This Row],[Operaciones_diarias]]&gt;170),"💵","NO")</f>
        <v>NO</v>
      </c>
    </row>
    <row r="1203" spans="1:14" x14ac:dyDescent="0.25">
      <c r="A1203" s="8">
        <v>39819</v>
      </c>
      <c r="B1203" s="3" t="s">
        <v>610</v>
      </c>
      <c r="C1203" s="3" t="s">
        <v>39</v>
      </c>
      <c r="D1203" s="3" t="s">
        <v>40</v>
      </c>
      <c r="E1203" s="8">
        <v>1</v>
      </c>
      <c r="F1203" t="b">
        <v>0</v>
      </c>
      <c r="G1203" t="b">
        <v>0</v>
      </c>
      <c r="H1203" s="3" t="s">
        <v>493</v>
      </c>
      <c r="I1203" s="8">
        <v>345</v>
      </c>
      <c r="J1203" s="3" t="s">
        <v>512</v>
      </c>
      <c r="K1203" s="3" t="s">
        <v>559</v>
      </c>
      <c r="L1203" s="8">
        <v>1041</v>
      </c>
      <c r="M1203" s="11">
        <v>206</v>
      </c>
      <c r="N1203" t="str">
        <f>IF(AND(Tabla_Terminales[[#This Row],[Terminales]]&gt;2,Tabla_Terminales[[#This Row],[Operaciones_diarias]]&gt;170),"💵","NO")</f>
        <v>NO</v>
      </c>
    </row>
    <row r="1204" spans="1:14" x14ac:dyDescent="0.25">
      <c r="A1204" s="8">
        <v>39917</v>
      </c>
      <c r="B1204" s="3" t="s">
        <v>608</v>
      </c>
      <c r="C1204" s="3" t="s">
        <v>39</v>
      </c>
      <c r="D1204" s="3" t="s">
        <v>40</v>
      </c>
      <c r="E1204" s="8">
        <v>2</v>
      </c>
      <c r="F1204" t="b">
        <v>0</v>
      </c>
      <c r="G1204" t="b">
        <v>1</v>
      </c>
      <c r="H1204" s="3" t="s">
        <v>493</v>
      </c>
      <c r="I1204" s="8">
        <v>355</v>
      </c>
      <c r="J1204" s="3" t="s">
        <v>512</v>
      </c>
      <c r="K1204" s="3" t="s">
        <v>559</v>
      </c>
      <c r="L1204" s="8">
        <v>1041</v>
      </c>
      <c r="M1204" s="11">
        <v>67</v>
      </c>
      <c r="N1204" t="str">
        <f>IF(AND(Tabla_Terminales[[#This Row],[Terminales]]&gt;2,Tabla_Terminales[[#This Row],[Operaciones_diarias]]&gt;170),"💵","NO")</f>
        <v>NO</v>
      </c>
    </row>
    <row r="1205" spans="1:14" x14ac:dyDescent="0.25">
      <c r="A1205" s="8">
        <v>40285</v>
      </c>
      <c r="B1205" s="3" t="s">
        <v>604</v>
      </c>
      <c r="C1205" s="3" t="s">
        <v>39</v>
      </c>
      <c r="D1205" s="3" t="s">
        <v>40</v>
      </c>
      <c r="E1205" s="8">
        <v>2</v>
      </c>
      <c r="F1205" t="b">
        <v>1</v>
      </c>
      <c r="G1205" t="b">
        <v>0</v>
      </c>
      <c r="H1205" s="3" t="s">
        <v>493</v>
      </c>
      <c r="I1205" s="8">
        <v>662</v>
      </c>
      <c r="J1205" s="3" t="s">
        <v>512</v>
      </c>
      <c r="K1205" s="3" t="s">
        <v>559</v>
      </c>
      <c r="L1205" s="8">
        <v>1041</v>
      </c>
      <c r="M1205" s="11">
        <v>178</v>
      </c>
      <c r="N1205" t="str">
        <f>IF(AND(Tabla_Terminales[[#This Row],[Terminales]]&gt;2,Tabla_Terminales[[#This Row],[Operaciones_diarias]]&gt;170),"💵","NO")</f>
        <v>NO</v>
      </c>
    </row>
    <row r="1206" spans="1:14" x14ac:dyDescent="0.25">
      <c r="A1206" s="8">
        <v>39955</v>
      </c>
      <c r="B1206" s="3" t="s">
        <v>608</v>
      </c>
      <c r="C1206" s="3" t="s">
        <v>39</v>
      </c>
      <c r="D1206" s="3" t="s">
        <v>40</v>
      </c>
      <c r="E1206" s="8">
        <v>1</v>
      </c>
      <c r="F1206" t="b">
        <v>0</v>
      </c>
      <c r="G1206" t="b">
        <v>1</v>
      </c>
      <c r="H1206" s="3" t="s">
        <v>493</v>
      </c>
      <c r="I1206" s="8">
        <v>735</v>
      </c>
      <c r="J1206" s="3" t="s">
        <v>512</v>
      </c>
      <c r="K1206" s="3" t="s">
        <v>559</v>
      </c>
      <c r="L1206" s="8">
        <v>1041</v>
      </c>
      <c r="M1206" s="11">
        <v>63</v>
      </c>
      <c r="N1206" t="str">
        <f>IF(AND(Tabla_Terminales[[#This Row],[Terminales]]&gt;2,Tabla_Terminales[[#This Row],[Operaciones_diarias]]&gt;170),"💵","NO")</f>
        <v>NO</v>
      </c>
    </row>
    <row r="1207" spans="1:14" x14ac:dyDescent="0.25">
      <c r="A1207" s="8">
        <v>40949</v>
      </c>
      <c r="B1207" s="3" t="s">
        <v>602</v>
      </c>
      <c r="C1207" s="3" t="s">
        <v>39</v>
      </c>
      <c r="D1207" s="3" t="s">
        <v>40</v>
      </c>
      <c r="E1207" s="8">
        <v>2</v>
      </c>
      <c r="F1207" t="b">
        <v>1</v>
      </c>
      <c r="G1207" t="b">
        <v>1</v>
      </c>
      <c r="H1207" s="3" t="s">
        <v>494</v>
      </c>
      <c r="I1207" s="8">
        <v>0</v>
      </c>
      <c r="J1207" s="3" t="s">
        <v>530</v>
      </c>
      <c r="K1207" s="3" t="s">
        <v>569</v>
      </c>
      <c r="L1207" s="8">
        <v>0</v>
      </c>
      <c r="M1207" s="11">
        <v>200</v>
      </c>
      <c r="N1207" t="str">
        <f>IF(AND(Tabla_Terminales[[#This Row],[Terminales]]&gt;2,Tabla_Terminales[[#This Row],[Operaciones_diarias]]&gt;170),"💵","NO")</f>
        <v>NO</v>
      </c>
    </row>
    <row r="1208" spans="1:14" x14ac:dyDescent="0.25">
      <c r="A1208" s="8">
        <v>39932</v>
      </c>
      <c r="B1208" s="3" t="s">
        <v>608</v>
      </c>
      <c r="C1208" s="3" t="s">
        <v>39</v>
      </c>
      <c r="D1208" s="3" t="s">
        <v>40</v>
      </c>
      <c r="E1208" s="8">
        <v>1</v>
      </c>
      <c r="F1208" t="b">
        <v>0</v>
      </c>
      <c r="G1208" t="b">
        <v>1</v>
      </c>
      <c r="H1208" s="3" t="s">
        <v>493</v>
      </c>
      <c r="I1208" s="8">
        <v>0</v>
      </c>
      <c r="J1208" s="3" t="s">
        <v>512</v>
      </c>
      <c r="K1208" s="3" t="s">
        <v>559</v>
      </c>
      <c r="L1208" s="8">
        <v>0</v>
      </c>
      <c r="M1208" s="11">
        <v>265</v>
      </c>
      <c r="N1208" t="str">
        <f>IF(AND(Tabla_Terminales[[#This Row],[Terminales]]&gt;2,Tabla_Terminales[[#This Row],[Operaciones_diarias]]&gt;170),"💵","NO")</f>
        <v>NO</v>
      </c>
    </row>
    <row r="1209" spans="1:14" x14ac:dyDescent="0.25">
      <c r="A1209" s="8">
        <v>40764</v>
      </c>
      <c r="B1209" s="3" t="s">
        <v>602</v>
      </c>
      <c r="C1209" s="3" t="s">
        <v>39</v>
      </c>
      <c r="D1209" s="3" t="s">
        <v>40</v>
      </c>
      <c r="E1209" s="8">
        <v>2</v>
      </c>
      <c r="F1209" t="b">
        <v>0</v>
      </c>
      <c r="G1209" t="b">
        <v>1</v>
      </c>
      <c r="H1209" s="3" t="s">
        <v>113</v>
      </c>
      <c r="I1209" s="8">
        <v>945</v>
      </c>
      <c r="J1209" s="3" t="s">
        <v>516</v>
      </c>
      <c r="K1209" s="3" t="s">
        <v>561</v>
      </c>
      <c r="L1209" s="8">
        <v>1414</v>
      </c>
      <c r="M1209" s="11">
        <v>272</v>
      </c>
      <c r="N1209" t="str">
        <f>IF(AND(Tabla_Terminales[[#This Row],[Terminales]]&gt;2,Tabla_Terminales[[#This Row],[Operaciones_diarias]]&gt;170),"💵","NO")</f>
        <v>NO</v>
      </c>
    </row>
    <row r="1210" spans="1:14" x14ac:dyDescent="0.25">
      <c r="A1210" s="8">
        <v>40848</v>
      </c>
      <c r="B1210" s="3" t="s">
        <v>602</v>
      </c>
      <c r="C1210" s="3" t="s">
        <v>39</v>
      </c>
      <c r="D1210" s="3" t="s">
        <v>40</v>
      </c>
      <c r="E1210" s="8">
        <v>1</v>
      </c>
      <c r="F1210" t="b">
        <v>0</v>
      </c>
      <c r="G1210" t="b">
        <v>1</v>
      </c>
      <c r="H1210" s="3" t="s">
        <v>495</v>
      </c>
      <c r="I1210" s="8">
        <v>0</v>
      </c>
      <c r="J1210" s="3" t="s">
        <v>530</v>
      </c>
      <c r="K1210" s="3" t="s">
        <v>569</v>
      </c>
      <c r="L1210" s="8">
        <v>0</v>
      </c>
      <c r="M1210" s="11">
        <v>156</v>
      </c>
      <c r="N1210" t="str">
        <f>IF(AND(Tabla_Terminales[[#This Row],[Terminales]]&gt;2,Tabla_Terminales[[#This Row],[Operaciones_diarias]]&gt;170),"💵","NO")</f>
        <v>NO</v>
      </c>
    </row>
    <row r="1211" spans="1:14" x14ac:dyDescent="0.25">
      <c r="A1211" s="8">
        <v>40137</v>
      </c>
      <c r="B1211" s="3" t="s">
        <v>604</v>
      </c>
      <c r="C1211" s="3" t="s">
        <v>39</v>
      </c>
      <c r="D1211" s="3" t="s">
        <v>40</v>
      </c>
      <c r="E1211" s="8">
        <v>2</v>
      </c>
      <c r="F1211" t="b">
        <v>0</v>
      </c>
      <c r="G1211" t="b">
        <v>0</v>
      </c>
      <c r="H1211" s="3" t="s">
        <v>496</v>
      </c>
      <c r="I1211" s="8">
        <v>0</v>
      </c>
      <c r="J1211" s="3" t="s">
        <v>532</v>
      </c>
      <c r="K1211" s="3" t="s">
        <v>570</v>
      </c>
      <c r="L1211" s="8">
        <v>0</v>
      </c>
      <c r="M1211" s="11">
        <v>107</v>
      </c>
      <c r="N1211" t="str">
        <f>IF(AND(Tabla_Terminales[[#This Row],[Terminales]]&gt;2,Tabla_Terminales[[#This Row],[Operaciones_diarias]]&gt;170),"💵","NO")</f>
        <v>NO</v>
      </c>
    </row>
    <row r="1212" spans="1:14" x14ac:dyDescent="0.25">
      <c r="A1212" s="8">
        <v>39982</v>
      </c>
      <c r="B1212" s="3" t="s">
        <v>608</v>
      </c>
      <c r="C1212" s="3" t="s">
        <v>39</v>
      </c>
      <c r="D1212" s="3" t="s">
        <v>40</v>
      </c>
      <c r="E1212" s="8">
        <v>1</v>
      </c>
      <c r="F1212" t="b">
        <v>0</v>
      </c>
      <c r="G1212" t="b">
        <v>1</v>
      </c>
      <c r="H1212" s="3" t="s">
        <v>497</v>
      </c>
      <c r="I1212" s="8">
        <v>1754</v>
      </c>
      <c r="J1212" s="3" t="s">
        <v>525</v>
      </c>
      <c r="K1212" s="3" t="s">
        <v>560</v>
      </c>
      <c r="L1212" s="8">
        <v>1288</v>
      </c>
      <c r="M1212" s="11">
        <v>206</v>
      </c>
      <c r="N1212" t="str">
        <f>IF(AND(Tabla_Terminales[[#This Row],[Terminales]]&gt;2,Tabla_Terminales[[#This Row],[Operaciones_diarias]]&gt;170),"💵","NO")</f>
        <v>NO</v>
      </c>
    </row>
    <row r="1213" spans="1:14" x14ac:dyDescent="0.25">
      <c r="A1213" s="8">
        <v>40796</v>
      </c>
      <c r="B1213" s="3" t="s">
        <v>602</v>
      </c>
      <c r="C1213" s="3" t="s">
        <v>39</v>
      </c>
      <c r="D1213" s="3" t="s">
        <v>40</v>
      </c>
      <c r="E1213" s="8">
        <v>4</v>
      </c>
      <c r="F1213" t="b">
        <v>1</v>
      </c>
      <c r="G1213" t="b">
        <v>0</v>
      </c>
      <c r="H1213" s="3" t="s">
        <v>498</v>
      </c>
      <c r="I1213" s="8">
        <v>2162</v>
      </c>
      <c r="J1213" s="3" t="s">
        <v>532</v>
      </c>
      <c r="K1213" s="3" t="s">
        <v>570</v>
      </c>
      <c r="L1213" s="8">
        <v>1428</v>
      </c>
      <c r="M1213" s="11">
        <v>244</v>
      </c>
      <c r="N1213" t="str">
        <f>IF(AND(Tabla_Terminales[[#This Row],[Terminales]]&gt;2,Tabla_Terminales[[#This Row],[Operaciones_diarias]]&gt;170),"💵","NO")</f>
        <v>💵</v>
      </c>
    </row>
    <row r="1214" spans="1:14" x14ac:dyDescent="0.25">
      <c r="A1214" s="8">
        <v>40347</v>
      </c>
      <c r="B1214" s="3" t="s">
        <v>604</v>
      </c>
      <c r="C1214" s="3" t="s">
        <v>39</v>
      </c>
      <c r="D1214" s="3" t="s">
        <v>40</v>
      </c>
      <c r="E1214" s="8">
        <v>1</v>
      </c>
      <c r="F1214" t="b">
        <v>0</v>
      </c>
      <c r="G1214" t="b">
        <v>0</v>
      </c>
      <c r="H1214" s="3" t="s">
        <v>499</v>
      </c>
      <c r="I1214" s="8">
        <v>1134</v>
      </c>
      <c r="J1214" s="3" t="s">
        <v>517</v>
      </c>
      <c r="K1214" s="3" t="s">
        <v>559</v>
      </c>
      <c r="L1214" s="8">
        <v>1008</v>
      </c>
      <c r="M1214" s="11">
        <v>87</v>
      </c>
      <c r="N1214" t="str">
        <f>IF(AND(Tabla_Terminales[[#This Row],[Terminales]]&gt;2,Tabla_Terminales[[#This Row],[Operaciones_diarias]]&gt;170),"💵","NO")</f>
        <v>NO</v>
      </c>
    </row>
    <row r="1215" spans="1:14" x14ac:dyDescent="0.25">
      <c r="A1215" s="8">
        <v>40419</v>
      </c>
      <c r="B1215" s="3" t="s">
        <v>603</v>
      </c>
      <c r="C1215" s="3" t="s">
        <v>39</v>
      </c>
      <c r="D1215" s="3" t="s">
        <v>40</v>
      </c>
      <c r="E1215" s="8">
        <v>2</v>
      </c>
      <c r="F1215" t="b">
        <v>1</v>
      </c>
      <c r="G1215" t="b">
        <v>0</v>
      </c>
      <c r="H1215" s="3" t="s">
        <v>499</v>
      </c>
      <c r="I1215" s="8">
        <v>1280</v>
      </c>
      <c r="J1215" s="3" t="s">
        <v>517</v>
      </c>
      <c r="K1215" s="3" t="s">
        <v>559</v>
      </c>
      <c r="L1215" s="8">
        <v>1011</v>
      </c>
      <c r="M1215" s="11">
        <v>267</v>
      </c>
      <c r="N1215" t="str">
        <f>IF(AND(Tabla_Terminales[[#This Row],[Terminales]]&gt;2,Tabla_Terminales[[#This Row],[Operaciones_diarias]]&gt;170),"💵","NO")</f>
        <v>NO</v>
      </c>
    </row>
    <row r="1216" spans="1:14" x14ac:dyDescent="0.25">
      <c r="A1216" s="8">
        <v>40900</v>
      </c>
      <c r="B1216" s="3" t="s">
        <v>602</v>
      </c>
      <c r="C1216" s="3" t="s">
        <v>39</v>
      </c>
      <c r="D1216" s="3" t="s">
        <v>40</v>
      </c>
      <c r="E1216" s="8">
        <v>2</v>
      </c>
      <c r="F1216" t="b">
        <v>0</v>
      </c>
      <c r="G1216" t="b">
        <v>0</v>
      </c>
      <c r="H1216" s="3" t="s">
        <v>500</v>
      </c>
      <c r="I1216" s="8">
        <v>1801</v>
      </c>
      <c r="J1216" s="3" t="s">
        <v>532</v>
      </c>
      <c r="K1216" s="3" t="s">
        <v>570</v>
      </c>
      <c r="L1216" s="8">
        <v>1430</v>
      </c>
      <c r="M1216" s="11">
        <v>49</v>
      </c>
      <c r="N1216" t="str">
        <f>IF(AND(Tabla_Terminales[[#This Row],[Terminales]]&gt;2,Tabla_Terminales[[#This Row],[Operaciones_diarias]]&gt;170),"💵","NO")</f>
        <v>NO</v>
      </c>
    </row>
    <row r="1217" spans="1:14" x14ac:dyDescent="0.25">
      <c r="A1217" s="8">
        <v>40201</v>
      </c>
      <c r="B1217" s="3" t="s">
        <v>604</v>
      </c>
      <c r="C1217" s="3" t="s">
        <v>39</v>
      </c>
      <c r="D1217" s="3" t="s">
        <v>40</v>
      </c>
      <c r="E1217" s="8">
        <v>2</v>
      </c>
      <c r="F1217" t="b">
        <v>0</v>
      </c>
      <c r="G1217" t="b">
        <v>1</v>
      </c>
      <c r="H1217" s="3" t="s">
        <v>501</v>
      </c>
      <c r="I1217" s="8">
        <v>0</v>
      </c>
      <c r="J1217" s="3" t="s">
        <v>545</v>
      </c>
      <c r="K1217" s="3" t="s">
        <v>573</v>
      </c>
      <c r="L1217" s="8">
        <v>0</v>
      </c>
      <c r="M1217" s="11">
        <v>178</v>
      </c>
      <c r="N1217" t="str">
        <f>IF(AND(Tabla_Terminales[[#This Row],[Terminales]]&gt;2,Tabla_Terminales[[#This Row],[Operaciones_diarias]]&gt;170),"💵","NO")</f>
        <v>NO</v>
      </c>
    </row>
    <row r="1218" spans="1:14" x14ac:dyDescent="0.25">
      <c r="A1218" s="8">
        <v>40536</v>
      </c>
      <c r="B1218" s="3" t="s">
        <v>606</v>
      </c>
      <c r="C1218" s="3" t="s">
        <v>39</v>
      </c>
      <c r="D1218" s="3" t="s">
        <v>40</v>
      </c>
      <c r="E1218" s="8">
        <v>4</v>
      </c>
      <c r="F1218" t="b">
        <v>0</v>
      </c>
      <c r="G1218" t="b">
        <v>0</v>
      </c>
      <c r="H1218" s="3" t="s">
        <v>502</v>
      </c>
      <c r="I1218" s="8">
        <v>0</v>
      </c>
      <c r="J1218" s="3" t="s">
        <v>537</v>
      </c>
      <c r="K1218" s="3" t="s">
        <v>568</v>
      </c>
      <c r="L1218" s="8">
        <v>0</v>
      </c>
      <c r="M1218" s="11">
        <v>100</v>
      </c>
      <c r="N1218" t="str">
        <f>IF(AND(Tabla_Terminales[[#This Row],[Terminales]]&gt;2,Tabla_Terminales[[#This Row],[Operaciones_diarias]]&gt;170),"💵","NO")</f>
        <v>NO</v>
      </c>
    </row>
    <row r="1219" spans="1:14" x14ac:dyDescent="0.25">
      <c r="A1219" s="8">
        <v>39986</v>
      </c>
      <c r="B1219" s="3" t="s">
        <v>611</v>
      </c>
      <c r="C1219" s="3" t="s">
        <v>39</v>
      </c>
      <c r="D1219" s="3" t="s">
        <v>40</v>
      </c>
      <c r="E1219" s="8">
        <v>5</v>
      </c>
      <c r="F1219" t="b">
        <v>1</v>
      </c>
      <c r="G1219" t="b">
        <v>1</v>
      </c>
      <c r="H1219" s="3" t="s">
        <v>424</v>
      </c>
      <c r="I1219" s="8">
        <v>500</v>
      </c>
      <c r="J1219" s="3" t="s">
        <v>512</v>
      </c>
      <c r="K1219" s="3" t="s">
        <v>559</v>
      </c>
      <c r="L1219" s="8">
        <v>1038</v>
      </c>
      <c r="M1219" s="11">
        <v>198</v>
      </c>
      <c r="N1219" t="str">
        <f>IF(AND(Tabla_Terminales[[#This Row],[Terminales]]&gt;2,Tabla_Terminales[[#This Row],[Operaciones_diarias]]&gt;170),"💵","NO")</f>
        <v>💵</v>
      </c>
    </row>
    <row r="1220" spans="1:14" x14ac:dyDescent="0.25">
      <c r="A1220" s="8">
        <v>40951</v>
      </c>
      <c r="B1220" s="3" t="s">
        <v>602</v>
      </c>
      <c r="C1220" s="3" t="s">
        <v>39</v>
      </c>
      <c r="D1220" s="3" t="s">
        <v>40</v>
      </c>
      <c r="E1220" s="8">
        <v>8</v>
      </c>
      <c r="F1220" t="b">
        <v>1</v>
      </c>
      <c r="G1220" t="b">
        <v>0</v>
      </c>
      <c r="H1220" s="3" t="s">
        <v>424</v>
      </c>
      <c r="I1220" s="8">
        <v>407</v>
      </c>
      <c r="J1220" s="3" t="s">
        <v>512</v>
      </c>
      <c r="K1220" s="3" t="s">
        <v>559</v>
      </c>
      <c r="L1220" s="8">
        <v>1038</v>
      </c>
      <c r="M1220" s="11">
        <v>279</v>
      </c>
      <c r="N1220" t="str">
        <f>IF(AND(Tabla_Terminales[[#This Row],[Terminales]]&gt;2,Tabla_Terminales[[#This Row],[Operaciones_diarias]]&gt;170),"💵","NO")</f>
        <v>💵</v>
      </c>
    </row>
    <row r="1221" spans="1:14" x14ac:dyDescent="0.25">
      <c r="A1221" s="8">
        <v>40756</v>
      </c>
      <c r="B1221" s="3" t="s">
        <v>602</v>
      </c>
      <c r="C1221" s="3" t="s">
        <v>39</v>
      </c>
      <c r="D1221" s="3" t="s">
        <v>40</v>
      </c>
      <c r="E1221" s="8">
        <v>2</v>
      </c>
      <c r="F1221" t="b">
        <v>1</v>
      </c>
      <c r="G1221" t="b">
        <v>0</v>
      </c>
      <c r="H1221" s="3" t="s">
        <v>424</v>
      </c>
      <c r="I1221" s="8">
        <v>430</v>
      </c>
      <c r="J1221" s="3" t="s">
        <v>512</v>
      </c>
      <c r="K1221" s="3" t="s">
        <v>559</v>
      </c>
      <c r="L1221" s="8">
        <v>1038</v>
      </c>
      <c r="M1221" s="11">
        <v>202</v>
      </c>
      <c r="N1221" t="str">
        <f>IF(AND(Tabla_Terminales[[#This Row],[Terminales]]&gt;2,Tabla_Terminales[[#This Row],[Operaciones_diarias]]&gt;170),"💵","NO")</f>
        <v>NO</v>
      </c>
    </row>
    <row r="1222" spans="1:14" x14ac:dyDescent="0.25">
      <c r="A1222" s="8">
        <v>40689</v>
      </c>
      <c r="B1222" s="3" t="s">
        <v>606</v>
      </c>
      <c r="C1222" s="3" t="s">
        <v>39</v>
      </c>
      <c r="D1222" s="3" t="s">
        <v>40</v>
      </c>
      <c r="E1222" s="8">
        <v>3</v>
      </c>
      <c r="F1222" t="b">
        <v>0</v>
      </c>
      <c r="G1222" t="b">
        <v>0</v>
      </c>
      <c r="H1222" s="3" t="s">
        <v>424</v>
      </c>
      <c r="I1222" s="8">
        <v>588</v>
      </c>
      <c r="J1222" s="3" t="s">
        <v>512</v>
      </c>
      <c r="K1222" s="3" t="s">
        <v>559</v>
      </c>
      <c r="L1222" s="8">
        <v>1038</v>
      </c>
      <c r="M1222" s="11">
        <v>246</v>
      </c>
      <c r="N1222" t="str">
        <f>IF(AND(Tabla_Terminales[[#This Row],[Terminales]]&gt;2,Tabla_Terminales[[#This Row],[Operaciones_diarias]]&gt;170),"💵","NO")</f>
        <v>💵</v>
      </c>
    </row>
    <row r="1223" spans="1:14" x14ac:dyDescent="0.25">
      <c r="A1223" s="8">
        <v>40604</v>
      </c>
      <c r="B1223" s="3" t="s">
        <v>606</v>
      </c>
      <c r="C1223" s="3" t="s">
        <v>39</v>
      </c>
      <c r="D1223" s="3" t="s">
        <v>40</v>
      </c>
      <c r="E1223" s="8">
        <v>3</v>
      </c>
      <c r="F1223" t="b">
        <v>1</v>
      </c>
      <c r="G1223" t="b">
        <v>0</v>
      </c>
      <c r="H1223" s="3" t="s">
        <v>503</v>
      </c>
      <c r="I1223" s="8">
        <v>101</v>
      </c>
      <c r="J1223" s="3" t="s">
        <v>512</v>
      </c>
      <c r="K1223" s="3" t="s">
        <v>559</v>
      </c>
      <c r="L1223" s="8">
        <v>1049</v>
      </c>
      <c r="M1223" s="11">
        <v>89</v>
      </c>
      <c r="N1223" t="str">
        <f>IF(AND(Tabla_Terminales[[#This Row],[Terminales]]&gt;2,Tabla_Terminales[[#This Row],[Operaciones_diarias]]&gt;170),"💵","NO")</f>
        <v>NO</v>
      </c>
    </row>
    <row r="1224" spans="1:14" x14ac:dyDescent="0.25">
      <c r="A1224" s="8">
        <v>41214</v>
      </c>
      <c r="B1224" s="3" t="s">
        <v>605</v>
      </c>
      <c r="C1224" s="3" t="s">
        <v>39</v>
      </c>
      <c r="D1224" s="3" t="s">
        <v>40</v>
      </c>
      <c r="E1224" s="8">
        <v>2</v>
      </c>
      <c r="F1224" t="b">
        <v>0</v>
      </c>
      <c r="G1224" t="b">
        <v>1</v>
      </c>
      <c r="H1224" s="3" t="s">
        <v>503</v>
      </c>
      <c r="I1224" s="8">
        <v>680</v>
      </c>
      <c r="J1224" s="3" t="s">
        <v>512</v>
      </c>
      <c r="K1224" s="3" t="s">
        <v>559</v>
      </c>
      <c r="L1224" s="8">
        <v>1049</v>
      </c>
      <c r="M1224" s="11">
        <v>184</v>
      </c>
      <c r="N1224" t="str">
        <f>IF(AND(Tabla_Terminales[[#This Row],[Terminales]]&gt;2,Tabla_Terminales[[#This Row],[Operaciones_diarias]]&gt;170),"💵","NO")</f>
        <v>NO</v>
      </c>
    </row>
    <row r="1225" spans="1:14" x14ac:dyDescent="0.25">
      <c r="A1225" s="8">
        <v>40018</v>
      </c>
      <c r="B1225" s="3" t="s">
        <v>611</v>
      </c>
      <c r="C1225" s="3" t="s">
        <v>39</v>
      </c>
      <c r="D1225" s="3" t="s">
        <v>40</v>
      </c>
      <c r="E1225" s="8">
        <v>2</v>
      </c>
      <c r="F1225" t="b">
        <v>1</v>
      </c>
      <c r="G1225" t="b">
        <v>0</v>
      </c>
      <c r="H1225" s="3" t="s">
        <v>503</v>
      </c>
      <c r="I1225" s="8">
        <v>865</v>
      </c>
      <c r="J1225" s="3" t="s">
        <v>512</v>
      </c>
      <c r="K1225" s="3" t="s">
        <v>559</v>
      </c>
      <c r="L1225" s="8">
        <v>1049</v>
      </c>
      <c r="M1225" s="11">
        <v>286</v>
      </c>
      <c r="N1225" t="str">
        <f>IF(AND(Tabla_Terminales[[#This Row],[Terminales]]&gt;2,Tabla_Terminales[[#This Row],[Operaciones_diarias]]&gt;170),"💵","NO")</f>
        <v>NO</v>
      </c>
    </row>
    <row r="1226" spans="1:14" x14ac:dyDescent="0.25">
      <c r="A1226" s="8">
        <v>40629</v>
      </c>
      <c r="B1226" s="3" t="s">
        <v>606</v>
      </c>
      <c r="C1226" s="3" t="s">
        <v>39</v>
      </c>
      <c r="D1226" s="3" t="s">
        <v>40</v>
      </c>
      <c r="E1226" s="8">
        <v>2</v>
      </c>
      <c r="F1226" t="b">
        <v>1</v>
      </c>
      <c r="G1226" t="b">
        <v>1</v>
      </c>
      <c r="H1226" s="3" t="s">
        <v>504</v>
      </c>
      <c r="I1226" s="8">
        <v>1031</v>
      </c>
      <c r="J1226" s="3" t="s">
        <v>517</v>
      </c>
      <c r="K1226" s="3" t="s">
        <v>559</v>
      </c>
      <c r="L1226" s="8">
        <v>1016</v>
      </c>
      <c r="M1226" s="11">
        <v>271</v>
      </c>
      <c r="N1226" t="str">
        <f>IF(AND(Tabla_Terminales[[#This Row],[Terminales]]&gt;2,Tabla_Terminales[[#This Row],[Operaciones_diarias]]&gt;170),"💵","NO")</f>
        <v>NO</v>
      </c>
    </row>
    <row r="1227" spans="1:14" x14ac:dyDescent="0.25">
      <c r="A1227" s="8">
        <v>41174</v>
      </c>
      <c r="B1227" s="3" t="s">
        <v>605</v>
      </c>
      <c r="C1227" s="3" t="s">
        <v>39</v>
      </c>
      <c r="D1227" s="3" t="s">
        <v>40</v>
      </c>
      <c r="E1227" s="8">
        <v>3</v>
      </c>
      <c r="F1227" t="b">
        <v>1</v>
      </c>
      <c r="G1227" t="b">
        <v>0</v>
      </c>
      <c r="H1227" s="3" t="s">
        <v>504</v>
      </c>
      <c r="I1227" s="8">
        <v>1071</v>
      </c>
      <c r="J1227" s="3" t="s">
        <v>517</v>
      </c>
      <c r="K1227" s="3" t="s">
        <v>559</v>
      </c>
      <c r="L1227" s="8">
        <v>1016</v>
      </c>
      <c r="M1227" s="11">
        <v>74</v>
      </c>
      <c r="N1227" t="str">
        <f>IF(AND(Tabla_Terminales[[#This Row],[Terminales]]&gt;2,Tabla_Terminales[[#This Row],[Operaciones_diarias]]&gt;170),"💵","NO")</f>
        <v>NO</v>
      </c>
    </row>
    <row r="1228" spans="1:14" x14ac:dyDescent="0.25">
      <c r="A1228" s="8">
        <v>41354</v>
      </c>
      <c r="B1228" s="3" t="s">
        <v>37</v>
      </c>
      <c r="C1228" s="3" t="s">
        <v>39</v>
      </c>
      <c r="D1228" s="3" t="s">
        <v>40</v>
      </c>
      <c r="E1228" s="8">
        <v>2</v>
      </c>
      <c r="F1228" t="b">
        <v>0</v>
      </c>
      <c r="G1228" t="b">
        <v>0</v>
      </c>
      <c r="H1228" s="3" t="s">
        <v>504</v>
      </c>
      <c r="I1228" s="8">
        <v>1081</v>
      </c>
      <c r="J1228" s="3" t="s">
        <v>517</v>
      </c>
      <c r="K1228" s="3" t="s">
        <v>559</v>
      </c>
      <c r="L1228" s="8">
        <v>1016</v>
      </c>
      <c r="M1228" s="11">
        <v>229</v>
      </c>
      <c r="N1228" t="str">
        <f>IF(AND(Tabla_Terminales[[#This Row],[Terminales]]&gt;2,Tabla_Terminales[[#This Row],[Operaciones_diarias]]&gt;170),"💵","NO")</f>
        <v>NO</v>
      </c>
    </row>
    <row r="1229" spans="1:14" x14ac:dyDescent="0.25">
      <c r="A1229" s="8">
        <v>40462</v>
      </c>
      <c r="B1229" s="3" t="s">
        <v>603</v>
      </c>
      <c r="C1229" s="3" t="s">
        <v>39</v>
      </c>
      <c r="D1229" s="3" t="s">
        <v>40</v>
      </c>
      <c r="E1229" s="8">
        <v>1</v>
      </c>
      <c r="F1229" t="b">
        <v>1</v>
      </c>
      <c r="G1229" t="b">
        <v>1</v>
      </c>
      <c r="H1229" s="3" t="s">
        <v>504</v>
      </c>
      <c r="I1229" s="8">
        <v>1163</v>
      </c>
      <c r="J1229" s="3" t="s">
        <v>517</v>
      </c>
      <c r="K1229" s="3" t="s">
        <v>559</v>
      </c>
      <c r="L1229" s="8">
        <v>1016</v>
      </c>
      <c r="M1229" s="11">
        <v>290</v>
      </c>
      <c r="N1229" t="str">
        <f>IF(AND(Tabla_Terminales[[#This Row],[Terminales]]&gt;2,Tabla_Terminales[[#This Row],[Operaciones_diarias]]&gt;170),"💵","NO")</f>
        <v>NO</v>
      </c>
    </row>
    <row r="1230" spans="1:14" x14ac:dyDescent="0.25">
      <c r="A1230" s="8">
        <v>41364</v>
      </c>
      <c r="B1230" s="3" t="s">
        <v>37</v>
      </c>
      <c r="C1230" s="3" t="s">
        <v>39</v>
      </c>
      <c r="D1230" s="3" t="s">
        <v>40</v>
      </c>
      <c r="E1230" s="8">
        <v>2</v>
      </c>
      <c r="F1230" t="b">
        <v>0</v>
      </c>
      <c r="G1230" t="b">
        <v>0</v>
      </c>
      <c r="H1230" s="3" t="s">
        <v>505</v>
      </c>
      <c r="I1230" s="8">
        <v>0</v>
      </c>
      <c r="J1230" s="3" t="s">
        <v>525</v>
      </c>
      <c r="K1230" s="3" t="s">
        <v>560</v>
      </c>
      <c r="L1230" s="8">
        <v>0</v>
      </c>
      <c r="M1230" s="11">
        <v>314</v>
      </c>
      <c r="N1230" t="str">
        <f>IF(AND(Tabla_Terminales[[#This Row],[Terminales]]&gt;2,Tabla_Terminales[[#This Row],[Operaciones_diarias]]&gt;170),"💵","NO")</f>
        <v>NO</v>
      </c>
    </row>
    <row r="1231" spans="1:14" x14ac:dyDescent="0.25">
      <c r="A1231" s="8">
        <v>40565</v>
      </c>
      <c r="B1231" s="3" t="s">
        <v>606</v>
      </c>
      <c r="C1231" s="3" t="s">
        <v>39</v>
      </c>
      <c r="D1231" s="3" t="s">
        <v>40</v>
      </c>
      <c r="E1231" s="8">
        <v>3</v>
      </c>
      <c r="F1231" t="b">
        <v>1</v>
      </c>
      <c r="G1231" t="b">
        <v>1</v>
      </c>
      <c r="H1231" s="3" t="s">
        <v>506</v>
      </c>
      <c r="I1231" s="8">
        <v>0</v>
      </c>
      <c r="J1231" s="3" t="s">
        <v>513</v>
      </c>
      <c r="K1231" s="3" t="s">
        <v>560</v>
      </c>
      <c r="L1231" s="8">
        <v>0</v>
      </c>
      <c r="M1231" s="11">
        <v>40</v>
      </c>
      <c r="N1231" t="str">
        <f>IF(AND(Tabla_Terminales[[#This Row],[Terminales]]&gt;2,Tabla_Terminales[[#This Row],[Operaciones_diarias]]&gt;170),"💵","NO")</f>
        <v>NO</v>
      </c>
    </row>
    <row r="1232" spans="1:14" x14ac:dyDescent="0.25">
      <c r="A1232" s="8">
        <v>40682</v>
      </c>
      <c r="B1232" s="3" t="s">
        <v>606</v>
      </c>
      <c r="C1232" s="3" t="s">
        <v>39</v>
      </c>
      <c r="D1232" s="3" t="s">
        <v>40</v>
      </c>
      <c r="E1232" s="8">
        <v>2</v>
      </c>
      <c r="F1232" t="b">
        <v>1</v>
      </c>
      <c r="G1232" t="b">
        <v>1</v>
      </c>
      <c r="H1232" s="3" t="s">
        <v>507</v>
      </c>
      <c r="I1232" s="8">
        <v>538</v>
      </c>
      <c r="J1232" s="3" t="s">
        <v>515</v>
      </c>
      <c r="K1232" s="3" t="s">
        <v>559</v>
      </c>
      <c r="L1232" s="8">
        <v>1095</v>
      </c>
      <c r="M1232" s="11">
        <v>313</v>
      </c>
      <c r="N1232" t="str">
        <f>IF(AND(Tabla_Terminales[[#This Row],[Terminales]]&gt;2,Tabla_Terminales[[#This Row],[Operaciones_diarias]]&gt;170),"💵","NO")</f>
        <v>NO</v>
      </c>
    </row>
    <row r="1233" spans="1:14" x14ac:dyDescent="0.25">
      <c r="A1233" s="8">
        <v>41313</v>
      </c>
      <c r="B1233" s="3" t="s">
        <v>37</v>
      </c>
      <c r="C1233" s="3" t="s">
        <v>39</v>
      </c>
      <c r="D1233" s="3" t="s">
        <v>40</v>
      </c>
      <c r="E1233" s="8">
        <v>4</v>
      </c>
      <c r="F1233" t="b">
        <v>0</v>
      </c>
      <c r="G1233" t="b">
        <v>1</v>
      </c>
      <c r="H1233" s="3" t="s">
        <v>508</v>
      </c>
      <c r="I1233" s="8">
        <v>1453</v>
      </c>
      <c r="J1233" s="3" t="s">
        <v>512</v>
      </c>
      <c r="K1233" s="3" t="s">
        <v>559</v>
      </c>
      <c r="L1233" s="8">
        <v>1055</v>
      </c>
      <c r="M1233" s="11">
        <v>144</v>
      </c>
      <c r="N1233" t="str">
        <f>IF(AND(Tabla_Terminales[[#This Row],[Terminales]]&gt;2,Tabla_Terminales[[#This Row],[Operaciones_diarias]]&gt;170),"💵","NO")</f>
        <v>NO</v>
      </c>
    </row>
    <row r="1234" spans="1:14" x14ac:dyDescent="0.25">
      <c r="A1234" s="8">
        <v>41173</v>
      </c>
      <c r="B1234" s="3" t="s">
        <v>605</v>
      </c>
      <c r="C1234" s="3" t="s">
        <v>39</v>
      </c>
      <c r="D1234" s="3" t="s">
        <v>40</v>
      </c>
      <c r="E1234" s="8">
        <v>2</v>
      </c>
      <c r="F1234" t="b">
        <v>0</v>
      </c>
      <c r="G1234" t="b">
        <v>0</v>
      </c>
      <c r="H1234" s="3" t="s">
        <v>508</v>
      </c>
      <c r="I1234" s="8">
        <v>1574</v>
      </c>
      <c r="J1234" s="3" t="s">
        <v>512</v>
      </c>
      <c r="K1234" s="3" t="s">
        <v>559</v>
      </c>
      <c r="L1234" s="8">
        <v>1055</v>
      </c>
      <c r="M1234" s="11">
        <v>74</v>
      </c>
      <c r="N1234" t="str">
        <f>IF(AND(Tabla_Terminales[[#This Row],[Terminales]]&gt;2,Tabla_Terminales[[#This Row],[Operaciones_diarias]]&gt;170),"💵","NO")</f>
        <v>NO</v>
      </c>
    </row>
    <row r="1235" spans="1:14" x14ac:dyDescent="0.25">
      <c r="A1235" s="8">
        <v>39855</v>
      </c>
      <c r="B1235" s="3" t="s">
        <v>610</v>
      </c>
      <c r="C1235" s="3" t="s">
        <v>39</v>
      </c>
      <c r="D1235" s="3" t="s">
        <v>40</v>
      </c>
      <c r="E1235" s="8">
        <v>3</v>
      </c>
      <c r="F1235" t="b">
        <v>0</v>
      </c>
      <c r="G1235" t="b">
        <v>1</v>
      </c>
      <c r="H1235" s="3" t="s">
        <v>508</v>
      </c>
      <c r="I1235" s="8">
        <v>1601</v>
      </c>
      <c r="J1235" s="3" t="s">
        <v>512</v>
      </c>
      <c r="K1235" s="3" t="s">
        <v>559</v>
      </c>
      <c r="L1235" s="8">
        <v>1055</v>
      </c>
      <c r="M1235" s="11">
        <v>131</v>
      </c>
      <c r="N1235" t="str">
        <f>IF(AND(Tabla_Terminales[[#This Row],[Terminales]]&gt;2,Tabla_Terminales[[#This Row],[Operaciones_diarias]]&gt;170),"💵","NO")</f>
        <v>NO</v>
      </c>
    </row>
    <row r="1236" spans="1:14" x14ac:dyDescent="0.25">
      <c r="A1236" s="8">
        <v>40630</v>
      </c>
      <c r="B1236" s="3" t="s">
        <v>606</v>
      </c>
      <c r="C1236" s="3" t="s">
        <v>39</v>
      </c>
      <c r="D1236" s="3" t="s">
        <v>40</v>
      </c>
      <c r="E1236" s="8">
        <v>4</v>
      </c>
      <c r="F1236" t="b">
        <v>1</v>
      </c>
      <c r="G1236" t="b">
        <v>1</v>
      </c>
      <c r="H1236" s="3" t="s">
        <v>508</v>
      </c>
      <c r="I1236" s="8">
        <v>1799</v>
      </c>
      <c r="J1236" s="3" t="s">
        <v>512</v>
      </c>
      <c r="K1236" s="3" t="s">
        <v>559</v>
      </c>
      <c r="L1236" s="8">
        <v>1055</v>
      </c>
      <c r="M1236" s="11">
        <v>87</v>
      </c>
      <c r="N1236" t="str">
        <f>IF(AND(Tabla_Terminales[[#This Row],[Terminales]]&gt;2,Tabla_Terminales[[#This Row],[Operaciones_diarias]]&gt;170),"💵","NO")</f>
        <v>NO</v>
      </c>
    </row>
    <row r="1237" spans="1:14" x14ac:dyDescent="0.25">
      <c r="A1237" s="8">
        <v>41208</v>
      </c>
      <c r="B1237" s="3" t="s">
        <v>605</v>
      </c>
      <c r="C1237" s="3" t="s">
        <v>39</v>
      </c>
      <c r="D1237" s="3" t="s">
        <v>40</v>
      </c>
      <c r="E1237" s="8">
        <v>1</v>
      </c>
      <c r="F1237" t="b">
        <v>0</v>
      </c>
      <c r="G1237" t="b">
        <v>1</v>
      </c>
      <c r="H1237" s="3" t="s">
        <v>508</v>
      </c>
      <c r="I1237" s="8">
        <v>555</v>
      </c>
      <c r="J1237" s="3" t="s">
        <v>512</v>
      </c>
      <c r="K1237" s="3" t="s">
        <v>559</v>
      </c>
      <c r="L1237" s="8">
        <v>1053</v>
      </c>
      <c r="M1237" s="11">
        <v>155</v>
      </c>
      <c r="N1237" t="str">
        <f>IF(AND(Tabla_Terminales[[#This Row],[Terminales]]&gt;2,Tabla_Terminales[[#This Row],[Operaciones_diarias]]&gt;170),"💵","NO")</f>
        <v>NO</v>
      </c>
    </row>
    <row r="1238" spans="1:14" x14ac:dyDescent="0.25">
      <c r="A1238" s="8">
        <v>40135</v>
      </c>
      <c r="B1238" s="3" t="s">
        <v>604</v>
      </c>
      <c r="C1238" s="3" t="s">
        <v>39</v>
      </c>
      <c r="D1238" s="3" t="s">
        <v>40</v>
      </c>
      <c r="E1238" s="8">
        <v>1</v>
      </c>
      <c r="F1238" t="b">
        <v>1</v>
      </c>
      <c r="G1238" t="b">
        <v>1</v>
      </c>
      <c r="H1238" s="3" t="s">
        <v>508</v>
      </c>
      <c r="I1238" s="8">
        <v>982</v>
      </c>
      <c r="J1238" s="3" t="s">
        <v>512</v>
      </c>
      <c r="K1238" s="3" t="s">
        <v>559</v>
      </c>
      <c r="L1238" s="8">
        <v>1053</v>
      </c>
      <c r="M1238" s="11">
        <v>259</v>
      </c>
      <c r="N1238" t="str">
        <f>IF(AND(Tabla_Terminales[[#This Row],[Terminales]]&gt;2,Tabla_Terminales[[#This Row],[Operaciones_diarias]]&gt;170),"💵","NO")</f>
        <v>NO</v>
      </c>
    </row>
    <row r="1239" spans="1:14" x14ac:dyDescent="0.25">
      <c r="A1239" s="8">
        <v>41276</v>
      </c>
      <c r="B1239" s="3" t="s">
        <v>37</v>
      </c>
      <c r="C1239" s="3" t="s">
        <v>39</v>
      </c>
      <c r="D1239" s="3" t="s">
        <v>40</v>
      </c>
      <c r="E1239" s="8">
        <v>2</v>
      </c>
      <c r="F1239" t="b">
        <v>0</v>
      </c>
      <c r="G1239" t="b">
        <v>0</v>
      </c>
      <c r="H1239" s="3" t="s">
        <v>509</v>
      </c>
      <c r="I1239" s="8">
        <v>2050</v>
      </c>
      <c r="J1239" s="3" t="s">
        <v>524</v>
      </c>
      <c r="K1239" s="3" t="s">
        <v>565</v>
      </c>
      <c r="L1239" s="8">
        <v>1128</v>
      </c>
      <c r="M1239" s="11">
        <v>262</v>
      </c>
      <c r="N1239" t="str">
        <f>IF(AND(Tabla_Terminales[[#This Row],[Terminales]]&gt;2,Tabla_Terminales[[#This Row],[Operaciones_diarias]]&gt;170),"💵","NO")</f>
        <v>NO</v>
      </c>
    </row>
    <row r="1240" spans="1:14" x14ac:dyDescent="0.25">
      <c r="A1240" s="8">
        <v>40585</v>
      </c>
      <c r="B1240" s="3" t="s">
        <v>606</v>
      </c>
      <c r="C1240" s="3" t="s">
        <v>39</v>
      </c>
      <c r="D1240" s="3" t="s">
        <v>40</v>
      </c>
      <c r="E1240" s="8">
        <v>2</v>
      </c>
      <c r="F1240" t="b">
        <v>0</v>
      </c>
      <c r="G1240" t="b">
        <v>1</v>
      </c>
      <c r="H1240" s="3" t="s">
        <v>510</v>
      </c>
      <c r="I1240" s="8">
        <v>0</v>
      </c>
      <c r="J1240" s="3" t="s">
        <v>514</v>
      </c>
      <c r="K1240" s="3" t="s">
        <v>559</v>
      </c>
      <c r="L1240" s="8">
        <v>0</v>
      </c>
      <c r="M1240" s="11">
        <v>174</v>
      </c>
      <c r="N1240" t="str">
        <f>IF(AND(Tabla_Terminales[[#This Row],[Terminales]]&gt;2,Tabla_Terminales[[#This Row],[Operaciones_diarias]]&gt;170),"💵","NO")</f>
        <v>NO</v>
      </c>
    </row>
    <row r="1241" spans="1:14" x14ac:dyDescent="0.25">
      <c r="A1241" s="8">
        <v>40631</v>
      </c>
      <c r="B1241" s="3" t="s">
        <v>606</v>
      </c>
      <c r="C1241" s="3" t="s">
        <v>39</v>
      </c>
      <c r="D1241" s="3" t="s">
        <v>40</v>
      </c>
      <c r="E1241" s="8">
        <v>1</v>
      </c>
      <c r="F1241" t="b">
        <v>0</v>
      </c>
      <c r="G1241" t="b">
        <v>1</v>
      </c>
      <c r="H1241" s="3" t="s">
        <v>510</v>
      </c>
      <c r="I1241" s="8">
        <v>0</v>
      </c>
      <c r="J1241" s="3" t="s">
        <v>514</v>
      </c>
      <c r="K1241" s="3" t="s">
        <v>559</v>
      </c>
      <c r="L1241" s="8">
        <v>0</v>
      </c>
      <c r="M1241" s="11">
        <v>243</v>
      </c>
      <c r="N1241" t="str">
        <f>IF(AND(Tabla_Terminales[[#This Row],[Terminales]]&gt;2,Tabla_Terminales[[#This Row],[Operaciones_diarias]]&gt;170),"💵","NO")</f>
        <v>NO</v>
      </c>
    </row>
    <row r="1242" spans="1:14" x14ac:dyDescent="0.25">
      <c r="A1242" s="8">
        <v>39781</v>
      </c>
      <c r="B1242" s="3" t="s">
        <v>614</v>
      </c>
      <c r="C1242" s="3" t="s">
        <v>39</v>
      </c>
      <c r="D1242" s="3" t="s">
        <v>40</v>
      </c>
      <c r="E1242" s="8">
        <v>10</v>
      </c>
      <c r="F1242" t="b">
        <v>1</v>
      </c>
      <c r="G1242" t="b">
        <v>1</v>
      </c>
      <c r="H1242" s="3" t="s">
        <v>511</v>
      </c>
      <c r="I1242" s="8">
        <v>313</v>
      </c>
      <c r="J1242" s="3" t="s">
        <v>515</v>
      </c>
      <c r="K1242" s="3" t="s">
        <v>559</v>
      </c>
      <c r="L1242" s="8">
        <v>1077</v>
      </c>
      <c r="M1242" s="11">
        <v>185</v>
      </c>
      <c r="N1242" t="str">
        <f>IF(AND(Tabla_Terminales[[#This Row],[Terminales]]&gt;2,Tabla_Terminales[[#This Row],[Operaciones_diarias]]&gt;170),"💵","NO")</f>
        <v>💵</v>
      </c>
    </row>
  </sheetData>
  <phoneticPr fontId="5" type="noConversion"/>
  <dataValidations count="6">
    <dataValidation type="whole" allowBlank="1" showInputMessage="1" showErrorMessage="1" sqref="E3:E1242" xr:uid="{3A95A4F5-9AC1-4508-B42D-995889179BAE}">
      <formula1>1</formula1>
      <formula2>20</formula2>
    </dataValidation>
    <dataValidation allowBlank="1" showInputMessage="1" showErrorMessage="1" prompt="Sólo se deben ingresar valores numéricos enteros" sqref="A1243:A1048576 A2" xr:uid="{30508373-32AA-446E-9D5F-A378E9F37516}"/>
    <dataValidation allowBlank="1" showInputMessage="1" showErrorMessage="1" prompt="Sólo ingresar números enteros, no repetidos (únicos) en la columna &quot;id&quot;." sqref="A3:A1242" xr:uid="{4BE48F36-162E-4FCB-94DB-D91AEC103491}"/>
    <dataValidation type="whole" allowBlank="1" showInputMessage="1" showErrorMessage="1" sqref="I3:I1242" xr:uid="{B2D8F52F-6A86-414C-897D-52462A75BD52}">
      <formula1>0</formula1>
      <formula2>20000</formula2>
    </dataValidation>
    <dataValidation type="whole" allowBlank="1" showInputMessage="1" showErrorMessage="1" sqref="L3:L1242" xr:uid="{0F0DD115-CC20-46C8-BB1B-62322A4B28C0}">
      <formula1>0</formula1>
      <formula2>1499</formula2>
    </dataValidation>
    <dataValidation type="whole" allowBlank="1" showInputMessage="1" showErrorMessage="1" sqref="M3:M1242" xr:uid="{46E55051-C0BC-451A-B411-E0AEDF6A64E4}">
      <formula1>0</formula1>
      <formula2>50000</formula2>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7">
        <x14:dataValidation type="list" allowBlank="1" showInputMessage="1" showErrorMessage="1" xr:uid="{7FA80B36-C9A3-491D-A363-0908CAC8CDCC}">
          <x14:formula1>
            <xm:f>'Tablas auxiliares'!$H$2:$H$3</xm:f>
          </x14:formula1>
          <xm:sqref>C3:C1242</xm:sqref>
        </x14:dataValidation>
        <x14:dataValidation type="list" allowBlank="1" showInputMessage="1" showErrorMessage="1" xr:uid="{720311D2-DCC8-41FD-BBC1-4104BA452D4E}">
          <x14:formula1>
            <xm:f>'Tablas auxiliares'!$T$2</xm:f>
          </x14:formula1>
          <xm:sqref>D3:D1242</xm:sqref>
        </x14:dataValidation>
        <x14:dataValidation type="list" allowBlank="1" showInputMessage="1" showErrorMessage="1" xr:uid="{B802752C-55CA-4412-805C-5BAC3F76D1BB}">
          <x14:formula1>
            <xm:f>'Tablas auxiliares'!$B$2:$B$3</xm:f>
          </x14:formula1>
          <xm:sqref>F3:F1242</xm:sqref>
        </x14:dataValidation>
        <x14:dataValidation type="list" allowBlank="1" showInputMessage="1" showErrorMessage="1" xr:uid="{39D3D420-171E-4658-9678-C41307455EFD}">
          <x14:formula1>
            <xm:f>'Tablas auxiliares'!$E$2:$E$3</xm:f>
          </x14:formula1>
          <xm:sqref>G3:G1242</xm:sqref>
        </x14:dataValidation>
        <x14:dataValidation type="list" allowBlank="1" showInputMessage="1" showErrorMessage="1" xr:uid="{1E5F2B6A-D651-456D-85CD-57B0BC052D1E}">
          <x14:formula1>
            <xm:f>'Tablas auxiliares'!$Q$2:$Q$16</xm:f>
          </x14:formula1>
          <xm:sqref>K3:K1242</xm:sqref>
        </x14:dataValidation>
        <x14:dataValidation type="list" allowBlank="1" showInputMessage="1" showErrorMessage="1" xr:uid="{26FFEEAA-76AF-456F-87C9-2A5D43D5A7D0}">
          <x14:formula1>
            <xm:f>'Tablas auxiliares'!$N$2:$N$49</xm:f>
          </x14:formula1>
          <xm:sqref>J3:J1242</xm:sqref>
        </x14:dataValidation>
        <x14:dataValidation type="list" allowBlank="1" showInputMessage="1" showErrorMessage="1" xr:uid="{E8341F31-C74B-4871-A22C-A2352A39452E}">
          <x14:formula1>
            <xm:f>'Tablas auxiliares'!$K$2:$K$40</xm:f>
          </x14:formula1>
          <xm:sqref>B3:B1242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ADFAD-8B04-4005-BE9F-DFF969BC4FCC}">
  <sheetPr>
    <tabColor rgb="FFF0B306"/>
  </sheetPr>
  <dimension ref="A1:F267"/>
  <sheetViews>
    <sheetView topLeftCell="A100" zoomScale="89" zoomScaleNormal="89" workbookViewId="0">
      <selection activeCell="C223" sqref="C223"/>
    </sheetView>
  </sheetViews>
  <sheetFormatPr baseColWidth="10" defaultRowHeight="15" x14ac:dyDescent="0.25"/>
  <cols>
    <col min="1" max="1" width="5.140625" style="19" customWidth="1"/>
    <col min="2" max="2" width="34" customWidth="1"/>
    <col min="3" max="3" width="36.140625" customWidth="1"/>
    <col min="4" max="4" width="13.28515625" customWidth="1"/>
    <col min="6" max="6" width="12" customWidth="1"/>
  </cols>
  <sheetData>
    <row r="1" spans="1:6" ht="32.25" customHeight="1" x14ac:dyDescent="0.25">
      <c r="A1" s="159"/>
      <c r="B1" s="159"/>
      <c r="C1" s="159"/>
      <c r="D1" s="159"/>
      <c r="E1" s="159"/>
      <c r="F1" s="159"/>
    </row>
    <row r="2" spans="1:6" x14ac:dyDescent="0.25">
      <c r="A2" s="20"/>
      <c r="B2" s="13"/>
      <c r="C2" s="13"/>
      <c r="D2" s="13"/>
      <c r="E2" s="13"/>
      <c r="F2" s="13"/>
    </row>
    <row r="3" spans="1:6" x14ac:dyDescent="0.25">
      <c r="A3" s="19" t="s">
        <v>581</v>
      </c>
      <c r="B3" s="158" t="s">
        <v>580</v>
      </c>
      <c r="C3" s="158"/>
      <c r="D3" s="158"/>
      <c r="E3" s="158"/>
      <c r="F3" s="158"/>
    </row>
    <row r="5" spans="1:6" x14ac:dyDescent="0.25">
      <c r="C5" s="34" t="s">
        <v>619</v>
      </c>
    </row>
    <row r="6" spans="1:6" ht="15.75" thickBot="1" x14ac:dyDescent="0.3">
      <c r="B6" s="17" t="s">
        <v>589</v>
      </c>
      <c r="C6" s="26" t="s">
        <v>590</v>
      </c>
      <c r="D6" s="17" t="s">
        <v>618</v>
      </c>
      <c r="F6" s="35" t="s">
        <v>617</v>
      </c>
    </row>
    <row r="7" spans="1:6" x14ac:dyDescent="0.25">
      <c r="B7" s="18" t="s">
        <v>38</v>
      </c>
      <c r="C7" s="18">
        <f>+SUMIF(Tabla_Terminales[Red],'Preguntas y respuestas'!B7,'Tabla Principal - Depurada'!E:E)</f>
        <v>869</v>
      </c>
      <c r="D7" s="27">
        <f>+Tabla9[[#This Row],[Terminales ]]/$F$7</f>
        <v>0.33193277310924368</v>
      </c>
      <c r="F7" s="25">
        <f>+Tabla9[[#This Row],[Terminales ]]+C8</f>
        <v>2618</v>
      </c>
    </row>
    <row r="8" spans="1:6" x14ac:dyDescent="0.25">
      <c r="B8" s="18" t="s">
        <v>39</v>
      </c>
      <c r="C8" s="18">
        <f>+SUMIF(Tabla_Terminales[Red],'Preguntas y respuestas'!B8,'Tabla Principal - Depurada'!E:E)</f>
        <v>1749</v>
      </c>
      <c r="D8" s="27">
        <f>+Tabla9[[#This Row],[Terminales ]]/$F$7</f>
        <v>0.66806722689075626</v>
      </c>
    </row>
    <row r="10" spans="1:6" x14ac:dyDescent="0.25">
      <c r="F10" s="23"/>
    </row>
    <row r="11" spans="1:6" x14ac:dyDescent="0.25">
      <c r="F11" s="23"/>
    </row>
    <row r="12" spans="1:6" x14ac:dyDescent="0.25">
      <c r="A12" s="19" t="s">
        <v>582</v>
      </c>
      <c r="B12" s="158" t="s">
        <v>639</v>
      </c>
      <c r="C12" s="158"/>
      <c r="D12" s="158"/>
      <c r="E12" s="158"/>
      <c r="F12" s="158"/>
    </row>
    <row r="13" spans="1:6" x14ac:dyDescent="0.25">
      <c r="B13" s="23"/>
      <c r="C13" s="23"/>
      <c r="D13" s="23"/>
      <c r="E13" s="23"/>
      <c r="F13" s="23"/>
    </row>
    <row r="14" spans="1:6" x14ac:dyDescent="0.25">
      <c r="B14" s="23"/>
      <c r="C14" s="34" t="s">
        <v>619</v>
      </c>
      <c r="D14" s="23"/>
      <c r="E14" s="23"/>
      <c r="F14" s="23"/>
    </row>
    <row r="15" spans="1:6" ht="15.75" thickBot="1" x14ac:dyDescent="0.3">
      <c r="B15" s="17" t="s">
        <v>591</v>
      </c>
      <c r="C15" s="17" t="s">
        <v>592</v>
      </c>
      <c r="D15" s="23"/>
      <c r="E15" s="23"/>
      <c r="F15" s="35" t="s">
        <v>617</v>
      </c>
    </row>
    <row r="16" spans="1:6" x14ac:dyDescent="0.25">
      <c r="B16" s="24" t="s">
        <v>12</v>
      </c>
      <c r="C16" s="24">
        <f>+SUMIF(Tabla_Terminales[Banco],'Preguntas y respuestas'!B16,Tabla_Terminales[Terminales])</f>
        <v>3</v>
      </c>
      <c r="D16" s="23"/>
      <c r="E16" s="23"/>
      <c r="F16" s="25">
        <f>+SUM(Tabla10[Terminales])</f>
        <v>2629</v>
      </c>
    </row>
    <row r="17" spans="2:6" x14ac:dyDescent="0.25">
      <c r="B17" t="s">
        <v>13</v>
      </c>
      <c r="C17">
        <f>+SUMIF(Tabla_Terminales[Banco],'Preguntas y respuestas'!B17,Tabla_Terminales[Terminales])</f>
        <v>274</v>
      </c>
      <c r="D17" s="23"/>
      <c r="E17" s="23"/>
      <c r="F17" s="23"/>
    </row>
    <row r="18" spans="2:6" x14ac:dyDescent="0.25">
      <c r="B18" t="s">
        <v>14</v>
      </c>
      <c r="C18">
        <f>+SUMIF(Tabla_Terminales[Banco],'Preguntas y respuestas'!B18,Tabla_Terminales[Terminales])</f>
        <v>1</v>
      </c>
      <c r="D18" s="23"/>
      <c r="E18" s="23"/>
      <c r="F18" s="23"/>
    </row>
    <row r="19" spans="2:6" x14ac:dyDescent="0.25">
      <c r="B19" t="s">
        <v>15</v>
      </c>
      <c r="C19">
        <f>+SUMIF(Tabla_Terminales[Banco],'Preguntas y respuestas'!B19,Tabla_Terminales[Terminales])</f>
        <v>2</v>
      </c>
      <c r="D19" s="23"/>
      <c r="E19" s="23"/>
      <c r="F19" s="23"/>
    </row>
    <row r="20" spans="2:6" x14ac:dyDescent="0.25">
      <c r="B20" t="s">
        <v>16</v>
      </c>
      <c r="C20">
        <f>+SUMIF(Tabla_Terminales[Banco],'Preguntas y respuestas'!B20,Tabla_Terminales[Terminales])</f>
        <v>270</v>
      </c>
      <c r="D20" s="23"/>
      <c r="E20" s="23"/>
      <c r="F20" s="23"/>
    </row>
    <row r="21" spans="2:6" x14ac:dyDescent="0.25">
      <c r="B21" t="s">
        <v>17</v>
      </c>
      <c r="C21">
        <f>+SUMIF(Tabla_Terminales[Banco],'Preguntas y respuestas'!B21,Tabla_Terminales[Terminales])</f>
        <v>1</v>
      </c>
      <c r="D21" s="23"/>
      <c r="E21" s="23"/>
      <c r="F21" s="23"/>
    </row>
    <row r="22" spans="2:6" x14ac:dyDescent="0.25">
      <c r="B22" t="s">
        <v>18</v>
      </c>
      <c r="C22">
        <f>+SUMIF(Tabla_Terminales[Banco],'Preguntas y respuestas'!B22,Tabla_Terminales[Terminales])</f>
        <v>117</v>
      </c>
      <c r="D22" s="23"/>
      <c r="E22" s="23"/>
      <c r="F22" s="23"/>
    </row>
    <row r="23" spans="2:6" x14ac:dyDescent="0.25">
      <c r="B23" t="s">
        <v>19</v>
      </c>
      <c r="C23">
        <f>+SUMIF(Tabla_Terminales[Banco],'Preguntas y respuestas'!B23,Tabla_Terminales[Terminales])</f>
        <v>144</v>
      </c>
      <c r="D23" s="23"/>
      <c r="E23" s="23"/>
      <c r="F23" s="23"/>
    </row>
    <row r="24" spans="2:6" x14ac:dyDescent="0.25">
      <c r="B24" t="s">
        <v>20</v>
      </c>
      <c r="C24">
        <f>+SUMIF(Tabla_Terminales[Banco],'Preguntas y respuestas'!B24,Tabla_Terminales[Terminales])</f>
        <v>9</v>
      </c>
      <c r="D24" s="23"/>
      <c r="E24" s="23"/>
      <c r="F24" s="23"/>
    </row>
    <row r="25" spans="2:6" x14ac:dyDescent="0.25">
      <c r="B25" t="s">
        <v>21</v>
      </c>
      <c r="C25">
        <f>+SUMIF(Tabla_Terminales[Banco],'Preguntas y respuestas'!B25,Tabla_Terminales[Terminales])</f>
        <v>24</v>
      </c>
      <c r="D25" s="23"/>
      <c r="E25" s="23"/>
      <c r="F25" s="23"/>
    </row>
    <row r="26" spans="2:6" x14ac:dyDescent="0.25">
      <c r="B26" t="s">
        <v>22</v>
      </c>
      <c r="C26">
        <f>+SUMIF(Tabla_Terminales[Banco],'Preguntas y respuestas'!B26,Tabla_Terminales[Terminales])</f>
        <v>2</v>
      </c>
      <c r="D26" s="23"/>
      <c r="E26" s="23"/>
      <c r="F26" s="23"/>
    </row>
    <row r="27" spans="2:6" x14ac:dyDescent="0.25">
      <c r="B27" t="s">
        <v>23</v>
      </c>
      <c r="C27">
        <f>+SUMIF(Tabla_Terminales[Banco],'Preguntas y respuestas'!B27,Tabla_Terminales[Terminales])</f>
        <v>1</v>
      </c>
      <c r="D27" s="23"/>
      <c r="E27" s="23"/>
      <c r="F27" s="23"/>
    </row>
    <row r="28" spans="2:6" x14ac:dyDescent="0.25">
      <c r="B28" t="s">
        <v>24</v>
      </c>
      <c r="C28">
        <f>+SUMIF(Tabla_Terminales[Banco],'Preguntas y respuestas'!B28,Tabla_Terminales[Terminales])</f>
        <v>7</v>
      </c>
      <c r="D28" s="23"/>
      <c r="E28" s="23"/>
      <c r="F28" s="23"/>
    </row>
    <row r="29" spans="2:6" x14ac:dyDescent="0.25">
      <c r="B29" t="s">
        <v>25</v>
      </c>
      <c r="C29">
        <f>+SUMIF(Tabla_Terminales[Banco],'Preguntas y respuestas'!B29,Tabla_Terminales[Terminales])</f>
        <v>2</v>
      </c>
      <c r="D29" s="23"/>
      <c r="E29" s="23"/>
      <c r="F29" s="23"/>
    </row>
    <row r="30" spans="2:6" x14ac:dyDescent="0.25">
      <c r="B30" t="s">
        <v>26</v>
      </c>
      <c r="C30">
        <f>+SUMIF(Tabla_Terminales[Banco],'Preguntas y respuestas'!B30,Tabla_Terminales[Terminales])</f>
        <v>1</v>
      </c>
      <c r="D30" s="23"/>
      <c r="E30" s="23"/>
      <c r="F30" s="23"/>
    </row>
    <row r="31" spans="2:6" x14ac:dyDescent="0.25">
      <c r="B31" t="s">
        <v>27</v>
      </c>
      <c r="C31">
        <f>+SUMIF(Tabla_Terminales[Banco],'Preguntas y respuestas'!B31,Tabla_Terminales[Terminales])</f>
        <v>3</v>
      </c>
      <c r="D31" s="23"/>
      <c r="E31" s="23"/>
      <c r="F31" s="23"/>
    </row>
    <row r="32" spans="2:6" x14ac:dyDescent="0.25">
      <c r="B32" t="s">
        <v>28</v>
      </c>
      <c r="C32">
        <f>+SUMIF(Tabla_Terminales[Banco],'Preguntas y respuestas'!B32,Tabla_Terminales[Terminales])</f>
        <v>2</v>
      </c>
      <c r="D32" s="23"/>
      <c r="E32" s="23"/>
      <c r="F32" s="23"/>
    </row>
    <row r="33" spans="2:6" x14ac:dyDescent="0.25">
      <c r="B33" t="s">
        <v>29</v>
      </c>
      <c r="C33">
        <f>+SUMIF(Tabla_Terminales[Banco],'Preguntas y respuestas'!B33,Tabla_Terminales[Terminales])</f>
        <v>1</v>
      </c>
      <c r="D33" s="23"/>
      <c r="E33" s="23"/>
      <c r="F33" s="23"/>
    </row>
    <row r="34" spans="2:6" x14ac:dyDescent="0.25">
      <c r="B34" t="s">
        <v>30</v>
      </c>
      <c r="C34">
        <f>+SUMIF(Tabla_Terminales[Banco],'Preguntas y respuestas'!B34,Tabla_Terminales[Terminales])</f>
        <v>1</v>
      </c>
      <c r="D34" s="23"/>
      <c r="E34" s="23"/>
      <c r="F34" s="23"/>
    </row>
    <row r="35" spans="2:6" x14ac:dyDescent="0.25">
      <c r="B35" t="s">
        <v>31</v>
      </c>
      <c r="C35">
        <f>+SUMIF(Tabla_Terminales[Banco],'Preguntas y respuestas'!B35,Tabla_Terminales[Terminales])</f>
        <v>1</v>
      </c>
      <c r="D35" s="23"/>
      <c r="E35" s="23"/>
      <c r="F35" s="23"/>
    </row>
    <row r="36" spans="2:6" x14ac:dyDescent="0.25">
      <c r="B36" t="s">
        <v>32</v>
      </c>
      <c r="C36">
        <f>+SUMIF(Tabla_Terminales[Banco],'Preguntas y respuestas'!B36,Tabla_Terminales[Terminales])</f>
        <v>2</v>
      </c>
      <c r="D36" s="23"/>
      <c r="E36" s="23"/>
      <c r="F36" s="23"/>
    </row>
    <row r="37" spans="2:6" x14ac:dyDescent="0.25">
      <c r="B37" t="s">
        <v>33</v>
      </c>
      <c r="C37">
        <f>+SUMIF(Tabla_Terminales[Banco],'Preguntas y respuestas'!B37,Tabla_Terminales[Terminales])</f>
        <v>1</v>
      </c>
      <c r="D37" s="23"/>
      <c r="E37" s="23"/>
      <c r="F37" s="23"/>
    </row>
    <row r="38" spans="2:6" x14ac:dyDescent="0.25">
      <c r="B38" t="s">
        <v>34</v>
      </c>
      <c r="C38">
        <f>+SUMIF(Tabla_Terminales[Banco],'Preguntas y respuestas'!B38,Tabla_Terminales[Terminales])</f>
        <v>1</v>
      </c>
      <c r="D38" s="23"/>
      <c r="E38" s="23"/>
      <c r="F38" s="23"/>
    </row>
    <row r="39" spans="2:6" x14ac:dyDescent="0.25">
      <c r="B39" t="s">
        <v>35</v>
      </c>
      <c r="C39">
        <f>+SUMIF(Tabla_Terminales[Banco],'Preguntas y respuestas'!B39,Tabla_Terminales[Terminales])</f>
        <v>1</v>
      </c>
      <c r="D39" s="23"/>
      <c r="E39" s="23"/>
      <c r="F39" s="23"/>
    </row>
    <row r="40" spans="2:6" x14ac:dyDescent="0.25">
      <c r="B40" t="s">
        <v>36</v>
      </c>
      <c r="C40">
        <f>+SUMIF(Tabla_Terminales[Banco],'Preguntas y respuestas'!B40,Tabla_Terminales[Terminales])</f>
        <v>1</v>
      </c>
      <c r="D40" s="23"/>
      <c r="E40" s="23"/>
      <c r="F40" s="23"/>
    </row>
    <row r="41" spans="2:6" x14ac:dyDescent="0.25">
      <c r="B41" t="s">
        <v>602</v>
      </c>
      <c r="C41">
        <f>+SUMIF(Tabla_Terminales[Banco],'Preguntas y respuestas'!B41,Tabla_Terminales[Terminales])</f>
        <v>296</v>
      </c>
      <c r="D41" s="23"/>
      <c r="E41" s="23"/>
      <c r="F41" s="23"/>
    </row>
    <row r="42" spans="2:6" x14ac:dyDescent="0.25">
      <c r="B42" t="s">
        <v>603</v>
      </c>
      <c r="C42">
        <f>+SUMIF(Tabla_Terminales[Banco],'Preguntas y respuestas'!B42,Tabla_Terminales[Terminales])</f>
        <v>91</v>
      </c>
      <c r="D42" s="23"/>
      <c r="E42" s="23"/>
      <c r="F42" s="23"/>
    </row>
    <row r="43" spans="2:6" x14ac:dyDescent="0.25">
      <c r="B43" t="s">
        <v>604</v>
      </c>
      <c r="C43">
        <f>+SUMIF(Tabla_Terminales[Banco],'Preguntas y respuestas'!B43,Tabla_Terminales[Terminales])</f>
        <v>349</v>
      </c>
      <c r="D43" s="23"/>
      <c r="E43" s="23"/>
      <c r="F43" s="23"/>
    </row>
    <row r="44" spans="2:6" x14ac:dyDescent="0.25">
      <c r="B44" t="s">
        <v>605</v>
      </c>
      <c r="C44">
        <f>+SUMIF(Tabla_Terminales[Banco],'Preguntas y respuestas'!B44,Tabla_Terminales[Terminales])</f>
        <v>169</v>
      </c>
      <c r="D44" s="23"/>
      <c r="E44" s="23"/>
      <c r="F44" s="23"/>
    </row>
    <row r="45" spans="2:6" x14ac:dyDescent="0.25">
      <c r="B45" t="s">
        <v>606</v>
      </c>
      <c r="C45">
        <f>+SUMIF(Tabla_Terminales[Banco],'Preguntas y respuestas'!B45,Tabla_Terminales[Terminales])</f>
        <v>267</v>
      </c>
      <c r="D45" s="23"/>
      <c r="E45" s="23"/>
      <c r="F45" s="23"/>
    </row>
    <row r="46" spans="2:6" x14ac:dyDescent="0.25">
      <c r="B46" t="s">
        <v>607</v>
      </c>
      <c r="C46">
        <f>+SUMIF(Tabla_Terminales[Banco],'Preguntas y respuestas'!B46,Tabla_Terminales[Terminales])</f>
        <v>87</v>
      </c>
      <c r="D46" s="23"/>
      <c r="E46" s="23"/>
      <c r="F46" s="23"/>
    </row>
    <row r="47" spans="2:6" x14ac:dyDescent="0.25">
      <c r="B47" t="s">
        <v>608</v>
      </c>
      <c r="C47">
        <f>+SUMIF(Tabla_Terminales[Banco],'Preguntas y respuestas'!B47,Tabla_Terminales[Terminales])</f>
        <v>75</v>
      </c>
      <c r="D47" s="23"/>
      <c r="E47" s="23"/>
      <c r="F47" s="23"/>
    </row>
    <row r="48" spans="2:6" x14ac:dyDescent="0.25">
      <c r="B48" t="s">
        <v>609</v>
      </c>
      <c r="C48">
        <f>+SUMIF(Tabla_Terminales[Banco],'Preguntas y respuestas'!B48,Tabla_Terminales[Terminales])</f>
        <v>28</v>
      </c>
      <c r="D48" s="23"/>
      <c r="E48" s="23"/>
      <c r="F48" s="23"/>
    </row>
    <row r="49" spans="1:6" x14ac:dyDescent="0.25">
      <c r="B49" t="s">
        <v>37</v>
      </c>
      <c r="C49">
        <f>+SUMIF(Tabla_Terminales[Banco],'Preguntas y respuestas'!B49,Tabla_Terminales[Terminales])</f>
        <v>126</v>
      </c>
      <c r="D49" s="23"/>
      <c r="E49" s="23"/>
      <c r="F49" s="23"/>
    </row>
    <row r="50" spans="1:6" x14ac:dyDescent="0.25">
      <c r="B50" t="s">
        <v>610</v>
      </c>
      <c r="C50">
        <f>+SUMIF(Tabla_Terminales[Banco],'Preguntas y respuestas'!B50,Tabla_Terminales[Terminales])</f>
        <v>122</v>
      </c>
      <c r="D50" s="23"/>
      <c r="E50" s="23"/>
      <c r="F50" s="23"/>
    </row>
    <row r="51" spans="1:6" x14ac:dyDescent="0.25">
      <c r="B51" t="s">
        <v>611</v>
      </c>
      <c r="C51">
        <f>+SUMIF(Tabla_Terminales[Banco],'Preguntas y respuestas'!B51,Tabla_Terminales[Terminales])</f>
        <v>120</v>
      </c>
      <c r="D51" s="23"/>
      <c r="E51" s="23"/>
      <c r="F51" s="23"/>
    </row>
    <row r="52" spans="1:6" x14ac:dyDescent="0.25">
      <c r="B52" t="s">
        <v>612</v>
      </c>
      <c r="C52">
        <f>+SUMIF(Tabla_Terminales[Banco],'Preguntas y respuestas'!B52,Tabla_Terminales[Terminales])</f>
        <v>4</v>
      </c>
      <c r="D52" s="23"/>
      <c r="E52" s="23"/>
      <c r="F52" s="23"/>
    </row>
    <row r="53" spans="1:6" x14ac:dyDescent="0.25">
      <c r="B53" t="s">
        <v>613</v>
      </c>
      <c r="C53">
        <f>+SUMIF(Tabla_Terminales[Banco],'Preguntas y respuestas'!B53,Tabla_Terminales[Terminales])</f>
        <v>13</v>
      </c>
      <c r="D53" s="23"/>
      <c r="E53" s="23"/>
      <c r="F53" s="23"/>
    </row>
    <row r="54" spans="1:6" x14ac:dyDescent="0.25">
      <c r="B54" t="s">
        <v>614</v>
      </c>
      <c r="C54">
        <f>+SUMIF(Tabla_Terminales[Banco],'Preguntas y respuestas'!B54,Tabla_Terminales[Terminales])</f>
        <v>10</v>
      </c>
      <c r="D54" s="23"/>
      <c r="F54" s="23"/>
    </row>
    <row r="55" spans="1:6" x14ac:dyDescent="0.25">
      <c r="D55" s="23"/>
      <c r="E55" s="23"/>
      <c r="F55" s="23"/>
    </row>
    <row r="56" spans="1:6" x14ac:dyDescent="0.25">
      <c r="C56" s="22">
        <f>+COUNTA(Tabla10[[Banco ]])</f>
        <v>39</v>
      </c>
      <c r="D56" s="23"/>
      <c r="E56" s="13"/>
      <c r="F56" s="23"/>
    </row>
    <row r="57" spans="1:6" x14ac:dyDescent="0.25">
      <c r="B57" s="23"/>
      <c r="C57" s="23"/>
      <c r="D57" s="23"/>
      <c r="E57" s="23"/>
      <c r="F57" s="23"/>
    </row>
    <row r="58" spans="1:6" x14ac:dyDescent="0.25">
      <c r="A58" s="19" t="s">
        <v>583</v>
      </c>
      <c r="B58" s="158" t="s">
        <v>620</v>
      </c>
      <c r="C58" s="158"/>
      <c r="D58" s="158"/>
      <c r="E58" s="158"/>
      <c r="F58" s="158"/>
    </row>
    <row r="59" spans="1:6" x14ac:dyDescent="0.25">
      <c r="B59" s="23"/>
      <c r="C59" s="23"/>
      <c r="D59" s="23"/>
      <c r="E59" s="23"/>
      <c r="F59" s="23"/>
    </row>
    <row r="60" spans="1:6" x14ac:dyDescent="0.25">
      <c r="B60" s="36" t="s">
        <v>619</v>
      </c>
    </row>
    <row r="61" spans="1:6" ht="15.75" thickBot="1" x14ac:dyDescent="0.3">
      <c r="B61" s="16" t="s">
        <v>578</v>
      </c>
      <c r="C61" s="16" t="s">
        <v>589</v>
      </c>
    </row>
    <row r="62" spans="1:6" x14ac:dyDescent="0.25">
      <c r="B62" s="24">
        <f>+SUMIF(Tabla_Terminales[Red],'Preguntas y respuestas'!C62,Tabla_Terminales[Operaciones_diarias])</f>
        <v>66411</v>
      </c>
      <c r="C62" s="24" t="s">
        <v>38</v>
      </c>
    </row>
    <row r="63" spans="1:6" x14ac:dyDescent="0.25">
      <c r="B63">
        <f>+SUMIF(Tabla_Terminales[Red],'Preguntas y respuestas'!C63,Tabla_Terminales[Operaciones_diarias])</f>
        <v>144719</v>
      </c>
      <c r="C63" t="s">
        <v>39</v>
      </c>
    </row>
    <row r="65" spans="1:6" x14ac:dyDescent="0.25">
      <c r="B65" s="12" t="s">
        <v>598</v>
      </c>
    </row>
    <row r="66" spans="1:6" ht="15.75" thickBot="1" x14ac:dyDescent="0.3">
      <c r="B66" s="36" t="s">
        <v>622</v>
      </c>
      <c r="C66" s="36" t="s">
        <v>621</v>
      </c>
    </row>
    <row r="67" spans="1:6" ht="15.75" thickBot="1" x14ac:dyDescent="0.3">
      <c r="B67" s="5" t="str">
        <f>+VLOOKUP(C67,Tabla13[],2,0)</f>
        <v>BANELCO</v>
      </c>
      <c r="C67" s="7">
        <f>+MAX(Tabla13[Operaciones])</f>
        <v>144719</v>
      </c>
    </row>
    <row r="69" spans="1:6" x14ac:dyDescent="0.25">
      <c r="A69" s="19" t="s">
        <v>584</v>
      </c>
      <c r="B69" s="158" t="s">
        <v>625</v>
      </c>
      <c r="C69" s="158"/>
      <c r="D69" s="158"/>
      <c r="E69" s="158"/>
      <c r="F69" s="158"/>
    </row>
    <row r="70" spans="1:6" x14ac:dyDescent="0.25">
      <c r="B70" s="23"/>
      <c r="C70" s="23"/>
      <c r="D70" s="23"/>
      <c r="E70" s="23"/>
      <c r="F70" s="23"/>
    </row>
    <row r="71" spans="1:6" x14ac:dyDescent="0.25">
      <c r="B71" s="36" t="s">
        <v>619</v>
      </c>
      <c r="C71" s="23"/>
      <c r="D71" s="23"/>
      <c r="E71" s="23"/>
      <c r="F71" s="23"/>
    </row>
    <row r="72" spans="1:6" ht="15.75" thickBot="1" x14ac:dyDescent="0.3">
      <c r="B72" s="16" t="s">
        <v>578</v>
      </c>
      <c r="C72" s="16" t="s">
        <v>593</v>
      </c>
      <c r="D72" s="23"/>
      <c r="E72" s="23"/>
      <c r="F72" s="23"/>
    </row>
    <row r="73" spans="1:6" x14ac:dyDescent="0.25">
      <c r="B73" s="24">
        <f>+SUMIF(Tabla_Terminales[Banco],'Preguntas y respuestas'!C73,Tabla_Terminales[Operaciones_diarias])</f>
        <v>213</v>
      </c>
      <c r="C73" s="24" t="s">
        <v>12</v>
      </c>
      <c r="D73" s="23"/>
      <c r="E73" s="23"/>
      <c r="F73" s="23"/>
    </row>
    <row r="74" spans="1:6" x14ac:dyDescent="0.25">
      <c r="B74">
        <f>+SUMIF(Tabla_Terminales[Banco],'Preguntas y respuestas'!C74,Tabla_Terminales[Operaciones_diarias])</f>
        <v>20162</v>
      </c>
      <c r="C74" t="s">
        <v>13</v>
      </c>
      <c r="D74" s="23"/>
      <c r="E74" s="23"/>
      <c r="F74" s="23"/>
    </row>
    <row r="75" spans="1:6" x14ac:dyDescent="0.25">
      <c r="B75">
        <f>+SUMIF(Tabla_Terminales[Banco],'Preguntas y respuestas'!C75,Tabla_Terminales[Operaciones_diarias])</f>
        <v>131</v>
      </c>
      <c r="C75" t="s">
        <v>14</v>
      </c>
      <c r="D75" s="23"/>
      <c r="E75" s="23"/>
      <c r="F75" s="23"/>
    </row>
    <row r="76" spans="1:6" x14ac:dyDescent="0.25">
      <c r="B76">
        <f>+SUMIF(Tabla_Terminales[Banco],'Preguntas y respuestas'!C76,Tabla_Terminales[Operaciones_diarias])</f>
        <v>458</v>
      </c>
      <c r="C76" t="s">
        <v>15</v>
      </c>
      <c r="D76" s="23"/>
      <c r="E76" s="23"/>
      <c r="F76" s="23"/>
    </row>
    <row r="77" spans="1:6" x14ac:dyDescent="0.25">
      <c r="B77">
        <f>+SUMIF(Tabla_Terminales[Banco],'Preguntas y respuestas'!C77,Tabla_Terminales[Operaciones_diarias])</f>
        <v>21922</v>
      </c>
      <c r="C77" t="s">
        <v>16</v>
      </c>
      <c r="D77" s="23"/>
      <c r="E77" s="23"/>
      <c r="F77" s="23"/>
    </row>
    <row r="78" spans="1:6" x14ac:dyDescent="0.25">
      <c r="B78">
        <f>+SUMIF(Tabla_Terminales[Banco],'Preguntas y respuestas'!C78,Tabla_Terminales[Operaciones_diarias])</f>
        <v>82</v>
      </c>
      <c r="C78" t="s">
        <v>17</v>
      </c>
      <c r="D78" s="23"/>
      <c r="E78" s="23"/>
      <c r="F78" s="23"/>
    </row>
    <row r="79" spans="1:6" x14ac:dyDescent="0.25">
      <c r="B79">
        <f>+SUMIF(Tabla_Terminales[Banco],'Preguntas y respuestas'!C79,Tabla_Terminales[Operaciones_diarias])</f>
        <v>7371</v>
      </c>
      <c r="C79" t="s">
        <v>18</v>
      </c>
      <c r="D79" s="23"/>
      <c r="E79" s="23"/>
      <c r="F79" s="23"/>
    </row>
    <row r="80" spans="1:6" x14ac:dyDescent="0.25">
      <c r="B80">
        <f>+SUMIF(Tabla_Terminales[Banco],'Preguntas y respuestas'!C80,Tabla_Terminales[Operaciones_diarias])</f>
        <v>8307</v>
      </c>
      <c r="C80" t="s">
        <v>19</v>
      </c>
      <c r="D80" s="23"/>
      <c r="E80" s="23"/>
      <c r="F80" s="23"/>
    </row>
    <row r="81" spans="2:6" x14ac:dyDescent="0.25">
      <c r="B81">
        <f>+SUMIF(Tabla_Terminales[Banco],'Preguntas y respuestas'!C81,Tabla_Terminales[Operaciones_diarias])</f>
        <v>1457</v>
      </c>
      <c r="C81" t="s">
        <v>20</v>
      </c>
      <c r="D81" s="23"/>
      <c r="E81" s="23"/>
      <c r="F81" s="23"/>
    </row>
    <row r="82" spans="2:6" x14ac:dyDescent="0.25">
      <c r="B82">
        <f>+SUMIF(Tabla_Terminales[Banco],'Preguntas y respuestas'!C82,Tabla_Terminales[Operaciones_diarias])</f>
        <v>2466</v>
      </c>
      <c r="C82" t="s">
        <v>21</v>
      </c>
      <c r="D82" s="23"/>
      <c r="E82" s="23"/>
      <c r="F82" s="23"/>
    </row>
    <row r="83" spans="2:6" x14ac:dyDescent="0.25">
      <c r="B83">
        <f>+SUMIF(Tabla_Terminales[Banco],'Preguntas y respuestas'!C83,Tabla_Terminales[Operaciones_diarias])</f>
        <v>344</v>
      </c>
      <c r="C83" t="s">
        <v>22</v>
      </c>
      <c r="D83" s="23"/>
      <c r="E83" s="23"/>
      <c r="F83" s="23"/>
    </row>
    <row r="84" spans="2:6" x14ac:dyDescent="0.25">
      <c r="B84">
        <f>+SUMIF(Tabla_Terminales[Banco],'Preguntas y respuestas'!C84,Tabla_Terminales[Operaciones_diarias])</f>
        <v>176</v>
      </c>
      <c r="C84" t="s">
        <v>23</v>
      </c>
      <c r="D84" s="23"/>
      <c r="E84" s="23"/>
      <c r="F84" s="23"/>
    </row>
    <row r="85" spans="2:6" x14ac:dyDescent="0.25">
      <c r="B85">
        <f>+SUMIF(Tabla_Terminales[Banco],'Preguntas y respuestas'!C85,Tabla_Terminales[Operaciones_diarias])</f>
        <v>954</v>
      </c>
      <c r="C85" t="s">
        <v>24</v>
      </c>
      <c r="D85" s="23"/>
      <c r="E85" s="23"/>
      <c r="F85" s="23"/>
    </row>
    <row r="86" spans="2:6" x14ac:dyDescent="0.25">
      <c r="B86">
        <f>+SUMIF(Tabla_Terminales[Banco],'Preguntas y respuestas'!C86,Tabla_Terminales[Operaciones_diarias])</f>
        <v>141</v>
      </c>
      <c r="C86" t="s">
        <v>25</v>
      </c>
      <c r="D86" s="23"/>
      <c r="E86" s="23"/>
      <c r="F86" s="23"/>
    </row>
    <row r="87" spans="2:6" x14ac:dyDescent="0.25">
      <c r="B87">
        <f>+SUMIF(Tabla_Terminales[Banco],'Preguntas y respuestas'!C87,Tabla_Terminales[Operaciones_diarias])</f>
        <v>107</v>
      </c>
      <c r="C87" t="s">
        <v>26</v>
      </c>
      <c r="D87" s="23"/>
      <c r="E87" s="23"/>
      <c r="F87" s="23"/>
    </row>
    <row r="88" spans="2:6" x14ac:dyDescent="0.25">
      <c r="B88">
        <f>+SUMIF(Tabla_Terminales[Banco],'Preguntas y respuestas'!C88,Tabla_Terminales[Operaciones_diarias])</f>
        <v>227</v>
      </c>
      <c r="C88" t="s">
        <v>27</v>
      </c>
      <c r="D88" s="23"/>
      <c r="E88" s="23"/>
      <c r="F88" s="23"/>
    </row>
    <row r="89" spans="2:6" x14ac:dyDescent="0.25">
      <c r="B89">
        <f>+SUMIF(Tabla_Terminales[Banco],'Preguntas y respuestas'!C89,Tabla_Terminales[Operaciones_diarias])</f>
        <v>269</v>
      </c>
      <c r="C89" t="s">
        <v>28</v>
      </c>
      <c r="D89" s="23"/>
      <c r="E89" s="23"/>
      <c r="F89" s="23"/>
    </row>
    <row r="90" spans="2:6" x14ac:dyDescent="0.25">
      <c r="B90">
        <f>+SUMIF(Tabla_Terminales[Banco],'Preguntas y respuestas'!C90,Tabla_Terminales[Operaciones_diarias])</f>
        <v>308</v>
      </c>
      <c r="C90" t="s">
        <v>29</v>
      </c>
      <c r="D90" s="23"/>
      <c r="E90" s="23"/>
      <c r="F90" s="23"/>
    </row>
    <row r="91" spans="2:6" x14ac:dyDescent="0.25">
      <c r="B91">
        <f>+SUMIF(Tabla_Terminales[Banco],'Preguntas y respuestas'!C91,Tabla_Terminales[Operaciones_diarias])</f>
        <v>100</v>
      </c>
      <c r="C91" t="s">
        <v>30</v>
      </c>
      <c r="D91" s="23"/>
      <c r="E91" s="23"/>
      <c r="F91" s="23"/>
    </row>
    <row r="92" spans="2:6" x14ac:dyDescent="0.25">
      <c r="B92">
        <f>+SUMIF(Tabla_Terminales[Banco],'Preguntas y respuestas'!C92,Tabla_Terminales[Operaciones_diarias])</f>
        <v>180</v>
      </c>
      <c r="C92" t="s">
        <v>31</v>
      </c>
      <c r="D92" s="23"/>
      <c r="E92" s="23"/>
      <c r="F92" s="23"/>
    </row>
    <row r="93" spans="2:6" x14ac:dyDescent="0.25">
      <c r="B93">
        <f>+SUMIF(Tabla_Terminales[Banco],'Preguntas y respuestas'!C93,Tabla_Terminales[Operaciones_diarias])</f>
        <v>266</v>
      </c>
      <c r="C93" t="s">
        <v>32</v>
      </c>
      <c r="D93" s="23"/>
      <c r="E93" s="23"/>
      <c r="F93" s="23"/>
    </row>
    <row r="94" spans="2:6" x14ac:dyDescent="0.25">
      <c r="B94">
        <f>+SUMIF(Tabla_Terminales[Banco],'Preguntas y respuestas'!C94,Tabla_Terminales[Operaciones_diarias])</f>
        <v>243</v>
      </c>
      <c r="C94" t="s">
        <v>33</v>
      </c>
      <c r="D94" s="23"/>
      <c r="E94" s="23"/>
      <c r="F94" s="23"/>
    </row>
    <row r="95" spans="2:6" x14ac:dyDescent="0.25">
      <c r="B95">
        <f>+SUMIF(Tabla_Terminales[Banco],'Preguntas y respuestas'!C95,Tabla_Terminales[Operaciones_diarias])</f>
        <v>45</v>
      </c>
      <c r="C95" t="s">
        <v>34</v>
      </c>
      <c r="D95" s="23"/>
      <c r="E95" s="23"/>
      <c r="F95" s="23"/>
    </row>
    <row r="96" spans="2:6" x14ac:dyDescent="0.25">
      <c r="B96">
        <f>+SUMIF(Tabla_Terminales[Banco],'Preguntas y respuestas'!C96,Tabla_Terminales[Operaciones_diarias])</f>
        <v>274</v>
      </c>
      <c r="C96" t="s">
        <v>35</v>
      </c>
      <c r="D96" s="23"/>
      <c r="E96" s="23"/>
      <c r="F96" s="23"/>
    </row>
    <row r="97" spans="2:6" x14ac:dyDescent="0.25">
      <c r="B97">
        <f>+SUMIF(Tabla_Terminales[Banco],'Preguntas y respuestas'!C97,Tabla_Terminales[Operaciones_diarias])</f>
        <v>208</v>
      </c>
      <c r="C97" t="s">
        <v>36</v>
      </c>
      <c r="D97" s="23"/>
      <c r="E97" s="23"/>
      <c r="F97" s="23"/>
    </row>
    <row r="98" spans="2:6" x14ac:dyDescent="0.25">
      <c r="B98">
        <f>+SUMIF(Tabla_Terminales[Banco],'Preguntas y respuestas'!C98,Tabla_Terminales[Operaciones_diarias])</f>
        <v>24474</v>
      </c>
      <c r="C98" t="s">
        <v>602</v>
      </c>
      <c r="D98" s="23"/>
      <c r="E98" s="23"/>
      <c r="F98" s="23"/>
    </row>
    <row r="99" spans="2:6" x14ac:dyDescent="0.25">
      <c r="B99">
        <f>+SUMIF(Tabla_Terminales[Banco],'Preguntas y respuestas'!C99,Tabla_Terminales[Operaciones_diarias])</f>
        <v>8056</v>
      </c>
      <c r="C99" t="s">
        <v>603</v>
      </c>
      <c r="D99" s="23"/>
      <c r="E99" s="23"/>
      <c r="F99" s="23"/>
    </row>
    <row r="100" spans="2:6" x14ac:dyDescent="0.25">
      <c r="B100">
        <f>+SUMIF(Tabla_Terminales[Banco],'Preguntas y respuestas'!C100,Tabla_Terminales[Operaciones_diarias])</f>
        <v>27738</v>
      </c>
      <c r="C100" t="s">
        <v>604</v>
      </c>
      <c r="D100" s="23"/>
      <c r="E100" s="23"/>
      <c r="F100" s="23"/>
    </row>
    <row r="101" spans="2:6" x14ac:dyDescent="0.25">
      <c r="B101">
        <f>+SUMIF(Tabla_Terminales[Banco],'Preguntas y respuestas'!C101,Tabla_Terminales[Operaciones_diarias])</f>
        <v>12894</v>
      </c>
      <c r="C101" t="s">
        <v>605</v>
      </c>
      <c r="D101" s="23"/>
      <c r="E101" s="23"/>
      <c r="F101" s="23"/>
    </row>
    <row r="102" spans="2:6" x14ac:dyDescent="0.25">
      <c r="B102">
        <f>+SUMIF(Tabla_Terminales[Banco],'Preguntas y respuestas'!C102,Tabla_Terminales[Operaciones_diarias])</f>
        <v>19911</v>
      </c>
      <c r="C102" t="s">
        <v>606</v>
      </c>
      <c r="D102" s="23"/>
      <c r="E102" s="23"/>
      <c r="F102" s="23"/>
    </row>
    <row r="103" spans="2:6" x14ac:dyDescent="0.25">
      <c r="B103">
        <f>+SUMIF(Tabla_Terminales[Banco],'Preguntas y respuestas'!C103,Tabla_Terminales[Operaciones_diarias])</f>
        <v>5438</v>
      </c>
      <c r="C103" t="s">
        <v>607</v>
      </c>
      <c r="D103" s="23"/>
      <c r="E103" s="23"/>
      <c r="F103" s="23"/>
    </row>
    <row r="104" spans="2:6" x14ac:dyDescent="0.25">
      <c r="B104">
        <f>+SUMIF(Tabla_Terminales[Banco],'Preguntas y respuestas'!C104,Tabla_Terminales[Operaciones_diarias])</f>
        <v>7177</v>
      </c>
      <c r="C104" t="s">
        <v>608</v>
      </c>
      <c r="D104" s="23"/>
      <c r="E104" s="23"/>
      <c r="F104" s="23"/>
    </row>
    <row r="105" spans="2:6" x14ac:dyDescent="0.25">
      <c r="B105">
        <f>+SUMIF(Tabla_Terminales[Banco],'Preguntas y respuestas'!C105,Tabla_Terminales[Operaciones_diarias])</f>
        <v>4377</v>
      </c>
      <c r="C105" t="s">
        <v>609</v>
      </c>
      <c r="D105" s="23"/>
      <c r="E105" s="23"/>
      <c r="F105" s="23"/>
    </row>
    <row r="106" spans="2:6" x14ac:dyDescent="0.25">
      <c r="B106">
        <f>+SUMIF(Tabla_Terminales[Banco],'Preguntas y respuestas'!C106,Tabla_Terminales[Operaciones_diarias])</f>
        <v>10114</v>
      </c>
      <c r="C106" t="s">
        <v>37</v>
      </c>
      <c r="D106" s="23"/>
      <c r="E106" s="23"/>
      <c r="F106" s="23"/>
    </row>
    <row r="107" spans="2:6" x14ac:dyDescent="0.25">
      <c r="B107">
        <f>+SUMIF(Tabla_Terminales[Banco],'Preguntas y respuestas'!C107,Tabla_Terminales[Operaciones_diarias])</f>
        <v>11952</v>
      </c>
      <c r="C107" t="s">
        <v>610</v>
      </c>
      <c r="D107" s="23"/>
      <c r="E107" s="23"/>
      <c r="F107" s="23"/>
    </row>
    <row r="108" spans="2:6" x14ac:dyDescent="0.25">
      <c r="B108">
        <f>+SUMIF(Tabla_Terminales[Banco],'Preguntas y respuestas'!C108,Tabla_Terminales[Operaciones_diarias])</f>
        <v>9515</v>
      </c>
      <c r="C108" t="s">
        <v>611</v>
      </c>
      <c r="D108" s="23"/>
      <c r="E108" s="23"/>
      <c r="F108" s="23"/>
    </row>
    <row r="109" spans="2:6" x14ac:dyDescent="0.25">
      <c r="B109">
        <f>+SUMIF(Tabla_Terminales[Banco],'Preguntas y respuestas'!C109,Tabla_Terminales[Operaciones_diarias])</f>
        <v>739</v>
      </c>
      <c r="C109" t="s">
        <v>612</v>
      </c>
      <c r="D109" s="23"/>
      <c r="E109" s="23"/>
      <c r="F109" s="23"/>
    </row>
    <row r="110" spans="2:6" x14ac:dyDescent="0.25">
      <c r="B110">
        <f>+SUMIF(Tabla_Terminales[Banco],'Preguntas y respuestas'!C110,Tabla_Terminales[Operaciones_diarias])</f>
        <v>2149</v>
      </c>
      <c r="C110" t="s">
        <v>613</v>
      </c>
      <c r="D110" s="23"/>
      <c r="E110" s="23"/>
      <c r="F110" s="23"/>
    </row>
    <row r="111" spans="2:6" x14ac:dyDescent="0.25">
      <c r="B111">
        <f>+SUMIF(Tabla_Terminales[Banco],'Preguntas y respuestas'!C111,Tabla_Terminales[Operaciones_diarias])</f>
        <v>185</v>
      </c>
      <c r="C111" t="s">
        <v>614</v>
      </c>
      <c r="D111" s="23"/>
      <c r="E111" s="23"/>
      <c r="F111" s="23"/>
    </row>
    <row r="112" spans="2:6" x14ac:dyDescent="0.25">
      <c r="D112" s="23"/>
      <c r="E112" s="23"/>
      <c r="F112" s="23"/>
    </row>
    <row r="113" spans="1:6" x14ac:dyDescent="0.25">
      <c r="C113" s="36" t="s">
        <v>642</v>
      </c>
      <c r="D113" s="23"/>
      <c r="E113" s="23"/>
      <c r="F113" s="23"/>
    </row>
    <row r="114" spans="1:6" x14ac:dyDescent="0.25">
      <c r="B114" s="44" t="s">
        <v>641</v>
      </c>
      <c r="C114" s="45">
        <f>ROUND(AVERAGE(Tabla14[Operaciones]),0)</f>
        <v>5414</v>
      </c>
      <c r="D114" s="23"/>
      <c r="E114" s="23"/>
      <c r="F114" s="23"/>
    </row>
    <row r="115" spans="1:6" x14ac:dyDescent="0.25">
      <c r="D115" s="23"/>
      <c r="E115" s="23"/>
      <c r="F115" s="23"/>
    </row>
    <row r="116" spans="1:6" x14ac:dyDescent="0.25">
      <c r="D116" s="23"/>
      <c r="E116" s="23"/>
      <c r="F116" s="23"/>
    </row>
    <row r="117" spans="1:6" x14ac:dyDescent="0.25">
      <c r="B117" s="12" t="s">
        <v>599</v>
      </c>
      <c r="D117" s="23"/>
      <c r="E117" s="23"/>
      <c r="F117" s="23"/>
    </row>
    <row r="118" spans="1:6" ht="15.75" thickBot="1" x14ac:dyDescent="0.3">
      <c r="B118" s="36" t="s">
        <v>622</v>
      </c>
      <c r="C118" s="36" t="s">
        <v>621</v>
      </c>
      <c r="D118" s="23"/>
      <c r="E118" s="23"/>
      <c r="F118" s="23"/>
    </row>
    <row r="119" spans="1:6" ht="15.75" thickBot="1" x14ac:dyDescent="0.3">
      <c r="B119" s="5" t="str">
        <f>+VLOOKUP(C119,B73:C111,2,0)</f>
        <v>BANCO SANTANDER RIO</v>
      </c>
      <c r="C119" s="6">
        <f>+MAX(B73:B111)</f>
        <v>27738</v>
      </c>
      <c r="D119" s="23"/>
      <c r="E119" s="23"/>
      <c r="F119" s="23"/>
    </row>
    <row r="120" spans="1:6" x14ac:dyDescent="0.25">
      <c r="D120" s="23"/>
      <c r="E120" s="23"/>
      <c r="F120" s="23"/>
    </row>
    <row r="121" spans="1:6" x14ac:dyDescent="0.25">
      <c r="A121" s="19" t="s">
        <v>585</v>
      </c>
      <c r="B121" s="158" t="s">
        <v>579</v>
      </c>
      <c r="C121" s="158"/>
      <c r="D121" s="158"/>
      <c r="E121" s="158"/>
      <c r="F121" s="158"/>
    </row>
    <row r="123" spans="1:6" ht="15.75" thickBot="1" x14ac:dyDescent="0.3">
      <c r="B123" s="36" t="s">
        <v>623</v>
      </c>
    </row>
    <row r="124" spans="1:6" ht="15.75" thickBot="1" x14ac:dyDescent="0.3">
      <c r="B124" s="31" t="s">
        <v>594</v>
      </c>
      <c r="C124" s="31" t="s">
        <v>589</v>
      </c>
      <c r="D124" s="31" t="s">
        <v>618</v>
      </c>
      <c r="F124" s="32" t="s">
        <v>624</v>
      </c>
    </row>
    <row r="125" spans="1:6" ht="15.75" thickBot="1" x14ac:dyDescent="0.3">
      <c r="B125" s="30">
        <f>+COUNTIFS(Tabla_Terminales[Red],Tabla16[[#This Row],[Red]],Tabla_Terminales[No_vidente],"VERDADERO")</f>
        <v>215</v>
      </c>
      <c r="C125" s="30" t="s">
        <v>38</v>
      </c>
      <c r="D125" s="56">
        <f>+Tabla16[[#This Row],[No videntes]]/$F$125</f>
        <v>0.33385093167701863</v>
      </c>
      <c r="F125" s="33">
        <f>+Tabla16[[#This Row],[No videntes]]+B126</f>
        <v>644</v>
      </c>
    </row>
    <row r="126" spans="1:6" x14ac:dyDescent="0.25">
      <c r="B126" s="12">
        <f>+COUNTIFS(Tabla_Terminales[Red],Tabla16[[#This Row],[Red]],Tabla_Terminales[No_vidente],"VERDADERO")</f>
        <v>429</v>
      </c>
      <c r="C126" s="12" t="s">
        <v>39</v>
      </c>
      <c r="D126" s="56">
        <f>+Tabla16[[#This Row],[No videntes]]/$F$125</f>
        <v>0.66614906832298137</v>
      </c>
    </row>
    <row r="128" spans="1:6" x14ac:dyDescent="0.25">
      <c r="B128" s="12" t="s">
        <v>626</v>
      </c>
    </row>
    <row r="129" spans="1:6" ht="15.75" thickBot="1" x14ac:dyDescent="0.3">
      <c r="B129" s="36" t="s">
        <v>622</v>
      </c>
      <c r="C129" s="36" t="s">
        <v>621</v>
      </c>
    </row>
    <row r="130" spans="1:6" ht="15.75" thickBot="1" x14ac:dyDescent="0.3">
      <c r="B130" s="28" t="str">
        <f>+VLOOKUP(C130,Tabla16[],2,0)</f>
        <v>BANELCO</v>
      </c>
      <c r="C130" s="29">
        <f>+MAX(Tabla16[No videntes])</f>
        <v>429</v>
      </c>
    </row>
    <row r="132" spans="1:6" x14ac:dyDescent="0.25">
      <c r="A132" s="19" t="s">
        <v>586</v>
      </c>
      <c r="B132" s="158" t="s">
        <v>628</v>
      </c>
      <c r="C132" s="158"/>
      <c r="D132" s="158"/>
      <c r="E132" s="158"/>
      <c r="F132" s="158"/>
    </row>
    <row r="134" spans="1:6" x14ac:dyDescent="0.25">
      <c r="B134" s="36" t="s">
        <v>627</v>
      </c>
    </row>
    <row r="135" spans="1:6" ht="15.75" thickBot="1" x14ac:dyDescent="0.3">
      <c r="B135" s="16" t="s">
        <v>578</v>
      </c>
      <c r="C135" s="16" t="s">
        <v>595</v>
      </c>
    </row>
    <row r="136" spans="1:6" x14ac:dyDescent="0.25">
      <c r="B136" s="24">
        <f>+SUMIFS('Tabla Principal - Depurada'!M:M,'Tabla Principal - Depurada'!G:G,Tabla19[[#This Row],[Dolares]])</f>
        <v>103194</v>
      </c>
      <c r="C136" s="24" t="b">
        <v>1</v>
      </c>
    </row>
    <row r="137" spans="1:6" x14ac:dyDescent="0.25">
      <c r="B137">
        <f>+SUMIFS('Tabla Principal - Depurada'!M:M,'Tabla Principal - Depurada'!G:G,Tabla19[[#This Row],[Dolares]])</f>
        <v>107936</v>
      </c>
      <c r="C137" t="b">
        <v>0</v>
      </c>
    </row>
    <row r="139" spans="1:6" ht="15.75" thickBot="1" x14ac:dyDescent="0.3">
      <c r="C139" s="36" t="s">
        <v>666</v>
      </c>
    </row>
    <row r="140" spans="1:6" ht="15.75" thickBot="1" x14ac:dyDescent="0.3">
      <c r="B140" s="78" t="s">
        <v>658</v>
      </c>
      <c r="C140" s="79" t="str">
        <f>+IF(B136&gt;B137,"SI","NO")</f>
        <v>NO</v>
      </c>
    </row>
    <row r="141" spans="1:6" x14ac:dyDescent="0.25">
      <c r="B141" s="12"/>
      <c r="C141" s="12"/>
    </row>
    <row r="142" spans="1:6" x14ac:dyDescent="0.25">
      <c r="A142" s="19" t="s">
        <v>587</v>
      </c>
      <c r="B142" s="158" t="s">
        <v>630</v>
      </c>
      <c r="C142" s="158"/>
      <c r="D142" s="158"/>
      <c r="E142" s="158"/>
      <c r="F142" s="158"/>
    </row>
    <row r="143" spans="1:6" x14ac:dyDescent="0.25">
      <c r="B143" s="23"/>
      <c r="C143" s="23"/>
      <c r="D143" s="23"/>
      <c r="E143" s="23"/>
      <c r="F143" s="23"/>
    </row>
    <row r="144" spans="1:6" x14ac:dyDescent="0.25">
      <c r="B144" s="36" t="s">
        <v>619</v>
      </c>
    </row>
    <row r="145" spans="2:3" ht="15.75" thickBot="1" x14ac:dyDescent="0.3">
      <c r="B145" s="16" t="s">
        <v>578</v>
      </c>
      <c r="C145" s="16" t="s">
        <v>596</v>
      </c>
    </row>
    <row r="146" spans="2:3" x14ac:dyDescent="0.25">
      <c r="B146" s="24">
        <f>+SUMIF(Tabla_Terminales[Barrio],'Preguntas y respuestas'!C146,Tabla_Terminales[Operaciones_diarias])</f>
        <v>452</v>
      </c>
      <c r="C146" s="24" t="s">
        <v>558</v>
      </c>
    </row>
    <row r="147" spans="2:3" x14ac:dyDescent="0.25">
      <c r="B147">
        <f>+SUMIF(Tabla_Terminales[Barrio],'Preguntas y respuestas'!C147,Tabla_Terminales[Operaciones_diarias])</f>
        <v>5966</v>
      </c>
      <c r="C147" t="s">
        <v>537</v>
      </c>
    </row>
    <row r="148" spans="2:3" x14ac:dyDescent="0.25">
      <c r="B148">
        <f>+SUMIF(Tabla_Terminales[Barrio],'Preguntas y respuestas'!C148,Tabla_Terminales[Operaciones_diarias])</f>
        <v>10599</v>
      </c>
      <c r="C148" t="s">
        <v>527</v>
      </c>
    </row>
    <row r="149" spans="2:3" x14ac:dyDescent="0.25">
      <c r="B149">
        <f>+SUMIF(Tabla_Terminales[Barrio],'Preguntas y respuestas'!C149,Tabla_Terminales[Operaciones_diarias])</f>
        <v>8408</v>
      </c>
      <c r="C149" t="s">
        <v>525</v>
      </c>
    </row>
    <row r="150" spans="2:3" x14ac:dyDescent="0.25">
      <c r="B150">
        <f>+SUMIF(Tabla_Terminales[Barrio],'Preguntas y respuestas'!C150,Tabla_Terminales[Operaciones_diarias])</f>
        <v>8101</v>
      </c>
      <c r="C150" t="s">
        <v>532</v>
      </c>
    </row>
    <row r="151" spans="2:3" x14ac:dyDescent="0.25">
      <c r="B151">
        <f>+SUMIF(Tabla_Terminales[Barrio],'Preguntas y respuestas'!C151,Tabla_Terminales[Operaciones_diarias])</f>
        <v>2566</v>
      </c>
      <c r="C151" t="s">
        <v>520</v>
      </c>
    </row>
    <row r="152" spans="2:3" x14ac:dyDescent="0.25">
      <c r="B152">
        <f>+SUMIF(Tabla_Terminales[Barrio],'Preguntas y respuestas'!C152,Tabla_Terminales[Operaciones_diarias])</f>
        <v>1414</v>
      </c>
      <c r="C152" t="s">
        <v>528</v>
      </c>
    </row>
    <row r="153" spans="2:3" x14ac:dyDescent="0.25">
      <c r="B153">
        <f>+SUMIF(Tabla_Terminales[Barrio],'Preguntas y respuestas'!C153,Tabla_Terminales[Operaciones_diarias])</f>
        <v>8205</v>
      </c>
      <c r="C153" t="s">
        <v>518</v>
      </c>
    </row>
    <row r="154" spans="2:3" x14ac:dyDescent="0.25">
      <c r="B154">
        <f>+SUMIF(Tabla_Terminales[Barrio],'Preguntas y respuestas'!C154,Tabla_Terminales[Operaciones_diarias])</f>
        <v>2565</v>
      </c>
      <c r="C154" t="s">
        <v>536</v>
      </c>
    </row>
    <row r="155" spans="2:3" x14ac:dyDescent="0.25">
      <c r="B155">
        <f>+SUMIF(Tabla_Terminales[Barrio],'Preguntas y respuestas'!C155,Tabla_Terminales[Operaciones_diarias])</f>
        <v>376</v>
      </c>
      <c r="C155" t="s">
        <v>548</v>
      </c>
    </row>
    <row r="156" spans="2:3" x14ac:dyDescent="0.25">
      <c r="B156">
        <f>+SUMIF(Tabla_Terminales[Barrio],'Preguntas y respuestas'!C156,Tabla_Terminales[Operaciones_diarias])</f>
        <v>2545</v>
      </c>
      <c r="C156" t="s">
        <v>531</v>
      </c>
    </row>
    <row r="157" spans="2:3" x14ac:dyDescent="0.25">
      <c r="B157">
        <f>+SUMIF(Tabla_Terminales[Barrio],'Preguntas y respuestas'!C157,Tabla_Terminales[Operaciones_diarias])</f>
        <v>1783</v>
      </c>
      <c r="C157" t="s">
        <v>539</v>
      </c>
    </row>
    <row r="158" spans="2:3" x14ac:dyDescent="0.25">
      <c r="B158">
        <f>+SUMIF(Tabla_Terminales[Barrio],'Preguntas y respuestas'!C158,Tabla_Terminales[Operaciones_diarias])</f>
        <v>7210</v>
      </c>
      <c r="C158" t="s">
        <v>529</v>
      </c>
    </row>
    <row r="159" spans="2:3" x14ac:dyDescent="0.25">
      <c r="B159">
        <f>+SUMIF(Tabla_Terminales[Barrio],'Preguntas y respuestas'!C159,Tabla_Terminales[Operaciones_diarias])</f>
        <v>773</v>
      </c>
      <c r="C159" t="s">
        <v>553</v>
      </c>
    </row>
    <row r="160" spans="2:3" x14ac:dyDescent="0.25">
      <c r="B160">
        <f>+SUMIF(Tabla_Terminales[Barrio],'Preguntas y respuestas'!C160,Tabla_Terminales[Operaciones_diarias])</f>
        <v>4116</v>
      </c>
      <c r="C160" t="s">
        <v>522</v>
      </c>
    </row>
    <row r="161" spans="2:3" x14ac:dyDescent="0.25">
      <c r="B161">
        <f>+SUMIF(Tabla_Terminales[Barrio],'Preguntas y respuestas'!C161,Tabla_Terminales[Operaciones_diarias])</f>
        <v>3605</v>
      </c>
      <c r="C161" t="s">
        <v>547</v>
      </c>
    </row>
    <row r="162" spans="2:3" x14ac:dyDescent="0.25">
      <c r="B162">
        <f>+SUMIF(Tabla_Terminales[Barrio],'Preguntas y respuestas'!C162,Tabla_Terminales[Operaciones_diarias])</f>
        <v>11571</v>
      </c>
      <c r="C162" t="s">
        <v>515</v>
      </c>
    </row>
    <row r="163" spans="2:3" x14ac:dyDescent="0.25">
      <c r="B163">
        <f>+SUMIF(Tabla_Terminales[Barrio],'Preguntas y respuestas'!C163,Tabla_Terminales[Operaciones_diarias])</f>
        <v>1714</v>
      </c>
      <c r="C163" t="s">
        <v>521</v>
      </c>
    </row>
    <row r="164" spans="2:3" x14ac:dyDescent="0.25">
      <c r="B164">
        <f>+SUMIF(Tabla_Terminales[Barrio],'Preguntas y respuestas'!C164,Tabla_Terminales[Operaciones_diarias])</f>
        <v>3936</v>
      </c>
      <c r="C164" t="s">
        <v>513</v>
      </c>
    </row>
    <row r="165" spans="2:3" x14ac:dyDescent="0.25">
      <c r="B165">
        <f>+SUMIF(Tabla_Terminales[Barrio],'Preguntas y respuestas'!C165,Tabla_Terminales[Operaciones_diarias])</f>
        <v>3966</v>
      </c>
      <c r="C165" t="s">
        <v>533</v>
      </c>
    </row>
    <row r="166" spans="2:3" x14ac:dyDescent="0.25">
      <c r="B166">
        <f>+SUMIF(Tabla_Terminales[Barrio],'Preguntas y respuestas'!C166,Tabla_Terminales[Operaciones_diarias])</f>
        <v>16079</v>
      </c>
      <c r="C166" t="s">
        <v>530</v>
      </c>
    </row>
    <row r="167" spans="2:3" x14ac:dyDescent="0.25">
      <c r="B167">
        <f>+SUMIF(Tabla_Terminales[Barrio],'Preguntas y respuestas'!C167,Tabla_Terminales[Operaciones_diarias])</f>
        <v>1522</v>
      </c>
      <c r="C167" t="s">
        <v>541</v>
      </c>
    </row>
    <row r="168" spans="2:3" x14ac:dyDescent="0.25">
      <c r="B168">
        <f>+SUMIF(Tabla_Terminales[Barrio],'Preguntas y respuestas'!C168,Tabla_Terminales[Operaciones_diarias])</f>
        <v>1597</v>
      </c>
      <c r="C168" t="s">
        <v>526</v>
      </c>
    </row>
    <row r="169" spans="2:3" x14ac:dyDescent="0.25">
      <c r="B169">
        <f>+SUMIF(Tabla_Terminales[Barrio],'Preguntas y respuestas'!C169,Tabla_Terminales[Operaciones_diarias])</f>
        <v>159</v>
      </c>
      <c r="C169" t="s">
        <v>554</v>
      </c>
    </row>
    <row r="170" spans="2:3" x14ac:dyDescent="0.25">
      <c r="B170">
        <f>+SUMIF(Tabla_Terminales[Barrio],'Preguntas y respuestas'!C170,Tabla_Terminales[Operaciones_diarias])</f>
        <v>3968</v>
      </c>
      <c r="C170" t="s">
        <v>519</v>
      </c>
    </row>
    <row r="171" spans="2:3" x14ac:dyDescent="0.25">
      <c r="B171">
        <f>+SUMIF(Tabla_Terminales[Barrio],'Preguntas y respuestas'!C171,Tabla_Terminales[Operaciones_diarias])</f>
        <v>2058</v>
      </c>
      <c r="C171" t="s">
        <v>538</v>
      </c>
    </row>
    <row r="172" spans="2:3" x14ac:dyDescent="0.25">
      <c r="B172">
        <f>+SUMIF(Tabla_Terminales[Barrio],'Preguntas y respuestas'!C172,Tabla_Terminales[Operaciones_diarias])</f>
        <v>3685</v>
      </c>
      <c r="C172" t="s">
        <v>514</v>
      </c>
    </row>
    <row r="173" spans="2:3" x14ac:dyDescent="0.25">
      <c r="B173">
        <f>+SUMIF(Tabla_Terminales[Barrio],'Preguntas y respuestas'!C173,Tabla_Terminales[Operaciones_diarias])</f>
        <v>15082</v>
      </c>
      <c r="C173" t="s">
        <v>524</v>
      </c>
    </row>
    <row r="174" spans="2:3" x14ac:dyDescent="0.25">
      <c r="B174">
        <f>+SUMIF(Tabla_Terminales[Barrio],'Preguntas y respuestas'!C174,Tabla_Terminales[Operaciones_diarias])</f>
        <v>14911</v>
      </c>
      <c r="C174" t="s">
        <v>517</v>
      </c>
    </row>
    <row r="175" spans="2:3" x14ac:dyDescent="0.25">
      <c r="B175">
        <f>+SUMIF(Tabla_Terminales[Barrio],'Preguntas y respuestas'!C175,Tabla_Terminales[Operaciones_diarias])</f>
        <v>3503</v>
      </c>
      <c r="C175" t="s">
        <v>203</v>
      </c>
    </row>
    <row r="176" spans="2:3" x14ac:dyDescent="0.25">
      <c r="B176">
        <f>+SUMIF(Tabla_Terminales[Barrio],'Preguntas y respuestas'!C176,Tabla_Terminales[Operaciones_diarias])</f>
        <v>935</v>
      </c>
      <c r="C176" t="s">
        <v>540</v>
      </c>
    </row>
    <row r="177" spans="2:3" x14ac:dyDescent="0.25">
      <c r="B177">
        <f>+SUMIF(Tabla_Terminales[Barrio],'Preguntas y respuestas'!C177,Tabla_Terminales[Operaciones_diarias])</f>
        <v>28954</v>
      </c>
      <c r="C177" t="s">
        <v>512</v>
      </c>
    </row>
    <row r="178" spans="2:3" x14ac:dyDescent="0.25">
      <c r="B178">
        <f>+SUMIF(Tabla_Terminales[Barrio],'Preguntas y respuestas'!C178,Tabla_Terminales[Operaciones_diarias])</f>
        <v>2359</v>
      </c>
      <c r="C178" t="s">
        <v>549</v>
      </c>
    </row>
    <row r="179" spans="2:3" x14ac:dyDescent="0.25">
      <c r="B179">
        <f>+SUMIF(Tabla_Terminales[Barrio],'Preguntas y respuestas'!C179,Tabla_Terminales[Operaciones_diarias])</f>
        <v>976</v>
      </c>
      <c r="C179" t="s">
        <v>551</v>
      </c>
    </row>
    <row r="180" spans="2:3" x14ac:dyDescent="0.25">
      <c r="B180">
        <f>+SUMIF(Tabla_Terminales[Barrio],'Preguntas y respuestas'!C180,Tabla_Terminales[Operaciones_diarias])</f>
        <v>55</v>
      </c>
      <c r="C180" t="s">
        <v>557</v>
      </c>
    </row>
    <row r="181" spans="2:3" x14ac:dyDescent="0.25">
      <c r="B181">
        <f>+SUMIF(Tabla_Terminales[Barrio],'Preguntas y respuestas'!C181,Tabla_Terminales[Operaciones_diarias])</f>
        <v>3860</v>
      </c>
      <c r="C181" t="s">
        <v>516</v>
      </c>
    </row>
    <row r="182" spans="2:3" x14ac:dyDescent="0.25">
      <c r="B182">
        <f>+SUMIF(Tabla_Terminales[Barrio],'Preguntas y respuestas'!C182,Tabla_Terminales[Operaciones_diarias])</f>
        <v>2947</v>
      </c>
      <c r="C182" t="s">
        <v>556</v>
      </c>
    </row>
    <row r="183" spans="2:3" x14ac:dyDescent="0.25">
      <c r="B183">
        <f>+SUMIF(Tabla_Terminales[Barrio],'Preguntas y respuestas'!C183,Tabla_Terminales[Operaciones_diarias])</f>
        <v>5329</v>
      </c>
      <c r="C183" t="s">
        <v>542</v>
      </c>
    </row>
    <row r="184" spans="2:3" x14ac:dyDescent="0.25">
      <c r="B184">
        <f>+SUMIF(Tabla_Terminales[Barrio],'Preguntas y respuestas'!C184,Tabla_Terminales[Operaciones_diarias])</f>
        <v>763</v>
      </c>
      <c r="C184" t="s">
        <v>552</v>
      </c>
    </row>
    <row r="185" spans="2:3" x14ac:dyDescent="0.25">
      <c r="B185">
        <f>+SUMIF(Tabla_Terminales[Barrio],'Preguntas y respuestas'!C185,Tabla_Terminales[Operaciones_diarias])</f>
        <v>2320</v>
      </c>
      <c r="C185" t="s">
        <v>555</v>
      </c>
    </row>
    <row r="186" spans="2:3" x14ac:dyDescent="0.25">
      <c r="B186">
        <f>+SUMIF(Tabla_Terminales[Barrio],'Preguntas y respuestas'!C186,Tabla_Terminales[Operaciones_diarias])</f>
        <v>528</v>
      </c>
      <c r="C186" t="s">
        <v>550</v>
      </c>
    </row>
    <row r="187" spans="2:3" x14ac:dyDescent="0.25">
      <c r="B187">
        <f>+SUMIF(Tabla_Terminales[Barrio],'Preguntas y respuestas'!C187,Tabla_Terminales[Operaciones_diarias])</f>
        <v>801</v>
      </c>
      <c r="C187" t="s">
        <v>523</v>
      </c>
    </row>
    <row r="188" spans="2:3" x14ac:dyDescent="0.25">
      <c r="B188">
        <f>+SUMIF(Tabla_Terminales[Barrio],'Preguntas y respuestas'!C188,Tabla_Terminales[Operaciones_diarias])</f>
        <v>1103</v>
      </c>
      <c r="C188" t="s">
        <v>546</v>
      </c>
    </row>
    <row r="189" spans="2:3" x14ac:dyDescent="0.25">
      <c r="B189">
        <f>+SUMIF(Tabla_Terminales[Barrio],'Preguntas y respuestas'!C189,Tabla_Terminales[Operaciones_diarias])</f>
        <v>279</v>
      </c>
      <c r="C189" t="s">
        <v>543</v>
      </c>
    </row>
    <row r="190" spans="2:3" x14ac:dyDescent="0.25">
      <c r="B190">
        <f>+SUMIF(Tabla_Terminales[Barrio],'Preguntas y respuestas'!C190,Tabla_Terminales[Operaciones_diarias])</f>
        <v>1175</v>
      </c>
      <c r="C190" t="s">
        <v>534</v>
      </c>
    </row>
    <row r="191" spans="2:3" x14ac:dyDescent="0.25">
      <c r="B191">
        <f>+SUMIF(Tabla_Terminales[Barrio],'Preguntas y respuestas'!C191,Tabla_Terminales[Operaciones_diarias])</f>
        <v>1338</v>
      </c>
      <c r="C191" t="s">
        <v>545</v>
      </c>
    </row>
    <row r="192" spans="2:3" x14ac:dyDescent="0.25">
      <c r="B192">
        <f>+SUMIF(Tabla_Terminales[Barrio],'Preguntas y respuestas'!C192,Tabla_Terminales[Operaciones_diarias])</f>
        <v>1292</v>
      </c>
      <c r="C192" t="s">
        <v>544</v>
      </c>
    </row>
    <row r="193" spans="1:6" x14ac:dyDescent="0.25">
      <c r="B193">
        <f>+SUMIF(Tabla_Terminales[Barrio],'Preguntas y respuestas'!C193,Tabla_Terminales[Operaciones_diarias])</f>
        <v>3681</v>
      </c>
      <c r="C193" t="s">
        <v>535</v>
      </c>
    </row>
    <row r="196" spans="1:6" x14ac:dyDescent="0.25">
      <c r="B196" t="s">
        <v>600</v>
      </c>
    </row>
    <row r="197" spans="1:6" ht="15.75" thickBot="1" x14ac:dyDescent="0.3">
      <c r="B197" s="36" t="s">
        <v>622</v>
      </c>
      <c r="C197" s="36" t="s">
        <v>621</v>
      </c>
    </row>
    <row r="198" spans="1:6" ht="15.75" thickBot="1" x14ac:dyDescent="0.3">
      <c r="B198" s="5" t="str">
        <f>+VLOOKUP(C198,B146:C193,2,0)</f>
        <v>San Nicolas</v>
      </c>
      <c r="C198" s="6">
        <f>+MAX(B146:B193)</f>
        <v>28954</v>
      </c>
    </row>
    <row r="200" spans="1:6" x14ac:dyDescent="0.25">
      <c r="A200" s="19" t="s">
        <v>588</v>
      </c>
      <c r="B200" s="158" t="s">
        <v>629</v>
      </c>
      <c r="C200" s="158"/>
      <c r="D200" s="158"/>
      <c r="E200" s="158"/>
      <c r="F200" s="158"/>
    </row>
    <row r="202" spans="1:6" ht="15.75" thickBot="1" x14ac:dyDescent="0.3">
      <c r="B202" s="36" t="s">
        <v>619</v>
      </c>
    </row>
    <row r="203" spans="1:6" ht="15.75" thickBot="1" x14ac:dyDescent="0.3">
      <c r="B203" s="47" t="s">
        <v>578</v>
      </c>
      <c r="C203" s="48" t="s">
        <v>597</v>
      </c>
    </row>
    <row r="204" spans="1:6" x14ac:dyDescent="0.25">
      <c r="B204" s="49">
        <f>+SUMIF(Tabla_Terminales[Comuna],'Preguntas y respuestas'!C204,Tabla_Terminales[Operaciones_diarias])</f>
        <v>63263</v>
      </c>
      <c r="C204" s="50" t="s">
        <v>559</v>
      </c>
    </row>
    <row r="205" spans="1:6" x14ac:dyDescent="0.25">
      <c r="A205" s="21"/>
      <c r="B205" s="51">
        <f>+SUMIF(Tabla_Terminales[Comuna],'Preguntas y respuestas'!C205,Tabla_Terminales[Operaciones_diarias])</f>
        <v>15082</v>
      </c>
      <c r="C205" s="52" t="s">
        <v>565</v>
      </c>
    </row>
    <row r="206" spans="1:6" x14ac:dyDescent="0.25">
      <c r="B206" s="51">
        <f>+SUMIF(Tabla_Terminales[Comuna],'Preguntas y respuestas'!C206,Tabla_Terminales[Operaciones_diarias])</f>
        <v>11534</v>
      </c>
      <c r="C206" s="52" t="s">
        <v>567</v>
      </c>
    </row>
    <row r="207" spans="1:6" x14ac:dyDescent="0.25">
      <c r="B207" s="51">
        <f>+SUMIF(Tabla_Terminales[Comuna],'Preguntas y respuestas'!C207,Tabla_Terminales[Operaciones_diarias])</f>
        <v>18878</v>
      </c>
      <c r="C207" s="52" t="s">
        <v>560</v>
      </c>
    </row>
    <row r="208" spans="1:6" x14ac:dyDescent="0.25">
      <c r="B208" s="51">
        <f>+SUMIF(Tabla_Terminales[Comuna],'Preguntas y respuestas'!C208,Tabla_Terminales[Operaciones_diarias])</f>
        <v>7380</v>
      </c>
      <c r="C208" s="52" t="s">
        <v>568</v>
      </c>
    </row>
    <row r="209" spans="2:3" x14ac:dyDescent="0.25">
      <c r="B209" s="51">
        <f>+SUMIF(Tabla_Terminales[Comuna],'Preguntas y respuestas'!C209,Tabla_Terminales[Operaciones_diarias])</f>
        <v>8205</v>
      </c>
      <c r="C209" s="52" t="s">
        <v>562</v>
      </c>
    </row>
    <row r="210" spans="2:3" x14ac:dyDescent="0.25">
      <c r="B210" s="51">
        <f>+SUMIF(Tabla_Terminales[Comuna],'Preguntas y respuestas'!C210,Tabla_Terminales[Operaciones_diarias])</f>
        <v>8807</v>
      </c>
      <c r="C210" s="52" t="s">
        <v>566</v>
      </c>
    </row>
    <row r="211" spans="2:3" x14ac:dyDescent="0.25">
      <c r="B211" s="51">
        <f>+SUMIF(Tabla_Terminales[Comuna],'Preguntas y respuestas'!C211,Tabla_Terminales[Operaciones_diarias])</f>
        <v>4787</v>
      </c>
      <c r="C211" s="52" t="s">
        <v>572</v>
      </c>
    </row>
    <row r="212" spans="2:3" x14ac:dyDescent="0.25">
      <c r="B212" s="51">
        <f>+SUMIF(Tabla_Terminales[Comuna],'Preguntas y respuestas'!C212,Tabla_Terminales[Operaciones_diarias])</f>
        <v>9243</v>
      </c>
      <c r="C212" s="52" t="s">
        <v>564</v>
      </c>
    </row>
    <row r="213" spans="2:3" x14ac:dyDescent="0.25">
      <c r="B213" s="51">
        <f>+SUMIF(Tabla_Terminales[Comuna],'Preguntas y respuestas'!C213,Tabla_Terminales[Operaciones_diarias])</f>
        <v>4325</v>
      </c>
      <c r="C213" s="52" t="s">
        <v>563</v>
      </c>
    </row>
    <row r="214" spans="2:3" x14ac:dyDescent="0.25">
      <c r="B214" s="51">
        <f>+SUMIF(Tabla_Terminales[Comuna],'Preguntas y respuestas'!C214,Tabla_Terminales[Operaciones_diarias])</f>
        <v>10377</v>
      </c>
      <c r="C214" s="52" t="s">
        <v>573</v>
      </c>
    </row>
    <row r="215" spans="2:3" x14ac:dyDescent="0.25">
      <c r="B215" s="51">
        <f>+SUMIF(Tabla_Terminales[Comuna],'Preguntas y respuestas'!C215,Tabla_Terminales[Operaciones_diarias])</f>
        <v>8663</v>
      </c>
      <c r="C215" s="52" t="s">
        <v>571</v>
      </c>
    </row>
    <row r="216" spans="2:3" x14ac:dyDescent="0.25">
      <c r="B216" s="51">
        <f>+SUMIF(Tabla_Terminales[Comuna],'Preguntas y respuestas'!C216,Tabla_Terminales[Operaciones_diarias])</f>
        <v>14612</v>
      </c>
      <c r="C216" s="52" t="s">
        <v>570</v>
      </c>
    </row>
    <row r="217" spans="2:3" x14ac:dyDescent="0.25">
      <c r="B217" s="51">
        <f>+SUMIF(Tabla_Terminales[Comuna],'Preguntas y respuestas'!C217,Tabla_Terminales[Operaciones_diarias])</f>
        <v>16079</v>
      </c>
      <c r="C217" s="52" t="s">
        <v>569</v>
      </c>
    </row>
    <row r="218" spans="2:3" ht="15.75" thickBot="1" x14ac:dyDescent="0.3">
      <c r="B218" s="53">
        <f>+SUMIF(Tabla_Terminales[Comuna],'Preguntas y respuestas'!C218,Tabla_Terminales[Operaciones_diarias])</f>
        <v>9895</v>
      </c>
      <c r="C218" s="54" t="s">
        <v>561</v>
      </c>
    </row>
    <row r="220" spans="2:3" x14ac:dyDescent="0.25">
      <c r="B220" t="s">
        <v>601</v>
      </c>
    </row>
    <row r="222" spans="2:3" ht="15.75" thickBot="1" x14ac:dyDescent="0.3">
      <c r="B222" s="36" t="s">
        <v>622</v>
      </c>
      <c r="C222" s="36" t="s">
        <v>621</v>
      </c>
    </row>
    <row r="223" spans="2:3" ht="15.75" thickBot="1" x14ac:dyDescent="0.3">
      <c r="B223" s="5" t="str">
        <f>+VLOOKUP(C223,B204:C218,2,0)</f>
        <v>Comuna 1</v>
      </c>
      <c r="C223" s="6">
        <f>+MAX(B204:B218)</f>
        <v>63263</v>
      </c>
    </row>
    <row r="267" spans="1:1" x14ac:dyDescent="0.25">
      <c r="A267" s="19" t="s">
        <v>588</v>
      </c>
    </row>
  </sheetData>
  <mergeCells count="9">
    <mergeCell ref="B121:F121"/>
    <mergeCell ref="B132:F132"/>
    <mergeCell ref="B142:F142"/>
    <mergeCell ref="B200:F200"/>
    <mergeCell ref="A1:F1"/>
    <mergeCell ref="B3:F3"/>
    <mergeCell ref="B12:F12"/>
    <mergeCell ref="B58:F58"/>
    <mergeCell ref="B69:F69"/>
  </mergeCells>
  <phoneticPr fontId="5" type="noConversion"/>
  <conditionalFormatting sqref="D63">
    <cfRule type="iconSet" priority="1">
      <iconSet iconSet="4RedToBlack">
        <cfvo type="percent" val="0"/>
        <cfvo type="percent" val="25"/>
        <cfvo type="percent" val="50"/>
        <cfvo type="percent" val="75"/>
      </iconSet>
    </cfRule>
  </conditionalFormatting>
  <dataValidations count="1">
    <dataValidation type="list" allowBlank="1" showInputMessage="1" showErrorMessage="1" sqref="G145" xr:uid="{D7D1C43A-F314-4570-8C22-77BBE43BEB05}">
      <formula1>$C$146:$C$193</formula1>
    </dataValidation>
  </dataValidations>
  <pageMargins left="0.7" right="0.7" top="0.75" bottom="0.75" header="0.3" footer="0.3"/>
  <pageSetup orientation="portrait" r:id="rId1"/>
  <drawing r:id="rId2"/>
  <tableParts count="7">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CC047-32D3-4BC7-A2DD-347FD3FC9CE2}">
  <sheetPr>
    <tabColor rgb="FFFFCC00"/>
  </sheetPr>
  <dimension ref="A1:T61"/>
  <sheetViews>
    <sheetView showGridLines="0" tabSelected="1" topLeftCell="A70" zoomScale="60" zoomScaleNormal="60" workbookViewId="0">
      <selection activeCell="U99" sqref="U99"/>
    </sheetView>
  </sheetViews>
  <sheetFormatPr baseColWidth="10" defaultRowHeight="15" x14ac:dyDescent="0.25"/>
  <cols>
    <col min="1" max="19" width="11.42578125" style="39"/>
    <col min="20" max="20" width="11.42578125" style="39" customWidth="1"/>
  </cols>
  <sheetData>
    <row r="1" spans="1:20" s="38" customFormat="1" ht="35.25" customHeight="1" x14ac:dyDescent="0.25"/>
    <row r="2" spans="1:20" ht="35.25" customHeight="1" x14ac:dyDescent="0.25">
      <c r="A2" s="40"/>
      <c r="B2" s="40"/>
      <c r="C2" s="40"/>
      <c r="D2" s="40"/>
      <c r="E2"/>
      <c r="F2" s="40" t="s">
        <v>631</v>
      </c>
      <c r="G2" s="40"/>
      <c r="H2" s="40"/>
      <c r="I2" s="40"/>
      <c r="J2" s="40"/>
      <c r="K2" s="38"/>
      <c r="L2" s="38"/>
      <c r="M2" s="38"/>
      <c r="N2" s="38"/>
      <c r="O2" s="38"/>
      <c r="P2" s="38"/>
      <c r="Q2" s="38"/>
      <c r="R2" s="38"/>
      <c r="S2" s="38"/>
      <c r="T2" s="38"/>
    </row>
    <row r="3" spans="1:20" ht="35.25" customHeight="1" x14ac:dyDescent="0.25">
      <c r="A3" s="38"/>
      <c r="B3" s="38"/>
      <c r="C3" s="38"/>
      <c r="D3" s="38"/>
      <c r="E3" s="38"/>
      <c r="F3" s="38"/>
      <c r="G3" s="38"/>
      <c r="H3" s="38"/>
      <c r="I3" s="38"/>
      <c r="J3" s="38"/>
      <c r="K3" s="38"/>
      <c r="L3" s="38"/>
      <c r="M3" s="38"/>
      <c r="N3" s="38"/>
      <c r="O3" s="38"/>
      <c r="P3" s="38"/>
      <c r="Q3" s="38"/>
      <c r="R3" s="38"/>
      <c r="S3" s="38"/>
      <c r="T3" s="38"/>
    </row>
    <row r="4" spans="1:20" ht="6" customHeight="1" x14ac:dyDescent="0.25">
      <c r="A4" s="37"/>
      <c r="B4" s="37"/>
      <c r="C4" s="37"/>
      <c r="D4" s="37"/>
      <c r="E4" s="37"/>
      <c r="F4" s="37"/>
      <c r="G4" s="37"/>
      <c r="H4" s="37"/>
      <c r="I4" s="37"/>
      <c r="J4" s="37"/>
      <c r="K4" s="37"/>
      <c r="L4" s="37"/>
      <c r="M4" s="37"/>
      <c r="N4" s="37"/>
      <c r="O4" s="37"/>
      <c r="P4" s="37"/>
      <c r="Q4" s="37"/>
      <c r="R4" s="37"/>
      <c r="S4" s="37"/>
      <c r="T4" s="37"/>
    </row>
    <row r="61" spans="14:14" x14ac:dyDescent="0.25">
      <c r="N61" s="39" t="s">
        <v>648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8C942-8B55-48C0-A9BE-3FA3DA95BC3A}">
  <sheetPr>
    <tabColor rgb="FFFFFF00"/>
  </sheetPr>
  <dimension ref="B1:O186"/>
  <sheetViews>
    <sheetView showGridLines="0" topLeftCell="A166" zoomScale="106" zoomScaleNormal="106" workbookViewId="0">
      <selection activeCell="H179" sqref="H179"/>
    </sheetView>
  </sheetViews>
  <sheetFormatPr baseColWidth="10" defaultRowHeight="15" x14ac:dyDescent="0.25"/>
  <cols>
    <col min="2" max="2" width="40.5703125" bestFit="1" customWidth="1"/>
    <col min="3" max="3" width="21" bestFit="1" customWidth="1"/>
    <col min="4" max="4" width="18.7109375" bestFit="1" customWidth="1"/>
    <col min="5" max="5" width="31" bestFit="1" customWidth="1"/>
    <col min="7" max="7" width="20" customWidth="1"/>
    <col min="8" max="8" width="37.5703125" bestFit="1" customWidth="1"/>
    <col min="9" max="9" width="4.28515625" bestFit="1" customWidth="1"/>
    <col min="10" max="10" width="19.7109375" bestFit="1" customWidth="1"/>
    <col min="13" max="13" width="36.85546875" bestFit="1" customWidth="1"/>
    <col min="14" max="14" width="2" bestFit="1" customWidth="1"/>
    <col min="15" max="15" width="16.28515625" bestFit="1" customWidth="1"/>
  </cols>
  <sheetData>
    <row r="1" spans="2:10" x14ac:dyDescent="0.25">
      <c r="B1" s="161" t="s">
        <v>2837</v>
      </c>
      <c r="C1" s="161"/>
      <c r="D1" s="161"/>
      <c r="E1" s="161"/>
      <c r="F1" s="161"/>
      <c r="G1" s="161"/>
      <c r="H1" s="161"/>
      <c r="I1" s="161"/>
      <c r="J1" s="161"/>
    </row>
    <row r="3" spans="2:10" x14ac:dyDescent="0.25">
      <c r="B3" s="163" t="s">
        <v>632</v>
      </c>
      <c r="C3" s="163" t="s">
        <v>634</v>
      </c>
    </row>
    <row r="4" spans="2:10" x14ac:dyDescent="0.25">
      <c r="B4" s="163" t="s">
        <v>39</v>
      </c>
      <c r="C4" s="163">
        <v>1757</v>
      </c>
      <c r="D4" s="25" t="str">
        <f>+B4</f>
        <v>BANELCO</v>
      </c>
      <c r="E4" s="25">
        <f>+IFERROR(GETPIVOTDATA("terminales",$B$4,"red","BANELCO"),0)</f>
        <v>1757</v>
      </c>
      <c r="F4" s="42">
        <f>+E4/$E$6</f>
        <v>0.66831494864967667</v>
      </c>
    </row>
    <row r="5" spans="2:10" x14ac:dyDescent="0.25">
      <c r="B5" s="163" t="s">
        <v>38</v>
      </c>
      <c r="C5" s="163">
        <v>872</v>
      </c>
      <c r="D5" s="25" t="str">
        <f>+B5</f>
        <v>LINK</v>
      </c>
      <c r="E5" s="25">
        <f>+IFERROR(GETPIVOTDATA("terminales",$B$5,"red","LINK"),0)</f>
        <v>872</v>
      </c>
      <c r="F5" s="42">
        <f>+E5/$E$6</f>
        <v>0.33168505135032333</v>
      </c>
    </row>
    <row r="6" spans="2:10" x14ac:dyDescent="0.25">
      <c r="B6" s="163" t="s">
        <v>633</v>
      </c>
      <c r="C6" s="163">
        <v>2629</v>
      </c>
      <c r="E6" s="14">
        <f>+GETPIVOTDATA("terminales",$B$3)</f>
        <v>2629</v>
      </c>
    </row>
    <row r="7" spans="2:10" x14ac:dyDescent="0.25">
      <c r="H7" s="15" t="s">
        <v>637</v>
      </c>
    </row>
    <row r="9" spans="2:10" x14ac:dyDescent="0.25">
      <c r="B9" s="41" t="s">
        <v>632</v>
      </c>
      <c r="C9" t="s">
        <v>634</v>
      </c>
      <c r="D9" s="81" t="s">
        <v>593</v>
      </c>
      <c r="E9" s="81" t="s">
        <v>635</v>
      </c>
      <c r="H9" s="41" t="s">
        <v>632</v>
      </c>
      <c r="I9" t="s">
        <v>638</v>
      </c>
      <c r="J9" t="s">
        <v>636</v>
      </c>
    </row>
    <row r="10" spans="2:10" x14ac:dyDescent="0.25">
      <c r="B10" s="4" t="s">
        <v>613</v>
      </c>
      <c r="C10" s="162">
        <v>13</v>
      </c>
      <c r="D10" s="25" t="str">
        <f>+B10</f>
        <v>BANCO COLUMBIA</v>
      </c>
      <c r="E10" s="25">
        <f>+IFERROR(GETPIVOTDATA("terminales",$B9,"banco",B10),0)</f>
        <v>13</v>
      </c>
      <c r="H10" s="4" t="s">
        <v>604</v>
      </c>
      <c r="I10" s="8">
        <v>1</v>
      </c>
      <c r="J10" s="8">
        <v>349</v>
      </c>
    </row>
    <row r="11" spans="2:10" x14ac:dyDescent="0.25">
      <c r="B11" s="4" t="s">
        <v>609</v>
      </c>
      <c r="C11" s="162">
        <v>28</v>
      </c>
      <c r="D11" s="25" t="str">
        <f t="shared" ref="D11:D49" si="0">+B11</f>
        <v>BANCO COMAFI</v>
      </c>
      <c r="E11" s="25">
        <f t="shared" ref="E11:E48" si="1">+IFERROR(GETPIVOTDATA("terminales",$B10,"banco",B11),0)</f>
        <v>28</v>
      </c>
      <c r="H11" s="4" t="s">
        <v>602</v>
      </c>
      <c r="I11" s="8">
        <v>2</v>
      </c>
      <c r="J11" s="8">
        <v>296</v>
      </c>
    </row>
    <row r="12" spans="2:10" x14ac:dyDescent="0.25">
      <c r="B12" s="4" t="s">
        <v>23</v>
      </c>
      <c r="C12" s="162">
        <v>1</v>
      </c>
      <c r="D12" s="25" t="str">
        <f t="shared" si="0"/>
        <v>BANCO DE COMERCIO</v>
      </c>
      <c r="E12" s="25">
        <f t="shared" si="1"/>
        <v>1</v>
      </c>
      <c r="H12" s="4" t="s">
        <v>13</v>
      </c>
      <c r="I12" s="8">
        <v>3</v>
      </c>
      <c r="J12" s="8">
        <v>274</v>
      </c>
    </row>
    <row r="13" spans="2:10" x14ac:dyDescent="0.25">
      <c r="B13" s="4" t="s">
        <v>32</v>
      </c>
      <c r="C13" s="162">
        <v>2</v>
      </c>
      <c r="D13" s="25" t="str">
        <f t="shared" si="0"/>
        <v>BANCO DE CORRIENTES S.A.</v>
      </c>
      <c r="E13" s="25">
        <f t="shared" si="1"/>
        <v>2</v>
      </c>
      <c r="H13" s="4" t="s">
        <v>16</v>
      </c>
      <c r="I13" s="8">
        <v>4</v>
      </c>
      <c r="J13" s="8">
        <v>270</v>
      </c>
    </row>
    <row r="14" spans="2:10" x14ac:dyDescent="0.25">
      <c r="B14" s="4" t="s">
        <v>17</v>
      </c>
      <c r="C14" s="162">
        <v>1</v>
      </c>
      <c r="D14" s="25" t="str">
        <f t="shared" si="0"/>
        <v>BANCO DE FORMOSA S.A.</v>
      </c>
      <c r="E14" s="25">
        <f t="shared" si="1"/>
        <v>1</v>
      </c>
      <c r="H14" s="4" t="s">
        <v>606</v>
      </c>
      <c r="I14" s="8">
        <v>5</v>
      </c>
      <c r="J14" s="8">
        <v>267</v>
      </c>
    </row>
    <row r="15" spans="2:10" x14ac:dyDescent="0.25">
      <c r="B15" s="4" t="s">
        <v>16</v>
      </c>
      <c r="C15" s="162">
        <v>270</v>
      </c>
      <c r="D15" s="25" t="str">
        <f t="shared" si="0"/>
        <v>BANCO DE LA CIUDAD DE BUENOS AIRES</v>
      </c>
      <c r="E15" s="25">
        <f t="shared" si="1"/>
        <v>270</v>
      </c>
    </row>
    <row r="16" spans="2:10" x14ac:dyDescent="0.25">
      <c r="B16" s="4" t="s">
        <v>13</v>
      </c>
      <c r="C16" s="162">
        <v>274</v>
      </c>
      <c r="D16" s="25" t="str">
        <f t="shared" si="0"/>
        <v>BANCO DE LA NACION ARGENTINA</v>
      </c>
      <c r="E16" s="25">
        <f t="shared" si="1"/>
        <v>274</v>
      </c>
    </row>
    <row r="17" spans="2:5" x14ac:dyDescent="0.25">
      <c r="B17" s="4" t="s">
        <v>30</v>
      </c>
      <c r="C17" s="162">
        <v>1</v>
      </c>
      <c r="D17" s="25" t="str">
        <f t="shared" si="0"/>
        <v>BANCO DE LA PAMPA</v>
      </c>
      <c r="E17" s="25">
        <f t="shared" si="1"/>
        <v>1</v>
      </c>
    </row>
    <row r="18" spans="2:5" x14ac:dyDescent="0.25">
      <c r="B18" s="4" t="s">
        <v>19</v>
      </c>
      <c r="C18" s="162">
        <v>144</v>
      </c>
      <c r="D18" s="25" t="str">
        <f t="shared" si="0"/>
        <v>BANCO DE LA PROVINCIA DE BUENOS AIRES</v>
      </c>
      <c r="E18" s="25">
        <f t="shared" si="1"/>
        <v>144</v>
      </c>
    </row>
    <row r="19" spans="2:5" x14ac:dyDescent="0.25">
      <c r="B19" s="4" t="s">
        <v>26</v>
      </c>
      <c r="C19" s="162">
        <v>1</v>
      </c>
      <c r="D19" s="25" t="str">
        <f t="shared" si="0"/>
        <v>BANCO DE LA PROVINCIA DE CORDOBA S.A.</v>
      </c>
      <c r="E19" s="25">
        <f t="shared" si="1"/>
        <v>1</v>
      </c>
    </row>
    <row r="20" spans="2:5" x14ac:dyDescent="0.25">
      <c r="B20" s="4" t="s">
        <v>29</v>
      </c>
      <c r="C20" s="162">
        <v>1</v>
      </c>
      <c r="D20" s="25" t="str">
        <f t="shared" si="0"/>
        <v>BANCO DE LA PROVINCIA DEL NEUQUEN</v>
      </c>
      <c r="E20" s="25">
        <f t="shared" si="1"/>
        <v>1</v>
      </c>
    </row>
    <row r="21" spans="2:5" x14ac:dyDescent="0.25">
      <c r="B21" s="4" t="s">
        <v>27</v>
      </c>
      <c r="C21" s="162">
        <v>3</v>
      </c>
      <c r="D21" s="25" t="str">
        <f t="shared" si="0"/>
        <v>BANCO DE SAN JUAN S.A.</v>
      </c>
      <c r="E21" s="25">
        <f t="shared" si="1"/>
        <v>3</v>
      </c>
    </row>
    <row r="22" spans="2:5" x14ac:dyDescent="0.25">
      <c r="B22" s="4" t="s">
        <v>15</v>
      </c>
      <c r="C22" s="162">
        <v>2</v>
      </c>
      <c r="D22" s="25" t="str">
        <f t="shared" si="0"/>
        <v>BANCO DE SANTA CRUZ S.A.</v>
      </c>
      <c r="E22" s="25">
        <f t="shared" si="1"/>
        <v>2</v>
      </c>
    </row>
    <row r="23" spans="2:5" x14ac:dyDescent="0.25">
      <c r="B23" s="4" t="s">
        <v>31</v>
      </c>
      <c r="C23" s="162">
        <v>1</v>
      </c>
      <c r="D23" s="25" t="str">
        <f t="shared" si="0"/>
        <v>BANCO DE SANTIAGO DEL ESTERO S.A.</v>
      </c>
      <c r="E23" s="25">
        <f t="shared" si="1"/>
        <v>1</v>
      </c>
    </row>
    <row r="24" spans="2:5" x14ac:dyDescent="0.25">
      <c r="B24" s="4" t="s">
        <v>14</v>
      </c>
      <c r="C24" s="162">
        <v>1</v>
      </c>
      <c r="D24" s="25" t="str">
        <f t="shared" si="0"/>
        <v>BANCO DEL CHUBUT S.A.</v>
      </c>
      <c r="E24" s="25">
        <f t="shared" si="1"/>
        <v>1</v>
      </c>
    </row>
    <row r="25" spans="2:5" x14ac:dyDescent="0.25">
      <c r="B25" s="4" t="s">
        <v>614</v>
      </c>
      <c r="C25" s="162">
        <v>10</v>
      </c>
      <c r="D25" s="25" t="str">
        <f t="shared" si="0"/>
        <v>BANCO DEL SOL</v>
      </c>
      <c r="E25" s="25">
        <f t="shared" si="1"/>
        <v>10</v>
      </c>
    </row>
    <row r="26" spans="2:5" x14ac:dyDescent="0.25">
      <c r="B26" s="4" t="s">
        <v>33</v>
      </c>
      <c r="C26" s="162">
        <v>1</v>
      </c>
      <c r="D26" s="25" t="str">
        <f t="shared" si="0"/>
        <v>BANCO FINANSUR S.A.</v>
      </c>
      <c r="E26" s="25">
        <f t="shared" si="1"/>
        <v>1</v>
      </c>
    </row>
    <row r="27" spans="2:5" x14ac:dyDescent="0.25">
      <c r="B27" s="4" t="s">
        <v>602</v>
      </c>
      <c r="C27" s="162">
        <v>296</v>
      </c>
      <c r="D27" s="25" t="str">
        <f t="shared" si="0"/>
        <v>BANCO GALICIA</v>
      </c>
      <c r="E27" s="25">
        <f t="shared" si="1"/>
        <v>296</v>
      </c>
    </row>
    <row r="28" spans="2:5" x14ac:dyDescent="0.25">
      <c r="B28" s="4" t="s">
        <v>21</v>
      </c>
      <c r="C28" s="162">
        <v>24</v>
      </c>
      <c r="D28" s="25" t="str">
        <f t="shared" si="0"/>
        <v>BANCO HIPOTECARIO S.A.</v>
      </c>
      <c r="E28" s="25">
        <f t="shared" si="1"/>
        <v>24</v>
      </c>
    </row>
    <row r="29" spans="2:5" x14ac:dyDescent="0.25">
      <c r="B29" s="4" t="s">
        <v>610</v>
      </c>
      <c r="C29" s="162">
        <v>122</v>
      </c>
      <c r="D29" s="25" t="str">
        <f t="shared" si="0"/>
        <v>BANCO ITAU</v>
      </c>
      <c r="E29" s="25">
        <f t="shared" si="1"/>
        <v>122</v>
      </c>
    </row>
    <row r="30" spans="2:5" x14ac:dyDescent="0.25">
      <c r="B30" s="4" t="s">
        <v>608</v>
      </c>
      <c r="C30" s="162">
        <v>75</v>
      </c>
      <c r="D30" s="25" t="str">
        <f t="shared" si="0"/>
        <v>BANCO MACRO</v>
      </c>
      <c r="E30" s="25">
        <f t="shared" si="1"/>
        <v>75</v>
      </c>
    </row>
    <row r="31" spans="2:5" x14ac:dyDescent="0.25">
      <c r="B31" s="4" t="s">
        <v>36</v>
      </c>
      <c r="C31" s="162">
        <v>1</v>
      </c>
      <c r="D31" s="25" t="str">
        <f t="shared" si="0"/>
        <v>BANCO MERIDIAN S.A.</v>
      </c>
      <c r="E31" s="25">
        <f t="shared" si="1"/>
        <v>1</v>
      </c>
    </row>
    <row r="32" spans="2:5" x14ac:dyDescent="0.25">
      <c r="B32" s="4" t="s">
        <v>611</v>
      </c>
      <c r="C32" s="162">
        <v>120</v>
      </c>
      <c r="D32" s="25" t="str">
        <f t="shared" si="0"/>
        <v>BANCO PATAGONIA</v>
      </c>
      <c r="E32" s="25">
        <f t="shared" si="1"/>
        <v>120</v>
      </c>
    </row>
    <row r="33" spans="2:5" x14ac:dyDescent="0.25">
      <c r="B33" s="4" t="s">
        <v>34</v>
      </c>
      <c r="C33" s="162">
        <v>1</v>
      </c>
      <c r="D33" s="25" t="str">
        <f t="shared" si="0"/>
        <v>BANCO PCIA. DE TIERRA DEL FUEGO</v>
      </c>
      <c r="E33" s="25">
        <f t="shared" si="1"/>
        <v>1</v>
      </c>
    </row>
    <row r="34" spans="2:5" x14ac:dyDescent="0.25">
      <c r="B34" s="4" t="s">
        <v>20</v>
      </c>
      <c r="C34" s="162">
        <v>9</v>
      </c>
      <c r="D34" s="25" t="str">
        <f t="shared" si="0"/>
        <v>BANCO PIANO S.A.</v>
      </c>
      <c r="E34" s="25">
        <f t="shared" si="1"/>
        <v>9</v>
      </c>
    </row>
    <row r="35" spans="2:5" x14ac:dyDescent="0.25">
      <c r="B35" s="4" t="s">
        <v>25</v>
      </c>
      <c r="C35" s="162">
        <v>2</v>
      </c>
      <c r="D35" s="25" t="str">
        <f t="shared" si="0"/>
        <v>BANCO SAENZ S.A.</v>
      </c>
      <c r="E35" s="25">
        <f t="shared" si="1"/>
        <v>2</v>
      </c>
    </row>
    <row r="36" spans="2:5" x14ac:dyDescent="0.25">
      <c r="B36" s="4" t="s">
        <v>604</v>
      </c>
      <c r="C36" s="162">
        <v>349</v>
      </c>
      <c r="D36" s="25" t="str">
        <f t="shared" si="0"/>
        <v>BANCO SANTANDER RIO</v>
      </c>
      <c r="E36" s="25">
        <f t="shared" si="1"/>
        <v>349</v>
      </c>
    </row>
    <row r="37" spans="2:5" x14ac:dyDescent="0.25">
      <c r="B37" s="4" t="s">
        <v>603</v>
      </c>
      <c r="C37" s="162">
        <v>91</v>
      </c>
      <c r="D37" s="25" t="str">
        <f t="shared" si="0"/>
        <v>BANCO SUPERVIELLE</v>
      </c>
      <c r="E37" s="25">
        <f t="shared" si="1"/>
        <v>91</v>
      </c>
    </row>
    <row r="38" spans="2:5" x14ac:dyDescent="0.25">
      <c r="B38" s="4" t="s">
        <v>606</v>
      </c>
      <c r="C38" s="162">
        <v>267</v>
      </c>
      <c r="D38" s="25" t="str">
        <f t="shared" si="0"/>
        <v>BBVA BANCO FRANCES</v>
      </c>
      <c r="E38" s="25">
        <f t="shared" si="1"/>
        <v>267</v>
      </c>
    </row>
    <row r="39" spans="2:5" x14ac:dyDescent="0.25">
      <c r="B39" s="4" t="s">
        <v>18</v>
      </c>
      <c r="C39" s="162">
        <v>117</v>
      </c>
      <c r="D39" s="25" t="str">
        <f t="shared" si="0"/>
        <v>CABAL COOP. LTDA.</v>
      </c>
      <c r="E39" s="25">
        <f t="shared" si="1"/>
        <v>117</v>
      </c>
    </row>
    <row r="40" spans="2:5" x14ac:dyDescent="0.25">
      <c r="B40" s="4" t="s">
        <v>22</v>
      </c>
      <c r="C40" s="162">
        <v>2</v>
      </c>
      <c r="D40" s="25" t="str">
        <f t="shared" si="0"/>
        <v>CAJERO EXPRESS</v>
      </c>
      <c r="E40" s="25">
        <f t="shared" si="1"/>
        <v>2</v>
      </c>
    </row>
    <row r="41" spans="2:5" x14ac:dyDescent="0.25">
      <c r="B41" s="4" t="s">
        <v>607</v>
      </c>
      <c r="C41" s="162">
        <v>87</v>
      </c>
      <c r="D41" s="25" t="str">
        <f t="shared" si="0"/>
        <v>CITIBANK</v>
      </c>
      <c r="E41" s="25">
        <f t="shared" si="1"/>
        <v>87</v>
      </c>
    </row>
    <row r="42" spans="2:5" x14ac:dyDescent="0.25">
      <c r="B42" s="4" t="s">
        <v>612</v>
      </c>
      <c r="C42" s="162">
        <v>4</v>
      </c>
      <c r="D42" s="25" t="str">
        <f t="shared" si="0"/>
        <v>COMPANIA FINANCIERA</v>
      </c>
      <c r="E42" s="25">
        <f t="shared" si="1"/>
        <v>4</v>
      </c>
    </row>
    <row r="43" spans="2:5" x14ac:dyDescent="0.25">
      <c r="B43" s="4" t="s">
        <v>605</v>
      </c>
      <c r="C43" s="162">
        <v>169</v>
      </c>
      <c r="D43" s="25" t="str">
        <f t="shared" si="0"/>
        <v>HSBC BANK ARGENTINA</v>
      </c>
      <c r="E43" s="25">
        <f t="shared" si="1"/>
        <v>169</v>
      </c>
    </row>
    <row r="44" spans="2:5" x14ac:dyDescent="0.25">
      <c r="B44" s="4" t="s">
        <v>37</v>
      </c>
      <c r="C44" s="162">
        <v>126</v>
      </c>
      <c r="D44" s="25" t="str">
        <f t="shared" si="0"/>
        <v>ICBC</v>
      </c>
      <c r="E44" s="25">
        <f t="shared" si="1"/>
        <v>126</v>
      </c>
    </row>
    <row r="45" spans="2:5" x14ac:dyDescent="0.25">
      <c r="B45" s="4" t="s">
        <v>28</v>
      </c>
      <c r="C45" s="162">
        <v>2</v>
      </c>
      <c r="D45" s="25" t="str">
        <f t="shared" si="0"/>
        <v>NUEVO BANCO DE ENTRE RIOS S.A.</v>
      </c>
      <c r="E45" s="25">
        <f t="shared" si="1"/>
        <v>2</v>
      </c>
    </row>
    <row r="46" spans="2:5" x14ac:dyDescent="0.25">
      <c r="B46" s="4" t="s">
        <v>12</v>
      </c>
      <c r="C46" s="162">
        <v>3</v>
      </c>
      <c r="D46" s="25" t="str">
        <f t="shared" si="0"/>
        <v>NUEVO BANCO DE SANTA FE S.A.</v>
      </c>
      <c r="E46" s="25">
        <f t="shared" si="1"/>
        <v>3</v>
      </c>
    </row>
    <row r="47" spans="2:5" x14ac:dyDescent="0.25">
      <c r="B47" s="4" t="s">
        <v>35</v>
      </c>
      <c r="C47" s="162">
        <v>1</v>
      </c>
      <c r="D47" s="25" t="str">
        <f t="shared" si="0"/>
        <v>NUEVO BANCO DEL CHACO S.A.</v>
      </c>
      <c r="E47" s="25">
        <f t="shared" si="1"/>
        <v>1</v>
      </c>
    </row>
    <row r="48" spans="2:5" x14ac:dyDescent="0.25">
      <c r="B48" s="4" t="s">
        <v>24</v>
      </c>
      <c r="C48" s="162">
        <v>7</v>
      </c>
      <c r="D48" s="25" t="str">
        <f t="shared" si="0"/>
        <v>NUEVO BCO. INDUSTRIAL DE AZUL S.A.</v>
      </c>
      <c r="E48" s="25">
        <f t="shared" si="1"/>
        <v>7</v>
      </c>
    </row>
    <row r="49" spans="2:10" x14ac:dyDescent="0.25">
      <c r="B49" s="4" t="s">
        <v>633</v>
      </c>
      <c r="C49" s="162">
        <v>2629</v>
      </c>
      <c r="D49" s="25" t="str">
        <f t="shared" si="0"/>
        <v>Total general</v>
      </c>
      <c r="E49" s="89">
        <f>+SUM(E10:E48)</f>
        <v>2629</v>
      </c>
    </row>
    <row r="52" spans="2:10" x14ac:dyDescent="0.25">
      <c r="B52" s="41" t="s">
        <v>632</v>
      </c>
      <c r="C52" t="s">
        <v>640</v>
      </c>
    </row>
    <row r="53" spans="2:10" x14ac:dyDescent="0.25">
      <c r="B53" s="4" t="s">
        <v>39</v>
      </c>
      <c r="C53">
        <v>144719</v>
      </c>
      <c r="D53" s="25" t="s">
        <v>39</v>
      </c>
      <c r="E53" s="25">
        <f>+GETPIVOTDATA("operaciones_diarias",$B$52,"red","BANELCO")</f>
        <v>144719</v>
      </c>
    </row>
    <row r="54" spans="2:10" x14ac:dyDescent="0.25">
      <c r="B54" s="4" t="s">
        <v>38</v>
      </c>
      <c r="C54">
        <v>66411</v>
      </c>
      <c r="D54" s="25" t="s">
        <v>38</v>
      </c>
      <c r="E54" s="25">
        <f>+GETPIVOTDATA("operaciones_diarias",$B$52,"red","LINK")</f>
        <v>66411</v>
      </c>
    </row>
    <row r="55" spans="2:10" x14ac:dyDescent="0.25">
      <c r="B55" s="4" t="s">
        <v>633</v>
      </c>
      <c r="C55">
        <v>211130</v>
      </c>
      <c r="E55" s="43">
        <f>+E53+E54</f>
        <v>211130</v>
      </c>
    </row>
    <row r="56" spans="2:10" x14ac:dyDescent="0.25">
      <c r="H56" s="15" t="s">
        <v>646</v>
      </c>
    </row>
    <row r="58" spans="2:10" x14ac:dyDescent="0.25">
      <c r="B58" s="41" t="s">
        <v>632</v>
      </c>
      <c r="C58" t="s">
        <v>640</v>
      </c>
      <c r="E58" t="s">
        <v>644</v>
      </c>
      <c r="H58" s="41" t="s">
        <v>632</v>
      </c>
      <c r="I58" t="s">
        <v>643</v>
      </c>
      <c r="J58" t="s">
        <v>647</v>
      </c>
    </row>
    <row r="59" spans="2:10" x14ac:dyDescent="0.25">
      <c r="B59" s="4" t="s">
        <v>613</v>
      </c>
      <c r="C59">
        <v>2149</v>
      </c>
      <c r="E59" s="8">
        <v>170.26612903225808</v>
      </c>
      <c r="H59" s="4" t="s">
        <v>604</v>
      </c>
      <c r="I59">
        <v>1</v>
      </c>
      <c r="J59">
        <v>27738</v>
      </c>
    </row>
    <row r="60" spans="2:10" x14ac:dyDescent="0.25">
      <c r="B60" s="4" t="s">
        <v>609</v>
      </c>
      <c r="C60">
        <v>4377</v>
      </c>
      <c r="H60" s="4" t="s">
        <v>602</v>
      </c>
      <c r="I60">
        <v>2</v>
      </c>
      <c r="J60">
        <v>24474</v>
      </c>
    </row>
    <row r="61" spans="2:10" x14ac:dyDescent="0.25">
      <c r="B61" s="4" t="s">
        <v>23</v>
      </c>
      <c r="C61">
        <v>176</v>
      </c>
      <c r="E61" t="s">
        <v>651</v>
      </c>
      <c r="H61" s="4" t="s">
        <v>16</v>
      </c>
      <c r="I61">
        <v>3</v>
      </c>
      <c r="J61">
        <v>21922</v>
      </c>
    </row>
    <row r="62" spans="2:10" x14ac:dyDescent="0.25">
      <c r="B62" s="4" t="s">
        <v>32</v>
      </c>
      <c r="C62">
        <v>266</v>
      </c>
      <c r="E62">
        <v>316</v>
      </c>
      <c r="H62" s="4" t="s">
        <v>13</v>
      </c>
      <c r="I62">
        <v>4</v>
      </c>
      <c r="J62">
        <v>20162</v>
      </c>
    </row>
    <row r="63" spans="2:10" x14ac:dyDescent="0.25">
      <c r="B63" s="4" t="s">
        <v>17</v>
      </c>
      <c r="C63">
        <v>82</v>
      </c>
      <c r="H63" s="4" t="s">
        <v>606</v>
      </c>
      <c r="I63">
        <v>5</v>
      </c>
      <c r="J63">
        <v>19911</v>
      </c>
    </row>
    <row r="64" spans="2:10" x14ac:dyDescent="0.25">
      <c r="B64" s="4" t="s">
        <v>16</v>
      </c>
      <c r="C64">
        <v>21922</v>
      </c>
      <c r="E64" t="s">
        <v>652</v>
      </c>
    </row>
    <row r="65" spans="2:5" x14ac:dyDescent="0.25">
      <c r="B65" s="4" t="s">
        <v>13</v>
      </c>
      <c r="C65">
        <v>20162</v>
      </c>
      <c r="E65">
        <v>21</v>
      </c>
    </row>
    <row r="66" spans="2:5" x14ac:dyDescent="0.25">
      <c r="B66" s="4" t="s">
        <v>30</v>
      </c>
      <c r="C66">
        <v>100</v>
      </c>
    </row>
    <row r="67" spans="2:5" x14ac:dyDescent="0.25">
      <c r="B67" s="4" t="s">
        <v>19</v>
      </c>
      <c r="C67">
        <v>8307</v>
      </c>
    </row>
    <row r="68" spans="2:5" x14ac:dyDescent="0.25">
      <c r="B68" s="4" t="s">
        <v>26</v>
      </c>
      <c r="C68">
        <v>107</v>
      </c>
    </row>
    <row r="69" spans="2:5" x14ac:dyDescent="0.25">
      <c r="B69" s="4" t="s">
        <v>29</v>
      </c>
      <c r="C69">
        <v>308</v>
      </c>
    </row>
    <row r="70" spans="2:5" x14ac:dyDescent="0.25">
      <c r="B70" s="4" t="s">
        <v>27</v>
      </c>
      <c r="C70">
        <v>227</v>
      </c>
    </row>
    <row r="71" spans="2:5" x14ac:dyDescent="0.25">
      <c r="B71" s="4" t="s">
        <v>15</v>
      </c>
      <c r="C71">
        <v>458</v>
      </c>
    </row>
    <row r="72" spans="2:5" x14ac:dyDescent="0.25">
      <c r="B72" s="4" t="s">
        <v>31</v>
      </c>
      <c r="C72">
        <v>180</v>
      </c>
    </row>
    <row r="73" spans="2:5" x14ac:dyDescent="0.25">
      <c r="B73" s="4" t="s">
        <v>14</v>
      </c>
      <c r="C73">
        <v>131</v>
      </c>
    </row>
    <row r="74" spans="2:5" x14ac:dyDescent="0.25">
      <c r="B74" s="4" t="s">
        <v>614</v>
      </c>
      <c r="C74">
        <v>185</v>
      </c>
    </row>
    <row r="75" spans="2:5" x14ac:dyDescent="0.25">
      <c r="B75" s="4" t="s">
        <v>33</v>
      </c>
      <c r="C75">
        <v>243</v>
      </c>
    </row>
    <row r="76" spans="2:5" x14ac:dyDescent="0.25">
      <c r="B76" s="4" t="s">
        <v>602</v>
      </c>
      <c r="C76">
        <v>24474</v>
      </c>
    </row>
    <row r="77" spans="2:5" x14ac:dyDescent="0.25">
      <c r="B77" s="4" t="s">
        <v>21</v>
      </c>
      <c r="C77">
        <v>2466</v>
      </c>
    </row>
    <row r="78" spans="2:5" x14ac:dyDescent="0.25">
      <c r="B78" s="4" t="s">
        <v>610</v>
      </c>
      <c r="C78">
        <v>11952</v>
      </c>
    </row>
    <row r="79" spans="2:5" x14ac:dyDescent="0.25">
      <c r="B79" s="4" t="s">
        <v>608</v>
      </c>
      <c r="C79">
        <v>7177</v>
      </c>
    </row>
    <row r="80" spans="2:5" x14ac:dyDescent="0.25">
      <c r="B80" s="4" t="s">
        <v>36</v>
      </c>
      <c r="C80">
        <v>208</v>
      </c>
    </row>
    <row r="81" spans="2:3" x14ac:dyDescent="0.25">
      <c r="B81" s="4" t="s">
        <v>611</v>
      </c>
      <c r="C81">
        <v>9515</v>
      </c>
    </row>
    <row r="82" spans="2:3" x14ac:dyDescent="0.25">
      <c r="B82" s="4" t="s">
        <v>34</v>
      </c>
      <c r="C82">
        <v>45</v>
      </c>
    </row>
    <row r="83" spans="2:3" x14ac:dyDescent="0.25">
      <c r="B83" s="4" t="s">
        <v>20</v>
      </c>
      <c r="C83">
        <v>1457</v>
      </c>
    </row>
    <row r="84" spans="2:3" x14ac:dyDescent="0.25">
      <c r="B84" s="4" t="s">
        <v>25</v>
      </c>
      <c r="C84">
        <v>141</v>
      </c>
    </row>
    <row r="85" spans="2:3" x14ac:dyDescent="0.25">
      <c r="B85" s="4" t="s">
        <v>604</v>
      </c>
      <c r="C85">
        <v>27738</v>
      </c>
    </row>
    <row r="86" spans="2:3" x14ac:dyDescent="0.25">
      <c r="B86" s="4" t="s">
        <v>603</v>
      </c>
      <c r="C86">
        <v>8056</v>
      </c>
    </row>
    <row r="87" spans="2:3" x14ac:dyDescent="0.25">
      <c r="B87" s="4" t="s">
        <v>606</v>
      </c>
      <c r="C87">
        <v>19911</v>
      </c>
    </row>
    <row r="88" spans="2:3" x14ac:dyDescent="0.25">
      <c r="B88" s="4" t="s">
        <v>18</v>
      </c>
      <c r="C88">
        <v>7371</v>
      </c>
    </row>
    <row r="89" spans="2:3" x14ac:dyDescent="0.25">
      <c r="B89" s="4" t="s">
        <v>22</v>
      </c>
      <c r="C89">
        <v>344</v>
      </c>
    </row>
    <row r="90" spans="2:3" x14ac:dyDescent="0.25">
      <c r="B90" s="4" t="s">
        <v>607</v>
      </c>
      <c r="C90">
        <v>5438</v>
      </c>
    </row>
    <row r="91" spans="2:3" x14ac:dyDescent="0.25">
      <c r="B91" s="4" t="s">
        <v>612</v>
      </c>
      <c r="C91">
        <v>739</v>
      </c>
    </row>
    <row r="92" spans="2:3" x14ac:dyDescent="0.25">
      <c r="B92" s="4" t="s">
        <v>605</v>
      </c>
      <c r="C92">
        <v>12894</v>
      </c>
    </row>
    <row r="93" spans="2:3" x14ac:dyDescent="0.25">
      <c r="B93" s="4" t="s">
        <v>37</v>
      </c>
      <c r="C93">
        <v>10114</v>
      </c>
    </row>
    <row r="94" spans="2:3" x14ac:dyDescent="0.25">
      <c r="B94" s="4" t="s">
        <v>28</v>
      </c>
      <c r="C94">
        <v>269</v>
      </c>
    </row>
    <row r="95" spans="2:3" x14ac:dyDescent="0.25">
      <c r="B95" s="4" t="s">
        <v>12</v>
      </c>
      <c r="C95">
        <v>213</v>
      </c>
    </row>
    <row r="96" spans="2:3" x14ac:dyDescent="0.25">
      <c r="B96" s="4" t="s">
        <v>35</v>
      </c>
      <c r="C96">
        <v>274</v>
      </c>
    </row>
    <row r="97" spans="2:10" x14ac:dyDescent="0.25">
      <c r="B97" s="4" t="s">
        <v>24</v>
      </c>
      <c r="C97">
        <v>954</v>
      </c>
    </row>
    <row r="98" spans="2:10" x14ac:dyDescent="0.25">
      <c r="B98" s="4" t="s">
        <v>633</v>
      </c>
      <c r="C98">
        <v>211130</v>
      </c>
    </row>
    <row r="100" spans="2:10" x14ac:dyDescent="0.25">
      <c r="B100" s="4"/>
      <c r="H100" s="158" t="s">
        <v>653</v>
      </c>
      <c r="I100" s="158"/>
      <c r="J100" s="158"/>
    </row>
    <row r="101" spans="2:10" x14ac:dyDescent="0.25">
      <c r="B101" s="41" t="s">
        <v>632</v>
      </c>
      <c r="C101" t="s">
        <v>640</v>
      </c>
      <c r="D101" s="43" t="s">
        <v>596</v>
      </c>
      <c r="E101" s="43" t="s">
        <v>2795</v>
      </c>
    </row>
    <row r="102" spans="2:10" x14ac:dyDescent="0.25">
      <c r="B102" s="4" t="s">
        <v>558</v>
      </c>
      <c r="C102">
        <v>452</v>
      </c>
      <c r="D102" s="25" t="str">
        <f>+B102</f>
        <v>Agronomia</v>
      </c>
      <c r="E102" s="25">
        <f>+GETPIVOTDATA("operaciones_diarias",$B$101,"barrio",B102)</f>
        <v>452</v>
      </c>
      <c r="H102" s="41" t="s">
        <v>632</v>
      </c>
      <c r="I102" t="s">
        <v>643</v>
      </c>
      <c r="J102" t="s">
        <v>654</v>
      </c>
    </row>
    <row r="103" spans="2:10" x14ac:dyDescent="0.25">
      <c r="B103" s="4" t="s">
        <v>537</v>
      </c>
      <c r="C103">
        <v>5966</v>
      </c>
      <c r="D103" s="25" t="str">
        <f t="shared" ref="D103:D149" si="2">+B103</f>
        <v>Almagro</v>
      </c>
      <c r="E103" s="25">
        <f t="shared" ref="E103:E149" si="3">+GETPIVOTDATA("operaciones_diarias",$B$101,"barrio",B103)</f>
        <v>5966</v>
      </c>
      <c r="H103" s="4" t="s">
        <v>512</v>
      </c>
      <c r="I103">
        <v>1</v>
      </c>
      <c r="J103">
        <v>28954</v>
      </c>
    </row>
    <row r="104" spans="2:10" x14ac:dyDescent="0.25">
      <c r="B104" s="4" t="s">
        <v>527</v>
      </c>
      <c r="C104">
        <v>10599</v>
      </c>
      <c r="D104" s="25" t="str">
        <f t="shared" si="2"/>
        <v>Balvanera</v>
      </c>
      <c r="E104" s="25">
        <f t="shared" si="3"/>
        <v>10599</v>
      </c>
      <c r="H104" s="4" t="s">
        <v>530</v>
      </c>
      <c r="I104">
        <v>2</v>
      </c>
      <c r="J104">
        <v>16079</v>
      </c>
    </row>
    <row r="105" spans="2:10" x14ac:dyDescent="0.25">
      <c r="B105" s="4" t="s">
        <v>525</v>
      </c>
      <c r="C105">
        <v>8408</v>
      </c>
      <c r="D105" s="25" t="str">
        <f t="shared" si="2"/>
        <v>Barracas</v>
      </c>
      <c r="E105" s="25">
        <f t="shared" si="3"/>
        <v>8408</v>
      </c>
      <c r="H105" s="4" t="s">
        <v>524</v>
      </c>
      <c r="I105">
        <v>3</v>
      </c>
      <c r="J105">
        <v>15082</v>
      </c>
    </row>
    <row r="106" spans="2:10" x14ac:dyDescent="0.25">
      <c r="B106" s="4" t="s">
        <v>532</v>
      </c>
      <c r="C106">
        <v>8101</v>
      </c>
      <c r="D106" s="25" t="str">
        <f t="shared" si="2"/>
        <v>Belgrano</v>
      </c>
      <c r="E106" s="25">
        <f t="shared" si="3"/>
        <v>8101</v>
      </c>
      <c r="H106" s="4" t="s">
        <v>517</v>
      </c>
      <c r="I106">
        <v>4</v>
      </c>
      <c r="J106">
        <v>14911</v>
      </c>
    </row>
    <row r="107" spans="2:10" x14ac:dyDescent="0.25">
      <c r="B107" s="4" t="s">
        <v>520</v>
      </c>
      <c r="C107">
        <v>2566</v>
      </c>
      <c r="D107" s="25" t="str">
        <f t="shared" si="2"/>
        <v>Boca</v>
      </c>
      <c r="E107" s="25">
        <f t="shared" si="3"/>
        <v>2566</v>
      </c>
      <c r="H107" s="4" t="s">
        <v>515</v>
      </c>
      <c r="I107">
        <v>5</v>
      </c>
      <c r="J107">
        <v>11571</v>
      </c>
    </row>
    <row r="108" spans="2:10" x14ac:dyDescent="0.25">
      <c r="B108" s="4" t="s">
        <v>528</v>
      </c>
      <c r="C108">
        <v>1414</v>
      </c>
      <c r="D108" s="25" t="str">
        <f t="shared" si="2"/>
        <v>Boedo</v>
      </c>
      <c r="E108" s="25">
        <f t="shared" si="3"/>
        <v>1414</v>
      </c>
    </row>
    <row r="109" spans="2:10" x14ac:dyDescent="0.25">
      <c r="B109" s="4" t="s">
        <v>518</v>
      </c>
      <c r="C109">
        <v>8205</v>
      </c>
      <c r="D109" s="25" t="str">
        <f t="shared" si="2"/>
        <v>Caballito</v>
      </c>
      <c r="E109" s="25">
        <f t="shared" si="3"/>
        <v>8205</v>
      </c>
    </row>
    <row r="110" spans="2:10" x14ac:dyDescent="0.25">
      <c r="B110" s="4" t="s">
        <v>536</v>
      </c>
      <c r="C110">
        <v>2565</v>
      </c>
      <c r="D110" s="25" t="str">
        <f t="shared" si="2"/>
        <v>Chacarita</v>
      </c>
      <c r="E110" s="25">
        <f t="shared" si="3"/>
        <v>2565</v>
      </c>
    </row>
    <row r="111" spans="2:10" x14ac:dyDescent="0.25">
      <c r="B111" s="4" t="s">
        <v>548</v>
      </c>
      <c r="C111">
        <v>376</v>
      </c>
      <c r="D111" s="25" t="str">
        <f t="shared" si="2"/>
        <v>Coghlan</v>
      </c>
      <c r="E111" s="25">
        <f t="shared" si="3"/>
        <v>376</v>
      </c>
    </row>
    <row r="112" spans="2:10" x14ac:dyDescent="0.25">
      <c r="B112" s="4" t="s">
        <v>531</v>
      </c>
      <c r="C112">
        <v>2545</v>
      </c>
      <c r="D112" s="25" t="str">
        <f t="shared" si="2"/>
        <v>Colegiales</v>
      </c>
      <c r="E112" s="25">
        <f t="shared" si="3"/>
        <v>2545</v>
      </c>
    </row>
    <row r="113" spans="2:5" x14ac:dyDescent="0.25">
      <c r="B113" s="4" t="s">
        <v>539</v>
      </c>
      <c r="C113">
        <v>1783</v>
      </c>
      <c r="D113" s="25" t="str">
        <f t="shared" si="2"/>
        <v>Constitucion</v>
      </c>
      <c r="E113" s="25">
        <f t="shared" si="3"/>
        <v>1783</v>
      </c>
    </row>
    <row r="114" spans="2:5" x14ac:dyDescent="0.25">
      <c r="B114" s="4" t="s">
        <v>529</v>
      </c>
      <c r="C114">
        <v>7210</v>
      </c>
      <c r="D114" s="25" t="str">
        <f t="shared" si="2"/>
        <v>Flores</v>
      </c>
      <c r="E114" s="25">
        <f t="shared" si="3"/>
        <v>7210</v>
      </c>
    </row>
    <row r="115" spans="2:5" x14ac:dyDescent="0.25">
      <c r="B115" s="4" t="s">
        <v>553</v>
      </c>
      <c r="C115">
        <v>773</v>
      </c>
      <c r="D115" s="25" t="str">
        <f t="shared" si="2"/>
        <v>Floresta</v>
      </c>
      <c r="E115" s="25">
        <f t="shared" si="3"/>
        <v>773</v>
      </c>
    </row>
    <row r="116" spans="2:5" x14ac:dyDescent="0.25">
      <c r="B116" s="4" t="s">
        <v>522</v>
      </c>
      <c r="C116">
        <v>4116</v>
      </c>
      <c r="D116" s="25" t="str">
        <f t="shared" si="2"/>
        <v>Liniers</v>
      </c>
      <c r="E116" s="25">
        <f t="shared" si="3"/>
        <v>4116</v>
      </c>
    </row>
    <row r="117" spans="2:5" x14ac:dyDescent="0.25">
      <c r="B117" s="4" t="s">
        <v>547</v>
      </c>
      <c r="C117">
        <v>3605</v>
      </c>
      <c r="D117" s="25" t="str">
        <f t="shared" si="2"/>
        <v>Mataderos</v>
      </c>
      <c r="E117" s="25">
        <f t="shared" si="3"/>
        <v>3605</v>
      </c>
    </row>
    <row r="118" spans="2:5" x14ac:dyDescent="0.25">
      <c r="B118" s="4" t="s">
        <v>515</v>
      </c>
      <c r="C118">
        <v>11571</v>
      </c>
      <c r="D118" s="25" t="str">
        <f t="shared" si="2"/>
        <v>Monserrat</v>
      </c>
      <c r="E118" s="25">
        <f t="shared" si="3"/>
        <v>11571</v>
      </c>
    </row>
    <row r="119" spans="2:5" x14ac:dyDescent="0.25">
      <c r="B119" s="4" t="s">
        <v>521</v>
      </c>
      <c r="C119">
        <v>1714</v>
      </c>
      <c r="D119" s="25" t="str">
        <f t="shared" si="2"/>
        <v>Monte Castro</v>
      </c>
      <c r="E119" s="25">
        <f t="shared" si="3"/>
        <v>1714</v>
      </c>
    </row>
    <row r="120" spans="2:5" x14ac:dyDescent="0.25">
      <c r="B120" s="4" t="s">
        <v>513</v>
      </c>
      <c r="C120">
        <v>3936</v>
      </c>
      <c r="D120" s="25" t="str">
        <f t="shared" si="2"/>
        <v>Nueva Pompeya</v>
      </c>
      <c r="E120" s="25">
        <f t="shared" si="3"/>
        <v>3936</v>
      </c>
    </row>
    <row r="121" spans="2:5" x14ac:dyDescent="0.25">
      <c r="B121" s="4" t="s">
        <v>533</v>
      </c>
      <c r="C121">
        <v>3966</v>
      </c>
      <c r="D121" s="25" t="str">
        <f t="shared" si="2"/>
        <v>Nuñez</v>
      </c>
      <c r="E121" s="25">
        <f t="shared" si="3"/>
        <v>3966</v>
      </c>
    </row>
    <row r="122" spans="2:5" x14ac:dyDescent="0.25">
      <c r="B122" s="4" t="s">
        <v>530</v>
      </c>
      <c r="C122">
        <v>16079</v>
      </c>
      <c r="D122" s="25" t="str">
        <f t="shared" si="2"/>
        <v>Palermo</v>
      </c>
      <c r="E122" s="25">
        <f t="shared" si="3"/>
        <v>16079</v>
      </c>
    </row>
    <row r="123" spans="2:5" x14ac:dyDescent="0.25">
      <c r="B123" s="4" t="s">
        <v>541</v>
      </c>
      <c r="C123">
        <v>1522</v>
      </c>
      <c r="D123" s="25" t="str">
        <f t="shared" si="2"/>
        <v>Parque Avellaneda</v>
      </c>
      <c r="E123" s="25">
        <f t="shared" si="3"/>
        <v>1522</v>
      </c>
    </row>
    <row r="124" spans="2:5" x14ac:dyDescent="0.25">
      <c r="B124" s="4" t="s">
        <v>526</v>
      </c>
      <c r="C124">
        <v>1597</v>
      </c>
      <c r="D124" s="25" t="str">
        <f t="shared" si="2"/>
        <v>Parque Chacabuco</v>
      </c>
      <c r="E124" s="25">
        <f t="shared" si="3"/>
        <v>1597</v>
      </c>
    </row>
    <row r="125" spans="2:5" x14ac:dyDescent="0.25">
      <c r="B125" s="4" t="s">
        <v>554</v>
      </c>
      <c r="C125">
        <v>159</v>
      </c>
      <c r="D125" s="25" t="str">
        <f t="shared" si="2"/>
        <v>Parque Chas</v>
      </c>
      <c r="E125" s="25">
        <f t="shared" si="3"/>
        <v>159</v>
      </c>
    </row>
    <row r="126" spans="2:5" x14ac:dyDescent="0.25">
      <c r="B126" s="4" t="s">
        <v>519</v>
      </c>
      <c r="C126">
        <v>3968</v>
      </c>
      <c r="D126" s="25" t="str">
        <f t="shared" si="2"/>
        <v>Parque Patricios</v>
      </c>
      <c r="E126" s="25">
        <f t="shared" si="3"/>
        <v>3968</v>
      </c>
    </row>
    <row r="127" spans="2:5" x14ac:dyDescent="0.25">
      <c r="B127" s="4" t="s">
        <v>538</v>
      </c>
      <c r="C127">
        <v>2058</v>
      </c>
      <c r="D127" s="25" t="str">
        <f t="shared" si="2"/>
        <v>Paternal</v>
      </c>
      <c r="E127" s="25">
        <f t="shared" si="3"/>
        <v>2058</v>
      </c>
    </row>
    <row r="128" spans="2:5" x14ac:dyDescent="0.25">
      <c r="B128" s="4" t="s">
        <v>514</v>
      </c>
      <c r="C128">
        <v>3685</v>
      </c>
      <c r="D128" s="25" t="str">
        <f t="shared" si="2"/>
        <v>Puerto Madero</v>
      </c>
      <c r="E128" s="25">
        <f t="shared" si="3"/>
        <v>3685</v>
      </c>
    </row>
    <row r="129" spans="2:5" x14ac:dyDescent="0.25">
      <c r="B129" s="4" t="s">
        <v>524</v>
      </c>
      <c r="C129">
        <v>15082</v>
      </c>
      <c r="D129" s="25" t="str">
        <f t="shared" si="2"/>
        <v>Recoleta</v>
      </c>
      <c r="E129" s="25">
        <f t="shared" si="3"/>
        <v>15082</v>
      </c>
    </row>
    <row r="130" spans="2:5" x14ac:dyDescent="0.25">
      <c r="B130" s="4" t="s">
        <v>517</v>
      </c>
      <c r="C130">
        <v>14911</v>
      </c>
      <c r="D130" s="25" t="str">
        <f t="shared" si="2"/>
        <v>Retiro</v>
      </c>
      <c r="E130" s="25">
        <f t="shared" si="3"/>
        <v>14911</v>
      </c>
    </row>
    <row r="131" spans="2:5" x14ac:dyDescent="0.25">
      <c r="B131" s="4" t="s">
        <v>203</v>
      </c>
      <c r="C131">
        <v>3503</v>
      </c>
      <c r="D131" s="25" t="str">
        <f t="shared" si="2"/>
        <v>Saavedra</v>
      </c>
      <c r="E131" s="25">
        <f t="shared" si="3"/>
        <v>3503</v>
      </c>
    </row>
    <row r="132" spans="2:5" x14ac:dyDescent="0.25">
      <c r="B132" s="4" t="s">
        <v>540</v>
      </c>
      <c r="C132">
        <v>935</v>
      </c>
      <c r="D132" s="25" t="str">
        <f t="shared" si="2"/>
        <v>San Cristobal</v>
      </c>
      <c r="E132" s="25">
        <f t="shared" si="3"/>
        <v>935</v>
      </c>
    </row>
    <row r="133" spans="2:5" x14ac:dyDescent="0.25">
      <c r="B133" s="4" t="s">
        <v>512</v>
      </c>
      <c r="C133">
        <v>28954</v>
      </c>
      <c r="D133" s="25" t="str">
        <f t="shared" si="2"/>
        <v>San Nicolas</v>
      </c>
      <c r="E133" s="25">
        <f t="shared" si="3"/>
        <v>28954</v>
      </c>
    </row>
    <row r="134" spans="2:5" x14ac:dyDescent="0.25">
      <c r="B134" s="4" t="s">
        <v>549</v>
      </c>
      <c r="C134">
        <v>2359</v>
      </c>
      <c r="D134" s="25" t="str">
        <f t="shared" si="2"/>
        <v>San Telmo</v>
      </c>
      <c r="E134" s="25">
        <f t="shared" si="3"/>
        <v>2359</v>
      </c>
    </row>
    <row r="135" spans="2:5" x14ac:dyDescent="0.25">
      <c r="B135" s="4" t="s">
        <v>551</v>
      </c>
      <c r="C135">
        <v>976</v>
      </c>
      <c r="D135" s="25" t="str">
        <f t="shared" si="2"/>
        <v>Velez Sarsfield</v>
      </c>
      <c r="E135" s="25">
        <f t="shared" si="3"/>
        <v>976</v>
      </c>
    </row>
    <row r="136" spans="2:5" x14ac:dyDescent="0.25">
      <c r="B136" s="4" t="s">
        <v>557</v>
      </c>
      <c r="C136">
        <v>55</v>
      </c>
      <c r="D136" s="25" t="str">
        <f t="shared" si="2"/>
        <v>Versalles</v>
      </c>
      <c r="E136" s="25">
        <f t="shared" si="3"/>
        <v>55</v>
      </c>
    </row>
    <row r="137" spans="2:5" x14ac:dyDescent="0.25">
      <c r="B137" s="4" t="s">
        <v>516</v>
      </c>
      <c r="C137">
        <v>3860</v>
      </c>
      <c r="D137" s="25" t="str">
        <f t="shared" si="2"/>
        <v>Villa Crespo</v>
      </c>
      <c r="E137" s="25">
        <f t="shared" si="3"/>
        <v>3860</v>
      </c>
    </row>
    <row r="138" spans="2:5" x14ac:dyDescent="0.25">
      <c r="B138" s="4" t="s">
        <v>556</v>
      </c>
      <c r="C138">
        <v>2947</v>
      </c>
      <c r="D138" s="25" t="str">
        <f t="shared" si="2"/>
        <v>Villa Del Parque</v>
      </c>
      <c r="E138" s="25">
        <f t="shared" si="3"/>
        <v>2947</v>
      </c>
    </row>
    <row r="139" spans="2:5" x14ac:dyDescent="0.25">
      <c r="B139" s="4" t="s">
        <v>542</v>
      </c>
      <c r="C139">
        <v>5329</v>
      </c>
      <c r="D139" s="25" t="str">
        <f t="shared" si="2"/>
        <v>Villa Devoto</v>
      </c>
      <c r="E139" s="25">
        <f t="shared" si="3"/>
        <v>5329</v>
      </c>
    </row>
    <row r="140" spans="2:5" x14ac:dyDescent="0.25">
      <c r="B140" s="4" t="s">
        <v>552</v>
      </c>
      <c r="C140">
        <v>763</v>
      </c>
      <c r="D140" s="25" t="str">
        <f t="shared" si="2"/>
        <v>Villa Gral. Mitre</v>
      </c>
      <c r="E140" s="25">
        <f t="shared" si="3"/>
        <v>763</v>
      </c>
    </row>
    <row r="141" spans="2:5" x14ac:dyDescent="0.25">
      <c r="B141" s="4" t="s">
        <v>555</v>
      </c>
      <c r="C141">
        <v>2320</v>
      </c>
      <c r="D141" s="25" t="str">
        <f t="shared" si="2"/>
        <v>Villa Lugano</v>
      </c>
      <c r="E141" s="25">
        <f t="shared" si="3"/>
        <v>2320</v>
      </c>
    </row>
    <row r="142" spans="2:5" x14ac:dyDescent="0.25">
      <c r="B142" s="4" t="s">
        <v>550</v>
      </c>
      <c r="C142">
        <v>528</v>
      </c>
      <c r="D142" s="25" t="str">
        <f t="shared" si="2"/>
        <v>Villa Luro</v>
      </c>
      <c r="E142" s="25">
        <f t="shared" si="3"/>
        <v>528</v>
      </c>
    </row>
    <row r="143" spans="2:5" x14ac:dyDescent="0.25">
      <c r="B143" s="4" t="s">
        <v>523</v>
      </c>
      <c r="C143">
        <v>801</v>
      </c>
      <c r="D143" s="25" t="str">
        <f t="shared" si="2"/>
        <v>Villa Ortuzar</v>
      </c>
      <c r="E143" s="25">
        <f t="shared" si="3"/>
        <v>801</v>
      </c>
    </row>
    <row r="144" spans="2:5" x14ac:dyDescent="0.25">
      <c r="B144" s="4" t="s">
        <v>546</v>
      </c>
      <c r="C144">
        <v>1103</v>
      </c>
      <c r="D144" s="25" t="str">
        <f t="shared" si="2"/>
        <v>Villa Pueyrredon</v>
      </c>
      <c r="E144" s="25">
        <f t="shared" si="3"/>
        <v>1103</v>
      </c>
    </row>
    <row r="145" spans="2:5" x14ac:dyDescent="0.25">
      <c r="B145" s="4" t="s">
        <v>543</v>
      </c>
      <c r="C145">
        <v>279</v>
      </c>
      <c r="D145" s="25" t="str">
        <f t="shared" si="2"/>
        <v>Villa Real</v>
      </c>
      <c r="E145" s="25">
        <f t="shared" si="3"/>
        <v>279</v>
      </c>
    </row>
    <row r="146" spans="2:5" x14ac:dyDescent="0.25">
      <c r="B146" s="4" t="s">
        <v>534</v>
      </c>
      <c r="C146">
        <v>1175</v>
      </c>
      <c r="D146" s="25" t="str">
        <f t="shared" si="2"/>
        <v>Villa Riachuelo</v>
      </c>
      <c r="E146" s="25">
        <f t="shared" si="3"/>
        <v>1175</v>
      </c>
    </row>
    <row r="147" spans="2:5" x14ac:dyDescent="0.25">
      <c r="B147" s="4" t="s">
        <v>545</v>
      </c>
      <c r="C147">
        <v>1338</v>
      </c>
      <c r="D147" s="25" t="str">
        <f t="shared" si="2"/>
        <v>Villa Santa Rita</v>
      </c>
      <c r="E147" s="25">
        <f t="shared" si="3"/>
        <v>1338</v>
      </c>
    </row>
    <row r="148" spans="2:5" x14ac:dyDescent="0.25">
      <c r="B148" s="4" t="s">
        <v>544</v>
      </c>
      <c r="C148">
        <v>1292</v>
      </c>
      <c r="D148" s="25" t="str">
        <f t="shared" si="2"/>
        <v>Villa Soldati</v>
      </c>
      <c r="E148" s="25">
        <f t="shared" si="3"/>
        <v>1292</v>
      </c>
    </row>
    <row r="149" spans="2:5" x14ac:dyDescent="0.25">
      <c r="B149" s="4" t="s">
        <v>535</v>
      </c>
      <c r="C149">
        <v>3681</v>
      </c>
      <c r="D149" s="25" t="str">
        <f t="shared" si="2"/>
        <v>Villa Urquiza</v>
      </c>
      <c r="E149" s="25">
        <f t="shared" si="3"/>
        <v>3681</v>
      </c>
    </row>
    <row r="150" spans="2:5" x14ac:dyDescent="0.25">
      <c r="B150" s="4" t="s">
        <v>633</v>
      </c>
      <c r="C150">
        <v>211130</v>
      </c>
    </row>
    <row r="152" spans="2:5" x14ac:dyDescent="0.25">
      <c r="B152" s="41" t="s">
        <v>632</v>
      </c>
      <c r="C152" t="s">
        <v>640</v>
      </c>
      <c r="D152" s="43" t="s">
        <v>2793</v>
      </c>
      <c r="E152" s="43" t="s">
        <v>2794</v>
      </c>
    </row>
    <row r="153" spans="2:5" x14ac:dyDescent="0.25">
      <c r="B153" s="4" t="s">
        <v>559</v>
      </c>
      <c r="C153">
        <v>63263</v>
      </c>
      <c r="D153" s="25" t="str">
        <f>+B153</f>
        <v>Comuna 1</v>
      </c>
      <c r="E153" s="25">
        <f>+GETPIVOTDATA("operaciones_diarias",$B$152,"comuna",B153)</f>
        <v>63263</v>
      </c>
    </row>
    <row r="154" spans="2:5" x14ac:dyDescent="0.25">
      <c r="B154" s="4" t="s">
        <v>563</v>
      </c>
      <c r="C154">
        <v>4325</v>
      </c>
      <c r="D154" s="25" t="str">
        <f t="shared" ref="D154:D167" si="4">+B154</f>
        <v>Comuna 10</v>
      </c>
      <c r="E154" s="25">
        <f t="shared" ref="E154:E167" si="5">+GETPIVOTDATA("operaciones_diarias",$B$152,"comuna",B154)</f>
        <v>4325</v>
      </c>
    </row>
    <row r="155" spans="2:5" x14ac:dyDescent="0.25">
      <c r="B155" s="4" t="s">
        <v>573</v>
      </c>
      <c r="C155">
        <v>10377</v>
      </c>
      <c r="D155" s="25" t="str">
        <f t="shared" si="4"/>
        <v>Comuna 11</v>
      </c>
      <c r="E155" s="25">
        <f t="shared" si="5"/>
        <v>10377</v>
      </c>
    </row>
    <row r="156" spans="2:5" x14ac:dyDescent="0.25">
      <c r="B156" s="4" t="s">
        <v>571</v>
      </c>
      <c r="C156">
        <v>8663</v>
      </c>
      <c r="D156" s="25" t="str">
        <f t="shared" si="4"/>
        <v>Comuna 12</v>
      </c>
      <c r="E156" s="25">
        <f t="shared" si="5"/>
        <v>8663</v>
      </c>
    </row>
    <row r="157" spans="2:5" x14ac:dyDescent="0.25">
      <c r="B157" s="4" t="s">
        <v>570</v>
      </c>
      <c r="C157">
        <v>14612</v>
      </c>
      <c r="D157" s="25" t="str">
        <f t="shared" si="4"/>
        <v>Comuna 13</v>
      </c>
      <c r="E157" s="25">
        <f t="shared" si="5"/>
        <v>14612</v>
      </c>
    </row>
    <row r="158" spans="2:5" x14ac:dyDescent="0.25">
      <c r="B158" s="4" t="s">
        <v>569</v>
      </c>
      <c r="C158">
        <v>16079</v>
      </c>
      <c r="D158" s="25" t="str">
        <f t="shared" si="4"/>
        <v>Comuna 14</v>
      </c>
      <c r="E158" s="25">
        <f t="shared" si="5"/>
        <v>16079</v>
      </c>
    </row>
    <row r="159" spans="2:5" x14ac:dyDescent="0.25">
      <c r="B159" s="4" t="s">
        <v>561</v>
      </c>
      <c r="C159">
        <v>9895</v>
      </c>
      <c r="D159" s="25" t="str">
        <f t="shared" si="4"/>
        <v>Comuna 15</v>
      </c>
      <c r="E159" s="25">
        <f t="shared" si="5"/>
        <v>9895</v>
      </c>
    </row>
    <row r="160" spans="2:5" x14ac:dyDescent="0.25">
      <c r="B160" s="4" t="s">
        <v>565</v>
      </c>
      <c r="C160">
        <v>15082</v>
      </c>
      <c r="D160" s="25" t="str">
        <f t="shared" si="4"/>
        <v>Comuna 2</v>
      </c>
      <c r="E160" s="25">
        <f t="shared" si="5"/>
        <v>15082</v>
      </c>
    </row>
    <row r="161" spans="2:15" x14ac:dyDescent="0.25">
      <c r="B161" s="4" t="s">
        <v>567</v>
      </c>
      <c r="C161">
        <v>11534</v>
      </c>
      <c r="D161" s="25" t="str">
        <f t="shared" si="4"/>
        <v>Comuna 3</v>
      </c>
      <c r="E161" s="25">
        <f t="shared" si="5"/>
        <v>11534</v>
      </c>
    </row>
    <row r="162" spans="2:15" x14ac:dyDescent="0.25">
      <c r="B162" s="4" t="s">
        <v>560</v>
      </c>
      <c r="C162">
        <v>18878</v>
      </c>
      <c r="D162" s="25" t="str">
        <f t="shared" si="4"/>
        <v>Comuna 4</v>
      </c>
      <c r="E162" s="25">
        <f t="shared" si="5"/>
        <v>18878</v>
      </c>
    </row>
    <row r="163" spans="2:15" x14ac:dyDescent="0.25">
      <c r="B163" s="4" t="s">
        <v>568</v>
      </c>
      <c r="C163">
        <v>7380</v>
      </c>
      <c r="D163" s="25" t="str">
        <f t="shared" si="4"/>
        <v>Comuna 5</v>
      </c>
      <c r="E163" s="25">
        <f t="shared" si="5"/>
        <v>7380</v>
      </c>
    </row>
    <row r="164" spans="2:15" x14ac:dyDescent="0.25">
      <c r="B164" s="4" t="s">
        <v>562</v>
      </c>
      <c r="C164">
        <v>8205</v>
      </c>
      <c r="D164" s="25" t="str">
        <f t="shared" si="4"/>
        <v>Comuna 6</v>
      </c>
      <c r="E164" s="25">
        <f t="shared" si="5"/>
        <v>8205</v>
      </c>
    </row>
    <row r="165" spans="2:15" x14ac:dyDescent="0.25">
      <c r="B165" s="4" t="s">
        <v>566</v>
      </c>
      <c r="C165">
        <v>8807</v>
      </c>
      <c r="D165" s="25" t="str">
        <f t="shared" si="4"/>
        <v>Comuna 7</v>
      </c>
      <c r="E165" s="25">
        <f t="shared" si="5"/>
        <v>8807</v>
      </c>
    </row>
    <row r="166" spans="2:15" x14ac:dyDescent="0.25">
      <c r="B166" s="4" t="s">
        <v>572</v>
      </c>
      <c r="C166">
        <v>4787</v>
      </c>
      <c r="D166" s="25" t="str">
        <f t="shared" si="4"/>
        <v>Comuna 8</v>
      </c>
      <c r="E166" s="25">
        <f t="shared" si="5"/>
        <v>4787</v>
      </c>
    </row>
    <row r="167" spans="2:15" x14ac:dyDescent="0.25">
      <c r="B167" s="4" t="s">
        <v>564</v>
      </c>
      <c r="C167">
        <v>9243</v>
      </c>
      <c r="D167" s="25" t="str">
        <f t="shared" si="4"/>
        <v>Comuna 9</v>
      </c>
      <c r="E167" s="25">
        <f t="shared" si="5"/>
        <v>9243</v>
      </c>
    </row>
    <row r="168" spans="2:15" x14ac:dyDescent="0.25">
      <c r="B168" s="4" t="s">
        <v>633</v>
      </c>
      <c r="C168">
        <v>211130</v>
      </c>
    </row>
    <row r="170" spans="2:15" ht="15.75" x14ac:dyDescent="0.25">
      <c r="B170" s="160" t="s">
        <v>665</v>
      </c>
      <c r="C170" s="160"/>
      <c r="D170" s="160"/>
      <c r="E170" s="160"/>
    </row>
    <row r="171" spans="2:15" x14ac:dyDescent="0.25">
      <c r="B171" s="41" t="s">
        <v>632</v>
      </c>
      <c r="C171" t="s">
        <v>659</v>
      </c>
      <c r="M171" s="63"/>
      <c r="N171" s="63"/>
      <c r="O171" s="63"/>
    </row>
    <row r="172" spans="2:15" x14ac:dyDescent="0.25">
      <c r="B172" s="4" t="s">
        <v>656</v>
      </c>
      <c r="C172" s="55">
        <v>1</v>
      </c>
    </row>
    <row r="173" spans="2:15" x14ac:dyDescent="0.25">
      <c r="B173" s="46" t="s">
        <v>39</v>
      </c>
      <c r="C173" s="55">
        <v>0.66718506998444793</v>
      </c>
      <c r="D173" s="25" t="str">
        <f>+B173</f>
        <v>BANELCO</v>
      </c>
      <c r="E173" s="42">
        <f>+GETPIVOTDATA("no_vidente",$B$171,"red","BANELCO","no_vidente",TRUE)</f>
        <v>0.66718506998444793</v>
      </c>
    </row>
    <row r="174" spans="2:15" x14ac:dyDescent="0.25">
      <c r="B174" s="46" t="s">
        <v>38</v>
      </c>
      <c r="C174" s="55">
        <v>0.33281493001555212</v>
      </c>
      <c r="D174" s="25" t="str">
        <f>+B174</f>
        <v>LINK</v>
      </c>
      <c r="E174" s="42">
        <f>+GETPIVOTDATA("no_vidente",$B$171,"red","LINK","no_vidente",TRUE)</f>
        <v>0.33281493001555212</v>
      </c>
    </row>
    <row r="175" spans="2:15" x14ac:dyDescent="0.25">
      <c r="B175" s="4" t="s">
        <v>633</v>
      </c>
      <c r="C175" s="55">
        <v>1</v>
      </c>
      <c r="E175" s="80"/>
    </row>
    <row r="177" spans="2:12" x14ac:dyDescent="0.25">
      <c r="B177" s="41" t="s">
        <v>632</v>
      </c>
      <c r="C177" t="s">
        <v>670</v>
      </c>
    </row>
    <row r="178" spans="2:12" x14ac:dyDescent="0.25">
      <c r="B178" s="4" t="s">
        <v>655</v>
      </c>
      <c r="C178">
        <v>596</v>
      </c>
      <c r="D178" s="25" t="s">
        <v>668</v>
      </c>
      <c r="E178" s="25">
        <f>+GETPIVOTDATA("no_vidente",$B$177,"no_vidente",B178)</f>
        <v>596</v>
      </c>
      <c r="F178" s="57">
        <f>+E178/$E$180</f>
        <v>0.48064516129032259</v>
      </c>
    </row>
    <row r="179" spans="2:12" x14ac:dyDescent="0.25">
      <c r="B179" s="4" t="s">
        <v>656</v>
      </c>
      <c r="C179">
        <v>644</v>
      </c>
      <c r="D179" s="25" t="s">
        <v>669</v>
      </c>
      <c r="E179" s="25">
        <f>+GETPIVOTDATA("no_vidente",$B$177,"no_vidente",B179)</f>
        <v>644</v>
      </c>
      <c r="F179" s="57">
        <f>+E179/$E$180</f>
        <v>0.51935483870967747</v>
      </c>
      <c r="J179" s="59"/>
      <c r="K179" s="59"/>
      <c r="L179" s="59"/>
    </row>
    <row r="180" spans="2:12" x14ac:dyDescent="0.25">
      <c r="B180" s="4" t="s">
        <v>633</v>
      </c>
      <c r="C180">
        <v>1240</v>
      </c>
      <c r="D180" s="25"/>
      <c r="E180" s="25">
        <f>+E178+E179</f>
        <v>1240</v>
      </c>
      <c r="F180" s="42">
        <f>+F178+F179</f>
        <v>1</v>
      </c>
      <c r="J180" s="59"/>
      <c r="K180" s="59"/>
      <c r="L180" s="59"/>
    </row>
    <row r="181" spans="2:12" x14ac:dyDescent="0.25">
      <c r="J181" s="59"/>
      <c r="K181" s="59"/>
      <c r="L181" s="59"/>
    </row>
    <row r="182" spans="2:12" x14ac:dyDescent="0.25">
      <c r="J182" s="59"/>
      <c r="K182" s="59"/>
      <c r="L182" s="59"/>
    </row>
    <row r="183" spans="2:12" x14ac:dyDescent="0.25">
      <c r="B183" s="41" t="s">
        <v>632</v>
      </c>
      <c r="C183" t="s">
        <v>660</v>
      </c>
      <c r="D183" t="s">
        <v>640</v>
      </c>
      <c r="F183" s="14" t="s">
        <v>2839</v>
      </c>
      <c r="G183" s="14" t="s">
        <v>2840</v>
      </c>
      <c r="H183" s="14" t="s">
        <v>2841</v>
      </c>
    </row>
    <row r="184" spans="2:12" x14ac:dyDescent="0.25">
      <c r="B184" s="4" t="s">
        <v>655</v>
      </c>
      <c r="C184">
        <v>602</v>
      </c>
      <c r="D184">
        <v>104138</v>
      </c>
      <c r="E184" s="25" t="s">
        <v>664</v>
      </c>
      <c r="F184" s="60">
        <f>+GETPIVOTDATA("Suma de operaciones_diarias",$B$183,"dolares",FALSE)</f>
        <v>104138</v>
      </c>
      <c r="G184" s="25">
        <f>+GETPIVOTDATA("Cuenta de dolares",$B$183,"dolares",FALSE)</f>
        <v>602</v>
      </c>
      <c r="H184" s="42">
        <f>+G184/$G$186</f>
        <v>0.48548387096774193</v>
      </c>
    </row>
    <row r="185" spans="2:12" x14ac:dyDescent="0.25">
      <c r="B185" s="4" t="s">
        <v>656</v>
      </c>
      <c r="C185">
        <v>638</v>
      </c>
      <c r="D185">
        <v>106992</v>
      </c>
      <c r="E185" s="25" t="s">
        <v>661</v>
      </c>
      <c r="F185" s="60">
        <f>+GETPIVOTDATA("Suma de operaciones_diarias",$B$183,"dolares",TRUE)</f>
        <v>106992</v>
      </c>
      <c r="G185" s="25">
        <f>+GETPIVOTDATA("Cuenta de dolares",$B$183,"dolares",TRUE)</f>
        <v>638</v>
      </c>
      <c r="H185" s="42">
        <f>+G185/$G$186</f>
        <v>0.51451612903225807</v>
      </c>
    </row>
    <row r="186" spans="2:12" x14ac:dyDescent="0.25">
      <c r="B186" s="4" t="s">
        <v>633</v>
      </c>
      <c r="C186">
        <v>1240</v>
      </c>
      <c r="D186">
        <v>211130</v>
      </c>
      <c r="G186" s="61">
        <f>+G184+G185</f>
        <v>1240</v>
      </c>
      <c r="H186" s="62">
        <f>+H184+H185</f>
        <v>1</v>
      </c>
    </row>
  </sheetData>
  <autoFilter ref="B9:F49" xr:uid="{3788C942-8B55-48C0-A9BE-3FA3DA95BC3A}"/>
  <mergeCells count="3">
    <mergeCell ref="H100:J100"/>
    <mergeCell ref="B170:E170"/>
    <mergeCell ref="B1:J1"/>
  </mergeCells>
  <pageMargins left="0.7" right="0.7" top="0.75" bottom="0.75" header="0.3" footer="0.3"/>
  <pageSetup orientation="portrait"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D3466-8EE3-43D7-A5F0-BDE19421A8F1}">
  <sheetPr>
    <tabColor theme="0" tint="-0.249977111117893"/>
  </sheetPr>
  <dimension ref="A1:W49"/>
  <sheetViews>
    <sheetView workbookViewId="0">
      <selection activeCell="C5" sqref="C5"/>
    </sheetView>
  </sheetViews>
  <sheetFormatPr baseColWidth="10" defaultRowHeight="15" x14ac:dyDescent="0.25"/>
  <cols>
    <col min="2" max="2" width="14.5703125" customWidth="1"/>
    <col min="5" max="5" width="11.85546875" bestFit="1" customWidth="1"/>
    <col min="6" max="8" width="11.85546875" customWidth="1"/>
    <col min="9" max="9" width="14.28515625" customWidth="1"/>
    <col min="10" max="10" width="17" customWidth="1"/>
    <col min="11" max="11" width="37.5703125" customWidth="1"/>
    <col min="12" max="12" width="13" customWidth="1"/>
    <col min="14" max="14" width="17.5703125" customWidth="1"/>
    <col min="17" max="17" width="12.7109375" customWidth="1"/>
    <col min="23" max="23" width="14.42578125" customWidth="1"/>
  </cols>
  <sheetData>
    <row r="1" spans="1:23" x14ac:dyDescent="0.25">
      <c r="A1" t="s">
        <v>575</v>
      </c>
      <c r="B1" t="s">
        <v>576</v>
      </c>
      <c r="D1" t="s">
        <v>575</v>
      </c>
      <c r="E1" t="s">
        <v>577</v>
      </c>
      <c r="G1" t="s">
        <v>575</v>
      </c>
      <c r="H1" t="s">
        <v>615</v>
      </c>
      <c r="J1" t="s">
        <v>575</v>
      </c>
      <c r="K1" t="s">
        <v>593</v>
      </c>
      <c r="M1" t="s">
        <v>575</v>
      </c>
      <c r="N1" t="s">
        <v>596</v>
      </c>
      <c r="P1" t="s">
        <v>575</v>
      </c>
      <c r="Q1" t="s">
        <v>597</v>
      </c>
      <c r="S1" t="s">
        <v>575</v>
      </c>
      <c r="T1" t="s">
        <v>616</v>
      </c>
      <c r="V1" t="s">
        <v>575</v>
      </c>
      <c r="W1" t="s">
        <v>667</v>
      </c>
    </row>
    <row r="2" spans="1:23" x14ac:dyDescent="0.25">
      <c r="A2">
        <v>1</v>
      </c>
      <c r="B2" t="b">
        <v>1</v>
      </c>
      <c r="D2">
        <v>1</v>
      </c>
      <c r="E2" t="b">
        <v>1</v>
      </c>
      <c r="G2">
        <v>1</v>
      </c>
      <c r="H2" t="s">
        <v>38</v>
      </c>
      <c r="J2">
        <v>1</v>
      </c>
      <c r="K2" t="s">
        <v>12</v>
      </c>
      <c r="M2">
        <v>1</v>
      </c>
      <c r="N2" t="s">
        <v>558</v>
      </c>
      <c r="P2">
        <v>1</v>
      </c>
      <c r="Q2" t="s">
        <v>559</v>
      </c>
      <c r="S2">
        <v>1</v>
      </c>
      <c r="T2" t="s">
        <v>40</v>
      </c>
      <c r="V2">
        <v>1</v>
      </c>
      <c r="W2" t="s">
        <v>666</v>
      </c>
    </row>
    <row r="3" spans="1:23" x14ac:dyDescent="0.25">
      <c r="A3">
        <v>2</v>
      </c>
      <c r="B3" t="b">
        <v>0</v>
      </c>
      <c r="D3">
        <v>2</v>
      </c>
      <c r="E3" t="b">
        <v>0</v>
      </c>
      <c r="G3">
        <v>2</v>
      </c>
      <c r="H3" t="s">
        <v>39</v>
      </c>
      <c r="J3">
        <v>2</v>
      </c>
      <c r="K3" t="s">
        <v>13</v>
      </c>
      <c r="M3">
        <v>2</v>
      </c>
      <c r="N3" t="s">
        <v>537</v>
      </c>
      <c r="P3">
        <v>2</v>
      </c>
      <c r="Q3" t="s">
        <v>565</v>
      </c>
      <c r="V3">
        <v>2</v>
      </c>
      <c r="W3" t="s">
        <v>657</v>
      </c>
    </row>
    <row r="4" spans="1:23" x14ac:dyDescent="0.25">
      <c r="J4">
        <v>3</v>
      </c>
      <c r="K4" t="s">
        <v>14</v>
      </c>
      <c r="M4">
        <v>3</v>
      </c>
      <c r="N4" t="s">
        <v>527</v>
      </c>
      <c r="P4">
        <v>3</v>
      </c>
      <c r="Q4" t="s">
        <v>567</v>
      </c>
    </row>
    <row r="5" spans="1:23" x14ac:dyDescent="0.25">
      <c r="J5">
        <v>4</v>
      </c>
      <c r="K5" t="s">
        <v>15</v>
      </c>
      <c r="M5">
        <v>4</v>
      </c>
      <c r="N5" t="s">
        <v>525</v>
      </c>
      <c r="P5">
        <v>4</v>
      </c>
      <c r="Q5" t="s">
        <v>560</v>
      </c>
    </row>
    <row r="6" spans="1:23" x14ac:dyDescent="0.25">
      <c r="J6">
        <v>5</v>
      </c>
      <c r="K6" t="s">
        <v>16</v>
      </c>
      <c r="M6">
        <v>5</v>
      </c>
      <c r="N6" t="s">
        <v>532</v>
      </c>
      <c r="P6">
        <v>5</v>
      </c>
      <c r="Q6" t="s">
        <v>568</v>
      </c>
    </row>
    <row r="7" spans="1:23" x14ac:dyDescent="0.25">
      <c r="J7">
        <v>6</v>
      </c>
      <c r="K7" t="s">
        <v>17</v>
      </c>
      <c r="M7">
        <v>6</v>
      </c>
      <c r="N7" t="s">
        <v>520</v>
      </c>
      <c r="P7">
        <v>6</v>
      </c>
      <c r="Q7" t="s">
        <v>562</v>
      </c>
    </row>
    <row r="8" spans="1:23" x14ac:dyDescent="0.25">
      <c r="J8">
        <v>7</v>
      </c>
      <c r="K8" t="s">
        <v>18</v>
      </c>
      <c r="M8">
        <v>7</v>
      </c>
      <c r="N8" t="s">
        <v>528</v>
      </c>
      <c r="P8">
        <v>7</v>
      </c>
      <c r="Q8" t="s">
        <v>566</v>
      </c>
    </row>
    <row r="9" spans="1:23" x14ac:dyDescent="0.25">
      <c r="J9">
        <v>8</v>
      </c>
      <c r="K9" t="s">
        <v>19</v>
      </c>
      <c r="M9">
        <v>8</v>
      </c>
      <c r="N9" t="s">
        <v>518</v>
      </c>
      <c r="P9">
        <v>8</v>
      </c>
      <c r="Q9" t="s">
        <v>572</v>
      </c>
    </row>
    <row r="10" spans="1:23" x14ac:dyDescent="0.25">
      <c r="J10">
        <v>9</v>
      </c>
      <c r="K10" t="s">
        <v>20</v>
      </c>
      <c r="M10">
        <v>9</v>
      </c>
      <c r="N10" t="s">
        <v>536</v>
      </c>
      <c r="P10">
        <v>9</v>
      </c>
      <c r="Q10" t="s">
        <v>564</v>
      </c>
    </row>
    <row r="11" spans="1:23" x14ac:dyDescent="0.25">
      <c r="J11">
        <v>10</v>
      </c>
      <c r="K11" t="s">
        <v>21</v>
      </c>
      <c r="M11">
        <v>10</v>
      </c>
      <c r="N11" t="s">
        <v>548</v>
      </c>
      <c r="P11">
        <v>10</v>
      </c>
      <c r="Q11" t="s">
        <v>563</v>
      </c>
    </row>
    <row r="12" spans="1:23" x14ac:dyDescent="0.25">
      <c r="J12">
        <v>11</v>
      </c>
      <c r="K12" t="s">
        <v>22</v>
      </c>
      <c r="M12">
        <v>11</v>
      </c>
      <c r="N12" t="s">
        <v>531</v>
      </c>
      <c r="P12">
        <v>11</v>
      </c>
      <c r="Q12" t="s">
        <v>573</v>
      </c>
    </row>
    <row r="13" spans="1:23" x14ac:dyDescent="0.25">
      <c r="J13">
        <v>12</v>
      </c>
      <c r="K13" t="s">
        <v>23</v>
      </c>
      <c r="M13">
        <v>12</v>
      </c>
      <c r="N13" t="s">
        <v>539</v>
      </c>
      <c r="P13">
        <v>12</v>
      </c>
      <c r="Q13" t="s">
        <v>571</v>
      </c>
    </row>
    <row r="14" spans="1:23" x14ac:dyDescent="0.25">
      <c r="J14">
        <v>13</v>
      </c>
      <c r="K14" t="s">
        <v>24</v>
      </c>
      <c r="M14">
        <v>13</v>
      </c>
      <c r="N14" t="s">
        <v>529</v>
      </c>
      <c r="P14">
        <v>13</v>
      </c>
      <c r="Q14" t="s">
        <v>570</v>
      </c>
    </row>
    <row r="15" spans="1:23" x14ac:dyDescent="0.25">
      <c r="J15">
        <v>14</v>
      </c>
      <c r="K15" t="s">
        <v>25</v>
      </c>
      <c r="M15">
        <v>14</v>
      </c>
      <c r="N15" t="s">
        <v>553</v>
      </c>
      <c r="P15">
        <v>14</v>
      </c>
      <c r="Q15" t="s">
        <v>569</v>
      </c>
    </row>
    <row r="16" spans="1:23" x14ac:dyDescent="0.25">
      <c r="J16">
        <v>15</v>
      </c>
      <c r="K16" t="s">
        <v>26</v>
      </c>
      <c r="M16">
        <v>15</v>
      </c>
      <c r="N16" t="s">
        <v>522</v>
      </c>
      <c r="P16">
        <v>15</v>
      </c>
      <c r="Q16" t="s">
        <v>561</v>
      </c>
    </row>
    <row r="17" spans="10:14" x14ac:dyDescent="0.25">
      <c r="J17">
        <v>16</v>
      </c>
      <c r="K17" t="s">
        <v>27</v>
      </c>
      <c r="M17">
        <v>16</v>
      </c>
      <c r="N17" t="s">
        <v>547</v>
      </c>
    </row>
    <row r="18" spans="10:14" x14ac:dyDescent="0.25">
      <c r="J18">
        <v>17</v>
      </c>
      <c r="K18" t="s">
        <v>28</v>
      </c>
      <c r="M18">
        <v>17</v>
      </c>
      <c r="N18" t="s">
        <v>515</v>
      </c>
    </row>
    <row r="19" spans="10:14" x14ac:dyDescent="0.25">
      <c r="J19">
        <v>18</v>
      </c>
      <c r="K19" t="s">
        <v>29</v>
      </c>
      <c r="M19">
        <v>18</v>
      </c>
      <c r="N19" t="s">
        <v>521</v>
      </c>
    </row>
    <row r="20" spans="10:14" x14ac:dyDescent="0.25">
      <c r="J20">
        <v>19</v>
      </c>
      <c r="K20" t="s">
        <v>30</v>
      </c>
      <c r="M20">
        <v>19</v>
      </c>
      <c r="N20" t="s">
        <v>513</v>
      </c>
    </row>
    <row r="21" spans="10:14" x14ac:dyDescent="0.25">
      <c r="J21">
        <v>20</v>
      </c>
      <c r="K21" t="s">
        <v>31</v>
      </c>
      <c r="M21">
        <v>20</v>
      </c>
      <c r="N21" t="s">
        <v>533</v>
      </c>
    </row>
    <row r="22" spans="10:14" x14ac:dyDescent="0.25">
      <c r="J22">
        <v>21</v>
      </c>
      <c r="K22" t="s">
        <v>32</v>
      </c>
      <c r="M22">
        <v>21</v>
      </c>
      <c r="N22" t="s">
        <v>530</v>
      </c>
    </row>
    <row r="23" spans="10:14" x14ac:dyDescent="0.25">
      <c r="J23">
        <v>22</v>
      </c>
      <c r="K23" t="s">
        <v>33</v>
      </c>
      <c r="M23">
        <v>22</v>
      </c>
      <c r="N23" t="s">
        <v>541</v>
      </c>
    </row>
    <row r="24" spans="10:14" x14ac:dyDescent="0.25">
      <c r="J24">
        <v>23</v>
      </c>
      <c r="K24" t="s">
        <v>34</v>
      </c>
      <c r="M24">
        <v>23</v>
      </c>
      <c r="N24" t="s">
        <v>526</v>
      </c>
    </row>
    <row r="25" spans="10:14" x14ac:dyDescent="0.25">
      <c r="J25">
        <v>24</v>
      </c>
      <c r="K25" t="s">
        <v>35</v>
      </c>
      <c r="M25">
        <v>24</v>
      </c>
      <c r="N25" t="s">
        <v>554</v>
      </c>
    </row>
    <row r="26" spans="10:14" x14ac:dyDescent="0.25">
      <c r="J26">
        <v>25</v>
      </c>
      <c r="K26" t="s">
        <v>36</v>
      </c>
      <c r="M26">
        <v>25</v>
      </c>
      <c r="N26" t="s">
        <v>519</v>
      </c>
    </row>
    <row r="27" spans="10:14" x14ac:dyDescent="0.25">
      <c r="J27">
        <v>26</v>
      </c>
      <c r="K27" t="s">
        <v>602</v>
      </c>
      <c r="M27">
        <v>26</v>
      </c>
      <c r="N27" t="s">
        <v>538</v>
      </c>
    </row>
    <row r="28" spans="10:14" x14ac:dyDescent="0.25">
      <c r="J28">
        <v>27</v>
      </c>
      <c r="K28" t="s">
        <v>603</v>
      </c>
      <c r="M28">
        <v>27</v>
      </c>
      <c r="N28" t="s">
        <v>514</v>
      </c>
    </row>
    <row r="29" spans="10:14" x14ac:dyDescent="0.25">
      <c r="J29">
        <v>28</v>
      </c>
      <c r="K29" t="s">
        <v>604</v>
      </c>
      <c r="M29">
        <v>28</v>
      </c>
      <c r="N29" t="s">
        <v>524</v>
      </c>
    </row>
    <row r="30" spans="10:14" x14ac:dyDescent="0.25">
      <c r="J30">
        <v>29</v>
      </c>
      <c r="K30" t="s">
        <v>605</v>
      </c>
      <c r="M30">
        <v>29</v>
      </c>
      <c r="N30" t="s">
        <v>517</v>
      </c>
    </row>
    <row r="31" spans="10:14" x14ac:dyDescent="0.25">
      <c r="J31">
        <v>30</v>
      </c>
      <c r="K31" t="s">
        <v>606</v>
      </c>
      <c r="M31">
        <v>30</v>
      </c>
      <c r="N31" t="s">
        <v>203</v>
      </c>
    </row>
    <row r="32" spans="10:14" x14ac:dyDescent="0.25">
      <c r="J32">
        <v>31</v>
      </c>
      <c r="K32" t="s">
        <v>607</v>
      </c>
      <c r="M32">
        <v>31</v>
      </c>
      <c r="N32" t="s">
        <v>540</v>
      </c>
    </row>
    <row r="33" spans="10:14" x14ac:dyDescent="0.25">
      <c r="J33">
        <v>32</v>
      </c>
      <c r="K33" t="s">
        <v>608</v>
      </c>
      <c r="M33">
        <v>32</v>
      </c>
      <c r="N33" t="s">
        <v>512</v>
      </c>
    </row>
    <row r="34" spans="10:14" x14ac:dyDescent="0.25">
      <c r="J34">
        <v>33</v>
      </c>
      <c r="K34" t="s">
        <v>609</v>
      </c>
      <c r="M34">
        <v>33</v>
      </c>
      <c r="N34" t="s">
        <v>549</v>
      </c>
    </row>
    <row r="35" spans="10:14" x14ac:dyDescent="0.25">
      <c r="J35">
        <v>34</v>
      </c>
      <c r="K35" t="s">
        <v>37</v>
      </c>
      <c r="M35">
        <v>34</v>
      </c>
      <c r="N35" t="s">
        <v>551</v>
      </c>
    </row>
    <row r="36" spans="10:14" x14ac:dyDescent="0.25">
      <c r="J36">
        <v>35</v>
      </c>
      <c r="K36" t="s">
        <v>610</v>
      </c>
      <c r="M36">
        <v>35</v>
      </c>
      <c r="N36" t="s">
        <v>557</v>
      </c>
    </row>
    <row r="37" spans="10:14" x14ac:dyDescent="0.25">
      <c r="J37">
        <v>36</v>
      </c>
      <c r="K37" t="s">
        <v>611</v>
      </c>
      <c r="M37">
        <v>36</v>
      </c>
      <c r="N37" t="s">
        <v>516</v>
      </c>
    </row>
    <row r="38" spans="10:14" x14ac:dyDescent="0.25">
      <c r="J38">
        <v>37</v>
      </c>
      <c r="K38" t="s">
        <v>612</v>
      </c>
      <c r="M38">
        <v>37</v>
      </c>
      <c r="N38" t="s">
        <v>556</v>
      </c>
    </row>
    <row r="39" spans="10:14" x14ac:dyDescent="0.25">
      <c r="J39">
        <v>38</v>
      </c>
      <c r="K39" t="s">
        <v>613</v>
      </c>
      <c r="M39">
        <v>38</v>
      </c>
      <c r="N39" t="s">
        <v>542</v>
      </c>
    </row>
    <row r="40" spans="10:14" x14ac:dyDescent="0.25">
      <c r="J40">
        <v>39</v>
      </c>
      <c r="K40" t="s">
        <v>614</v>
      </c>
      <c r="M40">
        <v>39</v>
      </c>
      <c r="N40" t="s">
        <v>552</v>
      </c>
    </row>
    <row r="41" spans="10:14" x14ac:dyDescent="0.25">
      <c r="M41">
        <v>40</v>
      </c>
      <c r="N41" t="s">
        <v>555</v>
      </c>
    </row>
    <row r="42" spans="10:14" x14ac:dyDescent="0.25">
      <c r="M42">
        <v>41</v>
      </c>
      <c r="N42" t="s">
        <v>550</v>
      </c>
    </row>
    <row r="43" spans="10:14" x14ac:dyDescent="0.25">
      <c r="M43">
        <v>42</v>
      </c>
      <c r="N43" t="s">
        <v>523</v>
      </c>
    </row>
    <row r="44" spans="10:14" x14ac:dyDescent="0.25">
      <c r="M44">
        <v>43</v>
      </c>
      <c r="N44" t="s">
        <v>546</v>
      </c>
    </row>
    <row r="45" spans="10:14" x14ac:dyDescent="0.25">
      <c r="M45">
        <v>44</v>
      </c>
      <c r="N45" t="s">
        <v>543</v>
      </c>
    </row>
    <row r="46" spans="10:14" x14ac:dyDescent="0.25">
      <c r="M46">
        <v>45</v>
      </c>
      <c r="N46" t="s">
        <v>534</v>
      </c>
    </row>
    <row r="47" spans="10:14" x14ac:dyDescent="0.25">
      <c r="M47">
        <v>46</v>
      </c>
      <c r="N47" t="s">
        <v>545</v>
      </c>
    </row>
    <row r="48" spans="10:14" x14ac:dyDescent="0.25">
      <c r="M48">
        <v>47</v>
      </c>
      <c r="N48" t="s">
        <v>544</v>
      </c>
    </row>
    <row r="49" spans="13:14" x14ac:dyDescent="0.25">
      <c r="M49">
        <v>48</v>
      </c>
      <c r="N49" t="s">
        <v>535</v>
      </c>
    </row>
  </sheetData>
  <dataValidations count="1">
    <dataValidation type="list" allowBlank="1" showInputMessage="1" showErrorMessage="1" sqref="K2:L40" xr:uid="{39A3298F-BFBE-49C1-8134-EB445515827D}">
      <formula1>$K$2:$K$40</formula1>
    </dataValidation>
  </dataValidations>
  <pageMargins left="0.7" right="0.7" top="0.75" bottom="0.75" header="0.3" footer="0.3"/>
  <tableParts count="8">
    <tablePart r:id="rId1"/>
    <tablePart r:id="rId2"/>
    <tablePart r:id="rId3"/>
    <tablePart r:id="rId4"/>
    <tablePart r:id="rId5"/>
    <tablePart r:id="rId6"/>
    <tablePart r:id="rId7"/>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README</vt:lpstr>
      <vt:lpstr>Base descargada</vt:lpstr>
      <vt:lpstr>Tabla Principal - Depurada</vt:lpstr>
      <vt:lpstr>Preguntas y respuestas</vt:lpstr>
      <vt:lpstr>Dashboard</vt:lpstr>
      <vt:lpstr>Auxiliar Dashboard</vt:lpstr>
      <vt:lpstr>Tablas auxiliares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Fabiola</dc:creator>
  <cp:lastModifiedBy>Fabiola Soledad Astucuri</cp:lastModifiedBy>
  <cp:lastPrinted>2023-12-08T06:45:27Z</cp:lastPrinted>
  <dcterms:created xsi:type="dcterms:W3CDTF">2019-10-27T13:49:25Z</dcterms:created>
  <dcterms:modified xsi:type="dcterms:W3CDTF">2023-12-08T07:14:07Z</dcterms:modified>
</cp:coreProperties>
</file>