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13_ncr:1_{5AE87E0A-9CDE-4477-BE9E-642A627FE14F}" xr6:coauthVersionLast="47" xr6:coauthVersionMax="47" xr10:uidLastSave="{00000000-0000-0000-0000-000000000000}"/>
  <bookViews>
    <workbookView xWindow="-108" yWindow="-108" windowWidth="23256" windowHeight="12456" xr2:uid="{C8D3E4C2-A168-4320-BF4D-21F05C57D0BC}"/>
  </bookViews>
  <sheets>
    <sheet name="Investimento" sheetId="1" r:id="rId1"/>
    <sheet name="Chaves" sheetId="2" r:id="rId2"/>
  </sheets>
  <definedNames>
    <definedName name="aporte">Investimento!$D$16</definedName>
    <definedName name="div_mensal">Investimento!$D$16</definedName>
    <definedName name="dividendo">Investimento!$D$16</definedName>
    <definedName name="dividendo_mensal">Investimento!$D$16</definedName>
    <definedName name="investimento">Investimento!$D$12</definedName>
    <definedName name="patrimonio">Investimento!$D$15</definedName>
    <definedName name="qtde_anos">Investimento!$D$13</definedName>
    <definedName name="rendimento_carteira">Investimento!$D$8</definedName>
    <definedName name="salario">Investimento!$D$7</definedName>
    <definedName name="taxa_mensal">Investimento!$D$14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29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6" i="1"/>
  <c r="C20" i="1"/>
  <c r="D20" i="1" s="1"/>
  <c r="C21" i="1"/>
  <c r="D21" i="1" s="1"/>
  <c r="C22" i="1"/>
  <c r="D22" i="1" s="1"/>
  <c r="C23" i="1"/>
  <c r="D23" i="1" s="1"/>
  <c r="C19" i="1"/>
  <c r="D19" i="1" s="1"/>
  <c r="D15" i="1"/>
  <c r="D16" i="1" s="1"/>
  <c r="D9" i="1"/>
  <c r="D34" i="1" l="1"/>
  <c r="D31" i="1"/>
  <c r="D29" i="1"/>
  <c r="D32" i="1"/>
  <c r="D30" i="1"/>
  <c r="D33" i="1"/>
  <c r="D35" i="1" l="1"/>
</calcChain>
</file>

<file path=xl/sharedStrings.xml><?xml version="1.0" encoding="utf-8"?>
<sst xmlns="http://schemas.openxmlformats.org/spreadsheetml/2006/main" count="71" uniqueCount="35">
  <si>
    <t>Salário</t>
  </si>
  <si>
    <t>Rendimento da Carteira</t>
  </si>
  <si>
    <t>Sugestão de investimento  (30%)</t>
  </si>
  <si>
    <t>ANÁLISES</t>
  </si>
  <si>
    <t>DIVIDENDO MENSAL</t>
  </si>
  <si>
    <t>Quanto deseja investir por mês ?</t>
  </si>
  <si>
    <t>Quantidade de anos ?</t>
  </si>
  <si>
    <t>Patrimônio acumulado:</t>
  </si>
  <si>
    <t>Dividendos Mensais :</t>
  </si>
  <si>
    <t>Taxa de rendimento mensal :</t>
  </si>
  <si>
    <t>PERFIL</t>
  </si>
  <si>
    <t>Moderado</t>
  </si>
  <si>
    <t>VALOR INVESTIDO (MENSALMENTE)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</si>
  <si>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</si>
  <si>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</si>
  <si>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</si>
  <si>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</si>
  <si>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</si>
  <si>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</si>
  <si>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</si>
  <si>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</si>
  <si>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</si>
  <si>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</si>
  <si>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</si>
  <si>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</si>
  <si>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</si>
  <si>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 xml:space="preserve">DA MATTA </t>
  </si>
  <si>
    <t>TECNOLOGIA, TRÂNSITO E INVESTIMENTOS</t>
  </si>
  <si>
    <t>BASE SALARIAL  X  INVESTIMENTO</t>
  </si>
  <si>
    <t>INVESTIMENTO MENSAL (REAL)</t>
  </si>
  <si>
    <t>Quanto em 2 anos ?</t>
  </si>
  <si>
    <t>Quanto em 5 anos ?</t>
  </si>
  <si>
    <t>Quanto em 10 anos ?</t>
  </si>
  <si>
    <t>Quanto em 20 anos ?</t>
  </si>
  <si>
    <t>Quanto em 30 anos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</si>
</sst>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  <numFmt numFmtId="169" formatCode="0.000%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-0.24994659260841701"/>
      </left>
      <right/>
      <top style="thick">
        <color theme="4" tint="-0.24994659260841701"/>
      </top>
      <bottom/>
      <diagonal/>
    </border>
    <border>
      <left/>
      <right style="thin">
        <color theme="3" tint="0.24994659260841701"/>
      </right>
      <top style="thick">
        <color theme="4" tint="-0.24994659260841701"/>
      </top>
      <bottom/>
      <diagonal/>
    </border>
    <border>
      <left style="medium">
        <color theme="4" tint="-0.24994659260841701"/>
      </left>
      <right/>
      <top/>
      <bottom style="thin">
        <color theme="3" tint="0.24994659260841701"/>
      </bottom>
      <diagonal/>
    </border>
    <border>
      <left/>
      <right style="thin">
        <color theme="3" tint="0.24994659260841701"/>
      </right>
      <top/>
      <bottom style="thin">
        <color theme="3" tint="0.2499465926084170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6">
    <xf numFmtId="0" fontId="0" fillId="0" borderId="0" xfId="0"/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165" fontId="4" fillId="3" borderId="8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165" fontId="4" fillId="3" borderId="16" xfId="0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8" fontId="0" fillId="3" borderId="6" xfId="0" applyNumberFormat="1" applyFont="1" applyFill="1" applyBorder="1" applyAlignment="1">
      <alignment horizontal="center" vertical="center"/>
    </xf>
    <xf numFmtId="8" fontId="0" fillId="3" borderId="10" xfId="0" applyNumberFormat="1" applyFont="1" applyFill="1" applyBorder="1" applyAlignment="1">
      <alignment horizontal="center" vertical="center"/>
    </xf>
    <xf numFmtId="8" fontId="0" fillId="3" borderId="15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4" fillId="3" borderId="24" xfId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5" fontId="0" fillId="0" borderId="7" xfId="1" applyNumberFormat="1" applyFont="1" applyBorder="1" applyAlignment="1" applyProtection="1">
      <alignment horizontal="center" vertical="center"/>
      <protection locked="0"/>
    </xf>
    <xf numFmtId="10" fontId="0" fillId="0" borderId="8" xfId="2" applyNumberFormat="1" applyFont="1" applyBorder="1" applyAlignment="1" applyProtection="1">
      <alignment horizontal="center" vertical="center"/>
      <protection locked="0"/>
    </xf>
    <xf numFmtId="165" fontId="0" fillId="0" borderId="7" xfId="0" applyNumberFormat="1" applyFont="1" applyBorder="1" applyAlignment="1" applyProtection="1">
      <alignment horizontal="center" vertical="center"/>
      <protection locked="0"/>
    </xf>
    <xf numFmtId="1" fontId="0" fillId="0" borderId="8" xfId="0" applyNumberFormat="1" applyFont="1" applyBorder="1" applyAlignment="1" applyProtection="1">
      <alignment horizontal="center" vertical="center"/>
      <protection locked="0"/>
    </xf>
    <xf numFmtId="169" fontId="0" fillId="0" borderId="8" xfId="2" applyNumberFormat="1" applyFont="1" applyBorder="1" applyAlignment="1" applyProtection="1">
      <alignment horizontal="center" vertical="center"/>
      <protection locked="0"/>
    </xf>
    <xf numFmtId="8" fontId="0" fillId="3" borderId="7" xfId="0" applyNumberFormat="1" applyFont="1" applyFill="1" applyBorder="1" applyAlignment="1">
      <alignment horizontal="center" vertical="center"/>
    </xf>
    <xf numFmtId="8" fontId="0" fillId="3" borderId="8" xfId="0" applyNumberFormat="1" applyFont="1" applyFill="1" applyBorder="1" applyAlignment="1">
      <alignment horizontal="center" vertical="center"/>
    </xf>
    <xf numFmtId="8" fontId="0" fillId="3" borderId="16" xfId="0" applyNumberFormat="1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7" fillId="7" borderId="13" xfId="3" applyFont="1" applyFill="1" applyBorder="1" applyAlignment="1" applyProtection="1">
      <alignment horizontal="center" vertical="center"/>
      <protection locked="0"/>
    </xf>
    <xf numFmtId="165" fontId="0" fillId="3" borderId="29" xfId="0" applyNumberFormat="1" applyFont="1" applyFill="1" applyBorder="1" applyAlignment="1">
      <alignment horizontal="center" vertical="center"/>
    </xf>
    <xf numFmtId="165" fontId="0" fillId="3" borderId="30" xfId="0" applyNumberFormat="1" applyFont="1" applyFill="1" applyBorder="1" applyAlignment="1">
      <alignment horizontal="center" vertical="center"/>
    </xf>
    <xf numFmtId="165" fontId="0" fillId="3" borderId="31" xfId="0" applyNumberFormat="1" applyFont="1" applyFill="1" applyBorder="1" applyAlignment="1">
      <alignment horizontal="center" vertical="center"/>
    </xf>
    <xf numFmtId="9" fontId="0" fillId="0" borderId="18" xfId="0" applyNumberFormat="1" applyFont="1" applyBorder="1" applyAlignment="1" applyProtection="1">
      <alignment horizontal="center" vertical="center"/>
      <protection locked="0"/>
    </xf>
    <xf numFmtId="9" fontId="0" fillId="0" borderId="21" xfId="0" applyNumberFormat="1" applyFont="1" applyBorder="1" applyAlignment="1" applyProtection="1">
      <alignment horizontal="center" vertical="center"/>
      <protection locked="0"/>
    </xf>
    <xf numFmtId="9" fontId="0" fillId="0" borderId="32" xfId="0" applyNumberFormat="1" applyFont="1" applyBorder="1" applyAlignment="1" applyProtection="1">
      <alignment horizontal="center" vertic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6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64-4333-ADC2-BFCD8F9CFA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4-4333-ADC2-BFCD8F9CFA5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64-4333-ADC2-BFCD8F9CFA5B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C64-4333-ADC2-BFCD8F9CFA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4-4333-ADC2-BFCD8F9CFA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Investimento!$B$29:$B$34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Investimento!$C$29:$C$34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4-4333-ADC2-BFCD8F9CFA5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Investimento!$B$29:$B$34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Investimento!$D$29:$D$34</c:f>
              <c:numCache>
                <c:formatCode>"R$"\ #,##0.00</c:formatCode>
                <c:ptCount val="6"/>
                <c:pt idx="0">
                  <c:v>500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4-4333-ADC2-BFCD8F9C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358141</xdr:colOff>
      <xdr:row>0</xdr:row>
      <xdr:rowOff>91440</xdr:rowOff>
    </xdr:from>
    <xdr:to>
      <xdr:col>1</xdr:col>
      <xdr:colOff>1691640</xdr:colOff>
      <xdr:row>3</xdr:row>
      <xdr:rowOff>299192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9C92EE-393B-14D7-AA23-B2D38CBBE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91440"/>
          <a:ext cx="1333499" cy="1122152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35</xdr:row>
      <xdr:rowOff>55766</xdr:rowOff>
    </xdr:from>
    <xdr:to>
      <xdr:col>3</xdr:col>
      <xdr:colOff>1562100</xdr:colOff>
      <xdr:row>48</xdr:row>
      <xdr:rowOff>79665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2FBF78-6C6F-52AD-4D01-77C4033B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796F0-B203-48F6-956E-B0333227B927}" name="Tabela1" displayName="Tabela1" ref="A1:D19" totalsRowShown="0" headerRowDxfId="0" dataDxfId="5">
  <autoFilter ref="A1:D19" xr:uid="{A03796F0-B203-48F6-956E-B0333227B927}"/>
  <tableColumns count="4">
    <tableColumn id="1" xr3:uid="{5E5D2BF6-BBD8-426E-BE18-80091596A82C}" name="CHAVE" dataDxfId="4">
      <calculatedColumnFormula>B2&amp;"-"&amp;C2</calculatedColumnFormula>
    </tableColumn>
    <tableColumn id="2" xr3:uid="{B05E734D-4EAE-4C7F-B66E-3CF9460E90F5}" name="PERFIL" dataDxfId="3"/>
    <tableColumn id="3" xr3:uid="{46888F7E-6D09-4044-A4A9-43922179BE5C}" name="TIPO DE FII" dataDxfId="2"/>
    <tableColumn id="4" xr3:uid="{3AA14F69-FC88-445E-BD71-3E14E9B35383}" name="%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E6FB-11F7-40D5-906D-0C2D0E2E8CBC}">
  <dimension ref="A1:D49"/>
  <sheetViews>
    <sheetView showGridLines="0" tabSelected="1" zoomScale="110" zoomScaleNormal="110" workbookViewId="0"/>
  </sheetViews>
  <sheetFormatPr defaultColWidth="0" defaultRowHeight="14.4" zeroHeight="1" x14ac:dyDescent="0.3"/>
  <cols>
    <col min="1" max="1" width="3.109375" style="18" customWidth="1"/>
    <col min="2" max="2" width="27" style="18" customWidth="1"/>
    <col min="3" max="3" width="17.88671875" style="18" customWidth="1"/>
    <col min="4" max="4" width="22.88671875" style="19" customWidth="1"/>
    <col min="5" max="5" width="2.77734375" style="18" customWidth="1"/>
    <col min="6" max="11" width="8.88671875" style="18" hidden="1" customWidth="1"/>
    <col min="12" max="16384" width="8.88671875" style="18" hidden="1"/>
  </cols>
  <sheetData>
    <row r="1" spans="2:4" ht="24" customHeight="1" thickBot="1" x14ac:dyDescent="0.35"/>
    <row r="2" spans="2:4" ht="24" customHeight="1" thickTop="1" x14ac:dyDescent="0.3">
      <c r="C2" s="46" t="s">
        <v>26</v>
      </c>
      <c r="D2" s="47"/>
    </row>
    <row r="3" spans="2:4" ht="24" customHeight="1" x14ac:dyDescent="0.3">
      <c r="C3" s="48" t="s">
        <v>27</v>
      </c>
      <c r="D3" s="49"/>
    </row>
    <row r="4" spans="2:4" ht="24" customHeight="1" x14ac:dyDescent="0.3"/>
    <row r="5" spans="2:4" ht="9" customHeight="1" thickBot="1" x14ac:dyDescent="0.35"/>
    <row r="6" spans="2:4" ht="15.6" customHeight="1" thickBot="1" x14ac:dyDescent="0.35">
      <c r="B6" s="1" t="s">
        <v>28</v>
      </c>
      <c r="C6" s="2"/>
      <c r="D6" s="3"/>
    </row>
    <row r="7" spans="2:4" ht="15.6" customHeight="1" x14ac:dyDescent="0.3">
      <c r="B7" s="20" t="s">
        <v>0</v>
      </c>
      <c r="C7" s="21"/>
      <c r="D7" s="50">
        <v>6000</v>
      </c>
    </row>
    <row r="8" spans="2:4" ht="15.6" customHeight="1" x14ac:dyDescent="0.3">
      <c r="B8" s="22" t="s">
        <v>1</v>
      </c>
      <c r="C8" s="23"/>
      <c r="D8" s="51">
        <v>6.0000000000000001E-3</v>
      </c>
    </row>
    <row r="9" spans="2:4" ht="15.6" customHeight="1" thickBot="1" x14ac:dyDescent="0.35">
      <c r="B9" s="24" t="s">
        <v>2</v>
      </c>
      <c r="C9" s="25"/>
      <c r="D9" s="4">
        <f>D7*30%</f>
        <v>1800</v>
      </c>
    </row>
    <row r="10" spans="2:4" ht="15.6" customHeight="1" thickBot="1" x14ac:dyDescent="0.35"/>
    <row r="11" spans="2:4" ht="15.6" customHeight="1" thickBot="1" x14ac:dyDescent="0.35">
      <c r="B11" s="1" t="s">
        <v>29</v>
      </c>
      <c r="C11" s="2"/>
      <c r="D11" s="3"/>
    </row>
    <row r="12" spans="2:4" ht="15.6" customHeight="1" x14ac:dyDescent="0.3">
      <c r="B12" s="20" t="s">
        <v>5</v>
      </c>
      <c r="C12" s="21"/>
      <c r="D12" s="52">
        <v>1000</v>
      </c>
    </row>
    <row r="13" spans="2:4" ht="15.6" customHeight="1" x14ac:dyDescent="0.3">
      <c r="B13" s="22" t="s">
        <v>6</v>
      </c>
      <c r="C13" s="23"/>
      <c r="D13" s="53">
        <v>5</v>
      </c>
    </row>
    <row r="14" spans="2:4" ht="15.6" customHeight="1" x14ac:dyDescent="0.3">
      <c r="B14" s="22" t="s">
        <v>9</v>
      </c>
      <c r="C14" s="23"/>
      <c r="D14" s="54">
        <v>1.078E-2</v>
      </c>
    </row>
    <row r="15" spans="2:4" ht="15.6" customHeight="1" x14ac:dyDescent="0.3">
      <c r="B15" s="10" t="s">
        <v>7</v>
      </c>
      <c r="C15" s="11"/>
      <c r="D15" s="12">
        <f>FV(taxa_mensal,qtde_anos*12,investimento*-1)</f>
        <v>83749.819544882834</v>
      </c>
    </row>
    <row r="16" spans="2:4" ht="15.6" customHeight="1" thickBot="1" x14ac:dyDescent="0.35">
      <c r="B16" s="13" t="s">
        <v>8</v>
      </c>
      <c r="C16" s="14"/>
      <c r="D16" s="15">
        <f>D15*rendimento_carteira</f>
        <v>502.49891726929701</v>
      </c>
    </row>
    <row r="17" spans="1:4" ht="15.6" customHeight="1" thickBot="1" x14ac:dyDescent="0.35"/>
    <row r="18" spans="1:4" ht="15.6" customHeight="1" thickBot="1" x14ac:dyDescent="0.35">
      <c r="B18" s="1" t="s">
        <v>3</v>
      </c>
      <c r="C18" s="2"/>
      <c r="D18" s="9" t="s">
        <v>4</v>
      </c>
    </row>
    <row r="19" spans="1:4" ht="15.6" customHeight="1" x14ac:dyDescent="0.3">
      <c r="A19" s="6">
        <v>2</v>
      </c>
      <c r="B19" s="7" t="s">
        <v>30</v>
      </c>
      <c r="C19" s="26">
        <f>FV(taxa_mensal,A19*12,investimento*-1)</f>
        <v>27224.391414591388</v>
      </c>
      <c r="D19" s="55">
        <f>C19*rendimento_carteira</f>
        <v>163.34634848754834</v>
      </c>
    </row>
    <row r="20" spans="1:4" ht="15.6" customHeight="1" x14ac:dyDescent="0.3">
      <c r="A20" s="6">
        <v>5</v>
      </c>
      <c r="B20" s="5" t="s">
        <v>31</v>
      </c>
      <c r="C20" s="27">
        <f>FV(taxa_mensal,A20*12,investimento*-1)</f>
        <v>83749.819544882834</v>
      </c>
      <c r="D20" s="56">
        <f>C20*rendimento_carteira</f>
        <v>502.49891726929701</v>
      </c>
    </row>
    <row r="21" spans="1:4" ht="15.6" customHeight="1" x14ac:dyDescent="0.3">
      <c r="A21" s="6">
        <v>10</v>
      </c>
      <c r="B21" s="5" t="s">
        <v>32</v>
      </c>
      <c r="C21" s="27">
        <f>FV(taxa_mensal,A21*12,investimento*-1)</f>
        <v>243110.90700133445</v>
      </c>
      <c r="D21" s="56">
        <f>C21*rendimento_carteira</f>
        <v>1458.6654420080067</v>
      </c>
    </row>
    <row r="22" spans="1:4" ht="15.6" customHeight="1" x14ac:dyDescent="0.3">
      <c r="A22" s="6">
        <v>20</v>
      </c>
      <c r="B22" s="5" t="s">
        <v>33</v>
      </c>
      <c r="C22" s="27">
        <f>FV(taxa_mensal,A22*12,investimento*-1)</f>
        <v>1123351.2172531327</v>
      </c>
      <c r="D22" s="56">
        <f>C22*rendimento_carteira</f>
        <v>6740.1073035187965</v>
      </c>
    </row>
    <row r="23" spans="1:4" ht="15.6" customHeight="1" thickBot="1" x14ac:dyDescent="0.35">
      <c r="A23" s="6">
        <v>30</v>
      </c>
      <c r="B23" s="8" t="s">
        <v>34</v>
      </c>
      <c r="C23" s="28">
        <f>FV(taxa_mensal,A23*12,investimento*-1)</f>
        <v>4310468.6253089095</v>
      </c>
      <c r="D23" s="57">
        <f>C23*rendimento_carteira</f>
        <v>25862.811751853456</v>
      </c>
    </row>
    <row r="24" spans="1:4" ht="15.6" customHeight="1" thickBot="1" x14ac:dyDescent="0.35"/>
    <row r="25" spans="1:4" ht="15.6" customHeight="1" thickBot="1" x14ac:dyDescent="0.35">
      <c r="B25" s="16" t="s">
        <v>10</v>
      </c>
      <c r="C25" s="17"/>
      <c r="D25" s="59" t="s">
        <v>25</v>
      </c>
    </row>
    <row r="26" spans="1:4" ht="15.6" customHeight="1" thickBot="1" x14ac:dyDescent="0.35">
      <c r="B26" s="30" t="s">
        <v>12</v>
      </c>
      <c r="C26" s="29"/>
      <c r="D26" s="35">
        <f>investimento</f>
        <v>1000</v>
      </c>
    </row>
    <row r="27" spans="1:4" ht="15.6" customHeight="1" thickBot="1" x14ac:dyDescent="0.35"/>
    <row r="28" spans="1:4" ht="15.6" customHeight="1" thickBot="1" x14ac:dyDescent="0.35">
      <c r="B28" s="31" t="s">
        <v>13</v>
      </c>
      <c r="C28" s="32" t="s">
        <v>14</v>
      </c>
      <c r="D28" s="33" t="s">
        <v>15</v>
      </c>
    </row>
    <row r="29" spans="1:4" ht="15.6" customHeight="1" x14ac:dyDescent="0.3">
      <c r="B29" s="40" t="s">
        <v>16</v>
      </c>
      <c r="C29" s="63">
        <f>VLOOKUP($D$25&amp;"-"&amp;B29,Tabela1[],4,FALSE)</f>
        <v>0.5</v>
      </c>
      <c r="D29" s="60">
        <f>C29*$D$26</f>
        <v>500</v>
      </c>
    </row>
    <row r="30" spans="1:4" ht="15.6" customHeight="1" x14ac:dyDescent="0.3">
      <c r="B30" s="42" t="s">
        <v>17</v>
      </c>
      <c r="C30" s="64">
        <f>VLOOKUP($D$25&amp;"-"&amp;B30,Tabela1[],4,FALSE)</f>
        <v>0.1</v>
      </c>
      <c r="D30" s="61">
        <f t="shared" ref="D30:D34" si="0">C30*$D$26</f>
        <v>100</v>
      </c>
    </row>
    <row r="31" spans="1:4" ht="15.6" customHeight="1" x14ac:dyDescent="0.3">
      <c r="B31" s="41" t="s">
        <v>18</v>
      </c>
      <c r="C31" s="64">
        <f>VLOOKUP($D$25&amp;"-"&amp;B31,Tabela1[],4,FALSE)</f>
        <v>0.05</v>
      </c>
      <c r="D31" s="61">
        <f t="shared" si="0"/>
        <v>50</v>
      </c>
    </row>
    <row r="32" spans="1:4" ht="15.6" customHeight="1" x14ac:dyDescent="0.3">
      <c r="B32" s="45" t="s">
        <v>19</v>
      </c>
      <c r="C32" s="64">
        <f>VLOOKUP($D$25&amp;"-"&amp;B32,Tabela1[],4,FALSE)</f>
        <v>0.05</v>
      </c>
      <c r="D32" s="61">
        <f t="shared" si="0"/>
        <v>50</v>
      </c>
    </row>
    <row r="33" spans="2:4" ht="15.6" customHeight="1" x14ac:dyDescent="0.3">
      <c r="B33" s="43" t="s">
        <v>20</v>
      </c>
      <c r="C33" s="64">
        <f>VLOOKUP($D$25&amp;"-"&amp;B33,Tabela1[],4,FALSE)</f>
        <v>0.2</v>
      </c>
      <c r="D33" s="61">
        <f t="shared" si="0"/>
        <v>200</v>
      </c>
    </row>
    <row r="34" spans="2:4" ht="15.6" customHeight="1" thickBot="1" x14ac:dyDescent="0.35">
      <c r="B34" s="44" t="s">
        <v>21</v>
      </c>
      <c r="C34" s="65">
        <f>VLOOKUP($D$25&amp;"-"&amp;B34,Tabela1[],4,FALSE)</f>
        <v>0.1</v>
      </c>
      <c r="D34" s="62">
        <f t="shared" si="0"/>
        <v>100</v>
      </c>
    </row>
    <row r="35" spans="2:4" ht="15.6" customHeight="1" thickBot="1" x14ac:dyDescent="0.35">
      <c r="B35" s="34"/>
      <c r="C35" s="34"/>
      <c r="D35" s="39">
        <f>SUM(D29:D34)</f>
        <v>1000</v>
      </c>
    </row>
    <row r="36" spans="2:4" ht="15.6" customHeight="1" x14ac:dyDescent="0.3"/>
    <row r="37" spans="2:4" ht="15.6" customHeight="1" x14ac:dyDescent="0.3"/>
    <row r="38" spans="2:4" ht="15.6" customHeight="1" x14ac:dyDescent="0.3"/>
    <row r="39" spans="2:4" ht="15.6" customHeight="1" x14ac:dyDescent="0.3"/>
    <row r="40" spans="2:4" x14ac:dyDescent="0.3"/>
    <row r="41" spans="2:4" x14ac:dyDescent="0.3"/>
    <row r="42" spans="2:4" x14ac:dyDescent="0.3"/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x14ac:dyDescent="0.3"/>
  </sheetData>
  <mergeCells count="6">
    <mergeCell ref="C2:D2"/>
    <mergeCell ref="C3:D3"/>
    <mergeCell ref="B11:D11"/>
    <mergeCell ref="B18:C18"/>
    <mergeCell ref="B25:C25"/>
    <mergeCell ref="B6:D6"/>
  </mergeCells>
  <dataValidations count="1">
    <dataValidation type="list" allowBlank="1" showInputMessage="1" showErrorMessage="1" sqref="D25" xr:uid="{37B873FE-5F2C-4DDF-82F0-20A519A2EB03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ignoredErrors>
    <ignoredError sqref="C29:C34" unlocked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3FED-AA65-412C-9BA1-EE2B24F303A2}">
  <dimension ref="A1:D19"/>
  <sheetViews>
    <sheetView workbookViewId="0"/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  <col min="4" max="4" width="9.5546875" customWidth="1"/>
  </cols>
  <sheetData>
    <row r="1" spans="1:4" x14ac:dyDescent="0.3">
      <c r="A1" s="58" t="s">
        <v>22</v>
      </c>
      <c r="B1" s="58" t="s">
        <v>10</v>
      </c>
      <c r="C1" s="58" t="s">
        <v>13</v>
      </c>
      <c r="D1" s="58" t="s">
        <v>23</v>
      </c>
    </row>
    <row r="2" spans="1:4" x14ac:dyDescent="0.3">
      <c r="A2" s="36" t="str">
        <f>B2&amp;"-"&amp;C2</f>
        <v>Conservador-PAPEL</v>
      </c>
      <c r="B2" s="36" t="s">
        <v>24</v>
      </c>
      <c r="C2" s="37" t="s">
        <v>16</v>
      </c>
      <c r="D2" s="38">
        <v>0.3</v>
      </c>
    </row>
    <row r="3" spans="1:4" x14ac:dyDescent="0.3">
      <c r="A3" s="36" t="str">
        <f t="shared" ref="A3:A19" si="0">B3&amp;"-"&amp;C3</f>
        <v>Conservador-TIJOLO</v>
      </c>
      <c r="B3" s="36" t="s">
        <v>24</v>
      </c>
      <c r="C3" s="37" t="s">
        <v>17</v>
      </c>
      <c r="D3" s="38">
        <v>0.5</v>
      </c>
    </row>
    <row r="4" spans="1:4" x14ac:dyDescent="0.3">
      <c r="A4" s="36" t="str">
        <f t="shared" si="0"/>
        <v>Conservador-HÍBRIDOS</v>
      </c>
      <c r="B4" s="36" t="s">
        <v>24</v>
      </c>
      <c r="C4" s="37" t="s">
        <v>18</v>
      </c>
      <c r="D4" s="38">
        <v>0.1</v>
      </c>
    </row>
    <row r="5" spans="1:4" x14ac:dyDescent="0.3">
      <c r="A5" s="36" t="str">
        <f t="shared" si="0"/>
        <v>Conservador-FOFs</v>
      </c>
      <c r="B5" s="36" t="s">
        <v>24</v>
      </c>
      <c r="C5" s="37" t="s">
        <v>19</v>
      </c>
      <c r="D5" s="38">
        <v>0.1</v>
      </c>
    </row>
    <row r="6" spans="1:4" x14ac:dyDescent="0.3">
      <c r="A6" s="36" t="str">
        <f t="shared" si="0"/>
        <v>Conservador-DESENVOLVIMENTO</v>
      </c>
      <c r="B6" s="36" t="s">
        <v>24</v>
      </c>
      <c r="C6" s="37" t="s">
        <v>20</v>
      </c>
      <c r="D6" s="38">
        <v>0</v>
      </c>
    </row>
    <row r="7" spans="1:4" x14ac:dyDescent="0.3">
      <c r="A7" s="36" t="str">
        <f t="shared" si="0"/>
        <v>Conservador-HOTELARIAS</v>
      </c>
      <c r="B7" s="36" t="s">
        <v>24</v>
      </c>
      <c r="C7" s="37" t="s">
        <v>21</v>
      </c>
      <c r="D7" s="38">
        <v>0</v>
      </c>
    </row>
    <row r="8" spans="1:4" x14ac:dyDescent="0.3">
      <c r="A8" s="36" t="str">
        <f t="shared" si="0"/>
        <v>Moderado-PAPEL</v>
      </c>
      <c r="B8" s="36" t="s">
        <v>11</v>
      </c>
      <c r="C8" s="37" t="s">
        <v>16</v>
      </c>
      <c r="D8" s="38">
        <v>0.32</v>
      </c>
    </row>
    <row r="9" spans="1:4" x14ac:dyDescent="0.3">
      <c r="A9" s="36" t="str">
        <f t="shared" si="0"/>
        <v>Moderado-TIJOLO</v>
      </c>
      <c r="B9" s="36" t="s">
        <v>11</v>
      </c>
      <c r="C9" s="37" t="s">
        <v>17</v>
      </c>
      <c r="D9" s="38">
        <v>0.35</v>
      </c>
    </row>
    <row r="10" spans="1:4" x14ac:dyDescent="0.3">
      <c r="A10" s="36" t="str">
        <f t="shared" si="0"/>
        <v>Moderado-HÍBRIDOS</v>
      </c>
      <c r="B10" s="36" t="s">
        <v>11</v>
      </c>
      <c r="C10" s="37" t="s">
        <v>18</v>
      </c>
      <c r="D10" s="38">
        <v>0.08</v>
      </c>
    </row>
    <row r="11" spans="1:4" x14ac:dyDescent="0.3">
      <c r="A11" s="36" t="str">
        <f t="shared" si="0"/>
        <v>Moderado-FOFs</v>
      </c>
      <c r="B11" s="36" t="s">
        <v>11</v>
      </c>
      <c r="C11" s="37" t="s">
        <v>19</v>
      </c>
      <c r="D11" s="38">
        <v>0.05</v>
      </c>
    </row>
    <row r="12" spans="1:4" x14ac:dyDescent="0.3">
      <c r="A12" s="36" t="str">
        <f t="shared" si="0"/>
        <v>Moderado-DESENVOLVIMENTO</v>
      </c>
      <c r="B12" s="36" t="s">
        <v>11</v>
      </c>
      <c r="C12" s="37" t="s">
        <v>20</v>
      </c>
      <c r="D12" s="38">
        <v>0.1</v>
      </c>
    </row>
    <row r="13" spans="1:4" x14ac:dyDescent="0.3">
      <c r="A13" s="36" t="str">
        <f t="shared" si="0"/>
        <v>Moderado-HOTELARIAS</v>
      </c>
      <c r="B13" s="36" t="s">
        <v>11</v>
      </c>
      <c r="C13" s="37" t="s">
        <v>21</v>
      </c>
      <c r="D13" s="38">
        <v>0.1</v>
      </c>
    </row>
    <row r="14" spans="1:4" x14ac:dyDescent="0.3">
      <c r="A14" s="36" t="str">
        <f t="shared" si="0"/>
        <v>Agressivo-PAPEL</v>
      </c>
      <c r="B14" s="36" t="s">
        <v>25</v>
      </c>
      <c r="C14" s="37" t="s">
        <v>16</v>
      </c>
      <c r="D14" s="38">
        <v>0.5</v>
      </c>
    </row>
    <row r="15" spans="1:4" x14ac:dyDescent="0.3">
      <c r="A15" s="36" t="str">
        <f t="shared" si="0"/>
        <v>Agressivo-TIJOLO</v>
      </c>
      <c r="B15" s="36" t="s">
        <v>25</v>
      </c>
      <c r="C15" s="37" t="s">
        <v>17</v>
      </c>
      <c r="D15" s="38">
        <v>0.1</v>
      </c>
    </row>
    <row r="16" spans="1:4" x14ac:dyDescent="0.3">
      <c r="A16" s="36" t="str">
        <f t="shared" si="0"/>
        <v>Agressivo-HÍBRIDOS</v>
      </c>
      <c r="B16" s="36" t="s">
        <v>25</v>
      </c>
      <c r="C16" s="37" t="s">
        <v>18</v>
      </c>
      <c r="D16" s="38">
        <v>0.05</v>
      </c>
    </row>
    <row r="17" spans="1:4" x14ac:dyDescent="0.3">
      <c r="A17" s="36" t="str">
        <f t="shared" si="0"/>
        <v>Agressivo-FOFs</v>
      </c>
      <c r="B17" s="36" t="s">
        <v>25</v>
      </c>
      <c r="C17" s="37" t="s">
        <v>19</v>
      </c>
      <c r="D17" s="38">
        <v>0.05</v>
      </c>
    </row>
    <row r="18" spans="1:4" x14ac:dyDescent="0.3">
      <c r="A18" s="36" t="str">
        <f t="shared" si="0"/>
        <v>Agressivo-DESENVOLVIMENTO</v>
      </c>
      <c r="B18" s="36" t="s">
        <v>25</v>
      </c>
      <c r="C18" s="37" t="s">
        <v>20</v>
      </c>
      <c r="D18" s="38">
        <v>0.2</v>
      </c>
    </row>
    <row r="19" spans="1:4" x14ac:dyDescent="0.3">
      <c r="A19" s="36" t="str">
        <f t="shared" si="0"/>
        <v>Agressivo-HOTELARIAS</v>
      </c>
      <c r="B19" s="36" t="s">
        <v>25</v>
      </c>
      <c r="C19" s="37" t="s">
        <v>21</v>
      </c>
      <c r="D19" s="38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Investimento</vt:lpstr>
      <vt:lpstr>Chaves</vt:lpstr>
      <vt:lpstr>aporte</vt:lpstr>
      <vt:lpstr>div_mensal</vt:lpstr>
      <vt:lpstr>dividendo</vt:lpstr>
      <vt:lpstr>dividendo_mensal</vt:lpstr>
      <vt:lpstr>investimento</vt:lpstr>
      <vt:lpstr>patrimonio</vt:lpstr>
      <vt:lpstr>qtde_anos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HENRIQUE RODRIGUES DA MATTA</dc:creator>
  <cp:lastModifiedBy>FABIO HENRIQUE RODRIGUES DA MATTA</cp:lastModifiedBy>
  <dcterms:created xsi:type="dcterms:W3CDTF">2025-05-25T23:24:09Z</dcterms:created>
  <dcterms:modified xsi:type="dcterms:W3CDTF">2025-05-26T00:29:02Z</dcterms:modified>
</cp:coreProperties>
</file>