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Documentos\"/>
    </mc:Choice>
  </mc:AlternateContent>
  <xr:revisionPtr revIDLastSave="0" documentId="8_{9FC772D1-C98C-495E-8363-4DAB6FFC495D}" xr6:coauthVersionLast="47" xr6:coauthVersionMax="47" xr10:uidLastSave="{00000000-0000-0000-0000-000000000000}"/>
  <bookViews>
    <workbookView xWindow="20370" yWindow="-4710" windowWidth="29040" windowHeight="15720" xr2:uid="{F30AD88D-93F6-40B6-ADA0-580327B6AC18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D39" i="1" s="1"/>
  <c r="C40" i="1"/>
  <c r="C41" i="1"/>
  <c r="C36" i="1"/>
  <c r="A10" i="2"/>
  <c r="A11" i="2"/>
  <c r="A12" i="2"/>
  <c r="A13" i="2"/>
  <c r="A14" i="2"/>
  <c r="A15" i="2"/>
  <c r="A16" i="2"/>
  <c r="A17" i="2"/>
  <c r="A18" i="2"/>
  <c r="A19" i="2"/>
  <c r="A20" i="2"/>
  <c r="A8" i="2"/>
  <c r="A9" i="2"/>
  <c r="A4" i="2"/>
  <c r="A5" i="2"/>
  <c r="A6" i="2"/>
  <c r="A7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1" i="1" l="1"/>
  <c r="D40" i="1"/>
  <c r="D37" i="1"/>
  <c r="D36" i="1"/>
  <c r="D42" i="1" l="1"/>
</calcChain>
</file>

<file path=xl/sharedStrings.xml><?xml version="1.0" encoding="utf-8"?>
<sst xmlns="http://schemas.openxmlformats.org/spreadsheetml/2006/main" count="70" uniqueCount="35">
  <si>
    <t>Dio Invest</t>
  </si>
  <si>
    <t>Quanto investir por mês?</t>
  </si>
  <si>
    <t>Por Quantos Anos?</t>
  </si>
  <si>
    <t>Taxa de Rendimento mensal?</t>
  </si>
  <si>
    <t>Patrimônio ac 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</si>
  <si>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</si>
  <si>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</si>
  <si>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</si>
  <si>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</si>
  <si>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</si>
  <si>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</si>
  <si>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</si>
  <si>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</si>
  <si>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</t>
  </si>
  <si>
    <t>Rendimento Carteira</t>
  </si>
  <si>
    <t>Salário</t>
  </si>
  <si>
    <t>Sugestão de Investimento</t>
  </si>
  <si>
    <t>CONFIGURAÇÕES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</si>
  <si>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</si>
  <si>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</si>
  <si>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</si>
  <si>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</si>
  <si>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</si>
  <si>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</si>
  <si>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</si>
  <si>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</si>
  <si>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</t>
  </si>
  <si>
    <t>DESENVOLVIMENTO</t>
  </si>
  <si>
    <t>HOTELARIAS</t>
  </si>
  <si>
    <t>PERFIL</t>
  </si>
  <si>
    <t>Conservador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</si>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</sst>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0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 style="medium">
        <color theme="2"/>
      </right>
      <top style="medium">
        <color indexed="64"/>
      </top>
      <bottom/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2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/>
    <xf numFmtId="8" fontId="0" fillId="5" borderId="7" xfId="0" applyNumberFormat="1" applyFill="1" applyBorder="1"/>
    <xf numFmtId="8" fontId="0" fillId="5" borderId="10" xfId="0" applyNumberFormat="1" applyFill="1" applyBorder="1"/>
    <xf numFmtId="8" fontId="0" fillId="5" borderId="13" xfId="0" applyNumberFormat="1" applyFill="1" applyBorder="1"/>
    <xf numFmtId="9" fontId="0" fillId="0" borderId="0" xfId="0" applyNumberFormat="1"/>
    <xf numFmtId="0" fontId="2" fillId="6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165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8" fontId="0" fillId="5" borderId="6" xfId="0" applyNumberFormat="1" applyFill="1" applyBorder="1" applyAlignment="1">
      <alignment horizontal="center"/>
    </xf>
    <xf numFmtId="8" fontId="0" fillId="5" borderId="9" xfId="0" applyNumberFormat="1" applyFill="1" applyBorder="1" applyAlignment="1">
      <alignment horizontal="center"/>
    </xf>
    <xf numFmtId="8" fontId="0" fillId="5" borderId="12" xfId="0" applyNumberForma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6" borderId="7" xfId="0" applyFont="1" applyFill="1" applyBorder="1" applyAlignment="1"/>
    <xf numFmtId="0" fontId="2" fillId="6" borderId="14" xfId="0" applyFont="1" applyFill="1" applyBorder="1" applyAlignment="1">
      <alignment horizontal="center"/>
    </xf>
    <xf numFmtId="7" fontId="6" fillId="0" borderId="7" xfId="1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0" fontId="6" fillId="0" borderId="10" xfId="2" applyNumberFormat="1" applyFont="1" applyBorder="1" applyAlignment="1">
      <alignment horizontal="center"/>
    </xf>
    <xf numFmtId="8" fontId="6" fillId="5" borderId="10" xfId="0" applyNumberFormat="1" applyFont="1" applyFill="1" applyBorder="1" applyAlignment="1">
      <alignment horizontal="center"/>
    </xf>
    <xf numFmtId="8" fontId="6" fillId="5" borderId="13" xfId="0" applyNumberFormat="1" applyFont="1" applyFill="1" applyBorder="1" applyAlignment="1">
      <alignment horizontal="center"/>
    </xf>
    <xf numFmtId="0" fontId="5" fillId="4" borderId="15" xfId="0" applyFont="1" applyFill="1" applyBorder="1" applyAlignment="1">
      <alignment horizontal="left" indent="3"/>
    </xf>
    <xf numFmtId="0" fontId="5" fillId="4" borderId="16" xfId="0" applyFont="1" applyFill="1" applyBorder="1" applyAlignment="1">
      <alignment horizontal="left" indent="3"/>
    </xf>
    <xf numFmtId="0" fontId="5" fillId="4" borderId="8" xfId="0" applyFont="1" applyFill="1" applyBorder="1" applyAlignment="1">
      <alignment horizontal="left" indent="3"/>
    </xf>
    <xf numFmtId="0" fontId="5" fillId="4" borderId="9" xfId="0" applyFont="1" applyFill="1" applyBorder="1" applyAlignment="1">
      <alignment horizontal="left" indent="3"/>
    </xf>
    <xf numFmtId="0" fontId="5" fillId="4" borderId="11" xfId="0" applyFont="1" applyFill="1" applyBorder="1" applyAlignment="1">
      <alignment horizontal="left" indent="3"/>
    </xf>
    <xf numFmtId="0" fontId="5" fillId="4" borderId="12" xfId="0" applyFont="1" applyFill="1" applyBorder="1" applyAlignment="1">
      <alignment horizontal="left" indent="3"/>
    </xf>
    <xf numFmtId="0" fontId="5" fillId="0" borderId="15" xfId="0" applyFont="1" applyBorder="1" applyAlignment="1">
      <alignment horizontal="left" indent="3"/>
    </xf>
    <xf numFmtId="0" fontId="5" fillId="0" borderId="16" xfId="0" applyFont="1" applyBorder="1" applyAlignment="1">
      <alignment horizontal="left" indent="3"/>
    </xf>
    <xf numFmtId="0" fontId="5" fillId="0" borderId="8" xfId="0" applyFont="1" applyBorder="1" applyAlignment="1">
      <alignment horizontal="left" indent="3"/>
    </xf>
    <xf numFmtId="0" fontId="5" fillId="0" borderId="9" xfId="0" applyFont="1" applyBorder="1" applyAlignment="1">
      <alignment horizontal="left" indent="3"/>
    </xf>
    <xf numFmtId="0" fontId="6" fillId="5" borderId="8" xfId="0" applyFont="1" applyFill="1" applyBorder="1" applyAlignment="1">
      <alignment horizontal="left" indent="3"/>
    </xf>
    <xf numFmtId="0" fontId="6" fillId="5" borderId="9" xfId="0" applyFont="1" applyFill="1" applyBorder="1" applyAlignment="1">
      <alignment horizontal="left" indent="3"/>
    </xf>
    <xf numFmtId="0" fontId="6" fillId="5" borderId="17" xfId="0" applyFont="1" applyFill="1" applyBorder="1" applyAlignment="1">
      <alignment horizontal="left" indent="3"/>
    </xf>
    <xf numFmtId="0" fontId="6" fillId="5" borderId="18" xfId="0" applyFont="1" applyFill="1" applyBorder="1" applyAlignment="1">
      <alignment horizontal="left" indent="3"/>
    </xf>
    <xf numFmtId="0" fontId="5" fillId="5" borderId="5" xfId="0" applyFont="1" applyFill="1" applyBorder="1" applyAlignment="1">
      <alignment horizontal="left" indent="3"/>
    </xf>
    <xf numFmtId="0" fontId="5" fillId="5" borderId="8" xfId="0" applyFont="1" applyFill="1" applyBorder="1" applyAlignment="1">
      <alignment horizontal="left" indent="3"/>
    </xf>
    <xf numFmtId="0" fontId="5" fillId="5" borderId="11" xfId="0" applyFont="1" applyFill="1" applyBorder="1" applyAlignment="1">
      <alignment horizontal="left" indent="3"/>
    </xf>
    <xf numFmtId="0" fontId="8" fillId="7" borderId="0" xfId="0" applyFont="1" applyFill="1"/>
    <xf numFmtId="0" fontId="0" fillId="4" borderId="0" xfId="0" applyFill="1"/>
    <xf numFmtId="165" fontId="0" fillId="4" borderId="0" xfId="0" applyNumberFormat="1" applyFill="1"/>
    <xf numFmtId="9" fontId="0" fillId="0" borderId="0" xfId="2" applyFont="1"/>
    <xf numFmtId="165" fontId="0" fillId="0" borderId="0" xfId="0" applyNumberFormat="1"/>
    <xf numFmtId="0" fontId="9" fillId="8" borderId="0" xfId="0" applyFont="1" applyFill="1"/>
    <xf numFmtId="0" fontId="10" fillId="8" borderId="0" xfId="0" applyFont="1" applyFill="1" applyAlignment="1">
      <alignment horizontal="center"/>
    </xf>
    <xf numFmtId="0" fontId="10" fillId="8" borderId="0" xfId="0" applyFont="1" applyFill="1"/>
    <xf numFmtId="165" fontId="9" fillId="8" borderId="0" xfId="0" applyNumberFormat="1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2" applyFont="1" applyBorder="1"/>
    <xf numFmtId="9" fontId="0" fillId="0" borderId="4" xfId="0" applyNumberFormat="1" applyBorder="1"/>
    <xf numFmtId="9" fontId="0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B-4BD9-8CEE-2B50671D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14653</xdr:colOff>
      <xdr:row>42</xdr:row>
      <xdr:rowOff>112100</xdr:rowOff>
    </xdr:from>
    <xdr:to>
      <xdr:col>4</xdr:col>
      <xdr:colOff>7326</xdr:colOff>
      <xdr:row>63</xdr:row>
      <xdr:rowOff>124557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BA2808-C0B7-424C-B374-2ED2CE29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3450-3877-4BCE-BB48-F4341D408B39}">
  <dimension ref="A1:M71"/>
  <sheetViews>
    <sheetView showGridLines="0" tabSelected="1" topLeftCell="A33" zoomScale="130" zoomScaleNormal="130" workbookViewId="0">
      <selection activeCell="C32" sqref="C32"/>
    </sheetView>
  </sheetViews>
  <sheetFormatPr defaultColWidth="0" defaultRowHeight="15" x14ac:dyDescent="0.25"/>
  <cols>
    <col min="1" max="1" width="9.140625" customWidth="1"/>
    <col min="2" max="2" width="60.85546875" customWidth="1"/>
    <col min="3" max="3" width="38.28515625" customWidth="1"/>
    <col min="4" max="4" width="15.140625" bestFit="1" customWidth="1"/>
    <col min="5" max="5" width="10.85546875" customWidth="1"/>
    <col min="6" max="6" width="2.5703125" hidden="1" customWidth="1"/>
    <col min="7" max="7" width="2.7109375" hidden="1" customWidth="1"/>
    <col min="8" max="8" width="3.140625" hidden="1" customWidth="1"/>
    <col min="9" max="11" width="9.140625" hidden="1" customWidth="1"/>
    <col min="14" max="16384" width="9.140625" hidden="1"/>
  </cols>
  <sheetData>
    <row r="1" spans="1:8" ht="15" customHeight="1" x14ac:dyDescent="2.35">
      <c r="A1" s="11" t="s">
        <v>0</v>
      </c>
      <c r="B1" s="11"/>
      <c r="C1" s="11"/>
      <c r="D1" s="11"/>
      <c r="E1" s="11"/>
      <c r="F1" s="11"/>
      <c r="G1" s="11"/>
      <c r="H1" s="12"/>
    </row>
    <row r="2" spans="1:8" ht="15" customHeight="1" x14ac:dyDescent="2.35">
      <c r="A2" s="11"/>
      <c r="B2" s="11"/>
      <c r="C2" s="11"/>
      <c r="D2" s="11"/>
      <c r="E2" s="11"/>
      <c r="F2" s="11"/>
      <c r="G2" s="11"/>
      <c r="H2" s="12"/>
    </row>
    <row r="3" spans="1:8" ht="15" customHeight="1" x14ac:dyDescent="2.35">
      <c r="A3" s="11"/>
      <c r="B3" s="11"/>
      <c r="C3" s="11"/>
      <c r="D3" s="11"/>
      <c r="E3" s="11"/>
      <c r="F3" s="11"/>
      <c r="G3" s="11"/>
      <c r="H3" s="12"/>
    </row>
    <row r="4" spans="1:8" ht="15" customHeight="1" x14ac:dyDescent="2.35">
      <c r="A4" s="11"/>
      <c r="B4" s="11"/>
      <c r="C4" s="11"/>
      <c r="D4" s="11"/>
      <c r="E4" s="11"/>
      <c r="F4" s="11"/>
      <c r="G4" s="11"/>
      <c r="H4" s="12"/>
    </row>
    <row r="5" spans="1:8" ht="15" customHeight="1" x14ac:dyDescent="2.35">
      <c r="A5" s="11"/>
      <c r="B5" s="11"/>
      <c r="C5" s="11"/>
      <c r="D5" s="11"/>
      <c r="E5" s="11"/>
      <c r="F5" s="11"/>
      <c r="G5" s="11"/>
      <c r="H5" s="12"/>
    </row>
    <row r="6" spans="1:8" ht="15" customHeight="1" x14ac:dyDescent="2.35">
      <c r="A6" s="11"/>
      <c r="B6" s="11"/>
      <c r="C6" s="11"/>
      <c r="D6" s="11"/>
      <c r="E6" s="11"/>
      <c r="F6" s="11"/>
      <c r="G6" s="11"/>
      <c r="H6" s="12"/>
    </row>
    <row r="7" spans="1:8" ht="15" customHeight="1" x14ac:dyDescent="2.35">
      <c r="A7" s="11"/>
      <c r="B7" s="11"/>
      <c r="C7" s="11"/>
      <c r="D7" s="11"/>
      <c r="E7" s="11"/>
      <c r="F7" s="11"/>
      <c r="G7" s="11"/>
      <c r="H7" s="12"/>
    </row>
    <row r="8" spans="1:8" ht="15" customHeight="1" x14ac:dyDescent="2.35">
      <c r="A8" s="11"/>
      <c r="B8" s="11"/>
      <c r="C8" s="11"/>
      <c r="D8" s="11"/>
      <c r="E8" s="11"/>
      <c r="F8" s="11"/>
      <c r="G8" s="11"/>
      <c r="H8" s="12"/>
    </row>
    <row r="9" spans="1:8" ht="15" customHeight="1" x14ac:dyDescent="2.35">
      <c r="A9" s="11"/>
      <c r="B9" s="11"/>
      <c r="C9" s="11"/>
      <c r="D9" s="11"/>
      <c r="E9" s="11"/>
      <c r="F9" s="11"/>
      <c r="G9" s="11"/>
      <c r="H9" s="12"/>
    </row>
    <row r="10" spans="1:8" ht="15.75" thickBot="1" x14ac:dyDescent="0.3"/>
    <row r="11" spans="1:8" ht="15.75" thickBot="1" x14ac:dyDescent="0.3">
      <c r="B11" s="10" t="s">
        <v>17</v>
      </c>
      <c r="C11" s="21"/>
      <c r="D11" s="20"/>
    </row>
    <row r="12" spans="1:8" ht="16.5" thickBot="1" x14ac:dyDescent="0.3">
      <c r="B12" s="27" t="s">
        <v>15</v>
      </c>
      <c r="C12" s="28"/>
      <c r="D12" s="13">
        <v>2000</v>
      </c>
    </row>
    <row r="13" spans="1:8" ht="16.5" thickBot="1" x14ac:dyDescent="0.3">
      <c r="B13" s="29" t="s">
        <v>14</v>
      </c>
      <c r="C13" s="30"/>
      <c r="D13" s="14">
        <v>6.0000000000000001E-3</v>
      </c>
    </row>
    <row r="14" spans="1:8" ht="16.5" thickBot="1" x14ac:dyDescent="0.3">
      <c r="B14" s="31" t="s">
        <v>16</v>
      </c>
      <c r="C14" s="32"/>
      <c r="D14" s="15">
        <f>D12*30%</f>
        <v>600</v>
      </c>
    </row>
    <row r="15" spans="1:8" ht="15.75" thickBot="1" x14ac:dyDescent="0.3"/>
    <row r="16" spans="1:8" ht="16.5" thickBot="1" x14ac:dyDescent="0.3">
      <c r="B16" s="19" t="s">
        <v>6</v>
      </c>
      <c r="C16" s="4"/>
      <c r="D16" s="3"/>
    </row>
    <row r="17" spans="1:4" ht="16.5" thickBot="1" x14ac:dyDescent="0.3">
      <c r="B17" s="33" t="s">
        <v>1</v>
      </c>
      <c r="C17" s="34"/>
      <c r="D17" s="22">
        <v>200</v>
      </c>
    </row>
    <row r="18" spans="1:4" ht="16.5" thickBot="1" x14ac:dyDescent="0.3">
      <c r="B18" s="35" t="s">
        <v>2</v>
      </c>
      <c r="C18" s="36"/>
      <c r="D18" s="23">
        <v>10</v>
      </c>
    </row>
    <row r="19" spans="1:4" ht="16.5" thickBot="1" x14ac:dyDescent="0.3">
      <c r="B19" s="35" t="s">
        <v>3</v>
      </c>
      <c r="C19" s="36"/>
      <c r="D19" s="24">
        <v>1.0789999999999999E-2</v>
      </c>
    </row>
    <row r="20" spans="1:4" ht="16.5" thickBot="1" x14ac:dyDescent="0.3">
      <c r="B20" s="37" t="s">
        <v>4</v>
      </c>
      <c r="C20" s="38"/>
      <c r="D20" s="25">
        <f>FV(taxa_mensal,qtd_anos*12,-aporte)</f>
        <v>48656.842506034438</v>
      </c>
    </row>
    <row r="21" spans="1:4" ht="16.5" thickBot="1" x14ac:dyDescent="0.3">
      <c r="B21" s="39" t="s">
        <v>5</v>
      </c>
      <c r="C21" s="40"/>
      <c r="D21" s="26">
        <f>patrimonio*rendimento_carteira</f>
        <v>291.94105503620665</v>
      </c>
    </row>
    <row r="23" spans="1:4" ht="16.5" thickBot="1" x14ac:dyDescent="0.3">
      <c r="B23" s="4" t="s">
        <v>11</v>
      </c>
      <c r="C23" s="4"/>
      <c r="D23" s="5" t="s">
        <v>13</v>
      </c>
    </row>
    <row r="24" spans="1:4" ht="16.5" thickBot="1" x14ac:dyDescent="0.3">
      <c r="B24" s="41" t="s">
        <v>7</v>
      </c>
      <c r="C24" s="16">
        <f>FV($D$19,$A25*12,-$D$17)</f>
        <v>5445.5254595290435</v>
      </c>
      <c r="D24" s="6">
        <f>C24*rendimento_carteira</f>
        <v>32.673152757174265</v>
      </c>
    </row>
    <row r="25" spans="1:4" ht="16.5" thickBot="1" x14ac:dyDescent="0.3">
      <c r="A25" s="2">
        <v>2</v>
      </c>
      <c r="B25" s="42" t="s">
        <v>8</v>
      </c>
      <c r="C25" s="17">
        <f>FV($D$19,$A26*12,-$D$17)</f>
        <v>16755.382799697527</v>
      </c>
      <c r="D25" s="7">
        <f>C25*rendimento_carteira</f>
        <v>100.53229679818516</v>
      </c>
    </row>
    <row r="26" spans="1:4" ht="16.5" thickBot="1" x14ac:dyDescent="0.3">
      <c r="A26" s="2">
        <v>5</v>
      </c>
      <c r="B26" s="42" t="s">
        <v>9</v>
      </c>
      <c r="C26" s="17">
        <f>FV($D$19,$A27*12,-$D$17)</f>
        <v>48656.842506034438</v>
      </c>
      <c r="D26" s="7">
        <f>C26*rendimento_carteira</f>
        <v>291.94105503620665</v>
      </c>
    </row>
    <row r="27" spans="1:4" ht="16.5" thickBot="1" x14ac:dyDescent="0.3">
      <c r="A27" s="2">
        <v>10</v>
      </c>
      <c r="B27" s="42" t="s">
        <v>10</v>
      </c>
      <c r="C27" s="17">
        <f>FV($D$19,$A28*12,-$D$17)</f>
        <v>225039.68001941612</v>
      </c>
      <c r="D27" s="7">
        <f>C27*rendimento_carteira</f>
        <v>1350.2380801164968</v>
      </c>
    </row>
    <row r="28" spans="1:4" ht="16.5" thickBot="1" x14ac:dyDescent="0.3">
      <c r="A28" s="2">
        <v>20</v>
      </c>
      <c r="B28" s="43" t="s">
        <v>12</v>
      </c>
      <c r="C28" s="18">
        <f>FV($D$19,$A29*12,-$D$17)</f>
        <v>864433.93100094295</v>
      </c>
      <c r="D28" s="8">
        <f>C28*rendimento_carteira</f>
        <v>5186.6035860056581</v>
      </c>
    </row>
    <row r="29" spans="1:4" x14ac:dyDescent="0.25">
      <c r="A29" s="2">
        <v>30</v>
      </c>
    </row>
    <row r="32" spans="1:4" x14ac:dyDescent="0.25">
      <c r="B32" s="44" t="s">
        <v>18</v>
      </c>
      <c r="C32" s="44" t="s">
        <v>33</v>
      </c>
      <c r="D32" s="44"/>
    </row>
    <row r="33" spans="2:4" x14ac:dyDescent="0.25">
      <c r="B33" s="45" t="s">
        <v>19</v>
      </c>
      <c r="C33" s="46">
        <f>aporte</f>
        <v>200</v>
      </c>
      <c r="D33" s="45"/>
    </row>
    <row r="35" spans="2:4" x14ac:dyDescent="0.25">
      <c r="B35" s="50" t="s">
        <v>20</v>
      </c>
      <c r="C35" s="50" t="s">
        <v>21</v>
      </c>
      <c r="D35" s="51" t="s">
        <v>22</v>
      </c>
    </row>
    <row r="36" spans="2:4" x14ac:dyDescent="0.25">
      <c r="B36" s="1" t="s">
        <v>23</v>
      </c>
      <c r="C36" s="57">
        <f>VLOOKUP($C$32&amp;"-"&amp;B36,Planilha2!A:D,4,FALSE)</f>
        <v>0.32</v>
      </c>
      <c r="D36" s="48">
        <f>C36*$C$33</f>
        <v>64</v>
      </c>
    </row>
    <row r="37" spans="2:4" x14ac:dyDescent="0.25">
      <c r="B37" s="1" t="s">
        <v>24</v>
      </c>
      <c r="C37" s="57">
        <f>VLOOKUP($C$32&amp;"-"&amp;B37,Planilha2!A:D,4,FALSE)</f>
        <v>0.35</v>
      </c>
      <c r="D37" s="48">
        <f t="shared" ref="D37:D41" si="0">C37*$C$33</f>
        <v>70</v>
      </c>
    </row>
    <row r="38" spans="2:4" x14ac:dyDescent="0.25">
      <c r="B38" s="1" t="s">
        <v>25</v>
      </c>
      <c r="C38" s="57">
        <f>VLOOKUP($C$32&amp;"-"&amp;B38,Planilha2!A:D,4,FALSE)</f>
        <v>0.08</v>
      </c>
      <c r="D38" s="48">
        <f t="shared" si="0"/>
        <v>16</v>
      </c>
    </row>
    <row r="39" spans="2:4" x14ac:dyDescent="0.25">
      <c r="B39" s="1" t="s">
        <v>26</v>
      </c>
      <c r="C39" s="57">
        <f>VLOOKUP($C$32&amp;"-"&amp;B39,Planilha2!A:D,4,FALSE)</f>
        <v>0.05</v>
      </c>
      <c r="D39" s="48">
        <f t="shared" si="0"/>
        <v>10</v>
      </c>
    </row>
    <row r="40" spans="2:4" x14ac:dyDescent="0.25">
      <c r="B40" s="1" t="s">
        <v>27</v>
      </c>
      <c r="C40" s="57">
        <f>VLOOKUP($C$32&amp;"-"&amp;B40,Planilha2!A:D,4,FALSE)</f>
        <v>0.1</v>
      </c>
      <c r="D40" s="48">
        <f t="shared" si="0"/>
        <v>20</v>
      </c>
    </row>
    <row r="41" spans="2:4" x14ac:dyDescent="0.25">
      <c r="B41" s="1" t="s">
        <v>28</v>
      </c>
      <c r="C41" s="57">
        <f>VLOOKUP($C$32&amp;"-"&amp;B41,Planilha2!A:D,4,FALSE)</f>
        <v>0.1</v>
      </c>
      <c r="D41" s="48">
        <f t="shared" si="0"/>
        <v>20</v>
      </c>
    </row>
    <row r="42" spans="2:4" x14ac:dyDescent="0.25">
      <c r="B42" s="49"/>
      <c r="C42" s="49"/>
      <c r="D42" s="5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mergeCells count="12">
    <mergeCell ref="B18:C18"/>
    <mergeCell ref="B19:C19"/>
    <mergeCell ref="B20:C20"/>
    <mergeCell ref="B21:C21"/>
    <mergeCell ref="B12:C12"/>
    <mergeCell ref="B13:C13"/>
    <mergeCell ref="B14:C14"/>
    <mergeCell ref="B16:C16"/>
    <mergeCell ref="B23:C23"/>
    <mergeCell ref="B11:C11"/>
    <mergeCell ref="A1:G9"/>
    <mergeCell ref="B17:C17"/>
  </mergeCells>
  <dataValidations count="1">
    <dataValidation type="list" allowBlank="1" showInputMessage="1" showErrorMessage="1" sqref="C32" xr:uid="{74674932-8240-4C65-B8EF-72A9B1B1897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9D8E-802F-45E5-AF29-008EAF04AAE3}">
  <dimension ref="A2:D20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t="s">
        <v>32</v>
      </c>
      <c r="B2" t="s">
        <v>29</v>
      </c>
      <c r="C2" t="s">
        <v>20</v>
      </c>
      <c r="D2" t="s">
        <v>31</v>
      </c>
    </row>
    <row r="3" spans="1:4" x14ac:dyDescent="0.25">
      <c r="A3" t="str">
        <f>B3&amp;"-"&amp;C3</f>
        <v>Conservador-PAPEL</v>
      </c>
      <c r="B3" t="s">
        <v>30</v>
      </c>
      <c r="C3" s="1" t="s">
        <v>23</v>
      </c>
      <c r="D3" s="47">
        <v>0.3</v>
      </c>
    </row>
    <row r="4" spans="1:4" x14ac:dyDescent="0.25">
      <c r="A4" t="str">
        <f t="shared" ref="A4:A20" si="0">B4&amp;"-"&amp;C4</f>
        <v>Conservador-TIJOLO</v>
      </c>
      <c r="B4" t="s">
        <v>30</v>
      </c>
      <c r="C4" s="1" t="s">
        <v>24</v>
      </c>
      <c r="D4" s="47">
        <v>0.5</v>
      </c>
    </row>
    <row r="5" spans="1:4" x14ac:dyDescent="0.25">
      <c r="A5" t="str">
        <f t="shared" si="0"/>
        <v>Conservador-HÍBRIDOS</v>
      </c>
      <c r="B5" t="s">
        <v>30</v>
      </c>
      <c r="C5" s="1" t="s">
        <v>25</v>
      </c>
      <c r="D5" s="47">
        <v>0.1</v>
      </c>
    </row>
    <row r="6" spans="1:4" x14ac:dyDescent="0.25">
      <c r="A6" t="str">
        <f t="shared" si="0"/>
        <v>Conservador-FOF</v>
      </c>
      <c r="B6" t="s">
        <v>30</v>
      </c>
      <c r="C6" s="1" t="s">
        <v>26</v>
      </c>
      <c r="D6" s="47">
        <v>0.1</v>
      </c>
    </row>
    <row r="7" spans="1:4" x14ac:dyDescent="0.25">
      <c r="A7" t="str">
        <f t="shared" si="0"/>
        <v>Conservador-DESENVOLVIMENTO</v>
      </c>
      <c r="B7" t="s">
        <v>30</v>
      </c>
      <c r="C7" s="1" t="s">
        <v>27</v>
      </c>
      <c r="D7" s="47">
        <v>0</v>
      </c>
    </row>
    <row r="8" spans="1:4" ht="15.75" thickBot="1" x14ac:dyDescent="0.3">
      <c r="A8" s="53" t="str">
        <f>B8&amp;"-"&amp;C8</f>
        <v>Conservador-HOTELARIAS</v>
      </c>
      <c r="B8" s="53" t="s">
        <v>30</v>
      </c>
      <c r="C8" s="54" t="s">
        <v>28</v>
      </c>
      <c r="D8" s="55">
        <v>0</v>
      </c>
    </row>
    <row r="9" spans="1:4" x14ac:dyDescent="0.25">
      <c r="A9" t="str">
        <f t="shared" si="0"/>
        <v>Moderado-PAPEL</v>
      </c>
      <c r="B9" t="s">
        <v>33</v>
      </c>
      <c r="C9" s="1" t="s">
        <v>23</v>
      </c>
      <c r="D9" s="9">
        <v>0.32</v>
      </c>
    </row>
    <row r="10" spans="1:4" x14ac:dyDescent="0.25">
      <c r="A10" t="str">
        <f t="shared" si="0"/>
        <v>Moderado-TIJOLO</v>
      </c>
      <c r="B10" t="s">
        <v>33</v>
      </c>
      <c r="C10" s="1" t="s">
        <v>24</v>
      </c>
      <c r="D10" s="9">
        <v>0.35</v>
      </c>
    </row>
    <row r="11" spans="1:4" x14ac:dyDescent="0.25">
      <c r="A11" t="str">
        <f t="shared" si="0"/>
        <v>Moderado-HÍBRIDOS</v>
      </c>
      <c r="B11" t="s">
        <v>33</v>
      </c>
      <c r="C11" s="1" t="s">
        <v>25</v>
      </c>
      <c r="D11" s="9">
        <v>0.08</v>
      </c>
    </row>
    <row r="12" spans="1:4" x14ac:dyDescent="0.25">
      <c r="A12" t="str">
        <f t="shared" si="0"/>
        <v>Moderado-FOF</v>
      </c>
      <c r="B12" t="s">
        <v>33</v>
      </c>
      <c r="C12" s="1" t="s">
        <v>26</v>
      </c>
      <c r="D12" s="9">
        <v>0.05</v>
      </c>
    </row>
    <row r="13" spans="1:4" x14ac:dyDescent="0.25">
      <c r="A13" t="str">
        <f t="shared" si="0"/>
        <v>Moderado-DESENVOLVIMENTO</v>
      </c>
      <c r="B13" t="s">
        <v>33</v>
      </c>
      <c r="C13" s="1" t="s">
        <v>27</v>
      </c>
      <c r="D13" s="9">
        <v>0.1</v>
      </c>
    </row>
    <row r="14" spans="1:4" ht="15.75" thickBot="1" x14ac:dyDescent="0.3">
      <c r="A14" t="str">
        <f t="shared" si="0"/>
        <v>Moderado-HOTELARIAS</v>
      </c>
      <c r="B14" s="53" t="s">
        <v>33</v>
      </c>
      <c r="C14" s="54" t="s">
        <v>28</v>
      </c>
      <c r="D14" s="56">
        <v>0.1</v>
      </c>
    </row>
    <row r="15" spans="1:4" x14ac:dyDescent="0.25">
      <c r="A15" t="str">
        <f t="shared" si="0"/>
        <v>Agressivo-PAPEL</v>
      </c>
      <c r="B15" t="s">
        <v>34</v>
      </c>
      <c r="C15" s="1" t="s">
        <v>23</v>
      </c>
      <c r="D15" s="9">
        <v>0.5</v>
      </c>
    </row>
    <row r="16" spans="1:4" x14ac:dyDescent="0.25">
      <c r="A16" t="str">
        <f t="shared" si="0"/>
        <v>Agressivo-TIJOLO</v>
      </c>
      <c r="B16" t="s">
        <v>34</v>
      </c>
      <c r="C16" s="1" t="s">
        <v>24</v>
      </c>
      <c r="D16" s="9">
        <v>0.1</v>
      </c>
    </row>
    <row r="17" spans="1:4" x14ac:dyDescent="0.25">
      <c r="A17" t="str">
        <f t="shared" si="0"/>
        <v>Agressivo-HÍBRIDOS</v>
      </c>
      <c r="B17" t="s">
        <v>34</v>
      </c>
      <c r="C17" s="1" t="s">
        <v>25</v>
      </c>
      <c r="D17" s="9">
        <v>0.05</v>
      </c>
    </row>
    <row r="18" spans="1:4" x14ac:dyDescent="0.25">
      <c r="A18" t="str">
        <f t="shared" si="0"/>
        <v>Agressivo-FOF</v>
      </c>
      <c r="B18" t="s">
        <v>34</v>
      </c>
      <c r="C18" s="1" t="s">
        <v>26</v>
      </c>
      <c r="D18" s="9">
        <v>0.05</v>
      </c>
    </row>
    <row r="19" spans="1:4" x14ac:dyDescent="0.25">
      <c r="A19" t="str">
        <f t="shared" si="0"/>
        <v>Agressivo-DESENVOLVIMENTO</v>
      </c>
      <c r="B19" t="s">
        <v>34</v>
      </c>
      <c r="C19" s="1" t="s">
        <v>27</v>
      </c>
      <c r="D19" s="9">
        <v>0.2</v>
      </c>
    </row>
    <row r="20" spans="1:4" x14ac:dyDescent="0.25">
      <c r="A20" t="str">
        <f t="shared" si="0"/>
        <v>Agressivo-HOTELARIAS</v>
      </c>
      <c r="B20" t="s">
        <v>34</v>
      </c>
      <c r="C20" s="1" t="s">
        <v>28</v>
      </c>
      <c r="D20" s="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Mesquita Henriques</dc:creator>
  <cp:lastModifiedBy>Fábio Mesquita Henriques</cp:lastModifiedBy>
  <dcterms:created xsi:type="dcterms:W3CDTF">2025-05-28T21:51:18Z</dcterms:created>
  <dcterms:modified xsi:type="dcterms:W3CDTF">2025-05-28T23:47:52Z</dcterms:modified>
</cp:coreProperties>
</file>