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mfi\"/>
    </mc:Choice>
  </mc:AlternateContent>
  <xr:revisionPtr revIDLastSave="0" documentId="8_{DE088647-168F-4166-800E-297C6DB811DC}" xr6:coauthVersionLast="47" xr6:coauthVersionMax="47" xr10:uidLastSave="{00000000-0000-0000-0000-000000000000}"/>
  <bookViews>
    <workbookView xWindow="17610" yWindow="-21600" windowWidth="26010" windowHeight="21705" activeTab="4" xr2:uid="{FE6AF5B2-249A-42CE-B7E0-ADDF05BD1E73}"/>
  </bookViews>
  <sheets>
    <sheet name="main" sheetId="2" r:id="rId1"/>
    <sheet name="regras" sheetId="6" r:id="rId2"/>
    <sheet name="carteira" sheetId="5" r:id="rId3"/>
    <sheet name="concentraçao" sheetId="4" r:id="rId4"/>
    <sheet name="aux" sheetId="3" r:id="rId5"/>
  </sheets>
  <externalReferences>
    <externalReference r:id="rId6"/>
  </externalReferences>
  <definedNames>
    <definedName name="_xlnm._FilterDatabase" localSheetId="2" hidden="1">carteira!$A$1:$L$168</definedName>
    <definedName name="CAIXA">main!$C$16</definedName>
    <definedName name="CARTEIRA">main!$C$15</definedName>
    <definedName name="CONC_SACADO">OFFSET(concentraçao!$F$2,0,0,COUNTA(concentraçao!$F:$F)-1,2)</definedName>
    <definedName name="dtRef">main!$C$6</definedName>
    <definedName name="feriados">aux!$F$2:$F$1265</definedName>
    <definedName name="IS_CURRENT">main!$C$20</definedName>
    <definedName name="IS_REF">main!$C$21</definedName>
    <definedName name="JR">main!$C$14</definedName>
    <definedName name="json_name">aux!$A:$B</definedName>
    <definedName name="LST_CONC_SACADO">OFFSET(concentraçao!$F$2,0,0,COUNTA(concentraçao!$F:$F)-1,1)</definedName>
    <definedName name="OVER">main!$C$19</definedName>
    <definedName name="PL">main!$C$12</definedName>
    <definedName name="pool_data_file">main!$C$3</definedName>
    <definedName name="pool_name">main!$C$4</definedName>
    <definedName name="pools_lst">OFFSET(aux!$A$2,0,0,COUNTA(aux!$A:$A)-1,1)</definedName>
    <definedName name="PORT_BUY_DATE">OFFSET(carteira!$G$2,0,0,COUNTA(carteira!$G:$G)-1)</definedName>
    <definedName name="PORT_BUY_PRICE">OFFSET(carteira!$J$2,0,0,COUNTA(carteira!$J:$J)-1)</definedName>
    <definedName name="PORT_CURRENT_PRICE">OFFSET(carteira!$K$2,0,0,COUNTA(carteira!$K:$K)-1)</definedName>
    <definedName name="PORT_EXP_DATE">OFFSET(carteira!$I$2,0,0,COUNTA(carteira!$I:$I)-1)</definedName>
    <definedName name="PORT_STATUS">OFFSET(carteira!$C$2,0,0,COUNTA(carteira!$C:$C)-1)</definedName>
    <definedName name="portfolio_file">main!$C$2</definedName>
    <definedName name="root">aux!$D$2</definedName>
    <definedName name="root_json">aux!$D$4</definedName>
    <definedName name="SR">main!$C$13</definedName>
    <definedName name="upd">main!$C$5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 s="1"/>
  <c r="I7" i="4" s="1"/>
  <c r="I8" i="4" s="1"/>
  <c r="I9" i="4" s="1"/>
  <c r="I10" i="4" s="1"/>
  <c r="I11" i="4" s="1"/>
  <c r="I3" i="4"/>
  <c r="E9" i="2" a="1"/>
  <c r="E3" i="6" a="1"/>
  <c r="E9" i="2" l="1"/>
  <c r="E3" i="6"/>
  <c r="B3" i="6" a="1"/>
  <c r="E12" i="6" l="1"/>
  <c r="D12" i="6"/>
  <c r="D13" i="6"/>
  <c r="B3" i="6"/>
  <c r="C6" i="2"/>
  <c r="A1" i="5" a="1"/>
  <c r="F1" i="4" a="1"/>
  <c r="A1" i="4" a="1"/>
  <c r="B8" i="2" a="1"/>
  <c r="M8" i="2" l="1"/>
  <c r="M12" i="2"/>
  <c r="M10" i="2"/>
  <c r="M14" i="2"/>
  <c r="M11" i="2"/>
  <c r="M16" i="2"/>
  <c r="M9" i="2"/>
  <c r="M13" i="2"/>
  <c r="M15" i="2"/>
  <c r="M20" i="2"/>
  <c r="L21" i="2"/>
  <c r="M21" i="2" s="1"/>
  <c r="D2" i="4" a="1"/>
  <c r="D2" i="4" s="1"/>
  <c r="C2" i="4" a="1"/>
  <c r="C2" i="4" s="1"/>
  <c r="N2" i="4" a="1"/>
  <c r="N2" i="4" s="1"/>
  <c r="O2" i="4" a="1"/>
  <c r="O2" i="4" s="1"/>
  <c r="L22" i="2" a="1"/>
  <c r="L22" i="2" s="1"/>
  <c r="M22" i="2" s="1"/>
  <c r="L8" i="2" a="1"/>
  <c r="L8" i="2" s="1"/>
  <c r="L20" i="2"/>
  <c r="A1" i="5"/>
  <c r="F1" i="4"/>
  <c r="J2" i="4" s="1" a="1"/>
  <c r="L2" i="4" s="1" a="1"/>
  <c r="L2" i="4" s="1"/>
  <c r="A1" i="4"/>
  <c r="B8" i="2"/>
  <c r="J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<sst xmlns="http://schemas.openxmlformats.org/spreadsheetml/2006/main" count="167" uniqueCount="120">
  <si>
    <t>Carteira Global 2025-06-13 070048</t>
  </si>
  <si>
    <t>C:\Users\Moriya\Downloads\</t>
  </si>
  <si>
    <t>E-ctare Pool #1</t>
  </si>
  <si>
    <t>AcompanhamentoDeOportunidades-2025-06-13 21_54_15 -0300</t>
  </si>
  <si>
    <t>Digcap Pool #1</t>
  </si>
  <si>
    <t xml:space="preserve">AmFi Pool de Unitokens </t>
  </si>
  <si>
    <t>NLT Tech One</t>
  </si>
  <si>
    <t>Up Vendas #1</t>
  </si>
  <si>
    <t>Blipay Pool #1</t>
  </si>
  <si>
    <t>Digcap Pool #2</t>
  </si>
  <si>
    <t>DS Pool #1</t>
  </si>
  <si>
    <t>a55 Pool #2</t>
  </si>
  <si>
    <t>Dinie Pool #2</t>
  </si>
  <si>
    <t>UnionNational Pool #4</t>
  </si>
  <si>
    <t>LC Investe Pool #2</t>
  </si>
  <si>
    <t>SuperSim Pool #1</t>
  </si>
  <si>
    <t>UnionNational Pool #3</t>
  </si>
  <si>
    <t>BMDC Pool #1</t>
  </si>
  <si>
    <t>Digcap Pool #3</t>
  </si>
  <si>
    <t>Formento Pool #2</t>
  </si>
  <si>
    <t>Pool Maralto #1</t>
  </si>
  <si>
    <t>DS Pool #2</t>
  </si>
  <si>
    <t>Zero Paralelo Pool #1</t>
  </si>
  <si>
    <t>Credmei Pool #1</t>
  </si>
  <si>
    <t>Pool Nexo #1</t>
  </si>
  <si>
    <t>a55 CartÃ£o Pool #1</t>
  </si>
  <si>
    <t>Blipay Pool #2</t>
  </si>
  <si>
    <t>Maralto Pool #2</t>
  </si>
  <si>
    <t>Credmei Pool #2</t>
  </si>
  <si>
    <t>AmFi Renda Mensal</t>
  </si>
  <si>
    <t>B.Invest Pool #1</t>
  </si>
  <si>
    <t>Formento Pool #4</t>
  </si>
  <si>
    <t>Baru Pool #2</t>
  </si>
  <si>
    <t>Poenatela Pool #1</t>
  </si>
  <si>
    <t>UnionNational Pool #5</t>
  </si>
  <si>
    <t>Digcap Pool #4</t>
  </si>
  <si>
    <t>a55 CartÃ£o Pool #2</t>
  </si>
  <si>
    <t>Formento Pool #3</t>
  </si>
  <si>
    <t>AFA Pool #1</t>
  </si>
  <si>
    <t>LeCapital Pool #1</t>
  </si>
  <si>
    <t>Up Vendas Pool #2</t>
  </si>
  <si>
    <t>AmFi Renda Mensal #2</t>
  </si>
  <si>
    <t xml:space="preserve"> LC INVESTE Private</t>
  </si>
  <si>
    <t>Pool Nexo #2</t>
  </si>
  <si>
    <t>AmFi Alta Liquidez</t>
  </si>
  <si>
    <t>AmFi Alta Liquidez #2</t>
  </si>
  <si>
    <t>Pools</t>
  </si>
  <si>
    <t>root:</t>
  </si>
  <si>
    <t>portfolio_file</t>
  </si>
  <si>
    <t>pool_data_file</t>
  </si>
  <si>
    <t>pool_name</t>
  </si>
  <si>
    <t>upd</t>
  </si>
  <si>
    <t>dtRef</t>
  </si>
  <si>
    <t>Data</t>
  </si>
  <si>
    <t>Checks</t>
  </si>
  <si>
    <t>IS</t>
  </si>
  <si>
    <t>json</t>
  </si>
  <si>
    <t>C:\Users\Moriya\Documents\Dev\AmFi\monitoring\config\pools\</t>
  </si>
  <si>
    <t>afa_pool_1</t>
  </si>
  <si>
    <t>limites_carteira</t>
  </si>
  <si>
    <t>limites_individuais</t>
  </si>
  <si>
    <t>PL</t>
  </si>
  <si>
    <t>PORT</t>
  </si>
  <si>
    <t>CASH</t>
  </si>
  <si>
    <t>DELAYED</t>
  </si>
  <si>
    <t>vencimento_medio_maximo_dias</t>
  </si>
  <si>
    <t>concentracao_maxima_sacado</t>
  </si>
  <si>
    <t>concentracao_maxima_cedente</t>
  </si>
  <si>
    <t>inadimplencia_maxima_percentual</t>
  </si>
  <si>
    <t>inadimplencia_90_dias_maxima</t>
  </si>
  <si>
    <t>prazo_maximo_aquisicao_meses</t>
  </si>
  <si>
    <t>periodo_formacao_carteira_dias</t>
  </si>
  <si>
    <t>concentracao_maxima_top_10_sacados</t>
  </si>
  <si>
    <t>concentracao_maxima_top_10_cedentes</t>
  </si>
  <si>
    <t>Atual</t>
  </si>
  <si>
    <t>Ref.</t>
  </si>
  <si>
    <t>conta_centralizadora</t>
  </si>
  <si>
    <t>sacado ex-Caixa</t>
  </si>
  <si>
    <t>vlr</t>
  </si>
  <si>
    <t>de</t>
  </si>
  <si>
    <t>para</t>
  </si>
  <si>
    <t xml:space="preserve">CUTRALE TRADING BRASIL LTDA.            </t>
  </si>
  <si>
    <t xml:space="preserve">CARGILL AGRICOLA S A                    </t>
  </si>
  <si>
    <t>VERITAS FACILITIES LTDA</t>
  </si>
  <si>
    <t xml:space="preserve">CARGILL AGRICOLA S/A                    </t>
  </si>
  <si>
    <t xml:space="preserve">REDE DOR SAO LUIZ S.A.                  </t>
  </si>
  <si>
    <t xml:space="preserve">HOSPITAL ESPERANCA SA                   </t>
  </si>
  <si>
    <t>REDE DOR SAO LUIZ S/A - UNIDADE ASSUNCAO</t>
  </si>
  <si>
    <t xml:space="preserve">HOSPITAL NOVO ATIBAIA S.A.              </t>
  </si>
  <si>
    <t>REDE DOR SAO LUIZ S/A - UNIDADE ANALIA F</t>
  </si>
  <si>
    <t xml:space="preserve">REDE DOR SAO LUIZ S/A - UNIDADE SINO BR </t>
  </si>
  <si>
    <t xml:space="preserve">HOSPITAL FLUMINENSE S/A                 </t>
  </si>
  <si>
    <t xml:space="preserve">REDE DOR SAO LUIZ S/A - UNIDADE MORUMBI </t>
  </si>
  <si>
    <t xml:space="preserve">HOSPITAL SANTA CRUZ SOCIEDADE ANONIMA   </t>
  </si>
  <si>
    <t xml:space="preserve">REDE DOR SAO LUIZ S/A - UNIDADE ITAIM   </t>
  </si>
  <si>
    <t xml:space="preserve">HOSPITAL DE CLINICAS RIO MAR BARRA LTDA </t>
  </si>
  <si>
    <t xml:space="preserve">ONCO DOR ONCOLOGIA BA LTDA              </t>
  </si>
  <si>
    <t xml:space="preserve">PACIFICO OPERACOES HOSPITALARES S.A.    </t>
  </si>
  <si>
    <t xml:space="preserve">HOSPITAIS INTEGRADOS DA GAVEA S/A       </t>
  </si>
  <si>
    <t xml:space="preserve">HOSPITAL E PRONTO SOCORRO COMUNITARIO V </t>
  </si>
  <si>
    <t xml:space="preserve">SUL AMERICA COMPANHIA DE SEGURO SAUDE   </t>
  </si>
  <si>
    <t>REDE DOR SAO LUIZ S/A - UNIDADE JABAQUAR</t>
  </si>
  <si>
    <t xml:space="preserve">REDE D OR SAO LUIZ S.A - UNIDADE SAO CA </t>
  </si>
  <si>
    <t xml:space="preserve">SERRA MAYOR SERVICOS MEDICOS S/A        </t>
  </si>
  <si>
    <t xml:space="preserve">ONCO STAR SP ONCOLOGIA LTDA             </t>
  </si>
  <si>
    <t xml:space="preserve">MEDISE MEDICINA DIAGNOSTICO E SERVICOS  </t>
  </si>
  <si>
    <t>CARGILL AGRICOLA S A</t>
  </si>
  <si>
    <t>REDE D'OR</t>
  </si>
  <si>
    <t xml:space="preserve">CUTRALE TRADING BR LTDA.            </t>
  </si>
  <si>
    <t>#n</t>
  </si>
  <si>
    <t>AmFi Internal Pool 1</t>
  </si>
  <si>
    <t>Flowins Café Pool #1</t>
  </si>
  <si>
    <t>DIGCAP Pool #2</t>
  </si>
  <si>
    <t>DIGCAP Pool #1</t>
  </si>
  <si>
    <t>Mooney Pool #1</t>
  </si>
  <si>
    <t>AmFi Internal Pool #3</t>
  </si>
  <si>
    <t>a55 Cartão Pool #1</t>
  </si>
  <si>
    <t>Up Vendas Pool #1</t>
  </si>
  <si>
    <t>A55 cartão Pool #2</t>
  </si>
  <si>
    <t>NLT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</si>
</sst>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4" fontId="0" fillId="0" borderId="0" xfId="0" applyNumberFormat="1"/>
    <xf numFmtId="15" fontId="0" fillId="0" borderId="0" xfId="0" applyNumberFormat="1"/>
    <xf numFmtId="10" fontId="0" fillId="0" borderId="0" xfId="0" applyNumberFormat="1"/>
    <xf numFmtId="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15" fontId="0" fillId="0" borderId="1" xfId="0" applyNumberForma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6" fontId="0" fillId="0" borderId="1" xfId="2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5" fontId="2" fillId="0" borderId="0" xfId="0" applyNumberFormat="1" applyFont="1"/>
    <xf numFmtId="15" fontId="2" fillId="0" borderId="0" xfId="0" applyNumberFormat="1" applyFont="1" applyAlignment="1">
      <alignment horizontal="left"/>
    </xf>
    <xf numFmtId="15" fontId="3" fillId="3" borderId="0" xfId="0" applyNumberFormat="1" applyFont="1" applyFill="1" applyAlignment="1">
      <alignment horizontal="left"/>
    </xf>
    <xf numFmtId="0" fontId="3" fillId="3" borderId="0" xfId="0" applyFont="1" applyFill="1"/>
    <xf numFmtId="43" fontId="0" fillId="0" borderId="0" xfId="1" applyFont="1"/>
    <xf numFmtId="165" fontId="2" fillId="0" borderId="0" xfId="1" applyNumberFormat="1" applyFont="1" applyAlignment="1">
      <alignment horizontal="right"/>
    </xf>
    <xf numFmtId="4" fontId="0" fillId="0" borderId="0" xfId="1" applyNumberFormat="1" applyFont="1" applyAlignment="1">
      <alignment horizontal="right"/>
    </xf>
    <xf numFmtId="43" fontId="2" fillId="0" borderId="0" xfId="1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0" borderId="0" xfId="0" applyAlignment="1">
      <alignment horizontal="left" indent="1"/>
    </xf>
    <xf numFmtId="4" fontId="2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2" fillId="0" borderId="0" xfId="2" applyFont="1" applyAlignment="1">
      <alignment horizontal="right"/>
    </xf>
    <xf numFmtId="0" fontId="2" fillId="0" borderId="1" xfId="0" applyFont="1" applyBorder="1" applyAlignment="1">
      <alignment horizontal="right"/>
    </xf>
    <xf numFmtId="4" fontId="0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  <xf numFmtId="4" fontId="2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mfi\amfi.xlam" TargetMode="External"/><Relationship Id="rId1" Type="http://schemas.openxmlformats.org/officeDocument/2006/relationships/externalLinkPath" Target="amfi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xtrairComoTabela"/>
      <definedName name="LerArquivoJSON"/>
      <definedName name="QueryAcompanhamentoSimples"/>
      <definedName name="QueryCarteiraGlobal"/>
      <definedName name="QueryConcentracaoCedent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9880-9CC7-4FDC-9AD7-DB0EF9D73532}">
  <sheetPr codeName="Sheet2"/>
  <dimension ref="B2:N175"/>
  <sheetViews>
    <sheetView showGridLines="0" workbookViewId="0">
      <selection activeCell="B4" sqref="B4"/>
    </sheetView>
  </sheetViews>
  <sheetFormatPr defaultRowHeight="14.25" x14ac:dyDescent="0.45"/>
  <cols>
    <col min="1" max="1" width="1.46484375" customWidth="1"/>
    <col min="2" max="2" width="26.06640625" bestFit="1" customWidth="1"/>
    <col min="3" max="3" width="21.3984375" customWidth="1"/>
    <col min="4" max="4" width="1.6640625" customWidth="1"/>
    <col min="5" max="5" width="11.9296875" customWidth="1"/>
    <col min="6" max="6" width="13.1328125" customWidth="1"/>
    <col min="7" max="7" width="18.46484375" bestFit="1" customWidth="1"/>
    <col min="8" max="8" width="11.6640625" bestFit="1" customWidth="1"/>
    <col min="9" max="9" width="11.796875" bestFit="1" customWidth="1"/>
    <col min="10" max="10" width="13.3984375" customWidth="1"/>
    <col min="11" max="11" width="34.73046875" bestFit="1" customWidth="1"/>
    <col min="12" max="12" width="5.265625" style="7" bestFit="1" customWidth="1"/>
    <col min="13" max="13" width="7.6640625" style="7" customWidth="1"/>
    <col min="14" max="14" width="13.3984375" bestFit="1" customWidth="1"/>
  </cols>
  <sheetData>
    <row r="2" spans="2:14" x14ac:dyDescent="0.45">
      <c r="B2" s="12" t="s">
        <v>48</v>
      </c>
      <c r="C2" s="27" t="s">
        <v>0</v>
      </c>
    </row>
    <row r="3" spans="2:14" x14ac:dyDescent="0.45">
      <c r="B3" s="12" t="s">
        <v>49</v>
      </c>
      <c r="C3" s="27" t="s">
        <v>3</v>
      </c>
      <c r="L3" s="9"/>
    </row>
    <row r="4" spans="2:14" x14ac:dyDescent="0.45">
      <c r="B4" s="12" t="s">
        <v>50</v>
      </c>
      <c r="C4" s="14" t="s">
        <v>19</v>
      </c>
      <c r="L4" s="9"/>
    </row>
    <row r="5" spans="2:14" x14ac:dyDescent="0.45">
      <c r="B5" s="12" t="s">
        <v>51</v>
      </c>
      <c r="C5" s="27" t="b">
        <v>0</v>
      </c>
      <c r="L5" s="9"/>
    </row>
    <row r="6" spans="2:14" x14ac:dyDescent="0.45">
      <c r="B6" s="12" t="s">
        <v>52</v>
      </c>
      <c r="C6" s="15">
        <f ca="1">WORKDAY(TODAY(),-1,feriados)</f>
        <v>45821</v>
      </c>
      <c r="L6" s="9"/>
    </row>
    <row r="7" spans="2:14" x14ac:dyDescent="0.45">
      <c r="L7" s="7" t="s">
        <v>74</v>
      </c>
      <c r="M7" s="7" t="s">
        <v>75</v>
      </c>
    </row>
    <row r="8" spans="2:14" x14ac:dyDescent="0.45">
      <c r="B8" s="12" t="str" cm="1">
        <f t="array" ref="B8:C31">TRANSPOSE([1]!QueryAcompanhamentoSimples(root&amp;pool_data_file&amp;".xlsx",pool_name,upd))</f>
        <v>Nome</v>
      </c>
      <c r="C8" s="13" t="str">
        <v>Formento Pool #2</v>
      </c>
      <c r="K8" t="s">
        <v>65</v>
      </c>
      <c r="L8" s="4" cm="1">
        <f t="array" aca="1" ref="L8" ca="1">SUM((PORT_EXP_DATE-dtRef)*(PORT_CURRENT_PRICE))/SUM(PORT_CURRENT_PRICE)</f>
        <v>44.383924754958151</v>
      </c>
      <c r="M8" s="7" t="e">
        <f>VLOOKUP(K8,regras!B:C,2,0)</f>
        <v>#N/A</v>
      </c>
    </row>
    <row r="9" spans="2:14" x14ac:dyDescent="0.45">
      <c r="B9" s="12" t="str">
        <v>Tipo de Produto</v>
      </c>
      <c r="C9" s="13" t="str">
        <v>Pool</v>
      </c>
      <c r="E9" s="12" t="str" cm="1">
        <f t="array" ref="E9">TRANSPOSE([1]!ExtrairComoTabela([1]!LerArquivoJSON(root_json&amp;VLOOKUP(pool_name,json_name,2,0)&amp;".json"),"remuneracao"))</f>
        <v>ERRO: Propriedade 'remuneracao' não encontrada</v>
      </c>
      <c r="F9" s="32"/>
      <c r="G9" s="32"/>
      <c r="K9" t="s">
        <v>66</v>
      </c>
      <c r="M9" s="30" t="e">
        <f>VLOOKUP(K9,regras!B:C,2,0)/100</f>
        <v>#N/A</v>
      </c>
    </row>
    <row r="10" spans="2:14" x14ac:dyDescent="0.45">
      <c r="B10" s="12" t="str">
        <v>Data de vencimento</v>
      </c>
      <c r="C10" s="15">
        <v>46318</v>
      </c>
      <c r="E10" s="12"/>
      <c r="F10" s="13"/>
      <c r="G10" s="13"/>
      <c r="K10" t="s">
        <v>67</v>
      </c>
      <c r="M10" s="30" t="e">
        <f>VLOOKUP(K10,regras!B:C,2,0)/100</f>
        <v>#N/A</v>
      </c>
      <c r="N10" s="1"/>
    </row>
    <row r="11" spans="2:14" x14ac:dyDescent="0.45">
      <c r="B11" s="12" t="str">
        <v>Prazo até o vencimento</v>
      </c>
      <c r="C11" s="13">
        <v>497</v>
      </c>
      <c r="E11" s="12"/>
      <c r="F11" s="13"/>
      <c r="G11" s="13"/>
      <c r="K11" t="s">
        <v>68</v>
      </c>
      <c r="M11" s="30" t="e">
        <f>VLOOKUP(K11,regras!B:C,2,0)/100</f>
        <v>#N/A</v>
      </c>
      <c r="N11" s="1"/>
    </row>
    <row r="12" spans="2:14" x14ac:dyDescent="0.45">
      <c r="B12" s="12" t="str">
        <v>PL</v>
      </c>
      <c r="C12" s="16">
        <v>2203491.2400000002</v>
      </c>
      <c r="E12" s="12"/>
      <c r="F12" s="13"/>
      <c r="G12" s="13"/>
      <c r="K12" t="s">
        <v>69</v>
      </c>
      <c r="M12" s="30" t="e">
        <f>VLOOKUP(K12,regras!B:C,2,0)/100</f>
        <v>#N/A</v>
      </c>
      <c r="N12" s="1"/>
    </row>
    <row r="13" spans="2:14" x14ac:dyDescent="0.45">
      <c r="B13" s="12" t="str">
        <v>SR</v>
      </c>
      <c r="C13" s="16">
        <v>1726144.94</v>
      </c>
      <c r="E13" s="12"/>
      <c r="F13" s="13"/>
      <c r="G13" s="13"/>
      <c r="K13" t="s">
        <v>70</v>
      </c>
      <c r="M13" s="7" t="e">
        <f>VLOOKUP(K13,regras!B:C,2,0)</f>
        <v>#N/A</v>
      </c>
      <c r="N13" s="1"/>
    </row>
    <row r="14" spans="2:14" x14ac:dyDescent="0.45">
      <c r="B14" s="12" t="str">
        <v>JR</v>
      </c>
      <c r="C14" s="16">
        <v>477346.3</v>
      </c>
      <c r="K14" t="s">
        <v>71</v>
      </c>
      <c r="M14" s="7" t="e">
        <f>VLOOKUP(K14,regras!B:C,2,0)</f>
        <v>#N/A</v>
      </c>
      <c r="N14" s="1"/>
    </row>
    <row r="15" spans="2:14" x14ac:dyDescent="0.45">
      <c r="B15" s="12" t="str">
        <v>Carteira</v>
      </c>
      <c r="C15" s="16">
        <v>2164876.13</v>
      </c>
      <c r="K15" t="s">
        <v>72</v>
      </c>
      <c r="M15" s="30" t="e">
        <f>VLOOKUP(K15,regras!B:C,2,0)/100</f>
        <v>#N/A</v>
      </c>
      <c r="N15" s="1"/>
    </row>
    <row r="16" spans="2:14" x14ac:dyDescent="0.45">
      <c r="B16" s="12" t="str">
        <v>Caixa Livre</v>
      </c>
      <c r="C16" s="16">
        <v>35281.78</v>
      </c>
      <c r="K16" t="s">
        <v>73</v>
      </c>
      <c r="M16" s="30" t="e">
        <f>VALUE(CLEAN(VLOOKUP(K16,regras!B:C,2,0)))/100</f>
        <v>#N/A</v>
      </c>
      <c r="N16" s="1"/>
    </row>
    <row r="17" spans="2:14" x14ac:dyDescent="0.45">
      <c r="B17" s="12" t="str">
        <v>Fundo de Reserva</v>
      </c>
      <c r="C17" s="16">
        <v>3333.33</v>
      </c>
      <c r="N17" s="1"/>
    </row>
    <row r="18" spans="2:14" x14ac:dyDescent="0.45">
      <c r="B18" s="12" t="str">
        <v>R.G.</v>
      </c>
      <c r="C18" s="16">
        <v>1.3</v>
      </c>
      <c r="N18" s="1"/>
    </row>
    <row r="19" spans="2:14" x14ac:dyDescent="0.45">
      <c r="B19" s="12" t="str">
        <v>Saldo em Aplicações</v>
      </c>
      <c r="C19" s="16">
        <v>0</v>
      </c>
      <c r="K19" s="6" t="s">
        <v>54</v>
      </c>
      <c r="L19"/>
      <c r="M19"/>
      <c r="N19" s="1"/>
    </row>
    <row r="20" spans="2:14" x14ac:dyDescent="0.45">
      <c r="B20" s="12" t="str">
        <v>I.S.</v>
      </c>
      <c r="C20" s="17">
        <v>0.217</v>
      </c>
      <c r="K20" s="28" t="s">
        <v>55</v>
      </c>
      <c r="L20" s="7" t="b">
        <f>IS_CURRENT&gt;=IS_REF</f>
        <v>1</v>
      </c>
      <c r="M20" s="7" t="str">
        <f>TEXT(IS_CURRENT,"0,00%")&amp;"/"&amp;TEXT(IS_REF,"0,00%")</f>
        <v>21,70%/20,00%</v>
      </c>
      <c r="N20" s="1"/>
    </row>
    <row r="21" spans="2:14" x14ac:dyDescent="0.45">
      <c r="B21" s="12" t="str">
        <v>I.S. (Tranche)</v>
      </c>
      <c r="C21" s="17">
        <v>0.2</v>
      </c>
      <c r="K21" s="28" t="s">
        <v>63</v>
      </c>
      <c r="L21" s="4">
        <f>+CAIXA+OVER</f>
        <v>35281.78</v>
      </c>
      <c r="M21" s="5">
        <f>L21/PL</f>
        <v>1.6011763223528857E-2</v>
      </c>
      <c r="N21" s="1"/>
    </row>
    <row r="22" spans="2:14" x14ac:dyDescent="0.45">
      <c r="B22" s="12" t="str">
        <v>% de Atraso</v>
      </c>
      <c r="C22" s="17" t="str">
        <v>-</v>
      </c>
      <c r="K22" s="28" t="s">
        <v>64</v>
      </c>
      <c r="L22" s="1" cm="1">
        <f t="array" aca="1" ref="L22" ca="1">SUMIF(PORT_STATUS,"Atrasada",PORT_CURRENT_PRICE)</f>
        <v>74483.14</v>
      </c>
      <c r="M22" s="3">
        <f ca="1">+L22/PL</f>
        <v>3.3802330886507172E-2</v>
      </c>
      <c r="N22" s="1"/>
    </row>
    <row r="23" spans="2:14" x14ac:dyDescent="0.45">
      <c r="B23" s="12" t="str">
        <v>% de PDD</v>
      </c>
      <c r="C23" s="17">
        <v>0</v>
      </c>
      <c r="N23" s="1"/>
    </row>
    <row r="24" spans="2:14" x14ac:dyDescent="0.45">
      <c r="B24" s="12" t="str">
        <v>Rentabilidade Média Ativos %</v>
      </c>
      <c r="C24" s="17">
        <v>2.4E-2</v>
      </c>
      <c r="N24" s="1"/>
    </row>
    <row r="25" spans="2:14" x14ac:dyDescent="0.45">
      <c r="B25" s="12" t="str">
        <v>Desenquadramentos</v>
      </c>
      <c r="C25" s="17" t="str">
        <v>-</v>
      </c>
      <c r="N25" s="1"/>
    </row>
    <row r="26" spans="2:14" x14ac:dyDescent="0.45">
      <c r="B26" s="12" t="str">
        <v>Próximo Pagamento</v>
      </c>
      <c r="C26" s="15">
        <v>46318</v>
      </c>
      <c r="N26" s="1"/>
    </row>
    <row r="27" spans="2:14" x14ac:dyDescent="0.45">
      <c r="B27" s="12" t="str">
        <v>Originador</v>
      </c>
      <c r="C27" s="18" t="str">
        <v>Formento Securitizadora S.A.</v>
      </c>
      <c r="L27" s="9"/>
      <c r="N27" s="1"/>
    </row>
    <row r="28" spans="2:14" x14ac:dyDescent="0.45">
      <c r="B28" s="12" t="str">
        <v>Emissor</v>
      </c>
      <c r="C28" s="18" t="str">
        <v>AMFI COMPANHIA SECURITIZADORA DE CREDITOS FINANCEIROS I SA</v>
      </c>
      <c r="L28" s="9"/>
      <c r="N28" s="1"/>
    </row>
    <row r="29" spans="2:14" x14ac:dyDescent="0.45">
      <c r="B29" s="12" t="str">
        <v>Tipo de Oferta Sênior</v>
      </c>
      <c r="C29" s="18" t="str">
        <v>Oferta PÃºblica</v>
      </c>
      <c r="L29" s="9"/>
      <c r="N29" s="1"/>
    </row>
    <row r="30" spans="2:14" x14ac:dyDescent="0.45">
      <c r="B30" s="12" t="str">
        <v>Tipos de Ativos</v>
      </c>
      <c r="C30" s="18" t="str">
        <v>Duplicata</v>
      </c>
      <c r="L30" s="9"/>
      <c r="N30" s="1"/>
    </row>
    <row r="31" spans="2:14" x14ac:dyDescent="0.45">
      <c r="B31" s="12" t="str">
        <v>Status do Pool</v>
      </c>
      <c r="C31" s="18" t="str">
        <v>CaptaÃ§Ã£o finalizada</v>
      </c>
      <c r="L31" s="9"/>
      <c r="N31" s="1"/>
    </row>
    <row r="32" spans="2:14" x14ac:dyDescent="0.45">
      <c r="N32" s="1"/>
    </row>
    <row r="33" spans="5:14" x14ac:dyDescent="0.45">
      <c r="N33" s="1"/>
    </row>
    <row r="34" spans="5:14" x14ac:dyDescent="0.45">
      <c r="N34" s="1"/>
    </row>
    <row r="35" spans="5:14" x14ac:dyDescent="0.45">
      <c r="E35" s="7"/>
      <c r="F35" s="7"/>
      <c r="G35" s="7"/>
      <c r="H35" s="7"/>
      <c r="I35" s="7"/>
      <c r="J35" s="7"/>
      <c r="K35" s="7"/>
      <c r="N35" s="1"/>
    </row>
    <row r="36" spans="5:14" x14ac:dyDescent="0.45">
      <c r="E36" s="5"/>
      <c r="F36" s="5"/>
      <c r="G36" s="5"/>
      <c r="H36" s="5"/>
      <c r="I36" s="5"/>
      <c r="J36" s="5"/>
      <c r="N36" s="1"/>
    </row>
    <row r="37" spans="5:14" x14ac:dyDescent="0.45">
      <c r="E37" s="3"/>
      <c r="F37" s="3"/>
      <c r="G37" s="3"/>
      <c r="H37" s="3"/>
      <c r="I37" s="3"/>
      <c r="J37" s="3"/>
      <c r="N37" s="1"/>
    </row>
    <row r="38" spans="5:14" x14ac:dyDescent="0.45">
      <c r="N38" s="1"/>
    </row>
    <row r="39" spans="5:14" x14ac:dyDescent="0.45">
      <c r="N39" s="1"/>
    </row>
    <row r="40" spans="5:14" x14ac:dyDescent="0.45">
      <c r="N40" s="1"/>
    </row>
    <row r="41" spans="5:14" x14ac:dyDescent="0.45">
      <c r="N41" s="1"/>
    </row>
    <row r="42" spans="5:14" x14ac:dyDescent="0.45">
      <c r="N42" s="1"/>
    </row>
    <row r="43" spans="5:14" x14ac:dyDescent="0.45">
      <c r="N43" s="1"/>
    </row>
    <row r="44" spans="5:14" x14ac:dyDescent="0.45">
      <c r="N44" s="1"/>
    </row>
    <row r="45" spans="5:14" x14ac:dyDescent="0.45">
      <c r="N45" s="1"/>
    </row>
    <row r="46" spans="5:14" x14ac:dyDescent="0.45">
      <c r="N46" s="1"/>
    </row>
    <row r="47" spans="5:14" x14ac:dyDescent="0.45">
      <c r="N47" s="1"/>
    </row>
    <row r="48" spans="5:14" x14ac:dyDescent="0.45">
      <c r="N48" s="1"/>
    </row>
    <row r="49" spans="14:14" x14ac:dyDescent="0.45">
      <c r="N49" s="1"/>
    </row>
    <row r="50" spans="14:14" x14ac:dyDescent="0.45">
      <c r="N50" s="1"/>
    </row>
    <row r="51" spans="14:14" x14ac:dyDescent="0.45">
      <c r="N51" s="1"/>
    </row>
    <row r="52" spans="14:14" x14ac:dyDescent="0.45">
      <c r="N52" s="1"/>
    </row>
    <row r="53" spans="14:14" x14ac:dyDescent="0.45">
      <c r="N53" s="1"/>
    </row>
    <row r="54" spans="14:14" x14ac:dyDescent="0.45">
      <c r="N54" s="1"/>
    </row>
    <row r="55" spans="14:14" x14ac:dyDescent="0.45">
      <c r="N55" s="1"/>
    </row>
    <row r="56" spans="14:14" x14ac:dyDescent="0.45">
      <c r="N56" s="1"/>
    </row>
    <row r="57" spans="14:14" x14ac:dyDescent="0.45">
      <c r="N57" s="1"/>
    </row>
    <row r="58" spans="14:14" x14ac:dyDescent="0.45">
      <c r="N58" s="1"/>
    </row>
    <row r="59" spans="14:14" x14ac:dyDescent="0.45">
      <c r="N59" s="1"/>
    </row>
    <row r="60" spans="14:14" x14ac:dyDescent="0.45">
      <c r="N60" s="1"/>
    </row>
    <row r="61" spans="14:14" x14ac:dyDescent="0.45">
      <c r="N61" s="1"/>
    </row>
    <row r="62" spans="14:14" x14ac:dyDescent="0.45">
      <c r="N62" s="1"/>
    </row>
    <row r="63" spans="14:14" x14ac:dyDescent="0.45">
      <c r="N63" s="1"/>
    </row>
    <row r="64" spans="14:14" x14ac:dyDescent="0.45">
      <c r="N64" s="1"/>
    </row>
    <row r="65" spans="14:14" x14ac:dyDescent="0.45">
      <c r="N65" s="1"/>
    </row>
    <row r="66" spans="14:14" x14ac:dyDescent="0.45">
      <c r="N66" s="1"/>
    </row>
    <row r="67" spans="14:14" x14ac:dyDescent="0.45">
      <c r="N67" s="1"/>
    </row>
    <row r="68" spans="14:14" x14ac:dyDescent="0.45">
      <c r="N68" s="1"/>
    </row>
    <row r="69" spans="14:14" x14ac:dyDescent="0.45">
      <c r="N69" s="1"/>
    </row>
    <row r="70" spans="14:14" x14ac:dyDescent="0.45">
      <c r="N70" s="1"/>
    </row>
    <row r="71" spans="14:14" x14ac:dyDescent="0.45">
      <c r="N71" s="1"/>
    </row>
    <row r="72" spans="14:14" x14ac:dyDescent="0.45">
      <c r="N72" s="1"/>
    </row>
    <row r="73" spans="14:14" x14ac:dyDescent="0.45">
      <c r="N73" s="1"/>
    </row>
    <row r="74" spans="14:14" x14ac:dyDescent="0.45">
      <c r="N74" s="1"/>
    </row>
    <row r="75" spans="14:14" x14ac:dyDescent="0.45">
      <c r="N75" s="1"/>
    </row>
    <row r="76" spans="14:14" x14ac:dyDescent="0.45">
      <c r="N76" s="1"/>
    </row>
    <row r="77" spans="14:14" x14ac:dyDescent="0.45">
      <c r="N77" s="1"/>
    </row>
    <row r="78" spans="14:14" x14ac:dyDescent="0.45">
      <c r="N78" s="1"/>
    </row>
    <row r="79" spans="14:14" x14ac:dyDescent="0.45">
      <c r="N79" s="1"/>
    </row>
    <row r="80" spans="14:14" x14ac:dyDescent="0.45">
      <c r="N80" s="1"/>
    </row>
    <row r="81" spans="14:14" x14ac:dyDescent="0.45">
      <c r="N81" s="1"/>
    </row>
    <row r="82" spans="14:14" x14ac:dyDescent="0.45">
      <c r="N82" s="1"/>
    </row>
    <row r="83" spans="14:14" x14ac:dyDescent="0.45">
      <c r="N83" s="1"/>
    </row>
    <row r="84" spans="14:14" x14ac:dyDescent="0.45">
      <c r="N84" s="1"/>
    </row>
    <row r="85" spans="14:14" x14ac:dyDescent="0.45">
      <c r="N85" s="1"/>
    </row>
    <row r="86" spans="14:14" x14ac:dyDescent="0.45">
      <c r="N86" s="1"/>
    </row>
    <row r="87" spans="14:14" x14ac:dyDescent="0.45">
      <c r="N87" s="1"/>
    </row>
    <row r="88" spans="14:14" x14ac:dyDescent="0.45">
      <c r="N88" s="1"/>
    </row>
    <row r="89" spans="14:14" x14ac:dyDescent="0.45">
      <c r="N89" s="1"/>
    </row>
    <row r="90" spans="14:14" x14ac:dyDescent="0.45">
      <c r="N90" s="1"/>
    </row>
    <row r="91" spans="14:14" x14ac:dyDescent="0.45">
      <c r="N91" s="1"/>
    </row>
    <row r="92" spans="14:14" x14ac:dyDescent="0.45">
      <c r="N92" s="1"/>
    </row>
    <row r="93" spans="14:14" x14ac:dyDescent="0.45">
      <c r="N93" s="1"/>
    </row>
    <row r="94" spans="14:14" x14ac:dyDescent="0.45">
      <c r="N94" s="1"/>
    </row>
    <row r="95" spans="14:14" x14ac:dyDescent="0.45">
      <c r="N95" s="1"/>
    </row>
    <row r="96" spans="14:14" x14ac:dyDescent="0.45">
      <c r="N96" s="1"/>
    </row>
    <row r="97" spans="14:14" x14ac:dyDescent="0.45">
      <c r="N97" s="1"/>
    </row>
    <row r="98" spans="14:14" x14ac:dyDescent="0.45">
      <c r="N98" s="1"/>
    </row>
    <row r="99" spans="14:14" x14ac:dyDescent="0.45">
      <c r="N99" s="1"/>
    </row>
    <row r="100" spans="14:14" x14ac:dyDescent="0.45">
      <c r="N100" s="1"/>
    </row>
    <row r="101" spans="14:14" x14ac:dyDescent="0.45">
      <c r="N101" s="1"/>
    </row>
    <row r="102" spans="14:14" x14ac:dyDescent="0.45">
      <c r="N102" s="1"/>
    </row>
    <row r="103" spans="14:14" x14ac:dyDescent="0.45">
      <c r="N103" s="1"/>
    </row>
    <row r="104" spans="14:14" x14ac:dyDescent="0.45">
      <c r="N104" s="1"/>
    </row>
    <row r="105" spans="14:14" x14ac:dyDescent="0.45">
      <c r="N105" s="1"/>
    </row>
    <row r="106" spans="14:14" x14ac:dyDescent="0.45">
      <c r="N106" s="1"/>
    </row>
    <row r="107" spans="14:14" x14ac:dyDescent="0.45">
      <c r="N107" s="1"/>
    </row>
    <row r="108" spans="14:14" x14ac:dyDescent="0.45">
      <c r="N108" s="1"/>
    </row>
    <row r="109" spans="14:14" x14ac:dyDescent="0.45">
      <c r="N109" s="1"/>
    </row>
    <row r="110" spans="14:14" x14ac:dyDescent="0.45">
      <c r="N110" s="1"/>
    </row>
    <row r="111" spans="14:14" x14ac:dyDescent="0.45">
      <c r="N111" s="1"/>
    </row>
    <row r="112" spans="14:14" x14ac:dyDescent="0.45">
      <c r="N112" s="1"/>
    </row>
    <row r="113" spans="14:14" x14ac:dyDescent="0.45">
      <c r="N113" s="1"/>
    </row>
    <row r="114" spans="14:14" x14ac:dyDescent="0.45">
      <c r="N114" s="1"/>
    </row>
    <row r="115" spans="14:14" x14ac:dyDescent="0.45">
      <c r="N115" s="1"/>
    </row>
    <row r="116" spans="14:14" x14ac:dyDescent="0.45">
      <c r="N116" s="1"/>
    </row>
    <row r="117" spans="14:14" x14ac:dyDescent="0.45">
      <c r="N117" s="1"/>
    </row>
    <row r="118" spans="14:14" x14ac:dyDescent="0.45">
      <c r="N118" s="1"/>
    </row>
    <row r="119" spans="14:14" x14ac:dyDescent="0.45">
      <c r="N119" s="1"/>
    </row>
    <row r="120" spans="14:14" x14ac:dyDescent="0.45">
      <c r="N120" s="1"/>
    </row>
    <row r="121" spans="14:14" x14ac:dyDescent="0.45">
      <c r="N121" s="1"/>
    </row>
    <row r="122" spans="14:14" x14ac:dyDescent="0.45">
      <c r="N122" s="1"/>
    </row>
    <row r="123" spans="14:14" x14ac:dyDescent="0.45">
      <c r="N123" s="1"/>
    </row>
    <row r="124" spans="14:14" x14ac:dyDescent="0.45">
      <c r="N124" s="1"/>
    </row>
    <row r="125" spans="14:14" x14ac:dyDescent="0.45">
      <c r="N125" s="1"/>
    </row>
    <row r="126" spans="14:14" x14ac:dyDescent="0.45">
      <c r="N126" s="1"/>
    </row>
    <row r="127" spans="14:14" x14ac:dyDescent="0.45">
      <c r="N127" s="1"/>
    </row>
    <row r="128" spans="14:14" x14ac:dyDescent="0.45">
      <c r="N128" s="1"/>
    </row>
    <row r="129" spans="14:14" x14ac:dyDescent="0.45">
      <c r="N129" s="1"/>
    </row>
    <row r="130" spans="14:14" x14ac:dyDescent="0.45">
      <c r="N130" s="1"/>
    </row>
    <row r="131" spans="14:14" x14ac:dyDescent="0.45">
      <c r="N131" s="1"/>
    </row>
    <row r="132" spans="14:14" x14ac:dyDescent="0.45">
      <c r="N132" s="1"/>
    </row>
    <row r="133" spans="14:14" x14ac:dyDescent="0.45">
      <c r="N133" s="1"/>
    </row>
    <row r="134" spans="14:14" x14ac:dyDescent="0.45">
      <c r="N134" s="1"/>
    </row>
    <row r="135" spans="14:14" x14ac:dyDescent="0.45">
      <c r="N135" s="1"/>
    </row>
    <row r="136" spans="14:14" x14ac:dyDescent="0.45">
      <c r="N136" s="1"/>
    </row>
    <row r="137" spans="14:14" x14ac:dyDescent="0.45">
      <c r="N137" s="1"/>
    </row>
    <row r="138" spans="14:14" x14ac:dyDescent="0.45">
      <c r="N138" s="1"/>
    </row>
    <row r="139" spans="14:14" x14ac:dyDescent="0.45">
      <c r="N139" s="1"/>
    </row>
    <row r="140" spans="14:14" x14ac:dyDescent="0.45">
      <c r="N140" s="1"/>
    </row>
    <row r="141" spans="14:14" x14ac:dyDescent="0.45">
      <c r="N141" s="1"/>
    </row>
    <row r="142" spans="14:14" x14ac:dyDescent="0.45">
      <c r="N142" s="1"/>
    </row>
    <row r="143" spans="14:14" x14ac:dyDescent="0.45">
      <c r="N143" s="1"/>
    </row>
    <row r="144" spans="14:14" x14ac:dyDescent="0.45">
      <c r="N144" s="1"/>
    </row>
    <row r="145" spans="14:14" x14ac:dyDescent="0.45">
      <c r="N145" s="1"/>
    </row>
    <row r="146" spans="14:14" x14ac:dyDescent="0.45">
      <c r="N146" s="1"/>
    </row>
    <row r="147" spans="14:14" x14ac:dyDescent="0.45">
      <c r="N147" s="1"/>
    </row>
    <row r="148" spans="14:14" x14ac:dyDescent="0.45">
      <c r="N148" s="1"/>
    </row>
    <row r="149" spans="14:14" x14ac:dyDescent="0.45">
      <c r="N149" s="1"/>
    </row>
    <row r="150" spans="14:14" x14ac:dyDescent="0.45">
      <c r="N150" s="1"/>
    </row>
    <row r="151" spans="14:14" x14ac:dyDescent="0.45">
      <c r="N151" s="1"/>
    </row>
    <row r="152" spans="14:14" x14ac:dyDescent="0.45">
      <c r="N152" s="1"/>
    </row>
    <row r="153" spans="14:14" x14ac:dyDescent="0.45">
      <c r="N153" s="1"/>
    </row>
    <row r="154" spans="14:14" x14ac:dyDescent="0.45">
      <c r="N154" s="1"/>
    </row>
    <row r="155" spans="14:14" x14ac:dyDescent="0.45">
      <c r="N155" s="1"/>
    </row>
    <row r="156" spans="14:14" x14ac:dyDescent="0.45">
      <c r="N156" s="1"/>
    </row>
    <row r="157" spans="14:14" x14ac:dyDescent="0.45">
      <c r="N157" s="1"/>
    </row>
    <row r="158" spans="14:14" x14ac:dyDescent="0.45">
      <c r="N158" s="1"/>
    </row>
    <row r="159" spans="14:14" x14ac:dyDescent="0.45">
      <c r="N159" s="1"/>
    </row>
    <row r="160" spans="14:14" x14ac:dyDescent="0.45">
      <c r="N160" s="1"/>
    </row>
    <row r="161" spans="14:14" x14ac:dyDescent="0.45">
      <c r="N161" s="1"/>
    </row>
    <row r="162" spans="14:14" x14ac:dyDescent="0.45">
      <c r="N162" s="1"/>
    </row>
    <row r="163" spans="14:14" x14ac:dyDescent="0.45">
      <c r="N163" s="1"/>
    </row>
    <row r="164" spans="14:14" x14ac:dyDescent="0.45">
      <c r="N164" s="1"/>
    </row>
    <row r="165" spans="14:14" x14ac:dyDescent="0.45">
      <c r="N165" s="1"/>
    </row>
    <row r="166" spans="14:14" x14ac:dyDescent="0.45">
      <c r="N166" s="1"/>
    </row>
    <row r="167" spans="14:14" x14ac:dyDescent="0.45">
      <c r="N167" s="1"/>
    </row>
    <row r="168" spans="14:14" x14ac:dyDescent="0.45">
      <c r="N168" s="1"/>
    </row>
    <row r="169" spans="14:14" x14ac:dyDescent="0.45">
      <c r="N169" s="1"/>
    </row>
    <row r="170" spans="14:14" x14ac:dyDescent="0.45">
      <c r="N170" s="1"/>
    </row>
    <row r="171" spans="14:14" x14ac:dyDescent="0.45">
      <c r="N171" s="1"/>
    </row>
    <row r="172" spans="14:14" x14ac:dyDescent="0.45">
      <c r="N172" s="1"/>
    </row>
    <row r="173" spans="14:14" x14ac:dyDescent="0.45">
      <c r="N173" s="1"/>
    </row>
    <row r="174" spans="14:14" x14ac:dyDescent="0.45">
      <c r="N174" s="1"/>
    </row>
    <row r="175" spans="14:14" x14ac:dyDescent="0.45">
      <c r="N175" s="1"/>
    </row>
  </sheetData>
  <dataConsolidate/>
  <dataValidations count="1">
    <dataValidation type="list" allowBlank="1" showInputMessage="1" showErrorMessage="1" sqref="C4" xr:uid="{91FD1C9F-4E89-4CDE-9F6A-33FF7B30BB44}">
      <formula1>pools_lst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61EC-078A-4592-9F19-DF58A04628A7}">
  <sheetPr codeName="Sheet6"/>
  <dimension ref="B2:F16"/>
  <sheetViews>
    <sheetView workbookViewId="0"/>
  </sheetViews>
  <sheetFormatPr defaultRowHeight="14.25" x14ac:dyDescent="0.45"/>
  <cols>
    <col min="2" max="2" width="34.73046875" bestFit="1" customWidth="1"/>
    <col min="3" max="3" width="19" bestFit="1" customWidth="1"/>
    <col min="5" max="5" width="22.59765625" bestFit="1" customWidth="1"/>
    <col min="6" max="6" width="19" bestFit="1" customWidth="1"/>
  </cols>
  <sheetData>
    <row r="2" spans="2:6" x14ac:dyDescent="0.45">
      <c r="B2" s="22" t="s">
        <v>59</v>
      </c>
      <c r="C2" s="23"/>
      <c r="E2" s="22" t="s">
        <v>60</v>
      </c>
      <c r="F2" s="23"/>
    </row>
    <row r="3" spans="2:6" x14ac:dyDescent="0.45">
      <c r="B3" s="6" t="str" cm="1">
        <f t="array" ref="B3">[1]!ExtrairComoTabela([1]!LerArquivoJSON(root_json&amp;VLOOKUP(pool_name,json_name,2,0)&amp;".json"),B2)</f>
        <v>ERRO: Propriedade 'limites_carteira' não encontrada</v>
      </c>
      <c r="C3" s="26"/>
      <c r="E3" s="6" t="str" cm="1">
        <f t="array" ref="E3">[1]!ExtrairComoTabela([1]!LerArquivoJSON(root_json&amp;VLOOKUP(pool_name,json_name,2,0)&amp;".json"),E2)</f>
        <v>ERRO: Propriedade 'limites_individuais' não encontrada</v>
      </c>
      <c r="F3" s="26"/>
    </row>
    <row r="4" spans="2:6" x14ac:dyDescent="0.45">
      <c r="C4" s="9"/>
      <c r="F4" s="9"/>
    </row>
    <row r="5" spans="2:6" x14ac:dyDescent="0.45">
      <c r="C5" s="9"/>
      <c r="F5" s="9"/>
    </row>
    <row r="6" spans="2:6" x14ac:dyDescent="0.45">
      <c r="C6" s="9"/>
      <c r="F6" s="9"/>
    </row>
    <row r="7" spans="2:6" x14ac:dyDescent="0.45">
      <c r="C7" s="9"/>
      <c r="F7" s="9"/>
    </row>
    <row r="8" spans="2:6" x14ac:dyDescent="0.45">
      <c r="C8" s="9"/>
    </row>
    <row r="9" spans="2:6" x14ac:dyDescent="0.45">
      <c r="C9" s="9"/>
    </row>
    <row r="10" spans="2:6" x14ac:dyDescent="0.45">
      <c r="C10" s="9"/>
    </row>
    <row r="11" spans="2:6" x14ac:dyDescent="0.45">
      <c r="C11" s="9"/>
    </row>
    <row r="12" spans="2:6" x14ac:dyDescent="0.45">
      <c r="C12" s="9"/>
      <c r="D12" t="str">
        <f>TRIM(C12)</f>
        <v/>
      </c>
      <c r="E12" t="e">
        <f>VALUE(CLEAN(C12))</f>
        <v>#VALUE!</v>
      </c>
    </row>
    <row r="13" spans="2:6" x14ac:dyDescent="0.45">
      <c r="C13" s="23"/>
      <c r="D13">
        <f>VALUE(C12)</f>
        <v>0</v>
      </c>
    </row>
    <row r="14" spans="2:6" x14ac:dyDescent="0.45">
      <c r="C14" s="23"/>
    </row>
    <row r="15" spans="2:6" x14ac:dyDescent="0.45">
      <c r="C15" s="23"/>
    </row>
    <row r="16" spans="2:6" x14ac:dyDescent="0.45">
      <c r="B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0B38-C4B7-41E6-8816-EBE34DC73309}">
  <sheetPr codeName="Sheet5"/>
  <dimension ref="A1:O164"/>
  <sheetViews>
    <sheetView showGridLines="0" zoomScale="85" zoomScaleNormal="85" workbookViewId="0"/>
  </sheetViews>
  <sheetFormatPr defaultRowHeight="14.25" x14ac:dyDescent="0.45"/>
  <cols>
    <col min="1" max="1" width="10.33203125" bestFit="1" customWidth="1"/>
    <col min="2" max="2" width="35.53125" bestFit="1" customWidth="1"/>
    <col min="3" max="3" width="8.33203125" bestFit="1" customWidth="1"/>
    <col min="4" max="5" width="51.6640625" bestFit="1" customWidth="1"/>
    <col min="6" max="6" width="41.265625" bestFit="1" customWidth="1"/>
    <col min="7" max="7" width="16.06640625" style="2" bestFit="1" customWidth="1"/>
    <col min="8" max="8" width="17.9296875" style="2" bestFit="1" customWidth="1"/>
    <col min="9" max="9" width="10.59765625" style="2" bestFit="1" customWidth="1"/>
    <col min="10" max="10" width="20.46484375" style="9" bestFit="1" customWidth="1"/>
    <col min="11" max="11" width="16.73046875" style="9" bestFit="1" customWidth="1"/>
    <col min="12" max="12" width="13.3984375" style="9" bestFit="1" customWidth="1"/>
    <col min="14" max="14" width="9.3984375" bestFit="1" customWidth="1"/>
  </cols>
  <sheetData>
    <row r="1" spans="1:15" x14ac:dyDescent="0.45">
      <c r="A1" s="6" t="str" cm="1">
        <f t="array" ref="A1:L93">[1]!QueryCarteiraGlobal(root&amp;portfolio_file&amp;".xlsx",pool_name,upd)</f>
        <v>Pool</v>
      </c>
      <c r="B1" s="6" t="str">
        <v>loan_id</v>
      </c>
      <c r="C1" s="6" t="str">
        <v>Status</v>
      </c>
      <c r="D1" s="6" t="str">
        <v>Nome do Cedente</v>
      </c>
      <c r="E1" s="6" t="str">
        <v>Nome Cedente Original</v>
      </c>
      <c r="F1" s="6" t="str">
        <v>Nome do Sacado</v>
      </c>
      <c r="G1" s="19" t="str">
        <v>Data de aquisição</v>
      </c>
      <c r="H1" s="19" t="str">
        <v>Vencimento Original</v>
      </c>
      <c r="I1" s="19" t="str">
        <v>Vencimento</v>
      </c>
      <c r="J1" s="26" t="str">
        <v>Valor de Aquisição (R$)</v>
      </c>
      <c r="K1" s="26" t="str">
        <v>Valor presente (R$)</v>
      </c>
      <c r="L1" s="26" t="str">
        <v>Valor Recebido</v>
      </c>
    </row>
    <row r="2" spans="1:15" x14ac:dyDescent="0.45">
      <c r="A2" t="str">
        <v>Formento Pool #2</v>
      </c>
      <c r="B2" t="str">
        <v>72548e32-0931-47b4-8b19-6403b70b10dc</v>
      </c>
      <c r="C2" t="str">
        <v>Atrasada</v>
      </c>
      <c r="D2" t="str">
        <v>Formento Securitizadora S.A.</v>
      </c>
      <c r="E2" t="str">
        <v>AMS COMERCIAL</v>
      </c>
      <c r="F2" t="str">
        <v>ASITECH IMPORTACAO E COMERCIO LTDA</v>
      </c>
      <c r="G2" s="2">
        <v>45790</v>
      </c>
      <c r="H2" s="2">
        <v>45820</v>
      </c>
      <c r="I2" s="2">
        <v>45820</v>
      </c>
      <c r="J2" s="9">
        <v>7425.5</v>
      </c>
      <c r="K2" s="9">
        <v>7600</v>
      </c>
      <c r="L2" s="25" t="str">
        <v>-</v>
      </c>
      <c r="O2" s="1"/>
    </row>
    <row r="3" spans="1:15" x14ac:dyDescent="0.45">
      <c r="A3" t="str">
        <v>Formento Pool #2</v>
      </c>
      <c r="B3" t="str">
        <v>58a8a0ba-258e-4b0b-8583-abdd0fc2bc54</v>
      </c>
      <c r="C3" t="str">
        <v>Atrasada</v>
      </c>
      <c r="D3" t="str">
        <v>Formento Securitizadora S.A.</v>
      </c>
      <c r="E3" t="str">
        <v>KF EMBALAGENS LTDA</v>
      </c>
      <c r="F3" t="str">
        <v>JUCERLIA APARECIDA</v>
      </c>
      <c r="G3" s="2">
        <v>45736</v>
      </c>
      <c r="H3" s="2">
        <v>45820</v>
      </c>
      <c r="I3" s="2">
        <v>45820</v>
      </c>
      <c r="J3" s="9">
        <v>14055.46</v>
      </c>
      <c r="K3" s="9">
        <v>15000</v>
      </c>
      <c r="L3" s="9" t="str">
        <v>-</v>
      </c>
    </row>
    <row r="4" spans="1:15" x14ac:dyDescent="0.45">
      <c r="A4" t="str">
        <v>Formento Pool #2</v>
      </c>
      <c r="B4" t="str">
        <v>4876113f-1ba6-4f67-94b9-f33b6a86b290</v>
      </c>
      <c r="C4" t="str">
        <v>Atrasada</v>
      </c>
      <c r="D4" t="str">
        <v>Formento Securitizadora S.A.</v>
      </c>
      <c r="E4" t="str">
        <v>Auto Latina Transportes E Logistica Ltda</v>
      </c>
      <c r="F4" t="str">
        <v>Megatranz Transportes</v>
      </c>
      <c r="G4" s="2">
        <v>45749</v>
      </c>
      <c r="H4" s="2">
        <v>45820</v>
      </c>
      <c r="I4" s="2">
        <v>45820</v>
      </c>
      <c r="J4" s="9">
        <v>7098.82</v>
      </c>
      <c r="K4" s="9">
        <v>7500</v>
      </c>
      <c r="L4" s="9" t="str">
        <v>-</v>
      </c>
    </row>
    <row r="5" spans="1:15" x14ac:dyDescent="0.45">
      <c r="A5" t="str">
        <v>Formento Pool #2</v>
      </c>
      <c r="B5" t="str">
        <v>960fb17d-212b-46c6-897b-5b6377cfcdaf</v>
      </c>
      <c r="C5" t="str">
        <v>Atrasada</v>
      </c>
      <c r="D5" t="str">
        <v>Formento Securitizadora S.A.</v>
      </c>
      <c r="E5" t="str">
        <v>Auto Latina Transportes E Logistica Ltda</v>
      </c>
      <c r="F5" t="str">
        <v>Megatranz Transportes</v>
      </c>
      <c r="G5" s="2">
        <v>45749</v>
      </c>
      <c r="H5" s="2">
        <v>45820</v>
      </c>
      <c r="I5" s="2">
        <v>45820</v>
      </c>
      <c r="J5" s="9">
        <v>7098.82</v>
      </c>
      <c r="K5" s="9">
        <v>7500</v>
      </c>
      <c r="L5" s="9" t="str">
        <v>-</v>
      </c>
    </row>
    <row r="6" spans="1:15" x14ac:dyDescent="0.45">
      <c r="A6" t="str">
        <v>Formento Pool #2</v>
      </c>
      <c r="B6" t="str">
        <v>036313fd-f7f1-4c31-9aa2-3c4d0c281bed</v>
      </c>
      <c r="C6" t="str">
        <v>Atrasada</v>
      </c>
      <c r="D6" t="str">
        <v>Formento Securitizadora S.A.</v>
      </c>
      <c r="E6" t="str">
        <v>WALBERT MODELACAO</v>
      </c>
      <c r="F6" t="str">
        <v>SCHULZ S/A</v>
      </c>
      <c r="G6" s="2">
        <v>45729</v>
      </c>
      <c r="H6" s="2">
        <v>45820</v>
      </c>
      <c r="I6" s="2">
        <v>45820</v>
      </c>
      <c r="J6" s="9">
        <v>32060.080000000002</v>
      </c>
      <c r="K6" s="9">
        <v>36883.14</v>
      </c>
      <c r="L6" s="9" t="str">
        <v>-</v>
      </c>
    </row>
    <row r="7" spans="1:15" x14ac:dyDescent="0.45">
      <c r="A7" t="str">
        <v>Formento Pool #2</v>
      </c>
      <c r="B7" t="str">
        <v>abeec14c-5b97-4cc6-bf46-44f5926506fb</v>
      </c>
      <c r="C7" t="str">
        <v>Em Dia</v>
      </c>
      <c r="D7" t="str">
        <v>Formento Securitizadora S.A.</v>
      </c>
      <c r="E7" t="str">
        <v>Auto Latina Transportes</v>
      </c>
      <c r="F7" t="str">
        <v>Megatranz Transportes</v>
      </c>
      <c r="G7" s="2">
        <v>45751</v>
      </c>
      <c r="H7" s="2">
        <v>45821</v>
      </c>
      <c r="I7" s="2">
        <v>45821</v>
      </c>
      <c r="J7" s="9">
        <v>28322.58</v>
      </c>
      <c r="K7" s="9">
        <v>29900</v>
      </c>
      <c r="L7" s="9" t="str">
        <v>-</v>
      </c>
    </row>
    <row r="8" spans="1:15" x14ac:dyDescent="0.45">
      <c r="A8" t="str">
        <v>Formento Pool #2</v>
      </c>
      <c r="B8" t="str">
        <v>43b7746e-e966-4d1d-9e9e-9b94f696ec58</v>
      </c>
      <c r="C8" t="str">
        <v>Em Dia</v>
      </c>
      <c r="D8" t="str">
        <v>Formento Securitizadora S.A.</v>
      </c>
      <c r="E8" t="str">
        <v>Auto Latina Transportes E Logistica Ltda</v>
      </c>
      <c r="F8" t="str">
        <v>Megatranz Transportes</v>
      </c>
      <c r="G8" s="2">
        <v>45749</v>
      </c>
      <c r="H8" s="2">
        <v>45821</v>
      </c>
      <c r="I8" s="2">
        <v>45821</v>
      </c>
      <c r="J8" s="9">
        <v>7093.33</v>
      </c>
      <c r="K8" s="9">
        <v>7500</v>
      </c>
      <c r="L8" s="9" t="str">
        <v>-</v>
      </c>
    </row>
    <row r="9" spans="1:15" x14ac:dyDescent="0.45">
      <c r="A9" t="str">
        <v>Formento Pool #2</v>
      </c>
      <c r="B9" t="str">
        <v>2976ec8d-a8d2-40e7-ab1f-48c5a3996ec6</v>
      </c>
      <c r="C9" t="str">
        <v>Em Dia</v>
      </c>
      <c r="D9" t="str">
        <v>Formento Securitizadora S.A.</v>
      </c>
      <c r="E9" t="str">
        <v>AUTO LATINA TRANSPORTES E LOGISTICA LTDA</v>
      </c>
      <c r="F9" t="str">
        <v>AHT SYSTEMS</v>
      </c>
      <c r="G9" s="2">
        <v>45769</v>
      </c>
      <c r="H9" s="2">
        <v>45822</v>
      </c>
      <c r="I9" s="2">
        <v>45822</v>
      </c>
      <c r="J9" s="9">
        <v>50101.25</v>
      </c>
      <c r="K9" s="9">
        <v>52159.59</v>
      </c>
      <c r="L9" s="9" t="str">
        <v>-</v>
      </c>
    </row>
    <row r="10" spans="1:15" x14ac:dyDescent="0.45">
      <c r="A10" t="str">
        <v>Formento Pool #2</v>
      </c>
      <c r="B10" t="str">
        <v>e58e017e-8b54-4519-b225-0bfac6674927</v>
      </c>
      <c r="C10" t="str">
        <v>Em Dia</v>
      </c>
      <c r="D10" t="str">
        <v>Formento Securitizadora S.A.</v>
      </c>
      <c r="E10" t="str">
        <v>Auto Latina Transportes</v>
      </c>
      <c r="F10" t="str">
        <v>Megatranz Transportes</v>
      </c>
      <c r="G10" s="2">
        <v>45751</v>
      </c>
      <c r="H10" s="2">
        <v>45822</v>
      </c>
      <c r="I10" s="2">
        <v>45822</v>
      </c>
      <c r="J10" s="9">
        <v>28300.66</v>
      </c>
      <c r="K10" s="9">
        <v>29876.85</v>
      </c>
      <c r="L10" s="9" t="str">
        <v>-</v>
      </c>
    </row>
    <row r="11" spans="1:15" x14ac:dyDescent="0.45">
      <c r="A11" t="str">
        <v>Formento Pool #2</v>
      </c>
      <c r="B11" t="str">
        <v>50ede490-9048-4d4e-96cd-dd0716f2c46b</v>
      </c>
      <c r="C11" t="str">
        <v>Em Dia</v>
      </c>
      <c r="D11" t="str">
        <v>Formento Securitizadora S.A.</v>
      </c>
      <c r="E11" t="str">
        <v>UNC USINAGEM NORTE CATARINENSE LTDA</v>
      </c>
      <c r="F11" t="str">
        <v>WHIRLPOOL S/A</v>
      </c>
      <c r="G11" s="2">
        <v>45771</v>
      </c>
      <c r="H11" s="2">
        <v>45822</v>
      </c>
      <c r="I11" s="2">
        <v>45822</v>
      </c>
      <c r="J11" s="9">
        <v>13006.59</v>
      </c>
      <c r="K11" s="9">
        <v>13509.74</v>
      </c>
      <c r="L11" s="9" t="str">
        <v>-</v>
      </c>
    </row>
    <row r="12" spans="1:15" x14ac:dyDescent="0.45">
      <c r="A12" t="str">
        <v>Formento Pool #2</v>
      </c>
      <c r="B12" t="str">
        <v>2585b127-fc2e-4a31-93cc-7a6f65e8c300</v>
      </c>
      <c r="C12" t="str">
        <v>Em Dia</v>
      </c>
      <c r="D12" t="str">
        <v>Formento Securitizadora S.A.</v>
      </c>
      <c r="E12" t="str">
        <v>Auto Latina Transportes</v>
      </c>
      <c r="F12" t="str">
        <v>Megatranz Transportes</v>
      </c>
      <c r="G12" s="2">
        <v>45751</v>
      </c>
      <c r="H12" s="2">
        <v>45823</v>
      </c>
      <c r="I12" s="2">
        <v>45823</v>
      </c>
      <c r="J12" s="9">
        <v>28278.75</v>
      </c>
      <c r="K12" s="9">
        <v>29853.73</v>
      </c>
      <c r="L12" s="9" t="str">
        <v>-</v>
      </c>
    </row>
    <row r="13" spans="1:15" x14ac:dyDescent="0.45">
      <c r="A13" t="str">
        <v>Formento Pool #2</v>
      </c>
      <c r="B13" t="str">
        <v>b913d84b-054e-4305-af1e-b8dc22d172c3</v>
      </c>
      <c r="C13" t="str">
        <v>Em Dia</v>
      </c>
      <c r="D13" t="str">
        <v>Formento Securitizadora S.A.</v>
      </c>
      <c r="E13" t="str">
        <v>Auto Latina Transportes</v>
      </c>
      <c r="F13" t="str">
        <v>Megatranz Transportes</v>
      </c>
      <c r="G13" s="2">
        <v>45751</v>
      </c>
      <c r="H13" s="2">
        <v>45824</v>
      </c>
      <c r="I13" s="2">
        <v>45824</v>
      </c>
      <c r="J13" s="9">
        <v>28256.87</v>
      </c>
      <c r="K13" s="9">
        <v>29830.62</v>
      </c>
      <c r="L13" s="9" t="str">
        <v>-</v>
      </c>
    </row>
    <row r="14" spans="1:15" x14ac:dyDescent="0.45">
      <c r="A14" t="str">
        <v>Formento Pool #2</v>
      </c>
      <c r="B14" t="str">
        <v>57bbf22b-959d-42d2-adde-37631717f922</v>
      </c>
      <c r="C14" t="str">
        <v>Em Dia</v>
      </c>
      <c r="D14" t="str">
        <v>Formento Securitizadora S.A.</v>
      </c>
      <c r="E14" t="str">
        <v>Auto Latina Transportes</v>
      </c>
      <c r="F14" t="str">
        <v>Megatranz Transportes</v>
      </c>
      <c r="G14" s="2">
        <v>45751</v>
      </c>
      <c r="H14" s="2">
        <v>45825</v>
      </c>
      <c r="I14" s="2">
        <v>45825</v>
      </c>
      <c r="J14" s="9">
        <v>28235</v>
      </c>
      <c r="K14" s="9">
        <v>29807.54</v>
      </c>
      <c r="L14" s="9" t="str">
        <v>-</v>
      </c>
    </row>
    <row r="15" spans="1:15" x14ac:dyDescent="0.45">
      <c r="A15" t="str">
        <v>Formento Pool #2</v>
      </c>
      <c r="B15" t="str">
        <v>3337cd18-9c6a-4e2f-900f-b7e74fb20750</v>
      </c>
      <c r="C15" t="str">
        <v>Em Dia</v>
      </c>
      <c r="D15" t="str">
        <v>Formento Securitizadora S.A.</v>
      </c>
      <c r="E15" t="str">
        <v>UNC USINAGEM NORTE CATARINENSE LTDA</v>
      </c>
      <c r="F15" t="str">
        <v>WHIRLPOOL S/A</v>
      </c>
      <c r="G15" s="2">
        <v>45771</v>
      </c>
      <c r="H15" s="2">
        <v>45825</v>
      </c>
      <c r="I15" s="2">
        <v>45825</v>
      </c>
      <c r="J15" s="9">
        <v>8631.4599999999991</v>
      </c>
      <c r="K15" s="9">
        <v>8972.16</v>
      </c>
      <c r="L15" s="9" t="str">
        <v>-</v>
      </c>
    </row>
    <row r="16" spans="1:15" x14ac:dyDescent="0.45">
      <c r="A16" t="str">
        <v>Formento Pool #2</v>
      </c>
      <c r="B16" t="str">
        <v>f124b1d6-64e2-41d1-acb3-5badffde885d</v>
      </c>
      <c r="C16" t="str">
        <v>Em Dia</v>
      </c>
      <c r="D16" t="str">
        <v>Formento Securitizadora S.A.</v>
      </c>
      <c r="E16" t="str">
        <v>KF EMBALAGENS LTDA</v>
      </c>
      <c r="F16" t="str">
        <v>JUCERLIA APARECIDA</v>
      </c>
      <c r="G16" s="2">
        <v>45736</v>
      </c>
      <c r="H16" s="2">
        <v>45826</v>
      </c>
      <c r="I16" s="2">
        <v>45826</v>
      </c>
      <c r="J16" s="9">
        <v>13990.32</v>
      </c>
      <c r="K16" s="9">
        <v>14942.04</v>
      </c>
      <c r="L16" s="9" t="str">
        <v>-</v>
      </c>
    </row>
    <row r="17" spans="1:12" x14ac:dyDescent="0.45">
      <c r="A17" t="str">
        <v>Formento Pool #2</v>
      </c>
      <c r="B17" t="str">
        <v>2376d8f2-5014-475b-9862-1f871e42d6fa</v>
      </c>
      <c r="C17" t="str">
        <v>Em Dia</v>
      </c>
      <c r="D17" t="str">
        <v>Formento Securitizadora S.A.</v>
      </c>
      <c r="E17" t="str">
        <v>UNC USINAGEM NORTE CATARINENSE LTDA</v>
      </c>
      <c r="F17" t="str">
        <v xml:space="preserve">WHIRLPOOL S/A </v>
      </c>
      <c r="G17" s="2">
        <v>45764</v>
      </c>
      <c r="H17" s="2">
        <v>45826</v>
      </c>
      <c r="I17" s="2">
        <v>45826</v>
      </c>
      <c r="J17" s="9">
        <v>26099.19</v>
      </c>
      <c r="K17" s="9">
        <v>27276.83</v>
      </c>
      <c r="L17" s="9" t="str">
        <v>-</v>
      </c>
    </row>
    <row r="18" spans="1:12" x14ac:dyDescent="0.45">
      <c r="A18" t="str">
        <v>Formento Pool #2</v>
      </c>
      <c r="B18" t="str">
        <v>11960ce1-a6f2-479c-98ab-4cadcbee1e4b</v>
      </c>
      <c r="C18" t="str">
        <v>Em Dia</v>
      </c>
      <c r="D18" t="str">
        <v>Formento Securitizadora S.A.</v>
      </c>
      <c r="E18" t="str">
        <v>Auto Latina Transportes</v>
      </c>
      <c r="F18" t="str">
        <v>Megatranz Transportes</v>
      </c>
      <c r="G18" s="2">
        <v>45751</v>
      </c>
      <c r="H18" s="2">
        <v>45827</v>
      </c>
      <c r="I18" s="2">
        <v>45827</v>
      </c>
      <c r="J18" s="9">
        <v>28191.31</v>
      </c>
      <c r="K18" s="9">
        <v>29761.41</v>
      </c>
      <c r="L18" s="9" t="str">
        <v>-</v>
      </c>
    </row>
    <row r="19" spans="1:12" x14ac:dyDescent="0.45">
      <c r="A19" t="str">
        <v>Formento Pool #2</v>
      </c>
      <c r="B19" t="str">
        <v>89085cc1-0ae1-4afc-bdb6-874807ec15f9</v>
      </c>
      <c r="C19" t="str">
        <v>Em Dia</v>
      </c>
      <c r="D19" t="str">
        <v>Formento Securitizadora S.A.</v>
      </c>
      <c r="E19" t="str">
        <v>Auto Latina Transportes</v>
      </c>
      <c r="F19" t="str">
        <v>Weg Equip Eletricos</v>
      </c>
      <c r="G19" s="2">
        <v>45751</v>
      </c>
      <c r="H19" s="2">
        <v>45828</v>
      </c>
      <c r="I19" s="2">
        <v>45828</v>
      </c>
      <c r="J19" s="9">
        <v>28169.49</v>
      </c>
      <c r="K19" s="9">
        <v>29738.38</v>
      </c>
      <c r="L19" s="9" t="str">
        <v>-</v>
      </c>
    </row>
    <row r="20" spans="1:12" x14ac:dyDescent="0.45">
      <c r="A20" t="str">
        <v>Formento Pool #2</v>
      </c>
      <c r="B20" t="str">
        <v>ec3a8907-336f-4e53-ace7-b99c7b5bb3cc</v>
      </c>
      <c r="C20" t="str">
        <v>Em Dia</v>
      </c>
      <c r="D20" t="str">
        <v>Formento Securitizadora S.A.</v>
      </c>
      <c r="E20" t="str">
        <v>LIKKIDS CONFECCOES LTDA</v>
      </c>
      <c r="F20" t="str">
        <v>AQUARELA CONFECCOES</v>
      </c>
      <c r="G20" s="2">
        <v>45776</v>
      </c>
      <c r="H20" s="2">
        <v>45829</v>
      </c>
      <c r="I20" s="2">
        <v>45829</v>
      </c>
      <c r="J20" s="9">
        <v>20155.669999999998</v>
      </c>
      <c r="K20" s="9">
        <v>20870.32</v>
      </c>
      <c r="L20" s="9" t="str">
        <v>-</v>
      </c>
    </row>
    <row r="21" spans="1:12" x14ac:dyDescent="0.45">
      <c r="A21" t="str">
        <v>Formento Pool #2</v>
      </c>
      <c r="B21" t="str">
        <v>d128505d-0932-4a79-bb38-8db618731821</v>
      </c>
      <c r="C21" t="str">
        <v>Em Dia</v>
      </c>
      <c r="D21" t="str">
        <v>Formento Securitizadora S.A.</v>
      </c>
      <c r="E21" t="str">
        <v>HELCOR INDUSTRIA DE FERRAMENTAS</v>
      </c>
      <c r="F21" t="str">
        <v>TAURUS ARMAS S/A</v>
      </c>
      <c r="G21" s="2">
        <v>45799</v>
      </c>
      <c r="H21" s="2">
        <v>45829</v>
      </c>
      <c r="I21" s="2">
        <v>45829</v>
      </c>
      <c r="J21" s="9">
        <v>3134.92</v>
      </c>
      <c r="K21" s="9">
        <v>3188.78</v>
      </c>
      <c r="L21" s="9" t="str">
        <v>-</v>
      </c>
    </row>
    <row r="22" spans="1:12" x14ac:dyDescent="0.45">
      <c r="A22" t="str">
        <v>Formento Pool #2</v>
      </c>
      <c r="B22" t="str">
        <v>7b96e5e1-b720-4bf8-8715-56a60c92c069</v>
      </c>
      <c r="C22" t="str">
        <v>Em Dia</v>
      </c>
      <c r="D22" t="str">
        <v>Formento Securitizadora S.A.</v>
      </c>
      <c r="E22" t="str">
        <v>Auto Latina Transportes</v>
      </c>
      <c r="F22" t="str">
        <v>Weg Equip Eletricos</v>
      </c>
      <c r="G22" s="2">
        <v>45751</v>
      </c>
      <c r="H22" s="2">
        <v>45829</v>
      </c>
      <c r="I22" s="2">
        <v>45829</v>
      </c>
      <c r="J22" s="9">
        <v>28147.69</v>
      </c>
      <c r="K22" s="9">
        <v>29715.360000000001</v>
      </c>
      <c r="L22" s="9" t="str">
        <v>-</v>
      </c>
    </row>
    <row r="23" spans="1:12" x14ac:dyDescent="0.45">
      <c r="A23" t="str">
        <v>Formento Pool #2</v>
      </c>
      <c r="B23" t="str">
        <v>37059c29-1947-41d1-823a-f4f721f6e8dc</v>
      </c>
      <c r="C23" t="str">
        <v>Em Dia</v>
      </c>
      <c r="D23" t="str">
        <v>Formento Securitizadora S.A.</v>
      </c>
      <c r="E23" t="str">
        <v>Auto Latina Transportes</v>
      </c>
      <c r="F23" t="str">
        <v>AHT SYSTEMS</v>
      </c>
      <c r="G23" s="2">
        <v>45772</v>
      </c>
      <c r="H23" s="2">
        <v>45830</v>
      </c>
      <c r="I23" s="2">
        <v>45830</v>
      </c>
      <c r="J23" s="9">
        <v>23252.25</v>
      </c>
      <c r="K23" s="9">
        <v>24215.99</v>
      </c>
      <c r="L23" s="9" t="str">
        <v>-</v>
      </c>
    </row>
    <row r="24" spans="1:12" x14ac:dyDescent="0.45">
      <c r="A24" t="str">
        <v>Formento Pool #2</v>
      </c>
      <c r="B24" t="str">
        <v>20b04220-ef90-4225-b38f-da27d647f1a9</v>
      </c>
      <c r="C24" t="str">
        <v>Em Dia</v>
      </c>
      <c r="D24" t="str">
        <v>Formento Securitizadora S.A.</v>
      </c>
      <c r="E24" t="str">
        <v xml:space="preserve">AUTO LATINA TRANSPORTES E LOGISTICA LTDA </v>
      </c>
      <c r="F24" t="str">
        <v>KRESS FARMACEUTICA S/A</v>
      </c>
      <c r="G24" s="2">
        <v>45799</v>
      </c>
      <c r="H24" s="2">
        <v>45831</v>
      </c>
      <c r="I24" s="2">
        <v>45831</v>
      </c>
      <c r="J24" s="9">
        <v>4487.42</v>
      </c>
      <c r="K24" s="9">
        <v>4666.33</v>
      </c>
      <c r="L24" s="9" t="str">
        <v>-</v>
      </c>
    </row>
    <row r="25" spans="1:12" x14ac:dyDescent="0.45">
      <c r="A25" t="str">
        <v>Formento Pool #2</v>
      </c>
      <c r="B25" t="str">
        <v>445e75e0-3501-4814-9d21-f1d16025d704</v>
      </c>
      <c r="C25" t="str">
        <v>Em Dia</v>
      </c>
      <c r="D25" t="str">
        <v>Formento Securitizadora S.A.</v>
      </c>
      <c r="E25" t="str">
        <v>TRANSNARCISO TRANSPORTE DE CARGAS</v>
      </c>
      <c r="F25" t="str">
        <v>PINFER METALURGICA INDUSTRIA E COMERCIO LTDA</v>
      </c>
      <c r="G25" s="2">
        <v>45811</v>
      </c>
      <c r="H25" s="2">
        <v>45833</v>
      </c>
      <c r="I25" s="2">
        <v>45833</v>
      </c>
      <c r="J25" s="9">
        <v>24210.31</v>
      </c>
      <c r="K25" s="9">
        <v>24398.49</v>
      </c>
      <c r="L25" s="9" t="str">
        <v>-</v>
      </c>
    </row>
    <row r="26" spans="1:12" x14ac:dyDescent="0.45">
      <c r="A26" t="str">
        <v>Formento Pool #2</v>
      </c>
      <c r="B26" t="str">
        <v>bf6467c7-27a3-4217-8069-eb66ed784a0d</v>
      </c>
      <c r="C26" t="str">
        <v>Em Dia</v>
      </c>
      <c r="D26" t="str">
        <v>Formento Securitizadora S.A.</v>
      </c>
      <c r="E26" t="str">
        <v>Ams Comercial</v>
      </c>
      <c r="F26" t="str">
        <v>Asitech Importacao e comercio</v>
      </c>
      <c r="G26" s="2">
        <v>45804</v>
      </c>
      <c r="H26" s="2">
        <v>45834</v>
      </c>
      <c r="I26" s="2">
        <v>45834</v>
      </c>
      <c r="J26" s="9">
        <v>7277.38</v>
      </c>
      <c r="K26" s="9">
        <v>7373.8</v>
      </c>
      <c r="L26" s="9" t="str">
        <v>-</v>
      </c>
    </row>
    <row r="27" spans="1:12" x14ac:dyDescent="0.45">
      <c r="A27" t="str">
        <v>Formento Pool #2</v>
      </c>
      <c r="B27" t="str">
        <v>c630a620-fec4-4c6b-b729-070c168a562e</v>
      </c>
      <c r="C27" t="str">
        <v>Em Dia</v>
      </c>
      <c r="D27" t="str">
        <v>Formento Securitizadora S.A.</v>
      </c>
      <c r="E27" t="str">
        <v>AutoLatina Transportes</v>
      </c>
      <c r="F27" t="str">
        <v>Garthen Industria</v>
      </c>
      <c r="G27" s="2">
        <v>45803</v>
      </c>
      <c r="H27" s="2">
        <v>45834</v>
      </c>
      <c r="I27" s="2">
        <v>45834</v>
      </c>
      <c r="J27" s="9">
        <v>7029.86</v>
      </c>
      <c r="K27" s="9">
        <v>7128.52</v>
      </c>
      <c r="L27" s="9" t="str">
        <v>-</v>
      </c>
    </row>
    <row r="28" spans="1:12" x14ac:dyDescent="0.45">
      <c r="A28" t="str">
        <v>Formento Pool #2</v>
      </c>
      <c r="B28" t="str">
        <v>f4071652-5085-45a1-aa53-f58ae1e4225e</v>
      </c>
      <c r="C28" t="str">
        <v>Em Dia</v>
      </c>
      <c r="D28" t="str">
        <v>Formento Securitizadora S.A.</v>
      </c>
      <c r="E28" t="str">
        <v>Auto Latina Transportes</v>
      </c>
      <c r="F28" t="str">
        <v>WEG EQUIP ELETRICOS</v>
      </c>
      <c r="G28" s="2">
        <v>45772</v>
      </c>
      <c r="H28" s="2">
        <v>45834</v>
      </c>
      <c r="I28" s="2">
        <v>45834</v>
      </c>
      <c r="J28" s="9">
        <v>18127.75</v>
      </c>
      <c r="K28" s="9">
        <v>18813.689999999999</v>
      </c>
      <c r="L28" s="9" t="str">
        <v>-</v>
      </c>
    </row>
    <row r="29" spans="1:12" x14ac:dyDescent="0.45">
      <c r="A29" t="str">
        <v>Formento Pool #2</v>
      </c>
      <c r="B29" t="str">
        <v>95fcec7d-c4e4-42d7-b476-aa9735896860</v>
      </c>
      <c r="C29" t="str">
        <v>Em Dia</v>
      </c>
      <c r="D29" t="str">
        <v>Formento Securitizadora S.A.</v>
      </c>
      <c r="E29" t="str">
        <v>AutoLatina Transportes</v>
      </c>
      <c r="F29" t="str">
        <v>Polibox Sistemas</v>
      </c>
      <c r="G29" s="2">
        <v>45803</v>
      </c>
      <c r="H29" s="2">
        <v>45835</v>
      </c>
      <c r="I29" s="2">
        <v>45835</v>
      </c>
      <c r="J29" s="9">
        <v>16244.8</v>
      </c>
      <c r="K29" s="9">
        <v>16472.78</v>
      </c>
      <c r="L29" s="9" t="str">
        <v>-</v>
      </c>
    </row>
    <row r="30" spans="1:12" x14ac:dyDescent="0.45">
      <c r="A30" t="str">
        <v>Formento Pool #2</v>
      </c>
      <c r="B30" t="str">
        <v>70f83c14-6d5e-4dd3-8a1f-98e2a7e9cc62</v>
      </c>
      <c r="C30" t="str">
        <v>Em Dia</v>
      </c>
      <c r="D30" t="str">
        <v>Formento Securitizadora S.A.</v>
      </c>
      <c r="E30" t="str">
        <v>Auto Latina Transportes</v>
      </c>
      <c r="F30" t="str">
        <v>WEG EQUIP ELETRICOS</v>
      </c>
      <c r="G30" s="2">
        <v>45772</v>
      </c>
      <c r="H30" s="2">
        <v>45835</v>
      </c>
      <c r="I30" s="2">
        <v>45835</v>
      </c>
      <c r="J30" s="9">
        <v>16207.27</v>
      </c>
      <c r="K30" s="9">
        <v>16820.55</v>
      </c>
      <c r="L30" s="9" t="str">
        <v>-</v>
      </c>
    </row>
    <row r="31" spans="1:12" x14ac:dyDescent="0.45">
      <c r="A31" t="str">
        <v>Formento Pool #2</v>
      </c>
      <c r="B31" t="str">
        <v>f7859c4c-c291-4391-ab96-c1b3a3f57be4</v>
      </c>
      <c r="C31" t="str">
        <v>Em Dia</v>
      </c>
      <c r="D31" t="str">
        <v>Formento Securitizadora S.A.</v>
      </c>
      <c r="E31" t="str">
        <v>LFO LAMINADOS</v>
      </c>
      <c r="F31" t="str">
        <v>JM COMERCIO DE MADEIRAS E REPRESENTAÇÕES</v>
      </c>
      <c r="G31" s="2">
        <v>45741</v>
      </c>
      <c r="H31" s="2">
        <v>45836</v>
      </c>
      <c r="I31" s="2">
        <v>45836</v>
      </c>
      <c r="J31" s="9">
        <v>10386.4</v>
      </c>
      <c r="K31" s="9">
        <v>11050.09</v>
      </c>
      <c r="L31" s="9" t="str">
        <v>-</v>
      </c>
    </row>
    <row r="32" spans="1:12" x14ac:dyDescent="0.45">
      <c r="A32" t="str">
        <v>Formento Pool #2</v>
      </c>
      <c r="B32" t="str">
        <v>4df3b7be-c1be-4139-9268-a1e908046f13</v>
      </c>
      <c r="C32" t="str">
        <v>Em Dia</v>
      </c>
      <c r="D32" t="str">
        <v>Formento Securitizadora S.A.</v>
      </c>
      <c r="E32" t="str">
        <v>Auto Latina Transportes</v>
      </c>
      <c r="F32" t="str">
        <v>WEG EQUIP ELETRICOS</v>
      </c>
      <c r="G32" s="2">
        <v>45772</v>
      </c>
      <c r="H32" s="2">
        <v>45836</v>
      </c>
      <c r="I32" s="2">
        <v>45836</v>
      </c>
      <c r="J32" s="9">
        <v>14289.7</v>
      </c>
      <c r="K32" s="9">
        <v>14830.41</v>
      </c>
      <c r="L32" s="9" t="str">
        <v>-</v>
      </c>
    </row>
    <row r="33" spans="1:12" x14ac:dyDescent="0.45">
      <c r="A33" t="str">
        <v>Formento Pool #2</v>
      </c>
      <c r="B33" t="str">
        <v>9aaf0b51-fd13-4096-8d67-a762fa197f09</v>
      </c>
      <c r="C33" t="str">
        <v>Em Dia</v>
      </c>
      <c r="D33" t="str">
        <v>Formento Securitizadora S.A.</v>
      </c>
      <c r="E33" t="str">
        <v>LS FIRE SISTEMAS DE COMBATE A INCENDIO LTDA</v>
      </c>
      <c r="F33" t="str">
        <v>NOVELIS DO BRASIL LTDA</v>
      </c>
      <c r="G33" s="2">
        <v>45775</v>
      </c>
      <c r="H33" s="2">
        <v>45838</v>
      </c>
      <c r="I33" s="2">
        <v>45838</v>
      </c>
      <c r="J33" s="9">
        <v>110477.11</v>
      </c>
      <c r="K33" s="9">
        <v>114483.05</v>
      </c>
      <c r="L33" s="9" t="str">
        <v>-</v>
      </c>
    </row>
    <row r="34" spans="1:12" x14ac:dyDescent="0.45">
      <c r="A34" t="str">
        <v>Formento Pool #2</v>
      </c>
      <c r="B34" t="str">
        <v>80583831-1b31-4bac-96df-d72da639dee2</v>
      </c>
      <c r="C34" t="str">
        <v>Em Dia</v>
      </c>
      <c r="D34" t="str">
        <v>Formento Securitizadora S.A.</v>
      </c>
      <c r="E34" t="str">
        <v>AUTO LATINA TRANSPORTES E LOGISTICA LTDA</v>
      </c>
      <c r="F34" t="str">
        <v>AHT SYSTEMS</v>
      </c>
      <c r="G34" s="2">
        <v>45777</v>
      </c>
      <c r="H34" s="2">
        <v>45839</v>
      </c>
      <c r="I34" s="2">
        <v>45839</v>
      </c>
      <c r="J34" s="9">
        <v>47543.21</v>
      </c>
      <c r="K34" s="9">
        <v>49190.81</v>
      </c>
      <c r="L34" s="9" t="str">
        <v>-</v>
      </c>
    </row>
    <row r="35" spans="1:12" x14ac:dyDescent="0.45">
      <c r="A35" t="str">
        <v>Formento Pool #2</v>
      </c>
      <c r="B35" t="str">
        <v>9e37cd74-3d0a-4e86-94eb-f30849755602</v>
      </c>
      <c r="C35" t="str">
        <v>Em Dia</v>
      </c>
      <c r="D35" t="str">
        <v>Formento Securitizadora S.A.</v>
      </c>
      <c r="E35" t="str">
        <v>AutoLatina</v>
      </c>
      <c r="F35" t="str">
        <v>Cecal Industria</v>
      </c>
      <c r="G35" s="2">
        <v>45819</v>
      </c>
      <c r="H35" s="2">
        <v>45840</v>
      </c>
      <c r="I35" s="2">
        <v>45840</v>
      </c>
      <c r="J35" s="9">
        <v>7184.72</v>
      </c>
      <c r="K35" s="9">
        <v>7195.62</v>
      </c>
      <c r="L35" s="9" t="str">
        <v>-</v>
      </c>
    </row>
    <row r="36" spans="1:12" x14ac:dyDescent="0.45">
      <c r="A36" t="str">
        <v>Formento Pool #2</v>
      </c>
      <c r="B36" t="str">
        <v>9a284625-9f99-47ba-9f5a-86015606b96f</v>
      </c>
      <c r="C36" t="str">
        <v>Em Dia</v>
      </c>
      <c r="D36" t="str">
        <v>Formento Securitizadora S.A.</v>
      </c>
      <c r="E36" t="str">
        <v>LS FIRE</v>
      </c>
      <c r="F36" t="str">
        <v>NOVELIS DO BRASIL LTDA</v>
      </c>
      <c r="G36" s="2">
        <v>45790</v>
      </c>
      <c r="H36" s="2">
        <v>45840</v>
      </c>
      <c r="I36" s="2">
        <v>45840</v>
      </c>
      <c r="J36" s="9">
        <v>58683.6</v>
      </c>
      <c r="K36" s="9">
        <v>60109.18</v>
      </c>
      <c r="L36" s="9" t="str">
        <v>-</v>
      </c>
    </row>
    <row r="37" spans="1:12" x14ac:dyDescent="0.45">
      <c r="A37" t="str">
        <v>Formento Pool #2</v>
      </c>
      <c r="B37" t="str">
        <v>d5bbe519-42a0-4330-a692-021170836fec</v>
      </c>
      <c r="C37" t="str">
        <v>Em Dia</v>
      </c>
      <c r="D37" t="str">
        <v>Formento Securitizadora S.A.</v>
      </c>
      <c r="E37" t="str">
        <v>AutoLatina</v>
      </c>
      <c r="F37" t="str">
        <v>Cecal Industria</v>
      </c>
      <c r="G37" s="2">
        <v>45819</v>
      </c>
      <c r="H37" s="2">
        <v>45841</v>
      </c>
      <c r="I37" s="2">
        <v>45841</v>
      </c>
      <c r="J37" s="9">
        <v>9342.89</v>
      </c>
      <c r="K37" s="9">
        <v>9357.06</v>
      </c>
      <c r="L37" s="9" t="str">
        <v>-</v>
      </c>
    </row>
    <row r="38" spans="1:12" x14ac:dyDescent="0.45">
      <c r="A38" t="str">
        <v>Formento Pool #2</v>
      </c>
      <c r="B38" t="str">
        <v>ecd1dd09-03bb-4193-bf09-00fd233bcbfd</v>
      </c>
      <c r="C38" t="str">
        <v>Em Dia</v>
      </c>
      <c r="D38" t="str">
        <v>Formento Securitizadora S.A.</v>
      </c>
      <c r="E38" t="str">
        <v>UNC USINAGEM NORTE CATARINENSE LTDA</v>
      </c>
      <c r="F38" t="str">
        <v>GENERAL MOTORS DO BRASIL</v>
      </c>
      <c r="G38" s="2">
        <v>45737</v>
      </c>
      <c r="H38" s="2">
        <v>45841</v>
      </c>
      <c r="I38" s="2">
        <v>45841</v>
      </c>
      <c r="J38" s="9">
        <v>9226.32</v>
      </c>
      <c r="K38" s="9">
        <v>9846.33</v>
      </c>
      <c r="L38" s="9" t="str">
        <v>-</v>
      </c>
    </row>
    <row r="39" spans="1:12" x14ac:dyDescent="0.45">
      <c r="A39" t="str">
        <v>Formento Pool #2</v>
      </c>
      <c r="B39" t="str">
        <v>01119b40-6c73-4ae4-b97d-9bc727a8c95b</v>
      </c>
      <c r="C39" t="str">
        <v>Em Dia</v>
      </c>
      <c r="D39" t="str">
        <v>Formento Securitizadora S.A.</v>
      </c>
      <c r="E39" t="str">
        <v>BLASIUS COMERCIO</v>
      </c>
      <c r="F39" t="str">
        <v>DELTA VEICULOS</v>
      </c>
      <c r="G39" s="2">
        <v>45814</v>
      </c>
      <c r="H39" s="2">
        <v>45842</v>
      </c>
      <c r="I39" s="2">
        <v>45842</v>
      </c>
      <c r="J39" s="9">
        <v>5788.14</v>
      </c>
      <c r="K39" s="9">
        <v>5819.59</v>
      </c>
      <c r="L39" s="9" t="str">
        <v>-</v>
      </c>
    </row>
    <row r="40" spans="1:12" x14ac:dyDescent="0.45">
      <c r="A40" t="str">
        <v>Formento Pool #2</v>
      </c>
      <c r="B40" t="str">
        <v>f726f271-7763-4e06-b2e8-5d5e6650d71c</v>
      </c>
      <c r="C40" t="str">
        <v>Em Dia</v>
      </c>
      <c r="D40" t="str">
        <v>Formento Securitizadora S.A.</v>
      </c>
      <c r="E40" t="str">
        <v>UNIMATRIZ FERRAMENTARIA</v>
      </c>
      <c r="F40" t="str">
        <v>DEXCO S/A</v>
      </c>
      <c r="G40" s="2">
        <v>45730</v>
      </c>
      <c r="H40" s="2">
        <v>45843</v>
      </c>
      <c r="I40" s="2">
        <v>45843</v>
      </c>
      <c r="J40" s="9">
        <v>25154.97</v>
      </c>
      <c r="K40" s="9">
        <v>26991.29</v>
      </c>
      <c r="L40" s="9" t="str">
        <v>-</v>
      </c>
    </row>
    <row r="41" spans="1:12" x14ac:dyDescent="0.45">
      <c r="A41" t="str">
        <v>Formento Pool #2</v>
      </c>
      <c r="B41" t="str">
        <v>52d469b6-ccc5-4ae3-90d8-9fcd56604960</v>
      </c>
      <c r="C41" t="str">
        <v>Em Dia</v>
      </c>
      <c r="D41" t="str">
        <v>Formento Securitizadora S.A.</v>
      </c>
      <c r="E41" t="str">
        <v>AUTO LATINA TRANSPORTES E LOGISTICA LTDA</v>
      </c>
      <c r="F41" t="str">
        <v>WEG EQUIP ELETRICOS S/A</v>
      </c>
      <c r="G41" s="2">
        <v>45796</v>
      </c>
      <c r="H41" s="2">
        <v>45844</v>
      </c>
      <c r="I41" s="2">
        <v>45844</v>
      </c>
      <c r="J41" s="9">
        <v>5500.85</v>
      </c>
      <c r="K41" s="9">
        <v>5608.36</v>
      </c>
      <c r="L41" s="9" t="str">
        <v>-</v>
      </c>
    </row>
    <row r="42" spans="1:12" x14ac:dyDescent="0.45">
      <c r="A42" t="str">
        <v>Formento Pool #2</v>
      </c>
      <c r="B42" t="str">
        <v>def1ccc2-669a-445b-93dd-7c713e5db4b8</v>
      </c>
      <c r="C42" t="str">
        <v>Em Dia</v>
      </c>
      <c r="D42" t="str">
        <v>Formento Securitizadora S.A.</v>
      </c>
      <c r="E42" t="str">
        <v>MAGNA COMPOSITOS</v>
      </c>
      <c r="F42" t="str">
        <v>NORDEX ENERGY BRASIL</v>
      </c>
      <c r="G42" s="2">
        <v>45792</v>
      </c>
      <c r="H42" s="2">
        <v>45845</v>
      </c>
      <c r="I42" s="2">
        <v>45845</v>
      </c>
      <c r="J42" s="9">
        <v>69549.11</v>
      </c>
      <c r="K42" s="9">
        <v>71094.83</v>
      </c>
      <c r="L42" s="9" t="str">
        <v>-</v>
      </c>
    </row>
    <row r="43" spans="1:12" x14ac:dyDescent="0.45">
      <c r="A43" t="str">
        <v>Formento Pool #2</v>
      </c>
      <c r="B43" t="str">
        <v>8e3c3fea-fd09-43b3-8210-2a6793490a9b</v>
      </c>
      <c r="C43" t="str">
        <v>Em Dia</v>
      </c>
      <c r="D43" t="str">
        <v>Formento Securitizadora S.A.</v>
      </c>
      <c r="E43" t="str">
        <v>Megatools Usinagens</v>
      </c>
      <c r="F43" t="str">
        <v>SocelPlast</v>
      </c>
      <c r="G43" s="2">
        <v>45819</v>
      </c>
      <c r="H43" s="2">
        <v>45846</v>
      </c>
      <c r="I43" s="2">
        <v>45846</v>
      </c>
      <c r="J43" s="9">
        <v>11867.13</v>
      </c>
      <c r="K43" s="9">
        <v>11885.13</v>
      </c>
      <c r="L43" s="9" t="str">
        <v>-</v>
      </c>
    </row>
    <row r="44" spans="1:12" x14ac:dyDescent="0.45">
      <c r="A44" t="str">
        <v>Formento Pool #2</v>
      </c>
      <c r="B44" t="str">
        <v>d5ad256c-1cfc-4de5-8a56-f03a74f3a267</v>
      </c>
      <c r="C44" t="str">
        <v>Em Dia</v>
      </c>
      <c r="D44" t="str">
        <v>Formento Securitizadora S.A.</v>
      </c>
      <c r="E44" t="str">
        <v>AUTO LATINA TRANSPORTES E LOGISTICA LTDA</v>
      </c>
      <c r="F44" t="str">
        <v>AHT SYSTEMS</v>
      </c>
      <c r="G44" s="2">
        <v>45796</v>
      </c>
      <c r="H44" s="2">
        <v>45848</v>
      </c>
      <c r="I44" s="2">
        <v>45848</v>
      </c>
      <c r="J44" s="9">
        <v>18547.98</v>
      </c>
      <c r="K44" s="9">
        <v>18910.5</v>
      </c>
      <c r="L44" s="9" t="str">
        <v>-</v>
      </c>
    </row>
    <row r="45" spans="1:12" x14ac:dyDescent="0.45">
      <c r="A45" t="str">
        <v>Formento Pool #2</v>
      </c>
      <c r="B45" t="str">
        <v>4c3e1e81-7a72-4e2b-b844-a68837df953e</v>
      </c>
      <c r="C45" t="str">
        <v>Em Dia</v>
      </c>
      <c r="D45" t="str">
        <v>Formento Securitizadora S.A.</v>
      </c>
      <c r="E45" t="str">
        <v>USINAGEM CATARINENSE LTDA</v>
      </c>
      <c r="F45" t="str">
        <v>ALLFLEX - SISTEMAS DE IDENTIFICACAO ANIMAL</v>
      </c>
      <c r="G45" s="2">
        <v>45797</v>
      </c>
      <c r="H45" s="2">
        <v>45848</v>
      </c>
      <c r="I45" s="2">
        <v>45848</v>
      </c>
      <c r="J45" s="9">
        <v>24032.04</v>
      </c>
      <c r="K45" s="9">
        <v>24482.79</v>
      </c>
      <c r="L45" s="9" t="str">
        <v>-</v>
      </c>
    </row>
    <row r="46" spans="1:12" x14ac:dyDescent="0.45">
      <c r="A46" t="str">
        <v>Formento Pool #2</v>
      </c>
      <c r="B46" t="str">
        <v>c0d05fcc-46d3-4cdd-863b-0f50153535d6</v>
      </c>
      <c r="C46" t="str">
        <v>Em Dia</v>
      </c>
      <c r="D46" t="str">
        <v>Formento Securitizadora S.A.</v>
      </c>
      <c r="E46" t="str">
        <v>SM LATARIA</v>
      </c>
      <c r="F46" t="str">
        <v>DISTRIBUIDORA DE LATICINIOS JEPRIMAR</v>
      </c>
      <c r="G46" s="2">
        <v>45819</v>
      </c>
      <c r="H46" s="2">
        <v>45849</v>
      </c>
      <c r="I46" s="2">
        <v>45849</v>
      </c>
      <c r="J46" s="9">
        <v>4072.98</v>
      </c>
      <c r="K46" s="9">
        <v>4079.15</v>
      </c>
      <c r="L46" s="9" t="str">
        <v>-</v>
      </c>
    </row>
    <row r="47" spans="1:12" x14ac:dyDescent="0.45">
      <c r="A47" t="str">
        <v>Formento Pool #2</v>
      </c>
      <c r="B47" t="str">
        <v>04af4a4f-9c15-4b4e-abfb-91b95d97d3c3</v>
      </c>
      <c r="C47" t="str">
        <v>Em Dia</v>
      </c>
      <c r="D47" t="str">
        <v>Formento Securitizadora S.A.</v>
      </c>
      <c r="E47" t="str">
        <v>TransNarciso</v>
      </c>
      <c r="F47" t="str">
        <v>Weg Equip Eletricos</v>
      </c>
      <c r="G47" s="2">
        <v>45819</v>
      </c>
      <c r="H47" s="2">
        <v>45849</v>
      </c>
      <c r="I47" s="2">
        <v>45849</v>
      </c>
      <c r="J47" s="9">
        <v>28777.38</v>
      </c>
      <c r="K47" s="9">
        <v>28821.03</v>
      </c>
      <c r="L47" s="9" t="str">
        <v>-</v>
      </c>
    </row>
    <row r="48" spans="1:12" x14ac:dyDescent="0.45">
      <c r="A48" t="str">
        <v>Formento Pool #2</v>
      </c>
      <c r="B48" t="str">
        <v>f3c5179d-4061-435e-b92f-9523485744c8</v>
      </c>
      <c r="C48" t="str">
        <v>Em Dia</v>
      </c>
      <c r="D48" t="str">
        <v>Formento Securitizadora S.A.</v>
      </c>
      <c r="E48" t="str">
        <v>AMS COMERCIAL</v>
      </c>
      <c r="F48" t="str">
        <v>ASITECH IMPORTACAO E COMERCIO LTDA</v>
      </c>
      <c r="G48" s="2">
        <v>45790</v>
      </c>
      <c r="H48" s="2">
        <v>45850</v>
      </c>
      <c r="I48" s="2">
        <v>45850</v>
      </c>
      <c r="J48" s="9">
        <v>7255</v>
      </c>
      <c r="K48" s="9">
        <v>7431.24</v>
      </c>
      <c r="L48" s="9" t="str">
        <v>-</v>
      </c>
    </row>
    <row r="49" spans="1:12" x14ac:dyDescent="0.45">
      <c r="A49" t="str">
        <v>Formento Pool #2</v>
      </c>
      <c r="B49" t="str">
        <v>f22b7c01-bf78-4933-a196-cb45651cf87d</v>
      </c>
      <c r="C49" t="str">
        <v>Em Dia</v>
      </c>
      <c r="D49" t="str">
        <v>Formento Securitizadora S.A.</v>
      </c>
      <c r="E49" t="str">
        <v>SM LATARIA E PINTURA</v>
      </c>
      <c r="F49" t="str">
        <v>GG COMERCIO</v>
      </c>
      <c r="G49" s="2">
        <v>45820</v>
      </c>
      <c r="H49" s="2">
        <v>45850</v>
      </c>
      <c r="I49" s="2">
        <v>45850</v>
      </c>
      <c r="J49" s="9">
        <v>3356.13</v>
      </c>
      <c r="K49" s="9">
        <v>3358.67</v>
      </c>
      <c r="L49" s="9" t="str">
        <v>-</v>
      </c>
    </row>
    <row r="50" spans="1:12" x14ac:dyDescent="0.45">
      <c r="A50" t="str">
        <v>Formento Pool #2</v>
      </c>
      <c r="B50" t="str">
        <v>ffb8362f-63de-4f3b-861b-991e3dacbbda</v>
      </c>
      <c r="C50" t="str">
        <v>Em Dia</v>
      </c>
      <c r="D50" t="str">
        <v>Formento Securitizadora S.A.</v>
      </c>
      <c r="E50" t="str">
        <v>Auto Latina Transportes</v>
      </c>
      <c r="F50" t="str">
        <v>Garthen Industria</v>
      </c>
      <c r="G50" s="2">
        <v>45820</v>
      </c>
      <c r="H50" s="2">
        <v>45851</v>
      </c>
      <c r="I50" s="2">
        <v>45851</v>
      </c>
      <c r="J50" s="9">
        <v>7618.85</v>
      </c>
      <c r="K50" s="9">
        <v>7624.62</v>
      </c>
      <c r="L50" s="9" t="str">
        <v>-</v>
      </c>
    </row>
    <row r="51" spans="1:12" x14ac:dyDescent="0.45">
      <c r="A51" t="str">
        <v>Formento Pool #2</v>
      </c>
      <c r="B51" t="str">
        <v>2b9e8ae9-1ae7-4f9b-b65f-6d09b3286693</v>
      </c>
      <c r="C51" t="str">
        <v>Em Dia</v>
      </c>
      <c r="D51" t="str">
        <v>Formento Securitizadora S.A.</v>
      </c>
      <c r="E51" t="str">
        <v>AUTO LATINA TRANSPORTES E LOGISTICA LTDA</v>
      </c>
      <c r="F51" t="str">
        <v>WEG EQUIP ELETRICOS S/A</v>
      </c>
      <c r="G51" s="2">
        <v>45796</v>
      </c>
      <c r="H51" s="2">
        <v>45853</v>
      </c>
      <c r="I51" s="2">
        <v>45853</v>
      </c>
      <c r="J51" s="9">
        <v>2009.33</v>
      </c>
      <c r="K51" s="9">
        <v>2048.6</v>
      </c>
      <c r="L51" s="9" t="str">
        <v>-</v>
      </c>
    </row>
    <row r="52" spans="1:12" x14ac:dyDescent="0.45">
      <c r="A52" t="str">
        <v>Formento Pool #2</v>
      </c>
      <c r="B52" t="str">
        <v>6be60358-41d6-40c2-9dd3-b27520c57af6</v>
      </c>
      <c r="C52" t="str">
        <v>Em Dia</v>
      </c>
      <c r="D52" t="str">
        <v>Formento Securitizadora S.A.</v>
      </c>
      <c r="E52" t="str">
        <v>AUTO LATINA TRANSPORTES E LOGISTICA LTDA</v>
      </c>
      <c r="F52" t="str">
        <v>WEG EQUIP ELETRICOS S/A</v>
      </c>
      <c r="G52" s="2">
        <v>45796</v>
      </c>
      <c r="H52" s="2">
        <v>45853</v>
      </c>
      <c r="I52" s="2">
        <v>45853</v>
      </c>
      <c r="J52" s="9">
        <v>2870.25</v>
      </c>
      <c r="K52" s="9">
        <v>2929.01</v>
      </c>
      <c r="L52" s="9" t="str">
        <v>-</v>
      </c>
    </row>
    <row r="53" spans="1:12" x14ac:dyDescent="0.45">
      <c r="A53" t="str">
        <v>Formento Pool #2</v>
      </c>
      <c r="B53" t="str">
        <v>6c9b4aa8-07e8-4e0d-8829-f5817cc60ea5</v>
      </c>
      <c r="C53" t="str">
        <v>Em Dia</v>
      </c>
      <c r="D53" t="str">
        <v>Formento Securitizadora S.A.</v>
      </c>
      <c r="E53" t="str">
        <v>AUTO LATINA TRANSPORTES E LOGISTICA LTDA</v>
      </c>
      <c r="F53" t="str">
        <v>WEG EQUIP ELETRICOS S/A</v>
      </c>
      <c r="G53" s="2">
        <v>45796</v>
      </c>
      <c r="H53" s="2">
        <v>45853</v>
      </c>
      <c r="I53" s="2">
        <v>45853</v>
      </c>
      <c r="J53" s="9">
        <v>5453.9</v>
      </c>
      <c r="K53" s="9">
        <v>5560.5</v>
      </c>
      <c r="L53" s="9" t="str">
        <v>-</v>
      </c>
    </row>
    <row r="54" spans="1:12" x14ac:dyDescent="0.45">
      <c r="A54" t="str">
        <v>Formento Pool #2</v>
      </c>
      <c r="B54" t="str">
        <v>73bdac08-c66b-42ee-bfb4-8b7592624aec</v>
      </c>
      <c r="C54" t="str">
        <v>Em Dia</v>
      </c>
      <c r="D54" t="str">
        <v>Formento Securitizadora S.A.</v>
      </c>
      <c r="E54" t="str">
        <v>AUTO LATINA TRANSPORTES E LOGISTICA LTDA</v>
      </c>
      <c r="F54" t="str">
        <v>WEG EQUIP ELETRICOS S/A</v>
      </c>
      <c r="G54" s="2">
        <v>45796</v>
      </c>
      <c r="H54" s="2">
        <v>45853</v>
      </c>
      <c r="I54" s="2">
        <v>45853</v>
      </c>
      <c r="J54" s="9">
        <v>2966.16</v>
      </c>
      <c r="K54" s="9">
        <v>3024.13</v>
      </c>
      <c r="L54" s="9" t="str">
        <v>-</v>
      </c>
    </row>
    <row r="55" spans="1:12" x14ac:dyDescent="0.45">
      <c r="A55" t="str">
        <v>Formento Pool #2</v>
      </c>
      <c r="B55" t="str">
        <v>8f77aeed-4d4e-4a3a-a6fe-bb339c5a7dfc</v>
      </c>
      <c r="C55" t="str">
        <v>Em Dia</v>
      </c>
      <c r="D55" t="str">
        <v>Formento Securitizadora S.A.</v>
      </c>
      <c r="E55" t="str">
        <v>SM LATARIA E PINTURA LTDA</v>
      </c>
      <c r="F55" t="str">
        <v>DELIGEL DISTRIBUIDORA LTDA</v>
      </c>
      <c r="G55" s="2">
        <v>45763</v>
      </c>
      <c r="H55" s="2">
        <v>45854</v>
      </c>
      <c r="I55" s="2">
        <v>45854</v>
      </c>
      <c r="J55" s="9">
        <v>3192.05</v>
      </c>
      <c r="K55" s="9">
        <v>3335.51</v>
      </c>
      <c r="L55" s="9" t="str">
        <v>-</v>
      </c>
    </row>
    <row r="56" spans="1:12" x14ac:dyDescent="0.45">
      <c r="A56" t="str">
        <v>Formento Pool #2</v>
      </c>
      <c r="B56" t="str">
        <v>ba609576-6895-4f92-857e-26e16642d534</v>
      </c>
      <c r="C56" t="str">
        <v>Em Dia</v>
      </c>
      <c r="D56" t="str">
        <v>Formento Securitizadora S.A.</v>
      </c>
      <c r="E56" t="str">
        <v>AUTO LATINA TRANSPORTES E LOGISTICA LTDA</v>
      </c>
      <c r="F56" t="str">
        <v>WEG EQUIP ELETRICOS S/A</v>
      </c>
      <c r="G56" s="2">
        <v>45796</v>
      </c>
      <c r="H56" s="2">
        <v>45854</v>
      </c>
      <c r="I56" s="2">
        <v>45854</v>
      </c>
      <c r="J56" s="9">
        <v>2390.21</v>
      </c>
      <c r="K56" s="9">
        <v>2436.92</v>
      </c>
      <c r="L56" s="9" t="str">
        <v>-</v>
      </c>
    </row>
    <row r="57" spans="1:12" x14ac:dyDescent="0.45">
      <c r="A57" t="str">
        <v>Formento Pool #2</v>
      </c>
      <c r="B57" t="str">
        <v>2fea392d-9a8f-46a4-8662-284cb53fec50</v>
      </c>
      <c r="C57" t="str">
        <v>Em Dia</v>
      </c>
      <c r="D57" t="str">
        <v>Formento Securitizadora S.A.</v>
      </c>
      <c r="E57" t="str">
        <v>AUTO LATINA TRANSPORTES E LOGISTICA LTDA</v>
      </c>
      <c r="F57" t="str">
        <v>WEG EQUIP ELETRICOS S/A</v>
      </c>
      <c r="G57" s="2">
        <v>45796</v>
      </c>
      <c r="H57" s="2">
        <v>45854</v>
      </c>
      <c r="I57" s="2">
        <v>45854</v>
      </c>
      <c r="J57" s="9">
        <v>2390.21</v>
      </c>
      <c r="K57" s="9">
        <v>2436.92</v>
      </c>
      <c r="L57" s="9" t="str">
        <v>-</v>
      </c>
    </row>
    <row r="58" spans="1:12" x14ac:dyDescent="0.45">
      <c r="A58" t="str">
        <v>Formento Pool #2</v>
      </c>
      <c r="B58" t="str">
        <v>482e8abe-06c9-404d-aa3e-6d476a8d3660</v>
      </c>
      <c r="C58" t="str">
        <v>Em Dia</v>
      </c>
      <c r="D58" t="str">
        <v>Formento Securitizadora S.A.</v>
      </c>
      <c r="E58" t="str">
        <v>AUTO LATINA TRANSPORTES E LOGISTICA LTDA</v>
      </c>
      <c r="F58" t="str">
        <v>WEG EQUIP ELETRICOS S/A</v>
      </c>
      <c r="G58" s="2">
        <v>45796</v>
      </c>
      <c r="H58" s="2">
        <v>45854</v>
      </c>
      <c r="I58" s="2">
        <v>45854</v>
      </c>
      <c r="J58" s="9">
        <v>2390.21</v>
      </c>
      <c r="K58" s="9">
        <v>2436.92</v>
      </c>
      <c r="L58" s="9" t="str">
        <v>-</v>
      </c>
    </row>
    <row r="59" spans="1:12" x14ac:dyDescent="0.45">
      <c r="A59" t="str">
        <v>Formento Pool #2</v>
      </c>
      <c r="B59" t="str">
        <v>097552d6-4cf8-4d4f-894f-eba3213902f0</v>
      </c>
      <c r="C59" t="str">
        <v>Em Dia</v>
      </c>
      <c r="D59" t="str">
        <v>Formento Securitizadora S.A.</v>
      </c>
      <c r="E59" t="str">
        <v>TRANSNARCISO TRANSPORTE DE CARGAS</v>
      </c>
      <c r="F59" t="str">
        <v>KINGSPAN ISOESTE</v>
      </c>
      <c r="G59" s="2">
        <v>45814</v>
      </c>
      <c r="H59" s="2">
        <v>45855</v>
      </c>
      <c r="I59" s="2">
        <v>45855</v>
      </c>
      <c r="J59" s="9">
        <v>13175.04</v>
      </c>
      <c r="K59" s="9">
        <v>13246.64</v>
      </c>
      <c r="L59" s="9" t="str">
        <v>-</v>
      </c>
    </row>
    <row r="60" spans="1:12" x14ac:dyDescent="0.45">
      <c r="A60" t="str">
        <v>Formento Pool #2</v>
      </c>
      <c r="B60" t="str">
        <v>ed147e01-7100-492e-b92a-fe883e7a0bfc</v>
      </c>
      <c r="C60" t="str">
        <v>Em Dia</v>
      </c>
      <c r="D60" t="str">
        <v>Formento Securitizadora S.A.</v>
      </c>
      <c r="E60" t="str">
        <v>Petra Agronegocio Ltda</v>
      </c>
      <c r="F60" t="str">
        <v>A2E Solucoes em tecnologia</v>
      </c>
      <c r="G60" s="2">
        <v>45797</v>
      </c>
      <c r="H60" s="2">
        <v>45859</v>
      </c>
      <c r="I60" s="2">
        <v>45859</v>
      </c>
      <c r="J60" s="9">
        <v>53936.89</v>
      </c>
      <c r="K60" s="9">
        <v>54948.54</v>
      </c>
      <c r="L60" s="9" t="str">
        <v>-</v>
      </c>
    </row>
    <row r="61" spans="1:12" x14ac:dyDescent="0.45">
      <c r="A61" t="str">
        <v>Formento Pool #2</v>
      </c>
      <c r="B61" t="str">
        <v>a296399f-ef62-45ac-9672-c954509094ce</v>
      </c>
      <c r="C61" t="str">
        <v>Em Dia</v>
      </c>
      <c r="D61" t="str">
        <v>Formento Securitizadora S.A.</v>
      </c>
      <c r="E61" t="str">
        <v>AUTO LATINA TRANSPORTES E LOGISTICA LTDA</v>
      </c>
      <c r="F61" t="str">
        <v>MEGATRANZ TRANSPORTES</v>
      </c>
      <c r="G61" s="2">
        <v>45800</v>
      </c>
      <c r="H61" s="2">
        <v>45862</v>
      </c>
      <c r="I61" s="2">
        <v>45862</v>
      </c>
      <c r="J61" s="9">
        <v>24806.39</v>
      </c>
      <c r="K61" s="9">
        <v>25204.41</v>
      </c>
      <c r="L61" s="9" t="str">
        <v>-</v>
      </c>
    </row>
    <row r="62" spans="1:12" x14ac:dyDescent="0.45">
      <c r="A62" t="str">
        <v>Formento Pool #2</v>
      </c>
      <c r="B62" t="str">
        <v>50a849eb-bd28-4355-b560-814d71287ae4</v>
      </c>
      <c r="C62" t="str">
        <v>Em Dia</v>
      </c>
      <c r="D62" t="str">
        <v>Formento Securitizadora S.A.</v>
      </c>
      <c r="E62" t="str">
        <v>UNC USINAGEM</v>
      </c>
      <c r="F62" t="str">
        <v>Whirlpool S/A</v>
      </c>
      <c r="G62" s="2">
        <v>45803</v>
      </c>
      <c r="H62" s="2">
        <v>45863</v>
      </c>
      <c r="I62" s="2">
        <v>45863</v>
      </c>
      <c r="J62" s="9">
        <v>24503.73</v>
      </c>
      <c r="K62" s="9">
        <v>24847.62</v>
      </c>
      <c r="L62" s="9" t="str">
        <v>-</v>
      </c>
    </row>
    <row r="63" spans="1:12" x14ac:dyDescent="0.45">
      <c r="A63" t="str">
        <v>Formento Pool #2</v>
      </c>
      <c r="B63" t="str">
        <v>6bc70b8a-cd51-4a02-9864-20cac234a88d</v>
      </c>
      <c r="C63" t="str">
        <v>Em Dia</v>
      </c>
      <c r="D63" t="str">
        <v>Formento Securitizadora S.A.</v>
      </c>
      <c r="E63" t="str">
        <v>Ams Comercial</v>
      </c>
      <c r="F63" t="str">
        <v>Asitech Importacao e comercio</v>
      </c>
      <c r="G63" s="2">
        <v>45804</v>
      </c>
      <c r="H63" s="2">
        <v>45864</v>
      </c>
      <c r="I63" s="2">
        <v>45864</v>
      </c>
      <c r="J63" s="9">
        <v>7110.28</v>
      </c>
      <c r="K63" s="9">
        <v>7204.49</v>
      </c>
      <c r="L63" s="9" t="str">
        <v>-</v>
      </c>
    </row>
    <row r="64" spans="1:12" x14ac:dyDescent="0.45">
      <c r="A64" t="str">
        <v>Formento Pool #2</v>
      </c>
      <c r="B64" t="str">
        <v>ed4c98a5-925d-42d3-9c35-11a75530eb9a</v>
      </c>
      <c r="C64" t="str">
        <v>Em Dia</v>
      </c>
      <c r="D64" t="str">
        <v>Formento Securitizadora S.A.</v>
      </c>
      <c r="E64" t="str">
        <v xml:space="preserve">FRANCISCO DE JESUS BARBOSA </v>
      </c>
      <c r="F64" t="str">
        <v>DURR BRASIL LTDA</v>
      </c>
      <c r="G64" s="2">
        <v>45797</v>
      </c>
      <c r="H64" s="2">
        <v>45864</v>
      </c>
      <c r="I64" s="2">
        <v>45864</v>
      </c>
      <c r="J64" s="9">
        <v>55067.89</v>
      </c>
      <c r="K64" s="9">
        <v>56100.75</v>
      </c>
      <c r="L64" s="9" t="str">
        <v>-</v>
      </c>
    </row>
    <row r="65" spans="1:12" x14ac:dyDescent="0.45">
      <c r="A65" t="str">
        <v>Formento Pool #2</v>
      </c>
      <c r="B65" t="str">
        <v>d0f2955a-813d-4267-aa77-0661a937be4a</v>
      </c>
      <c r="C65" t="str">
        <v>Em Dia</v>
      </c>
      <c r="D65" t="str">
        <v>Formento Securitizadora S.A.</v>
      </c>
      <c r="E65" t="str">
        <v>unc usinagem norte catarinense</v>
      </c>
      <c r="F65" t="str">
        <v>general motors do brasil</v>
      </c>
      <c r="G65" s="2">
        <v>45764</v>
      </c>
      <c r="H65" s="2">
        <v>45864</v>
      </c>
      <c r="I65" s="2">
        <v>45864</v>
      </c>
      <c r="J65" s="9">
        <v>25913.84</v>
      </c>
      <c r="K65" s="9">
        <v>27083.119999999999</v>
      </c>
      <c r="L65" s="9" t="str">
        <v>-</v>
      </c>
    </row>
    <row r="66" spans="1:12" x14ac:dyDescent="0.45">
      <c r="A66" t="str">
        <v>Formento Pool #2</v>
      </c>
      <c r="B66" t="str">
        <v>558f456e-5f58-43e6-b26d-f4d54fb94b93</v>
      </c>
      <c r="C66" t="str">
        <v>Em Dia</v>
      </c>
      <c r="D66" t="str">
        <v>Formento Securitizadora S.A.</v>
      </c>
      <c r="E66" t="str">
        <v>LFO LAMINADOS</v>
      </c>
      <c r="F66" t="str">
        <v>JM COMERCIO DE MADEIRAS E REPRESENTAÇÕES</v>
      </c>
      <c r="G66" s="2">
        <v>45741</v>
      </c>
      <c r="H66" s="2">
        <v>45866</v>
      </c>
      <c r="I66" s="2">
        <v>45866</v>
      </c>
      <c r="J66" s="9">
        <v>10147.92</v>
      </c>
      <c r="K66" s="9">
        <v>10796.37</v>
      </c>
      <c r="L66" s="9" t="str">
        <v>-</v>
      </c>
    </row>
    <row r="67" spans="1:12" x14ac:dyDescent="0.45">
      <c r="A67" t="str">
        <v>Formento Pool #2</v>
      </c>
      <c r="B67" t="str">
        <v>8062922e-6cf0-4ed2-b40b-7101da7a6e82</v>
      </c>
      <c r="C67" t="str">
        <v>Em Dia</v>
      </c>
      <c r="D67" t="str">
        <v>Formento Securitizadora S.A.</v>
      </c>
      <c r="E67" t="str">
        <v>KF EMBALAGENS LTDA</v>
      </c>
      <c r="F67" t="str">
        <v>JUCERLIA APARECIDA MACIEL FILIPINI</v>
      </c>
      <c r="G67" s="2">
        <v>45741</v>
      </c>
      <c r="H67" s="2">
        <v>45869</v>
      </c>
      <c r="I67" s="2">
        <v>45869</v>
      </c>
      <c r="J67" s="9">
        <v>13584.69</v>
      </c>
      <c r="K67" s="9">
        <v>14452.75</v>
      </c>
      <c r="L67" s="9" t="str">
        <v>-</v>
      </c>
    </row>
    <row r="68" spans="1:12" x14ac:dyDescent="0.45">
      <c r="A68" t="str">
        <v>Formento Pool #2</v>
      </c>
      <c r="B68" t="str">
        <v>2f47b880-1611-4d24-b272-87b5801d8413</v>
      </c>
      <c r="C68" t="str">
        <v>Em Dia</v>
      </c>
      <c r="D68" t="str">
        <v>Formento Securitizadora S.A.</v>
      </c>
      <c r="E68" t="str">
        <v>AUTO LATINA TRANSPORTES E LOGISTICA LTDA</v>
      </c>
      <c r="F68" t="str">
        <v xml:space="preserve">RAFFISA TRANSPORTES </v>
      </c>
      <c r="G68" s="2">
        <v>45750</v>
      </c>
      <c r="H68" s="2">
        <v>45869</v>
      </c>
      <c r="I68" s="2">
        <v>45869</v>
      </c>
      <c r="J68" s="9">
        <v>109960.05</v>
      </c>
      <c r="K68" s="9">
        <v>116174.15</v>
      </c>
      <c r="L68" s="9" t="str">
        <v>-</v>
      </c>
    </row>
    <row r="69" spans="1:12" x14ac:dyDescent="0.45">
      <c r="A69" t="str">
        <v>Formento Pool #2</v>
      </c>
      <c r="B69" t="str">
        <v>c05b3b55-1f41-42c7-8a94-630f75f5be2c</v>
      </c>
      <c r="C69" t="str">
        <v>Em Dia</v>
      </c>
      <c r="D69" t="str">
        <v>Formento Securitizadora S.A.</v>
      </c>
      <c r="E69" t="str">
        <v>WOODLER PROJETOS</v>
      </c>
      <c r="F69" t="str">
        <v>PICHAU INFORMATICA</v>
      </c>
      <c r="G69" s="2">
        <v>45813</v>
      </c>
      <c r="H69" s="2">
        <v>45871</v>
      </c>
      <c r="I69" s="2">
        <v>45871</v>
      </c>
      <c r="J69" s="9">
        <v>33463</v>
      </c>
      <c r="K69" s="9">
        <v>33670.910000000003</v>
      </c>
      <c r="L69" s="9" t="str">
        <v>-</v>
      </c>
    </row>
    <row r="70" spans="1:12" x14ac:dyDescent="0.45">
      <c r="A70" t="str">
        <v>Formento Pool #2</v>
      </c>
      <c r="B70" t="str">
        <v>1179a81c-e644-4c05-aac9-3e39d96a86b4</v>
      </c>
      <c r="C70" t="str">
        <v>Em Dia</v>
      </c>
      <c r="D70" t="str">
        <v>Formento Securitizadora S.A.</v>
      </c>
      <c r="E70" t="str">
        <v>KF EMBALAGENS LTDA</v>
      </c>
      <c r="F70" t="str">
        <v>JUCERLIA APARECIDA MACIEL FILIPINI</v>
      </c>
      <c r="G70" s="2">
        <v>45741</v>
      </c>
      <c r="H70" s="2">
        <v>45876</v>
      </c>
      <c r="I70" s="2">
        <v>45876</v>
      </c>
      <c r="J70" s="9">
        <v>13511.26</v>
      </c>
      <c r="K70" s="9">
        <v>14374.63</v>
      </c>
      <c r="L70" s="9" t="str">
        <v>-</v>
      </c>
    </row>
    <row r="71" spans="1:12" x14ac:dyDescent="0.45">
      <c r="A71" t="str">
        <v>Formento Pool #2</v>
      </c>
      <c r="B71" t="str">
        <v>253328dc-d248-43e3-82f2-77e7e093a5f9</v>
      </c>
      <c r="C71" t="str">
        <v>Em Dia</v>
      </c>
      <c r="D71" t="str">
        <v>Formento Securitizadora S.A.</v>
      </c>
      <c r="E71" t="str">
        <v>AMS COMERCIAL</v>
      </c>
      <c r="F71" t="str">
        <v>ASITECH IMPORTACAO E COMERCIO LTDA</v>
      </c>
      <c r="G71" s="2">
        <v>45790</v>
      </c>
      <c r="H71" s="2">
        <v>45881</v>
      </c>
      <c r="I71" s="2">
        <v>45881</v>
      </c>
      <c r="J71" s="9">
        <v>7082.94</v>
      </c>
      <c r="K71" s="9">
        <v>7255</v>
      </c>
      <c r="L71" s="9" t="str">
        <v>-</v>
      </c>
    </row>
    <row r="72" spans="1:12" x14ac:dyDescent="0.45">
      <c r="A72" t="str">
        <v>Formento Pool #2</v>
      </c>
      <c r="B72" t="str">
        <v>73fa782d-71f6-4641-a07d-fd335335e296</v>
      </c>
      <c r="C72" t="str">
        <v>Em Dia</v>
      </c>
      <c r="D72" t="str">
        <v>Formento Securitizadora S.A.</v>
      </c>
      <c r="E72" t="str">
        <v>SM LATARIA</v>
      </c>
      <c r="F72" t="str">
        <v>DISTRIBUIDORA DE LATICINIOS JEPRIMAR</v>
      </c>
      <c r="G72" s="2">
        <v>45819</v>
      </c>
      <c r="H72" s="2">
        <v>45881</v>
      </c>
      <c r="I72" s="2">
        <v>45881</v>
      </c>
      <c r="J72" s="9">
        <v>3975.37</v>
      </c>
      <c r="K72" s="9">
        <v>3981.4</v>
      </c>
      <c r="L72" s="9" t="str">
        <v>-</v>
      </c>
    </row>
    <row r="73" spans="1:12" x14ac:dyDescent="0.45">
      <c r="A73" t="str">
        <v>Formento Pool #2</v>
      </c>
      <c r="B73" t="str">
        <v>285eca4d-1aeb-455e-beaf-f3776442af81</v>
      </c>
      <c r="C73" t="str">
        <v>Em Dia</v>
      </c>
      <c r="D73" t="str">
        <v>Formento Securitizadora S.A.</v>
      </c>
      <c r="E73" t="str">
        <v>SM LATARIA E PINTURA</v>
      </c>
      <c r="F73" t="str">
        <v>GG COMERCIO</v>
      </c>
      <c r="G73" s="2">
        <v>45820</v>
      </c>
      <c r="H73" s="2">
        <v>45881</v>
      </c>
      <c r="I73" s="2">
        <v>45881</v>
      </c>
      <c r="J73" s="9">
        <v>3278.19</v>
      </c>
      <c r="K73" s="9">
        <v>3280.67</v>
      </c>
      <c r="L73" s="9" t="str">
        <v>-</v>
      </c>
    </row>
    <row r="74" spans="1:12" x14ac:dyDescent="0.45">
      <c r="A74" t="str">
        <v>Formento Pool #2</v>
      </c>
      <c r="B74" t="str">
        <v>eae6a3f8-3b34-42fe-a228-ef5ae9ab2e0e</v>
      </c>
      <c r="C74" t="str">
        <v>Em Dia</v>
      </c>
      <c r="D74" t="str">
        <v>Formento Securitizadora S.A.</v>
      </c>
      <c r="E74" t="str">
        <v>KF EMBALAGENS LTDA</v>
      </c>
      <c r="F74" t="str">
        <v>JUCERLIA APARECIDA MACIEL FILIPINI</v>
      </c>
      <c r="G74" s="2">
        <v>45742</v>
      </c>
      <c r="H74" s="2">
        <v>45883</v>
      </c>
      <c r="I74" s="2">
        <v>45883</v>
      </c>
      <c r="J74" s="9">
        <v>12417.76</v>
      </c>
      <c r="K74" s="9">
        <v>13804.26</v>
      </c>
      <c r="L74" s="9" t="str">
        <v>-</v>
      </c>
    </row>
    <row r="75" spans="1:12" x14ac:dyDescent="0.45">
      <c r="A75" t="str">
        <v>Formento Pool #2</v>
      </c>
      <c r="B75" t="str">
        <v>9d9e90f4-bc66-4c3c-bc36-d05ba629f6b4</v>
      </c>
      <c r="C75" t="str">
        <v>Em Dia</v>
      </c>
      <c r="D75" t="str">
        <v>Formento Securitizadora S.A.</v>
      </c>
      <c r="E75" t="str">
        <v>KF EMBALAGENS LTDA</v>
      </c>
      <c r="F75" t="str">
        <v>JUCERLIA APARECIDA MACIEL FILIPINI</v>
      </c>
      <c r="G75" s="2">
        <v>45742</v>
      </c>
      <c r="H75" s="2">
        <v>45890</v>
      </c>
      <c r="I75" s="2">
        <v>45890</v>
      </c>
      <c r="J75" s="9">
        <v>12350.64</v>
      </c>
      <c r="K75" s="9">
        <v>13700.66</v>
      </c>
      <c r="L75" s="9" t="str">
        <v>-</v>
      </c>
    </row>
    <row r="76" spans="1:12" x14ac:dyDescent="0.45">
      <c r="A76" t="str">
        <v>Formento Pool #2</v>
      </c>
      <c r="B76" t="str">
        <v>6d59c23d-a6ae-4631-9be4-e6c224a550ad</v>
      </c>
      <c r="C76" t="str">
        <v>Em Dia</v>
      </c>
      <c r="D76" t="str">
        <v>Formento Securitizadora S.A.</v>
      </c>
      <c r="E76" t="str">
        <v>Ams Comercial</v>
      </c>
      <c r="F76" t="str">
        <v>Asitech Importacao e comercio</v>
      </c>
      <c r="G76" s="2">
        <v>45804</v>
      </c>
      <c r="H76" s="2">
        <v>45894</v>
      </c>
      <c r="I76" s="2">
        <v>45894</v>
      </c>
      <c r="J76" s="9">
        <v>6947.03</v>
      </c>
      <c r="K76" s="9">
        <v>7039.07</v>
      </c>
      <c r="L76" s="9" t="str">
        <v>-</v>
      </c>
    </row>
    <row r="77" spans="1:12" x14ac:dyDescent="0.45">
      <c r="A77" t="str">
        <v>Formento Pool #2</v>
      </c>
      <c r="B77" t="str">
        <v>b6979e71-35b8-4be0-9637-814923963579</v>
      </c>
      <c r="C77" t="str">
        <v>Em Dia</v>
      </c>
      <c r="D77" t="str">
        <v>Formento Securitizadora S.A.</v>
      </c>
      <c r="E77" t="str">
        <v>KF EMBALAGENS LTDA</v>
      </c>
      <c r="F77" t="str">
        <v>JUCERLIA APARECIDA FILIPINI</v>
      </c>
      <c r="G77" s="2">
        <v>45742</v>
      </c>
      <c r="H77" s="2">
        <v>45897</v>
      </c>
      <c r="I77" s="2">
        <v>45897</v>
      </c>
      <c r="J77" s="9">
        <v>12283.88</v>
      </c>
      <c r="K77" s="9">
        <v>13600.44</v>
      </c>
      <c r="L77" s="9" t="str">
        <v>-</v>
      </c>
    </row>
    <row r="78" spans="1:12" x14ac:dyDescent="0.45">
      <c r="A78" t="str">
        <v>Formento Pool #2</v>
      </c>
      <c r="B78" t="str">
        <v>f712be42-6e32-42b1-8cbd-662471f5d4a9</v>
      </c>
      <c r="C78" t="str">
        <v>Em Dia</v>
      </c>
      <c r="D78" t="str">
        <v>Formento Securitizadora S.A.</v>
      </c>
      <c r="E78" t="str">
        <v>UNC USINAGEM NORTE CATARINENSE LTDA</v>
      </c>
      <c r="F78" t="str">
        <v>GENERAL MOTORS DO BRASIL SÃO CAETANO DO SUL</v>
      </c>
      <c r="G78" s="2">
        <v>45792</v>
      </c>
      <c r="H78" s="2">
        <v>45898</v>
      </c>
      <c r="I78" s="2">
        <v>45898</v>
      </c>
      <c r="J78" s="9">
        <v>27591.62</v>
      </c>
      <c r="K78" s="9">
        <v>28204.84</v>
      </c>
      <c r="L78" s="9" t="str">
        <v>-</v>
      </c>
    </row>
    <row r="79" spans="1:12" x14ac:dyDescent="0.45">
      <c r="A79" t="str">
        <v>Formento Pool #2</v>
      </c>
      <c r="B79" t="str">
        <v>492d857e-eba6-4e96-a02e-2f0ae15d4c28</v>
      </c>
      <c r="C79" t="str">
        <v>Em Dia</v>
      </c>
      <c r="D79" t="str">
        <v>Formento Securitizadora S.A.</v>
      </c>
      <c r="E79" t="str">
        <v>AutoLatina</v>
      </c>
      <c r="F79" t="str">
        <v>Weg Equip Eletricos</v>
      </c>
      <c r="G79" s="2">
        <v>45819</v>
      </c>
      <c r="H79" s="2">
        <v>45899</v>
      </c>
      <c r="I79" s="2">
        <v>45899</v>
      </c>
      <c r="J79" s="9">
        <v>28951.119999999999</v>
      </c>
      <c r="K79" s="9">
        <v>28995.040000000001</v>
      </c>
      <c r="L79" s="9" t="str">
        <v>-</v>
      </c>
    </row>
    <row r="80" spans="1:12" x14ac:dyDescent="0.45">
      <c r="A80" t="str">
        <v>Formento Pool #2</v>
      </c>
      <c r="B80" t="str">
        <v>aa82056d-e898-4f24-b34d-90795c1c15ec</v>
      </c>
      <c r="C80" t="str">
        <v>Em Dia</v>
      </c>
      <c r="D80" t="str">
        <v>Formento Securitizadora S.A.</v>
      </c>
      <c r="E80" t="str">
        <v>AUTO LATINA TRANSPORTES E LOGISTICA LTDA</v>
      </c>
      <c r="F80" t="str">
        <v>RAFFISA TRANSPORTES RODOVIARIOS LTDA</v>
      </c>
      <c r="G80" s="2">
        <v>45750</v>
      </c>
      <c r="H80" s="2">
        <v>45900</v>
      </c>
      <c r="I80" s="2">
        <v>45900</v>
      </c>
      <c r="J80" s="9">
        <v>108622.7</v>
      </c>
      <c r="K80" s="9">
        <v>114761.22</v>
      </c>
      <c r="L80" s="9" t="str">
        <v>-</v>
      </c>
    </row>
    <row r="81" spans="1:12" x14ac:dyDescent="0.45">
      <c r="A81" t="str">
        <v>Formento Pool #2</v>
      </c>
      <c r="B81" t="str">
        <v>ca8b8973-b6fc-4bf0-a016-da9b4817f4a8</v>
      </c>
      <c r="C81" t="str">
        <v>Em Dia</v>
      </c>
      <c r="D81" t="str">
        <v>Formento Securitizadora S.A.</v>
      </c>
      <c r="E81" t="str">
        <v>Auto Latina Transportes</v>
      </c>
      <c r="F81" t="str">
        <v>Weg</v>
      </c>
      <c r="G81" s="2">
        <v>45820</v>
      </c>
      <c r="H81" s="2">
        <v>45902</v>
      </c>
      <c r="I81" s="2">
        <v>45902</v>
      </c>
      <c r="J81" s="9">
        <v>43461.87</v>
      </c>
      <c r="K81" s="9">
        <v>43494.82</v>
      </c>
      <c r="L81" s="9" t="str">
        <v>-</v>
      </c>
    </row>
    <row r="82" spans="1:12" x14ac:dyDescent="0.45">
      <c r="A82" t="str">
        <v>Formento Pool #2</v>
      </c>
      <c r="B82" t="str">
        <v>34583d85-ab45-4ecf-a2f5-ec34f978fccf</v>
      </c>
      <c r="C82" t="str">
        <v>Em Dia</v>
      </c>
      <c r="D82" t="str">
        <v>Formento Securitizadora S.A.</v>
      </c>
      <c r="E82" t="str">
        <v>KF EMBALAGENS LTDA</v>
      </c>
      <c r="F82" t="str">
        <v>JUCERLIA APARECIDA FILIPINI</v>
      </c>
      <c r="G82" s="2">
        <v>45742</v>
      </c>
      <c r="H82" s="2">
        <v>45903</v>
      </c>
      <c r="I82" s="2">
        <v>45903</v>
      </c>
      <c r="J82" s="9">
        <v>7743.73</v>
      </c>
      <c r="K82" s="9">
        <v>8560.7099999999991</v>
      </c>
      <c r="L82" s="9" t="str">
        <v>-</v>
      </c>
    </row>
    <row r="83" spans="1:12" x14ac:dyDescent="0.45">
      <c r="A83" t="str">
        <v>Formento Pool #2</v>
      </c>
      <c r="B83" t="str">
        <v>08f74ea2-2ead-4bf9-b1a4-1c926a400c4e</v>
      </c>
      <c r="C83" t="str">
        <v>Em Dia</v>
      </c>
      <c r="D83" t="str">
        <v>Formento Securitizadora S.A.</v>
      </c>
      <c r="E83" t="str">
        <v>MAGNA COMPOSITOS</v>
      </c>
      <c r="F83" t="str">
        <v>INDUSTRIAS COLOMBO S/A</v>
      </c>
      <c r="G83" s="2">
        <v>45813</v>
      </c>
      <c r="H83" s="2">
        <v>45908</v>
      </c>
      <c r="I83" s="2">
        <v>45908</v>
      </c>
      <c r="J83" s="9">
        <v>18431.23</v>
      </c>
      <c r="K83" s="9">
        <v>18545.75</v>
      </c>
      <c r="L83" s="9" t="str">
        <v>-</v>
      </c>
    </row>
    <row r="84" spans="1:12" x14ac:dyDescent="0.45">
      <c r="A84" t="str">
        <v>Formento Pool #2</v>
      </c>
      <c r="B84" t="str">
        <v>3aebc393-5f83-456d-9ed5-db337cea2b93</v>
      </c>
      <c r="C84" t="str">
        <v>Em Dia</v>
      </c>
      <c r="D84" t="str">
        <v>Formento Securitizadora S.A.</v>
      </c>
      <c r="E84" t="str">
        <v>MAGNA COMPOSITOS</v>
      </c>
      <c r="F84" t="str">
        <v>INDUSTRIAS COLOMBO S/A</v>
      </c>
      <c r="G84" s="2">
        <v>45812</v>
      </c>
      <c r="H84" s="2">
        <v>45908</v>
      </c>
      <c r="I84" s="2">
        <v>45908</v>
      </c>
      <c r="J84" s="9">
        <v>12532.93</v>
      </c>
      <c r="K84" s="9">
        <v>12620.57</v>
      </c>
      <c r="L84" s="9" t="str">
        <v>-</v>
      </c>
    </row>
    <row r="85" spans="1:12" x14ac:dyDescent="0.45">
      <c r="A85" t="str">
        <v>Formento Pool #2</v>
      </c>
      <c r="B85" t="str">
        <v>6874e07b-3779-428f-87f9-44e572a413fb</v>
      </c>
      <c r="C85" t="str">
        <v>Em Dia</v>
      </c>
      <c r="D85" t="str">
        <v>Formento Securitizadora S.A.</v>
      </c>
      <c r="E85" t="str">
        <v>AUTO LATINA TRANSPORTES E LOGISTICA LTDA</v>
      </c>
      <c r="F85" t="str">
        <v>FAMA EXPRESS</v>
      </c>
      <c r="G85" s="2">
        <v>45804</v>
      </c>
      <c r="H85" s="2">
        <v>45910</v>
      </c>
      <c r="I85" s="2">
        <v>45910</v>
      </c>
      <c r="J85" s="9">
        <v>96726.54</v>
      </c>
      <c r="K85" s="9">
        <v>98008.12</v>
      </c>
      <c r="L85" s="9" t="str">
        <v>-</v>
      </c>
    </row>
    <row r="86" spans="1:12" x14ac:dyDescent="0.45">
      <c r="A86" t="str">
        <v>Formento Pool #2</v>
      </c>
      <c r="B86" t="str">
        <v>270316e7-b313-4fcd-a916-e0982594a880</v>
      </c>
      <c r="C86" t="str">
        <v>Em Dia</v>
      </c>
      <c r="D86" t="str">
        <v>Formento Securitizadora S.A.</v>
      </c>
      <c r="E86" t="str">
        <v>SM LATARIA</v>
      </c>
      <c r="F86" t="str">
        <v>DISTRIBUIDORA DE LATICINIOS JEPRIMAR</v>
      </c>
      <c r="G86" s="2">
        <v>45819</v>
      </c>
      <c r="H86" s="2">
        <v>45912</v>
      </c>
      <c r="I86" s="2">
        <v>45912</v>
      </c>
      <c r="J86" s="9">
        <v>3883.05</v>
      </c>
      <c r="K86" s="9">
        <v>3888.94</v>
      </c>
      <c r="L86" s="9" t="str">
        <v>-</v>
      </c>
    </row>
    <row r="87" spans="1:12" x14ac:dyDescent="0.45">
      <c r="A87" t="str">
        <v>Formento Pool #2</v>
      </c>
      <c r="B87" t="str">
        <v>744b9970-7e1d-47b4-a333-149c089a8f02</v>
      </c>
      <c r="C87" t="str">
        <v>Em Dia</v>
      </c>
      <c r="D87" t="str">
        <v>Formento Securitizadora S.A.</v>
      </c>
      <c r="E87" t="str">
        <v>SM LATARIA E PINTURA</v>
      </c>
      <c r="F87" t="str">
        <v>GG COMERCIO</v>
      </c>
      <c r="G87" s="2">
        <v>45820</v>
      </c>
      <c r="H87" s="2">
        <v>45912</v>
      </c>
      <c r="I87" s="2">
        <v>45912</v>
      </c>
      <c r="J87" s="9">
        <v>3202.06</v>
      </c>
      <c r="K87" s="9">
        <v>3204.48</v>
      </c>
      <c r="L87" s="9" t="str">
        <v>-</v>
      </c>
    </row>
    <row r="88" spans="1:12" x14ac:dyDescent="0.45">
      <c r="A88" t="str">
        <v>Formento Pool #2</v>
      </c>
      <c r="B88" t="str">
        <v>474ad5f6-11b4-437b-aad6-f984a795a360</v>
      </c>
      <c r="C88" t="str">
        <v>Em Dia</v>
      </c>
      <c r="D88" t="str">
        <v>Formento Securitizadora S.A.</v>
      </c>
      <c r="E88" t="str">
        <v>UNC USINAGEM NORTE CATARINENSE LTDA</v>
      </c>
      <c r="F88" t="str">
        <v>GENERAL MOTORS DO BRASIL - SÃO JOSE DOS CAMPOS</v>
      </c>
      <c r="G88" s="2">
        <v>45783</v>
      </c>
      <c r="H88" s="2">
        <v>45913</v>
      </c>
      <c r="I88" s="2">
        <v>45913</v>
      </c>
      <c r="J88" s="9">
        <v>28483.7</v>
      </c>
      <c r="K88" s="9">
        <v>29334.2</v>
      </c>
      <c r="L88" s="9" t="str">
        <v>-</v>
      </c>
    </row>
    <row r="89" spans="1:12" x14ac:dyDescent="0.45">
      <c r="A89" t="str">
        <v>Formento Pool #2</v>
      </c>
      <c r="B89" t="str">
        <v>cd110f59-827e-44e5-b573-0238c24410be</v>
      </c>
      <c r="C89" t="str">
        <v>Em Dia</v>
      </c>
      <c r="D89" t="str">
        <v>Formento Securitizadora S.A.</v>
      </c>
      <c r="E89" t="str">
        <v>MAGNA COMPOSITOS</v>
      </c>
      <c r="F89" t="str">
        <v>CARBUSS INDUSTRIA CATARINENSE</v>
      </c>
      <c r="G89" s="2">
        <v>45812</v>
      </c>
      <c r="H89" s="2">
        <v>45916</v>
      </c>
      <c r="I89" s="2">
        <v>45916</v>
      </c>
      <c r="J89" s="9">
        <v>58062.559999999998</v>
      </c>
      <c r="K89" s="9">
        <v>58468.57</v>
      </c>
      <c r="L89" s="9" t="str">
        <v>-</v>
      </c>
    </row>
    <row r="90" spans="1:12" x14ac:dyDescent="0.45">
      <c r="A90" t="str">
        <v>Formento Pool #2</v>
      </c>
      <c r="B90" t="str">
        <v>2cbc1266-ab5a-446f-b231-a7372aa48c56</v>
      </c>
      <c r="C90" t="str">
        <v>Em Dia</v>
      </c>
      <c r="D90" t="str">
        <v>Formento Securitizadora S.A.</v>
      </c>
      <c r="E90" t="str">
        <v>CENTRUSTEC - CENTRAL DE USINAGEM TECNICA</v>
      </c>
      <c r="F90" t="str">
        <v>EMBRACO INDUSTRIA DE COMPRESSORES E SOLUCOES EM REFRIGERACAO</v>
      </c>
      <c r="G90" s="2">
        <v>45806</v>
      </c>
      <c r="H90" s="2">
        <v>45917</v>
      </c>
      <c r="I90" s="2">
        <v>45917</v>
      </c>
      <c r="J90" s="9">
        <v>23255.59</v>
      </c>
      <c r="K90" s="9">
        <v>23527.25</v>
      </c>
      <c r="L90" s="9" t="str">
        <v>-</v>
      </c>
    </row>
    <row r="91" spans="1:12" x14ac:dyDescent="0.45">
      <c r="A91" t="str">
        <v>Formento Pool #2</v>
      </c>
      <c r="B91" t="str">
        <v>672c3590-6437-45de-b23f-05bc334f23a6</v>
      </c>
      <c r="C91" t="str">
        <v>Em Dia</v>
      </c>
      <c r="D91" t="str">
        <v>Formento Securitizadora S.A.</v>
      </c>
      <c r="E91" t="str">
        <v>UNC USINAGEM NORTE CATARINENSE LTDA</v>
      </c>
      <c r="F91" t="str">
        <v>GENERAL MOTORS DO BRASIL - UNIDADE JLLE</v>
      </c>
      <c r="G91" s="2">
        <v>45793</v>
      </c>
      <c r="H91" s="2">
        <v>45924</v>
      </c>
      <c r="I91" s="2">
        <v>45924</v>
      </c>
      <c r="J91" s="9">
        <v>19301.009999999998</v>
      </c>
      <c r="K91" s="9">
        <v>19724.009999999998</v>
      </c>
      <c r="L91" s="9" t="str">
        <v>-</v>
      </c>
    </row>
    <row r="92" spans="1:12" x14ac:dyDescent="0.45">
      <c r="A92" t="str">
        <v>Formento Pool #2</v>
      </c>
      <c r="B92" t="str">
        <v>64af3799-a090-431c-82f4-f154a9e0781a</v>
      </c>
      <c r="C92" t="str">
        <v>Em Dia</v>
      </c>
      <c r="D92" t="str">
        <v>Formento Securitizadora S.A.</v>
      </c>
      <c r="E92" t="str">
        <v>AUTO LATINA TRANSPORTES E LOGISTICA LTDA</v>
      </c>
      <c r="F92" t="str">
        <v>FAMA EXPRESS</v>
      </c>
      <c r="G92" s="2">
        <v>45811</v>
      </c>
      <c r="H92" s="2">
        <v>45972</v>
      </c>
      <c r="I92" s="2">
        <v>45972</v>
      </c>
      <c r="J92" s="9">
        <v>57293.66</v>
      </c>
      <c r="K92" s="9">
        <v>57738.99</v>
      </c>
      <c r="L92" s="9" t="str">
        <v>-</v>
      </c>
    </row>
    <row r="93" spans="1:12" x14ac:dyDescent="0.45">
      <c r="A93" t="str">
        <v>Formento Pool #2</v>
      </c>
      <c r="B93" t="str">
        <v>4686a314-e451-4c0a-8213-d852b9fcc5e7</v>
      </c>
      <c r="C93" t="str">
        <v>Em Dia</v>
      </c>
      <c r="D93" t="str">
        <v>Formento Securitizadora S.A.</v>
      </c>
      <c r="E93" t="str">
        <v>AUTO LATINA TRANSPORTES</v>
      </c>
      <c r="F93" t="str">
        <v>RAFFISA TRANSPORTES RODOVIARIOS</v>
      </c>
      <c r="G93" s="2">
        <v>45811</v>
      </c>
      <c r="H93" s="2">
        <v>45990</v>
      </c>
      <c r="I93" s="2">
        <v>45990</v>
      </c>
      <c r="J93" s="9">
        <v>52234.85</v>
      </c>
      <c r="K93" s="9">
        <v>52640.85</v>
      </c>
      <c r="L93" s="9" t="str">
        <v>-</v>
      </c>
    </row>
    <row r="163" spans="12:12" x14ac:dyDescent="0.45">
      <c r="L163" s="25"/>
    </row>
    <row r="164" spans="12:12" x14ac:dyDescent="0.45">
      <c r="L164" s="25"/>
    </row>
  </sheetData>
  <autoFilter ref="A1:L168" xr:uid="{C2FF0B38-C4B7-41E6-8816-EBE34DC7330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5248-058F-4A18-871F-7F606134F88F}">
  <sheetPr codeName="Sheet4"/>
  <dimension ref="A1:O45"/>
  <sheetViews>
    <sheetView showGridLines="0" zoomScaleNormal="100" workbookViewId="0"/>
  </sheetViews>
  <sheetFormatPr defaultRowHeight="14.25" x14ac:dyDescent="0.45"/>
  <cols>
    <col min="1" max="1" width="51.6640625" bestFit="1" customWidth="1"/>
    <col min="2" max="2" width="18.33203125" style="10" bestFit="1" customWidth="1"/>
    <col min="6" max="6" width="41.265625" bestFit="1" customWidth="1"/>
    <col min="7" max="7" width="18.33203125" style="4" bestFit="1" customWidth="1"/>
    <col min="8" max="8" width="2.33203125" style="4" customWidth="1"/>
    <col min="9" max="9" width="6.46484375" style="10" bestFit="1" customWidth="1"/>
    <col min="10" max="10" width="41.265625" style="34" customWidth="1"/>
    <col min="11" max="11" width="12.53125" style="10" bestFit="1" customWidth="1"/>
    <col min="12" max="13" width="18.33203125" style="4" customWidth="1"/>
    <col min="14" max="14" width="10.265625" style="11" customWidth="1"/>
    <col min="15" max="15" width="9.06640625" style="11"/>
  </cols>
  <sheetData>
    <row r="1" spans="1:15" x14ac:dyDescent="0.45">
      <c r="A1" s="6" t="str" cm="1">
        <f t="array" ref="A1:B2">[1]!QueryConcentracaoCedente(root&amp;portfolio_file&amp;".xlsx",pool_name,"cedente",upd)</f>
        <v>Nome</v>
      </c>
      <c r="B1" s="24" t="str">
        <v>Total_Valor_Presente</v>
      </c>
      <c r="F1" s="6" t="str" cm="1">
        <f t="array" ref="F1:G45">[1]!QueryConcentracaoCedente(root&amp;portfolio_file&amp;".xlsx",pool_name,"sacado",upd)</f>
        <v>Nome</v>
      </c>
      <c r="G1" s="29" t="str">
        <v>Total_Valor_Presente</v>
      </c>
      <c r="H1" s="29"/>
      <c r="I1" s="24" t="s">
        <v>109</v>
      </c>
      <c r="J1" s="35" t="s">
        <v>77</v>
      </c>
      <c r="K1" s="24" t="s">
        <v>78</v>
      </c>
      <c r="L1" s="29"/>
      <c r="M1" s="29"/>
      <c r="N1" s="31" t="s">
        <v>61</v>
      </c>
      <c r="O1" s="31" t="s">
        <v>62</v>
      </c>
    </row>
    <row r="2" spans="1:15" x14ac:dyDescent="0.45">
      <c r="A2" t="str">
        <v>Formento Securitizadora S.A.</v>
      </c>
      <c r="B2" s="10">
        <v>2160139.1399999997</v>
      </c>
      <c r="C2" s="3" cm="1">
        <f t="array" ref="C2:C7">B2:B7/PL</f>
        <v>0.98032572164888632</v>
      </c>
      <c r="D2" s="3" cm="1">
        <f t="array" ref="D2:D7">B2:B7/CARTEIRA</f>
        <v>0.99781188866450288</v>
      </c>
      <c r="F2" t="str">
        <v>MEGATRANZ TRANSPORTES</v>
      </c>
      <c r="G2" s="4">
        <v>226734.56</v>
      </c>
      <c r="I2" s="10">
        <v>1</v>
      </c>
      <c r="J2" s="33" t="str" cm="1">
        <f t="array" aca="1" ref="J2:K45" ca="1">_xlfn._xlws.FILTER(CONC_SACADO,LST_CONC_SACADO&lt;&gt;"-")</f>
        <v>MEGATRANZ TRANSPORTES</v>
      </c>
      <c r="K2" s="10">
        <f ca="1"/>
        <v>226734.56</v>
      </c>
      <c r="L2" s="30" cm="1">
        <f t="array" aca="1" ref="L2:L45" ca="1">OFFSET(K2,0,0,COUNTA(K:K)-1,1)/PL</f>
        <v>0.10289787219666913</v>
      </c>
      <c r="N2" s="11" cm="1">
        <f t="array" ref="N2:N27">G2:G27/PL</f>
        <v>0.10289787219666913</v>
      </c>
      <c r="O2" s="11" cm="1">
        <f t="array" ref="O2:O27">G2:G27/CARTEIRA</f>
        <v>0.10473327173689148</v>
      </c>
    </row>
    <row r="3" spans="1:15" x14ac:dyDescent="0.45">
      <c r="C3" s="3">
        <v>0</v>
      </c>
      <c r="D3" s="3">
        <v>0</v>
      </c>
      <c r="F3" t="str">
        <v>NOVELIS DO BRASIL LTDA</v>
      </c>
      <c r="G3" s="4">
        <v>174592.23</v>
      </c>
      <c r="I3" s="10">
        <f>1+I2</f>
        <v>2</v>
      </c>
      <c r="J3" s="33" t="str">
        <f ca="1"/>
        <v>NOVELIS DO BRASIL LTDA</v>
      </c>
      <c r="K3" s="10">
        <f ca="1"/>
        <v>174592.23</v>
      </c>
      <c r="L3" s="30">
        <f ca="1"/>
        <v>7.923436537011147E-2</v>
      </c>
      <c r="N3" s="11">
        <v>7.923436537011147E-2</v>
      </c>
      <c r="O3" s="11">
        <v>8.0647676594780518E-2</v>
      </c>
    </row>
    <row r="4" spans="1:15" x14ac:dyDescent="0.45">
      <c r="C4" s="3">
        <v>0</v>
      </c>
      <c r="D4" s="3">
        <v>0</v>
      </c>
      <c r="F4" t="str">
        <v>WEG EQUIP ELETRICOS</v>
      </c>
      <c r="G4" s="4">
        <v>167734.46</v>
      </c>
      <c r="I4" s="10">
        <f t="shared" ref="I4:I21" si="0">1+I3</f>
        <v>3</v>
      </c>
      <c r="J4" s="34" t="str">
        <f ca="1"/>
        <v>WEG EQUIP ELETRICOS</v>
      </c>
      <c r="K4" s="10">
        <f ca="1"/>
        <v>167734.46</v>
      </c>
      <c r="L4" s="30">
        <f ca="1"/>
        <v>7.6122136069848856E-2</v>
      </c>
      <c r="N4" s="11">
        <v>7.6122136069848856E-2</v>
      </c>
      <c r="O4" s="11">
        <v>7.7479934152167862E-2</v>
      </c>
    </row>
    <row r="5" spans="1:15" x14ac:dyDescent="0.45">
      <c r="C5" s="3">
        <v>0</v>
      </c>
      <c r="D5" s="3">
        <v>0</v>
      </c>
      <c r="F5" t="str">
        <v>FAMA EXPRESS</v>
      </c>
      <c r="G5" s="4">
        <v>155747.10999999999</v>
      </c>
      <c r="I5" s="10">
        <f t="shared" si="0"/>
        <v>4</v>
      </c>
      <c r="J5" s="34" t="str">
        <f ca="1"/>
        <v>FAMA EXPRESS</v>
      </c>
      <c r="K5" s="10">
        <f ca="1"/>
        <v>155747.10999999999</v>
      </c>
      <c r="L5" s="30">
        <f ca="1"/>
        <v>7.0681973757245331E-2</v>
      </c>
      <c r="N5" s="11">
        <v>7.0681973757245331E-2</v>
      </c>
      <c r="O5" s="11">
        <v>7.1942735125450338E-2</v>
      </c>
    </row>
    <row r="6" spans="1:15" x14ac:dyDescent="0.45">
      <c r="C6" s="3">
        <v>0</v>
      </c>
      <c r="D6" s="3">
        <v>0</v>
      </c>
      <c r="F6" t="str">
        <v>AHT SYSTEMS</v>
      </c>
      <c r="G6" s="4">
        <v>144476.88999999998</v>
      </c>
      <c r="I6" s="10">
        <f t="shared" si="0"/>
        <v>5</v>
      </c>
      <c r="J6" s="34" t="str">
        <f ca="1"/>
        <v>AHT SYSTEMS</v>
      </c>
      <c r="K6" s="10">
        <f ca="1"/>
        <v>144476.88999999998</v>
      </c>
      <c r="L6" s="30">
        <f ca="1"/>
        <v>6.5567263158259698E-2</v>
      </c>
      <c r="N6" s="11">
        <v>6.5567263158259698E-2</v>
      </c>
      <c r="O6" s="11">
        <v>6.6736792926808244E-2</v>
      </c>
    </row>
    <row r="7" spans="1:15" x14ac:dyDescent="0.45">
      <c r="C7" s="3">
        <v>0</v>
      </c>
      <c r="D7" s="3">
        <v>0</v>
      </c>
      <c r="F7" t="str">
        <v xml:space="preserve">RAFFISA TRANSPORTES </v>
      </c>
      <c r="G7" s="4">
        <v>116174.15</v>
      </c>
      <c r="I7" s="10">
        <f t="shared" si="0"/>
        <v>6</v>
      </c>
      <c r="J7" s="34" t="str">
        <f ca="1"/>
        <v xml:space="preserve">RAFFISA TRANSPORTES </v>
      </c>
      <c r="K7" s="10">
        <f ca="1"/>
        <v>116174.15</v>
      </c>
      <c r="L7" s="30">
        <f ca="1"/>
        <v>5.2722764625104654E-2</v>
      </c>
      <c r="N7" s="11">
        <v>5.2722764625104654E-2</v>
      </c>
      <c r="O7" s="11">
        <v>5.3663185800843026E-2</v>
      </c>
    </row>
    <row r="8" spans="1:15" x14ac:dyDescent="0.45">
      <c r="F8" t="str">
        <v>RAFFISA TRANSPORTES RODOVIARIOS LTDA</v>
      </c>
      <c r="G8" s="4">
        <v>114761.22</v>
      </c>
      <c r="I8" s="10">
        <f t="shared" si="0"/>
        <v>7</v>
      </c>
      <c r="J8" s="34" t="str">
        <f ca="1"/>
        <v>RAFFISA TRANSPORTES RODOVIARIOS LTDA</v>
      </c>
      <c r="K8" s="10">
        <f ca="1"/>
        <v>114761.22</v>
      </c>
      <c r="L8" s="30">
        <f ca="1"/>
        <v>5.2081541290810843E-2</v>
      </c>
      <c r="N8" s="11">
        <v>5.2081541290810843E-2</v>
      </c>
      <c r="O8" s="11">
        <v>5.3010524902410934E-2</v>
      </c>
    </row>
    <row r="9" spans="1:15" x14ac:dyDescent="0.45">
      <c r="F9" t="str">
        <v xml:space="preserve">WHIRLPOOL S/A </v>
      </c>
      <c r="G9" s="4">
        <v>74606.350000000006</v>
      </c>
      <c r="I9" s="10">
        <f t="shared" si="0"/>
        <v>8</v>
      </c>
      <c r="J9" s="34" t="str">
        <f ca="1"/>
        <v xml:space="preserve">WHIRLPOOL S/A </v>
      </c>
      <c r="K9" s="10">
        <f ca="1"/>
        <v>74606.350000000006</v>
      </c>
      <c r="L9" s="30">
        <f ca="1"/>
        <v>3.3858246697636069E-2</v>
      </c>
      <c r="N9" s="11">
        <v>3.3858246697636069E-2</v>
      </c>
      <c r="O9" s="11">
        <v>3.4462179598238725E-2</v>
      </c>
    </row>
    <row r="10" spans="1:15" x14ac:dyDescent="0.45">
      <c r="F10" t="str">
        <v>NORDEX ENERGY BRASIL</v>
      </c>
      <c r="G10" s="4">
        <v>71094.83</v>
      </c>
      <c r="I10" s="10">
        <f t="shared" si="0"/>
        <v>9</v>
      </c>
      <c r="J10" s="34" t="str">
        <f ca="1"/>
        <v>NORDEX ENERGY BRASIL</v>
      </c>
      <c r="K10" s="10">
        <f ca="1"/>
        <v>71094.83</v>
      </c>
      <c r="L10" s="30">
        <f ca="1"/>
        <v>3.2264630196578409E-2</v>
      </c>
      <c r="N10" s="11">
        <v>3.2264630196578409E-2</v>
      </c>
      <c r="O10" s="11">
        <v>3.2840137601775864E-2</v>
      </c>
    </row>
    <row r="11" spans="1:15" x14ac:dyDescent="0.45">
      <c r="F11" t="str">
        <v>CARBUSS INDUSTRIA CATARINENSE</v>
      </c>
      <c r="G11" s="4">
        <v>58468.57</v>
      </c>
      <c r="I11" s="10">
        <f t="shared" si="0"/>
        <v>10</v>
      </c>
      <c r="J11" s="34" t="str">
        <f ca="1"/>
        <v>CARBUSS INDUSTRIA CATARINENSE</v>
      </c>
      <c r="K11" s="10">
        <f ca="1"/>
        <v>58468.57</v>
      </c>
      <c r="L11" s="30">
        <f ca="1"/>
        <v>2.6534514382730197E-2</v>
      </c>
      <c r="N11" s="11">
        <v>2.6534514382730197E-2</v>
      </c>
      <c r="O11" s="11">
        <v>2.7007813144486935E-2</v>
      </c>
    </row>
    <row r="12" spans="1:15" x14ac:dyDescent="0.45">
      <c r="F12" t="str">
        <v>JUCERLIA APARECIDA MACIEL FILIPINI</v>
      </c>
      <c r="G12" s="4">
        <v>56332.3</v>
      </c>
      <c r="J12" s="34" t="str">
        <f ca="1"/>
        <v>JUCERLIA APARECIDA MACIEL FILIPINI</v>
      </c>
      <c r="K12" s="10">
        <f ca="1"/>
        <v>56332.3</v>
      </c>
      <c r="L12" s="30">
        <f ca="1"/>
        <v>2.5565021079911349E-2</v>
      </c>
      <c r="N12" s="11">
        <v>2.5565021079911349E-2</v>
      </c>
      <c r="O12" s="11">
        <v>2.6021026893580282E-2</v>
      </c>
    </row>
    <row r="13" spans="1:15" x14ac:dyDescent="0.45">
      <c r="F13" t="str">
        <v>DURR BRASIL LTDA</v>
      </c>
      <c r="G13" s="4">
        <v>56100.75</v>
      </c>
      <c r="J13" s="34" t="str">
        <f ca="1"/>
        <v>DURR BRASIL LTDA</v>
      </c>
      <c r="K13" s="10">
        <f ca="1"/>
        <v>56100.75</v>
      </c>
      <c r="L13" s="30">
        <f ca="1"/>
        <v>2.5459937839371668E-2</v>
      </c>
      <c r="N13" s="11">
        <v>2.5459937839371668E-2</v>
      </c>
      <c r="O13" s="11">
        <v>2.5914069272868746E-2</v>
      </c>
    </row>
    <row r="14" spans="1:15" x14ac:dyDescent="0.45">
      <c r="F14" t="str">
        <v>A2E Solucoes em tecnologia</v>
      </c>
      <c r="G14" s="4">
        <v>54948.54</v>
      </c>
      <c r="J14" s="34" t="str">
        <f ca="1"/>
        <v>A2E Solucoes em tecnologia</v>
      </c>
      <c r="K14" s="10">
        <f ca="1"/>
        <v>54948.54</v>
      </c>
      <c r="L14" s="30">
        <f ca="1"/>
        <v>2.4937035828651623E-2</v>
      </c>
      <c r="N14" s="11">
        <v>2.4937035828651623E-2</v>
      </c>
      <c r="O14" s="11">
        <v>2.5381840207180817E-2</v>
      </c>
    </row>
    <row r="15" spans="1:15" x14ac:dyDescent="0.45">
      <c r="F15" t="str">
        <v>RAFFISA TRANSPORTES RODOVIARIOS</v>
      </c>
      <c r="G15" s="4">
        <v>52640.85</v>
      </c>
      <c r="J15" s="34" t="str">
        <f ca="1"/>
        <v>RAFFISA TRANSPORTES RODOVIARIOS</v>
      </c>
      <c r="K15" s="10">
        <f ca="1"/>
        <v>52640.85</v>
      </c>
      <c r="L15" s="30">
        <f ca="1"/>
        <v>2.388974779858893E-2</v>
      </c>
      <c r="N15" s="11">
        <v>2.388974779858893E-2</v>
      </c>
      <c r="O15" s="11">
        <v>2.4315871596773529E-2</v>
      </c>
    </row>
    <row r="16" spans="1:15" x14ac:dyDescent="0.45">
      <c r="F16" t="str">
        <v>Weg</v>
      </c>
      <c r="G16" s="4">
        <v>43494.82</v>
      </c>
      <c r="J16" s="34" t="str">
        <f ca="1"/>
        <v>Weg</v>
      </c>
      <c r="K16" s="10">
        <f ca="1"/>
        <v>43494.82</v>
      </c>
      <c r="L16" s="30">
        <f ca="1"/>
        <v>1.9739048293198568E-2</v>
      </c>
      <c r="N16" s="11">
        <v>1.9739048293198568E-2</v>
      </c>
      <c r="O16" s="11">
        <v>2.0091135653105476E-2</v>
      </c>
    </row>
    <row r="17" spans="6:15" x14ac:dyDescent="0.45">
      <c r="F17" t="str">
        <v>general motors do brasil</v>
      </c>
      <c r="G17" s="4">
        <v>36929.449999999997</v>
      </c>
      <c r="J17" s="34" t="str">
        <f ca="1"/>
        <v>general motors do brasil</v>
      </c>
      <c r="K17" s="10">
        <f ca="1"/>
        <v>36929.449999999997</v>
      </c>
      <c r="L17" s="30">
        <f ca="1"/>
        <v>1.6759517500963605E-2</v>
      </c>
      <c r="N17" s="11">
        <v>1.6759517500963605E-2</v>
      </c>
      <c r="O17" s="11">
        <v>1.7058458674954303E-2</v>
      </c>
    </row>
    <row r="18" spans="6:15" x14ac:dyDescent="0.45">
      <c r="F18" t="str">
        <v>SCHULZ S/A</v>
      </c>
      <c r="G18" s="4">
        <v>36883.14</v>
      </c>
      <c r="J18" s="34" t="str">
        <f ca="1"/>
        <v>SCHULZ S/A</v>
      </c>
      <c r="K18" s="10">
        <f ca="1"/>
        <v>36883.14</v>
      </c>
      <c r="L18" s="30">
        <f ca="1"/>
        <v>1.6738500852855668E-2</v>
      </c>
      <c r="N18" s="11">
        <v>1.6738500852855668E-2</v>
      </c>
      <c r="O18" s="11">
        <v>1.7037067150811998E-2</v>
      </c>
    </row>
    <row r="19" spans="6:15" x14ac:dyDescent="0.45">
      <c r="F19" t="str">
        <v>PICHAU INFORMATICA</v>
      </c>
      <c r="G19" s="4">
        <v>33670.910000000003</v>
      </c>
      <c r="J19" s="34" t="str">
        <f ca="1"/>
        <v>PICHAU INFORMATICA</v>
      </c>
      <c r="K19" s="10">
        <f ca="1"/>
        <v>33670.910000000003</v>
      </c>
      <c r="L19" s="30">
        <f ca="1"/>
        <v>1.5280709715914277E-2</v>
      </c>
      <c r="N19" s="11">
        <v>1.5280709715914277E-2</v>
      </c>
      <c r="O19" s="11">
        <v>1.5553273248941041E-2</v>
      </c>
    </row>
    <row r="20" spans="6:15" x14ac:dyDescent="0.45">
      <c r="F20" t="str">
        <v>INDUSTRIAS COLOMBO S/A</v>
      </c>
      <c r="G20" s="4">
        <v>31166.32</v>
      </c>
      <c r="J20" s="34" t="str">
        <f ca="1"/>
        <v>INDUSTRIAS COLOMBO S/A</v>
      </c>
      <c r="K20" s="10">
        <f ca="1"/>
        <v>31166.32</v>
      </c>
      <c r="L20" s="30">
        <f ca="1"/>
        <v>1.414406349080834E-2</v>
      </c>
      <c r="N20" s="11">
        <v>1.414406349080834E-2</v>
      </c>
      <c r="O20" s="11">
        <v>1.4396352552513017E-2</v>
      </c>
    </row>
    <row r="21" spans="6:15" x14ac:dyDescent="0.45">
      <c r="F21" t="str">
        <v>JUCERLIA APARECIDA</v>
      </c>
      <c r="G21" s="4">
        <v>29942.04</v>
      </c>
      <c r="J21" s="34" t="str">
        <f ca="1"/>
        <v>JUCERLIA APARECIDA</v>
      </c>
      <c r="K21" s="10">
        <f ca="1"/>
        <v>29942.04</v>
      </c>
      <c r="L21" s="30">
        <f ca="1"/>
        <v>1.3588454293106242E-2</v>
      </c>
      <c r="N21" s="11">
        <v>1.3588454293106242E-2</v>
      </c>
      <c r="O21" s="11">
        <v>1.3830832898508611E-2</v>
      </c>
    </row>
    <row r="22" spans="6:15" x14ac:dyDescent="0.45">
      <c r="F22" t="str">
        <v>GENERAL MOTORS DO BRASIL - SÃO JOSE DOS CAMPOS</v>
      </c>
      <c r="G22" s="4">
        <v>29334.2</v>
      </c>
      <c r="J22" s="34" t="str">
        <f ca="1"/>
        <v>GENERAL MOTORS DO BRASIL - SÃO JOSE DOS CAMPOS</v>
      </c>
      <c r="K22" s="10">
        <f ca="1"/>
        <v>29334.2</v>
      </c>
      <c r="L22" s="30">
        <f ca="1"/>
        <v>1.3312601142902659E-2</v>
      </c>
      <c r="N22" s="11">
        <v>1.3312601142902659E-2</v>
      </c>
      <c r="O22" s="11">
        <v>1.3550059328336722E-2</v>
      </c>
    </row>
    <row r="23" spans="6:15" x14ac:dyDescent="0.45">
      <c r="F23" t="str">
        <v>GENERAL MOTORS DO BRASIL SÃO CAETANO DO SUL</v>
      </c>
      <c r="G23" s="4">
        <v>28204.84</v>
      </c>
      <c r="J23" s="34" t="str">
        <f ca="1"/>
        <v>GENERAL MOTORS DO BRASIL SÃO CAETANO DO SUL</v>
      </c>
      <c r="K23" s="10">
        <f ca="1"/>
        <v>28204.84</v>
      </c>
      <c r="L23" s="30">
        <f ca="1"/>
        <v>1.2800069039530194E-2</v>
      </c>
      <c r="N23" s="11">
        <v>1.2800069039530194E-2</v>
      </c>
      <c r="O23" s="11">
        <v>1.3028385139061053E-2</v>
      </c>
    </row>
    <row r="24" spans="6:15" x14ac:dyDescent="0.45">
      <c r="F24" t="str">
        <v>DEXCO S/A</v>
      </c>
      <c r="G24" s="4">
        <v>26991.29</v>
      </c>
      <c r="J24" s="34" t="str">
        <f ca="1"/>
        <v>DEXCO S/A</v>
      </c>
      <c r="K24" s="10">
        <f ca="1"/>
        <v>26991.29</v>
      </c>
      <c r="L24" s="30">
        <f ca="1"/>
        <v>1.2249329386941423E-2</v>
      </c>
      <c r="N24" s="11">
        <v>1.2249329386941423E-2</v>
      </c>
      <c r="O24" s="11">
        <v>1.2467821888728572E-2</v>
      </c>
    </row>
    <row r="25" spans="6:15" x14ac:dyDescent="0.45">
      <c r="F25" t="str">
        <v>WEG EQUIP ELETRICOS S/A</v>
      </c>
      <c r="G25" s="4">
        <v>26481.359999999993</v>
      </c>
      <c r="J25" s="34" t="str">
        <f ca="1"/>
        <v>WEG EQUIP ELETRICOS S/A</v>
      </c>
      <c r="K25" s="10">
        <f ca="1"/>
        <v>26481.359999999993</v>
      </c>
      <c r="L25" s="30">
        <f ca="1"/>
        <v>1.2017910268615359E-2</v>
      </c>
      <c r="N25" s="11">
        <v>1.2017910268615359E-2</v>
      </c>
      <c r="O25" s="11">
        <v>1.2232274924662776E-2</v>
      </c>
    </row>
    <row r="26" spans="6:15" x14ac:dyDescent="0.45">
      <c r="F26" t="str">
        <v>ALLFLEX - SISTEMAS DE IDENTIFICACAO ANIMAL</v>
      </c>
      <c r="G26" s="4">
        <v>24482.79</v>
      </c>
      <c r="J26" s="34" t="str">
        <f ca="1"/>
        <v>ALLFLEX - SISTEMAS DE IDENTIFICACAO ANIMAL</v>
      </c>
      <c r="K26" s="10">
        <f ca="1"/>
        <v>24482.79</v>
      </c>
      <c r="L26" s="30">
        <f ca="1"/>
        <v>1.1110908705042093E-2</v>
      </c>
      <c r="N26" s="11">
        <v>1.1110908705042093E-2</v>
      </c>
      <c r="O26" s="11">
        <v>1.1309095084345543E-2</v>
      </c>
    </row>
    <row r="27" spans="6:15" x14ac:dyDescent="0.45">
      <c r="F27" t="str">
        <v>PINFER METALURGICA INDUSTRIA E COMERCIO LTDA</v>
      </c>
      <c r="G27" s="4">
        <v>24398.49</v>
      </c>
      <c r="J27" s="34" t="str">
        <f ca="1"/>
        <v>PINFER METALURGICA INDUSTRIA E COMERCIO LTDA</v>
      </c>
      <c r="K27" s="10">
        <f ca="1"/>
        <v>24398.49</v>
      </c>
      <c r="L27" s="4">
        <f ca="1"/>
        <v>1.1072651235046435E-2</v>
      </c>
      <c r="N27" s="11">
        <v>1.1072651235046435E-2</v>
      </c>
      <c r="O27" s="11">
        <v>1.1270155212067492E-2</v>
      </c>
    </row>
    <row r="28" spans="6:15" x14ac:dyDescent="0.45">
      <c r="F28" t="str">
        <v>EMBRACO INDUSTRIA DE COMPRESSORES E SOLUCOES EM REFRIGERACAO</v>
      </c>
      <c r="G28" s="4">
        <v>23527.25</v>
      </c>
      <c r="J28" s="34" t="str">
        <f ca="1"/>
        <v>EMBRACO INDUSTRIA DE COMPRESSORES E SOLUCOES EM REFRIGERACAO</v>
      </c>
      <c r="K28" s="10">
        <f ca="1"/>
        <v>23527.25</v>
      </c>
      <c r="L28" s="4">
        <f ca="1"/>
        <v>1.0677260509553919E-2</v>
      </c>
    </row>
    <row r="29" spans="6:15" x14ac:dyDescent="0.45">
      <c r="F29" t="str">
        <v>ASITECH IMPORTACAO E COMERCIO LTDA</v>
      </c>
      <c r="G29" s="4">
        <v>22286.239999999998</v>
      </c>
      <c r="J29" s="34" t="str">
        <f ca="1"/>
        <v>ASITECH IMPORTACAO E COMERCIO LTDA</v>
      </c>
      <c r="K29" s="10">
        <f ca="1"/>
        <v>22286.239999999998</v>
      </c>
      <c r="L29" s="4">
        <f ca="1"/>
        <v>1.011405881513738E-2</v>
      </c>
    </row>
    <row r="30" spans="6:15" x14ac:dyDescent="0.45">
      <c r="F30" t="str">
        <v>JUCERLIA APARECIDA FILIPINI</v>
      </c>
      <c r="G30" s="4">
        <v>22161.15</v>
      </c>
      <c r="J30" s="34" t="str">
        <f ca="1"/>
        <v>JUCERLIA APARECIDA FILIPINI</v>
      </c>
      <c r="K30" s="10">
        <f ca="1"/>
        <v>22161.15</v>
      </c>
      <c r="L30" s="4">
        <f ca="1"/>
        <v>1.0057289812506811E-2</v>
      </c>
    </row>
    <row r="31" spans="6:15" x14ac:dyDescent="0.45">
      <c r="F31" t="str">
        <v>JM COMERCIO DE MADEIRAS E REPRESENTAÇÕES</v>
      </c>
      <c r="G31" s="4">
        <v>21846.46</v>
      </c>
      <c r="J31" s="34" t="str">
        <f ca="1"/>
        <v>JM COMERCIO DE MADEIRAS E REPRESENTAÇÕES</v>
      </c>
      <c r="K31" s="10">
        <f ca="1"/>
        <v>21846.46</v>
      </c>
      <c r="L31" s="4">
        <f ca="1"/>
        <v>9.9144755392810164E-3</v>
      </c>
    </row>
    <row r="32" spans="6:15" x14ac:dyDescent="0.45">
      <c r="F32" t="str">
        <v>Asitech Importacao e comercio</v>
      </c>
      <c r="G32" s="4">
        <v>21617.360000000001</v>
      </c>
      <c r="J32" s="34" t="str">
        <f ca="1"/>
        <v>Asitech Importacao e comercio</v>
      </c>
      <c r="K32" s="10">
        <f ca="1"/>
        <v>21617.360000000001</v>
      </c>
      <c r="L32" s="4">
        <f ca="1"/>
        <v>9.8105041706451259E-3</v>
      </c>
    </row>
    <row r="33" spans="6:12" x14ac:dyDescent="0.45">
      <c r="F33" t="str">
        <v>AQUARELA CONFECCOES</v>
      </c>
      <c r="G33" s="4">
        <v>20870.32</v>
      </c>
      <c r="J33" s="34" t="str">
        <f ca="1"/>
        <v>AQUARELA CONFECCOES</v>
      </c>
      <c r="K33" s="10">
        <f ca="1"/>
        <v>20870.32</v>
      </c>
      <c r="L33" s="4">
        <f ca="1"/>
        <v>9.4714785432956829E-3</v>
      </c>
    </row>
    <row r="34" spans="6:12" x14ac:dyDescent="0.45">
      <c r="F34" t="str">
        <v>GENERAL MOTORS DO BRASIL - UNIDADE JLLE</v>
      </c>
      <c r="G34" s="4">
        <v>19724.009999999998</v>
      </c>
      <c r="J34" s="34" t="str">
        <f ca="1"/>
        <v>GENERAL MOTORS DO BRASIL - UNIDADE JLLE</v>
      </c>
      <c r="K34" s="10">
        <f ca="1"/>
        <v>19724.009999999998</v>
      </c>
      <c r="L34" s="4">
        <f ca="1"/>
        <v>8.9512541016500691E-3</v>
      </c>
    </row>
    <row r="35" spans="6:12" x14ac:dyDescent="0.45">
      <c r="F35" t="str">
        <v>Cecal Industria</v>
      </c>
      <c r="G35" s="4">
        <v>16552.68</v>
      </c>
      <c r="J35" s="34" t="str">
        <f ca="1"/>
        <v>Cecal Industria</v>
      </c>
      <c r="K35" s="10">
        <f ca="1"/>
        <v>16552.68</v>
      </c>
      <c r="L35" s="4">
        <f ca="1"/>
        <v>7.5120244181229416E-3</v>
      </c>
    </row>
    <row r="36" spans="6:12" x14ac:dyDescent="0.45">
      <c r="F36" t="str">
        <v>Polibox Sistemas</v>
      </c>
      <c r="G36" s="4">
        <v>16472.78</v>
      </c>
      <c r="J36" s="34" t="str">
        <f ca="1"/>
        <v>Polibox Sistemas</v>
      </c>
      <c r="K36" s="10">
        <f ca="1"/>
        <v>16472.78</v>
      </c>
      <c r="L36" s="4">
        <f ca="1"/>
        <v>7.4757637793014314E-3</v>
      </c>
    </row>
    <row r="37" spans="6:12" x14ac:dyDescent="0.45">
      <c r="F37" t="str">
        <v>Garthen Industria</v>
      </c>
      <c r="G37" s="4">
        <v>14753.14</v>
      </c>
      <c r="J37" s="34" t="str">
        <f ca="1"/>
        <v>Garthen Industria</v>
      </c>
      <c r="K37" s="10">
        <f ca="1"/>
        <v>14753.14</v>
      </c>
      <c r="L37" s="4">
        <f ca="1"/>
        <v>6.6953476974113127E-3</v>
      </c>
    </row>
    <row r="38" spans="6:12" x14ac:dyDescent="0.45">
      <c r="F38" t="str">
        <v>KINGSPAN ISOESTE</v>
      </c>
      <c r="G38" s="4">
        <v>13246.64</v>
      </c>
      <c r="J38" s="34" t="str">
        <f ca="1"/>
        <v>KINGSPAN ISOESTE</v>
      </c>
      <c r="K38" s="10">
        <f ca="1"/>
        <v>13246.64</v>
      </c>
      <c r="L38" s="4">
        <f ca="1"/>
        <v>6.0116599328981215E-3</v>
      </c>
    </row>
    <row r="39" spans="6:12" x14ac:dyDescent="0.45">
      <c r="F39" t="str">
        <v>DISTRIBUIDORA DE LATICINIOS JEPRIMAR</v>
      </c>
      <c r="G39" s="4">
        <v>11949.49</v>
      </c>
      <c r="J39" s="34" t="str">
        <f ca="1"/>
        <v>DISTRIBUIDORA DE LATICINIOS JEPRIMAR</v>
      </c>
      <c r="K39" s="10">
        <f ca="1"/>
        <v>11949.49</v>
      </c>
      <c r="L39" s="4">
        <f ca="1"/>
        <v>5.4229804880004872E-3</v>
      </c>
    </row>
    <row r="40" spans="6:12" x14ac:dyDescent="0.45">
      <c r="F40" t="str">
        <v>SocelPlast</v>
      </c>
      <c r="G40" s="4">
        <v>11885.13</v>
      </c>
      <c r="J40" s="34" t="str">
        <f ca="1"/>
        <v>SocelPlast</v>
      </c>
      <c r="K40" s="10">
        <f ca="1"/>
        <v>11885.13</v>
      </c>
      <c r="L40" s="4">
        <f ca="1"/>
        <v>5.3937722938258645E-3</v>
      </c>
    </row>
    <row r="41" spans="6:12" x14ac:dyDescent="0.45">
      <c r="F41" t="str">
        <v>GG COMERCIO</v>
      </c>
      <c r="G41" s="4">
        <v>9843.82</v>
      </c>
      <c r="J41" s="34" t="str">
        <f ca="1"/>
        <v>GG COMERCIO</v>
      </c>
      <c r="K41" s="10">
        <f ca="1"/>
        <v>9843.82</v>
      </c>
      <c r="L41" s="4">
        <f ca="1"/>
        <v>4.4673742383473233E-3</v>
      </c>
    </row>
    <row r="42" spans="6:12" x14ac:dyDescent="0.45">
      <c r="F42" t="str">
        <v>DELTA VEICULOS</v>
      </c>
      <c r="G42" s="4">
        <v>5819.59</v>
      </c>
      <c r="J42" s="34" t="str">
        <f ca="1"/>
        <v>DELTA VEICULOS</v>
      </c>
      <c r="K42" s="10">
        <f ca="1"/>
        <v>5819.59</v>
      </c>
      <c r="L42" s="4">
        <f ca="1"/>
        <v>2.6410769847217542E-3</v>
      </c>
    </row>
    <row r="43" spans="6:12" x14ac:dyDescent="0.45">
      <c r="F43" t="str">
        <v>KRESS FARMACEUTICA S/A</v>
      </c>
      <c r="G43" s="4">
        <v>4666.33</v>
      </c>
      <c r="J43" s="34" t="str">
        <f ca="1"/>
        <v>KRESS FARMACEUTICA S/A</v>
      </c>
      <c r="K43" s="10">
        <f ca="1"/>
        <v>4666.33</v>
      </c>
      <c r="L43" s="4">
        <f ca="1"/>
        <v>2.1176984574715167E-3</v>
      </c>
    </row>
    <row r="44" spans="6:12" x14ac:dyDescent="0.45">
      <c r="F44" t="str">
        <v>DELIGEL DISTRIBUIDORA LTDA</v>
      </c>
      <c r="G44" s="4">
        <v>3335.51</v>
      </c>
      <c r="J44" s="34" t="str">
        <f ca="1"/>
        <v>DELIGEL DISTRIBUIDORA LTDA</v>
      </c>
      <c r="K44" s="10">
        <f ca="1"/>
        <v>3335.51</v>
      </c>
      <c r="L44" s="4">
        <f ca="1"/>
        <v>1.513738715838961E-3</v>
      </c>
    </row>
    <row r="45" spans="6:12" x14ac:dyDescent="0.45">
      <c r="F45" t="str">
        <v>TAURUS ARMAS S/A</v>
      </c>
      <c r="G45" s="4">
        <v>3188.78</v>
      </c>
      <c r="J45" s="34" t="str">
        <f ca="1"/>
        <v>TAURUS ARMAS S/A</v>
      </c>
      <c r="K45" s="10">
        <f ca="1"/>
        <v>3188.78</v>
      </c>
      <c r="L45" s="4">
        <f ca="1"/>
        <v>1.4471489344337035E-3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741E-4B2E-4CF3-8FEA-52B3DEA8A858}">
  <sheetPr codeName="Sheet3"/>
  <dimension ref="A1:J1265"/>
  <sheetViews>
    <sheetView showGridLines="0" tabSelected="1" zoomScale="85" zoomScaleNormal="85" workbookViewId="0">
      <selection activeCell="J39" sqref="J39"/>
    </sheetView>
  </sheetViews>
  <sheetFormatPr defaultRowHeight="14.25" x14ac:dyDescent="0.45"/>
  <cols>
    <col min="1" max="1" width="21" bestFit="1" customWidth="1"/>
    <col min="2" max="2" width="21" customWidth="1"/>
    <col min="3" max="3" width="3.59765625" customWidth="1"/>
    <col min="4" max="4" width="25.265625" bestFit="1" customWidth="1"/>
    <col min="6" max="6" width="11.796875" style="8" customWidth="1"/>
    <col min="8" max="8" width="39.265625" bestFit="1" customWidth="1"/>
    <col min="9" max="9" width="30.33203125" bestFit="1" customWidth="1"/>
  </cols>
  <sheetData>
    <row r="1" spans="1:10" x14ac:dyDescent="0.45">
      <c r="A1" s="6" t="s">
        <v>46</v>
      </c>
      <c r="B1" s="6"/>
      <c r="D1" s="6" t="s">
        <v>47</v>
      </c>
      <c r="F1" s="20" t="s">
        <v>53</v>
      </c>
      <c r="H1" s="6" t="s">
        <v>79</v>
      </c>
      <c r="I1" s="6" t="s">
        <v>80</v>
      </c>
    </row>
    <row r="2" spans="1:10" x14ac:dyDescent="0.45">
      <c r="A2" s="22" t="s">
        <v>42</v>
      </c>
      <c r="B2" s="22"/>
      <c r="D2" s="22" t="s">
        <v>1</v>
      </c>
      <c r="F2" s="21">
        <v>36892</v>
      </c>
      <c r="H2" s="22" t="s">
        <v>82</v>
      </c>
      <c r="I2" s="22" t="s">
        <v>106</v>
      </c>
      <c r="J2" s="22"/>
    </row>
    <row r="3" spans="1:10" x14ac:dyDescent="0.45">
      <c r="A3" s="22" t="s">
        <v>25</v>
      </c>
      <c r="B3" s="22"/>
      <c r="D3" t="s">
        <v>56</v>
      </c>
      <c r="F3" s="21">
        <v>36948</v>
      </c>
      <c r="H3" s="22" t="s">
        <v>84</v>
      </c>
      <c r="I3" s="22" t="s">
        <v>106</v>
      </c>
      <c r="J3" s="22"/>
    </row>
    <row r="4" spans="1:10" x14ac:dyDescent="0.45">
      <c r="A4" s="22" t="s">
        <v>36</v>
      </c>
      <c r="B4" s="22"/>
      <c r="D4" t="s">
        <v>57</v>
      </c>
      <c r="F4" s="21">
        <v>36949</v>
      </c>
      <c r="H4" s="22" t="s">
        <v>81</v>
      </c>
      <c r="I4" s="22" t="s">
        <v>108</v>
      </c>
      <c r="J4" s="22"/>
    </row>
    <row r="5" spans="1:10" x14ac:dyDescent="0.45">
      <c r="A5" s="22" t="s">
        <v>11</v>
      </c>
      <c r="B5" s="22"/>
      <c r="F5" s="21">
        <v>36994</v>
      </c>
      <c r="H5" s="22" t="s">
        <v>98</v>
      </c>
      <c r="I5" s="22" t="s">
        <v>107</v>
      </c>
      <c r="J5" s="22"/>
    </row>
    <row r="6" spans="1:10" x14ac:dyDescent="0.45">
      <c r="A6" s="22" t="s">
        <v>38</v>
      </c>
      <c r="B6" s="22" t="s">
        <v>58</v>
      </c>
      <c r="F6" s="21">
        <v>37002</v>
      </c>
      <c r="H6" s="22" t="s">
        <v>95</v>
      </c>
      <c r="I6" s="22" t="s">
        <v>107</v>
      </c>
      <c r="J6" s="22"/>
    </row>
    <row r="7" spans="1:10" x14ac:dyDescent="0.45">
      <c r="A7" s="22" t="s">
        <v>44</v>
      </c>
      <c r="B7" s="22"/>
      <c r="F7" s="21">
        <v>37012</v>
      </c>
      <c r="H7" s="22" t="s">
        <v>99</v>
      </c>
      <c r="I7" s="22" t="s">
        <v>107</v>
      </c>
      <c r="J7" s="22"/>
    </row>
    <row r="8" spans="1:10" x14ac:dyDescent="0.45">
      <c r="A8" s="22" t="s">
        <v>45</v>
      </c>
      <c r="B8" s="22"/>
      <c r="F8" s="21">
        <v>37056</v>
      </c>
      <c r="H8" s="22" t="s">
        <v>86</v>
      </c>
      <c r="I8" s="22" t="s">
        <v>107</v>
      </c>
      <c r="J8" s="22"/>
    </row>
    <row r="9" spans="1:10" x14ac:dyDescent="0.45">
      <c r="A9" s="22" t="s">
        <v>5</v>
      </c>
      <c r="B9" s="22"/>
      <c r="F9" s="21">
        <v>37141</v>
      </c>
      <c r="H9" s="22" t="s">
        <v>91</v>
      </c>
      <c r="I9" s="22" t="s">
        <v>107</v>
      </c>
      <c r="J9" s="22"/>
    </row>
    <row r="10" spans="1:10" x14ac:dyDescent="0.45">
      <c r="A10" s="22" t="s">
        <v>29</v>
      </c>
      <c r="B10" s="22"/>
      <c r="F10" s="21">
        <v>37176</v>
      </c>
      <c r="H10" s="22" t="s">
        <v>88</v>
      </c>
      <c r="I10" s="22" t="s">
        <v>107</v>
      </c>
      <c r="J10" s="22"/>
    </row>
    <row r="11" spans="1:10" x14ac:dyDescent="0.45">
      <c r="A11" s="22" t="s">
        <v>41</v>
      </c>
      <c r="B11" s="22"/>
      <c r="F11" s="21">
        <v>37197</v>
      </c>
      <c r="H11" s="22" t="s">
        <v>93</v>
      </c>
      <c r="I11" s="22" t="s">
        <v>107</v>
      </c>
      <c r="J11" s="22"/>
    </row>
    <row r="12" spans="1:10" x14ac:dyDescent="0.45">
      <c r="A12" s="22" t="s">
        <v>30</v>
      </c>
      <c r="B12" s="22"/>
      <c r="F12" s="21">
        <v>37210</v>
      </c>
      <c r="H12" s="22" t="s">
        <v>105</v>
      </c>
      <c r="I12" s="22" t="s">
        <v>107</v>
      </c>
      <c r="J12" s="22"/>
    </row>
    <row r="13" spans="1:10" x14ac:dyDescent="0.45">
      <c r="A13" s="22" t="s">
        <v>32</v>
      </c>
      <c r="B13" s="22"/>
      <c r="F13" s="21">
        <v>37250</v>
      </c>
      <c r="H13" s="22" t="s">
        <v>96</v>
      </c>
      <c r="I13" s="22" t="s">
        <v>107</v>
      </c>
      <c r="J13" s="22"/>
    </row>
    <row r="14" spans="1:10" x14ac:dyDescent="0.45">
      <c r="A14" s="22" t="s">
        <v>8</v>
      </c>
      <c r="B14" s="22"/>
      <c r="F14" s="21">
        <v>37257</v>
      </c>
      <c r="H14" s="22" t="s">
        <v>104</v>
      </c>
      <c r="I14" s="22" t="s">
        <v>107</v>
      </c>
      <c r="J14" s="22"/>
    </row>
    <row r="15" spans="1:10" x14ac:dyDescent="0.45">
      <c r="A15" s="22" t="s">
        <v>26</v>
      </c>
      <c r="B15" s="22"/>
      <c r="F15" s="21">
        <v>37298</v>
      </c>
      <c r="H15" s="22" t="s">
        <v>97</v>
      </c>
      <c r="I15" s="22" t="s">
        <v>107</v>
      </c>
      <c r="J15" s="22"/>
    </row>
    <row r="16" spans="1:10" x14ac:dyDescent="0.45">
      <c r="A16" s="22" t="s">
        <v>17</v>
      </c>
      <c r="B16" s="22"/>
      <c r="F16" s="21">
        <v>37299</v>
      </c>
      <c r="H16" s="22" t="s">
        <v>102</v>
      </c>
      <c r="I16" s="22" t="s">
        <v>107</v>
      </c>
      <c r="J16" s="22"/>
    </row>
    <row r="17" spans="1:10" x14ac:dyDescent="0.45">
      <c r="A17" s="22" t="s">
        <v>23</v>
      </c>
      <c r="B17" s="22"/>
      <c r="F17" s="21">
        <v>37344</v>
      </c>
      <c r="H17" s="22" t="s">
        <v>85</v>
      </c>
      <c r="I17" s="22" t="s">
        <v>107</v>
      </c>
      <c r="J17" s="22"/>
    </row>
    <row r="18" spans="1:10" x14ac:dyDescent="0.45">
      <c r="A18" s="22" t="s">
        <v>28</v>
      </c>
      <c r="B18" s="22"/>
      <c r="F18" s="21">
        <v>37367</v>
      </c>
      <c r="H18" s="22" t="s">
        <v>89</v>
      </c>
      <c r="I18" s="22" t="s">
        <v>107</v>
      </c>
      <c r="J18" s="22"/>
    </row>
    <row r="19" spans="1:10" x14ac:dyDescent="0.45">
      <c r="A19" s="22" t="s">
        <v>4</v>
      </c>
      <c r="B19" s="22"/>
      <c r="F19" s="21">
        <v>37377</v>
      </c>
      <c r="H19" s="22" t="s">
        <v>87</v>
      </c>
      <c r="I19" s="22" t="s">
        <v>107</v>
      </c>
      <c r="J19" s="22"/>
    </row>
    <row r="20" spans="1:10" x14ac:dyDescent="0.45">
      <c r="A20" s="22" t="s">
        <v>9</v>
      </c>
      <c r="B20" s="22"/>
      <c r="F20" s="21">
        <v>37406</v>
      </c>
      <c r="H20" s="22" t="s">
        <v>94</v>
      </c>
      <c r="I20" s="22" t="s">
        <v>107</v>
      </c>
      <c r="J20" s="22"/>
    </row>
    <row r="21" spans="1:10" x14ac:dyDescent="0.45">
      <c r="A21" s="22" t="s">
        <v>18</v>
      </c>
      <c r="B21" s="22"/>
      <c r="F21" s="21">
        <v>37506</v>
      </c>
      <c r="H21" s="22" t="s">
        <v>101</v>
      </c>
      <c r="I21" s="22" t="s">
        <v>107</v>
      </c>
      <c r="J21" s="22"/>
    </row>
    <row r="22" spans="1:10" x14ac:dyDescent="0.45">
      <c r="A22" s="22" t="s">
        <v>35</v>
      </c>
      <c r="B22" s="22"/>
      <c r="F22" s="21">
        <v>37541</v>
      </c>
      <c r="H22" s="22" t="s">
        <v>92</v>
      </c>
      <c r="I22" s="22" t="s">
        <v>107</v>
      </c>
      <c r="J22" s="22"/>
    </row>
    <row r="23" spans="1:10" x14ac:dyDescent="0.45">
      <c r="A23" s="22" t="s">
        <v>12</v>
      </c>
      <c r="B23" s="22"/>
      <c r="F23" s="21">
        <v>37562</v>
      </c>
      <c r="H23" s="22" t="s">
        <v>90</v>
      </c>
      <c r="I23" s="22" t="s">
        <v>107</v>
      </c>
      <c r="J23" s="22"/>
    </row>
    <row r="24" spans="1:10" x14ac:dyDescent="0.45">
      <c r="A24" s="22" t="s">
        <v>10</v>
      </c>
      <c r="B24" s="22"/>
      <c r="F24" s="21">
        <v>37575</v>
      </c>
      <c r="H24" s="22" t="s">
        <v>103</v>
      </c>
      <c r="I24" s="22" t="s">
        <v>107</v>
      </c>
      <c r="J24" s="22"/>
    </row>
    <row r="25" spans="1:10" x14ac:dyDescent="0.45">
      <c r="A25" s="22" t="s">
        <v>21</v>
      </c>
      <c r="B25" s="22"/>
      <c r="F25" s="21">
        <v>37615</v>
      </c>
      <c r="H25" s="22" t="s">
        <v>100</v>
      </c>
      <c r="I25" s="22" t="s">
        <v>107</v>
      </c>
      <c r="J25" s="22"/>
    </row>
    <row r="26" spans="1:10" x14ac:dyDescent="0.45">
      <c r="A26" s="22" t="s">
        <v>2</v>
      </c>
      <c r="B26" s="22"/>
      <c r="F26" s="21">
        <v>37622</v>
      </c>
      <c r="H26" s="22" t="s">
        <v>83</v>
      </c>
      <c r="I26" s="22"/>
      <c r="J26" s="22"/>
    </row>
    <row r="27" spans="1:10" x14ac:dyDescent="0.45">
      <c r="A27" s="22" t="s">
        <v>19</v>
      </c>
      <c r="B27" s="22"/>
      <c r="F27" s="21">
        <v>37683</v>
      </c>
      <c r="H27" s="22"/>
      <c r="I27" s="22"/>
      <c r="J27" s="22"/>
    </row>
    <row r="28" spans="1:10" x14ac:dyDescent="0.45">
      <c r="A28" s="22" t="s">
        <v>37</v>
      </c>
      <c r="B28" s="22"/>
      <c r="F28" s="21">
        <v>37684</v>
      </c>
      <c r="H28" s="22"/>
      <c r="I28" s="22"/>
      <c r="J28" s="22"/>
    </row>
    <row r="29" spans="1:10" x14ac:dyDescent="0.45">
      <c r="A29" s="22" t="s">
        <v>31</v>
      </c>
      <c r="B29" s="22"/>
      <c r="F29" s="21">
        <v>37729</v>
      </c>
      <c r="H29" s="22"/>
      <c r="I29" s="22"/>
      <c r="J29" s="22"/>
    </row>
    <row r="30" spans="1:10" x14ac:dyDescent="0.45">
      <c r="A30" s="22" t="s">
        <v>14</v>
      </c>
      <c r="B30" s="22"/>
      <c r="F30" s="21">
        <v>37732</v>
      </c>
      <c r="H30" s="22"/>
      <c r="I30" s="22"/>
      <c r="J30" s="22"/>
    </row>
    <row r="31" spans="1:10" x14ac:dyDescent="0.45">
      <c r="A31" s="22" t="s">
        <v>39</v>
      </c>
      <c r="B31" s="22"/>
      <c r="F31" s="21">
        <v>37742</v>
      </c>
      <c r="H31" s="22"/>
      <c r="I31" s="22"/>
      <c r="J31" s="22"/>
    </row>
    <row r="32" spans="1:10" x14ac:dyDescent="0.45">
      <c r="A32" s="22" t="s">
        <v>27</v>
      </c>
      <c r="B32" s="22"/>
      <c r="F32" s="21">
        <v>37791</v>
      </c>
      <c r="H32" s="22"/>
      <c r="I32" s="22"/>
      <c r="J32" s="22"/>
    </row>
    <row r="33" spans="1:10" x14ac:dyDescent="0.45">
      <c r="A33" s="22" t="s">
        <v>6</v>
      </c>
      <c r="B33" s="22"/>
      <c r="F33" s="21">
        <v>37871</v>
      </c>
      <c r="H33" s="22"/>
      <c r="I33" s="22"/>
      <c r="J33" s="22"/>
    </row>
    <row r="34" spans="1:10" x14ac:dyDescent="0.45">
      <c r="A34" s="22" t="s">
        <v>33</v>
      </c>
      <c r="B34" s="22"/>
      <c r="F34" s="21">
        <v>37906</v>
      </c>
      <c r="H34" s="22"/>
      <c r="I34" s="22"/>
      <c r="J34" s="22"/>
    </row>
    <row r="35" spans="1:10" x14ac:dyDescent="0.45">
      <c r="A35" s="22" t="s">
        <v>20</v>
      </c>
      <c r="B35" s="22"/>
      <c r="F35" s="21">
        <v>37927</v>
      </c>
      <c r="H35" s="22"/>
      <c r="I35" s="22"/>
      <c r="J35" s="22"/>
    </row>
    <row r="36" spans="1:10" x14ac:dyDescent="0.45">
      <c r="A36" s="22" t="s">
        <v>24</v>
      </c>
      <c r="B36" s="22"/>
      <c r="F36" s="21">
        <v>37940</v>
      </c>
      <c r="H36" s="22"/>
      <c r="I36" s="22"/>
      <c r="J36" s="22"/>
    </row>
    <row r="37" spans="1:10" x14ac:dyDescent="0.45">
      <c r="A37" s="22" t="s">
        <v>43</v>
      </c>
      <c r="B37" s="22"/>
      <c r="F37" s="21">
        <v>37980</v>
      </c>
      <c r="H37" s="22"/>
      <c r="I37" s="22"/>
      <c r="J37" s="22"/>
    </row>
    <row r="38" spans="1:10" x14ac:dyDescent="0.45">
      <c r="A38" s="22" t="s">
        <v>15</v>
      </c>
      <c r="B38" s="22"/>
      <c r="F38" s="21">
        <v>37987</v>
      </c>
      <c r="H38" s="22"/>
      <c r="I38" s="22"/>
      <c r="J38" s="22"/>
    </row>
    <row r="39" spans="1:10" x14ac:dyDescent="0.45">
      <c r="A39" s="22" t="s">
        <v>16</v>
      </c>
      <c r="B39" s="22"/>
      <c r="F39" s="21">
        <v>38040</v>
      </c>
    </row>
    <row r="40" spans="1:10" x14ac:dyDescent="0.45">
      <c r="A40" s="22" t="s">
        <v>13</v>
      </c>
      <c r="B40" s="22"/>
      <c r="F40" s="21">
        <v>38041</v>
      </c>
    </row>
    <row r="41" spans="1:10" x14ac:dyDescent="0.45">
      <c r="A41" s="22" t="s">
        <v>34</v>
      </c>
      <c r="B41" s="22"/>
      <c r="F41" s="21">
        <v>38086</v>
      </c>
    </row>
    <row r="42" spans="1:10" x14ac:dyDescent="0.45">
      <c r="A42" s="22" t="s">
        <v>7</v>
      </c>
      <c r="B42" s="22"/>
      <c r="F42" s="21">
        <v>38098</v>
      </c>
    </row>
    <row r="43" spans="1:10" x14ac:dyDescent="0.45">
      <c r="A43" s="22" t="s">
        <v>40</v>
      </c>
      <c r="B43" s="22"/>
      <c r="F43" s="21">
        <v>38108</v>
      </c>
    </row>
    <row r="44" spans="1:10" x14ac:dyDescent="0.45">
      <c r="A44" s="22" t="s">
        <v>22</v>
      </c>
      <c r="B44" s="22"/>
      <c r="F44" s="21">
        <v>38148</v>
      </c>
    </row>
    <row r="45" spans="1:10" x14ac:dyDescent="0.45">
      <c r="F45" s="21">
        <v>38237</v>
      </c>
    </row>
    <row r="46" spans="1:10" x14ac:dyDescent="0.45">
      <c r="F46" s="21">
        <v>38272</v>
      </c>
    </row>
    <row r="47" spans="1:10" x14ac:dyDescent="0.45">
      <c r="F47" s="21">
        <v>38293</v>
      </c>
    </row>
    <row r="48" spans="1:10" x14ac:dyDescent="0.45">
      <c r="F48" s="21">
        <v>38306</v>
      </c>
    </row>
    <row r="49" spans="4:6" x14ac:dyDescent="0.45">
      <c r="F49" s="21">
        <v>38346</v>
      </c>
    </row>
    <row r="50" spans="4:6" x14ac:dyDescent="0.45">
      <c r="F50" s="21">
        <v>38353</v>
      </c>
    </row>
    <row r="51" spans="4:6" x14ac:dyDescent="0.45">
      <c r="F51" s="21">
        <v>38390</v>
      </c>
    </row>
    <row r="52" spans="4:6" x14ac:dyDescent="0.45">
      <c r="F52" s="21">
        <v>38391</v>
      </c>
    </row>
    <row r="53" spans="4:6" x14ac:dyDescent="0.45">
      <c r="F53" s="21">
        <v>38436</v>
      </c>
    </row>
    <row r="54" spans="4:6" x14ac:dyDescent="0.45">
      <c r="F54" s="21">
        <v>38463</v>
      </c>
    </row>
    <row r="55" spans="4:6" x14ac:dyDescent="0.45">
      <c r="F55" s="21">
        <v>38473</v>
      </c>
    </row>
    <row r="56" spans="4:6" x14ac:dyDescent="0.45">
      <c r="D56" t="s">
        <v>116</v>
      </c>
      <c r="F56" s="21">
        <v>38498</v>
      </c>
    </row>
    <row r="57" spans="4:6" x14ac:dyDescent="0.45">
      <c r="D57" t="s">
        <v>118</v>
      </c>
      <c r="F57" s="21">
        <v>38602</v>
      </c>
    </row>
    <row r="58" spans="4:6" x14ac:dyDescent="0.45">
      <c r="D58" t="s">
        <v>11</v>
      </c>
      <c r="F58" s="21">
        <v>38637</v>
      </c>
    </row>
    <row r="59" spans="4:6" x14ac:dyDescent="0.45">
      <c r="D59" t="s">
        <v>38</v>
      </c>
      <c r="F59" s="21">
        <v>38658</v>
      </c>
    </row>
    <row r="60" spans="4:6" x14ac:dyDescent="0.45">
      <c r="D60" t="s">
        <v>115</v>
      </c>
      <c r="F60" s="21">
        <v>38671</v>
      </c>
    </row>
    <row r="61" spans="4:6" x14ac:dyDescent="0.45">
      <c r="D61" t="s">
        <v>110</v>
      </c>
      <c r="F61" s="21">
        <v>38711</v>
      </c>
    </row>
    <row r="62" spans="4:6" x14ac:dyDescent="0.45">
      <c r="D62" t="s">
        <v>30</v>
      </c>
      <c r="F62" s="21">
        <v>38718</v>
      </c>
    </row>
    <row r="63" spans="4:6" x14ac:dyDescent="0.45">
      <c r="D63" t="s">
        <v>32</v>
      </c>
      <c r="F63" s="21">
        <v>38775</v>
      </c>
    </row>
    <row r="64" spans="4:6" x14ac:dyDescent="0.45">
      <c r="D64" t="s">
        <v>8</v>
      </c>
      <c r="F64" s="21">
        <v>38776</v>
      </c>
    </row>
    <row r="65" spans="4:6" x14ac:dyDescent="0.45">
      <c r="D65" t="s">
        <v>26</v>
      </c>
      <c r="F65" s="21">
        <v>38821</v>
      </c>
    </row>
    <row r="66" spans="4:6" x14ac:dyDescent="0.45">
      <c r="D66" t="s">
        <v>17</v>
      </c>
      <c r="F66" s="21">
        <v>38828</v>
      </c>
    </row>
    <row r="67" spans="4:6" x14ac:dyDescent="0.45">
      <c r="D67" t="s">
        <v>23</v>
      </c>
      <c r="F67" s="21">
        <v>38838</v>
      </c>
    </row>
    <row r="68" spans="4:6" x14ac:dyDescent="0.45">
      <c r="D68" t="s">
        <v>28</v>
      </c>
      <c r="F68" s="21">
        <v>38883</v>
      </c>
    </row>
    <row r="69" spans="4:6" x14ac:dyDescent="0.45">
      <c r="D69" t="s">
        <v>113</v>
      </c>
      <c r="F69" s="21">
        <v>38967</v>
      </c>
    </row>
    <row r="70" spans="4:6" x14ac:dyDescent="0.45">
      <c r="D70" t="s">
        <v>112</v>
      </c>
      <c r="F70" s="21">
        <v>39002</v>
      </c>
    </row>
    <row r="71" spans="4:6" x14ac:dyDescent="0.45">
      <c r="D71" t="s">
        <v>18</v>
      </c>
      <c r="F71" s="21">
        <v>39023</v>
      </c>
    </row>
    <row r="72" spans="4:6" x14ac:dyDescent="0.45">
      <c r="D72" t="s">
        <v>35</v>
      </c>
      <c r="F72" s="21">
        <v>39036</v>
      </c>
    </row>
    <row r="73" spans="4:6" x14ac:dyDescent="0.45">
      <c r="D73" t="s">
        <v>12</v>
      </c>
      <c r="F73" s="21">
        <v>39076</v>
      </c>
    </row>
    <row r="74" spans="4:6" x14ac:dyDescent="0.45">
      <c r="D74" t="s">
        <v>10</v>
      </c>
      <c r="F74" s="21">
        <v>39083</v>
      </c>
    </row>
    <row r="75" spans="4:6" x14ac:dyDescent="0.45">
      <c r="D75" t="s">
        <v>21</v>
      </c>
      <c r="F75" s="21">
        <v>39132</v>
      </c>
    </row>
    <row r="76" spans="4:6" x14ac:dyDescent="0.45">
      <c r="D76" t="s">
        <v>2</v>
      </c>
      <c r="F76" s="21">
        <v>39133</v>
      </c>
    </row>
    <row r="77" spans="4:6" x14ac:dyDescent="0.45">
      <c r="D77" t="s">
        <v>111</v>
      </c>
      <c r="F77" s="21">
        <v>39178</v>
      </c>
    </row>
    <row r="78" spans="4:6" x14ac:dyDescent="0.45">
      <c r="D78" t="s">
        <v>19</v>
      </c>
      <c r="F78" s="21">
        <v>39193</v>
      </c>
    </row>
    <row r="79" spans="4:6" x14ac:dyDescent="0.45">
      <c r="D79" t="s">
        <v>37</v>
      </c>
      <c r="F79" s="21">
        <v>39203</v>
      </c>
    </row>
    <row r="80" spans="4:6" x14ac:dyDescent="0.45">
      <c r="D80" t="s">
        <v>31</v>
      </c>
      <c r="F80" s="21">
        <v>39240</v>
      </c>
    </row>
    <row r="81" spans="4:6" x14ac:dyDescent="0.45">
      <c r="D81" t="s">
        <v>14</v>
      </c>
      <c r="F81" s="21">
        <v>39332</v>
      </c>
    </row>
    <row r="82" spans="4:6" x14ac:dyDescent="0.45">
      <c r="D82" t="s">
        <v>39</v>
      </c>
      <c r="F82" s="21">
        <v>39367</v>
      </c>
    </row>
    <row r="83" spans="4:6" x14ac:dyDescent="0.45">
      <c r="D83" t="s">
        <v>114</v>
      </c>
      <c r="F83" s="21">
        <v>39388</v>
      </c>
    </row>
    <row r="84" spans="4:6" x14ac:dyDescent="0.45">
      <c r="D84" t="s">
        <v>119</v>
      </c>
      <c r="F84" s="21">
        <v>39401</v>
      </c>
    </row>
    <row r="85" spans="4:6" x14ac:dyDescent="0.45">
      <c r="D85" t="s">
        <v>33</v>
      </c>
      <c r="F85" s="21">
        <v>39441</v>
      </c>
    </row>
    <row r="86" spans="4:6" x14ac:dyDescent="0.45">
      <c r="D86" t="s">
        <v>16</v>
      </c>
      <c r="F86" s="21">
        <v>39448</v>
      </c>
    </row>
    <row r="87" spans="4:6" x14ac:dyDescent="0.45">
      <c r="D87" t="s">
        <v>13</v>
      </c>
      <c r="F87" s="21">
        <v>39482</v>
      </c>
    </row>
    <row r="88" spans="4:6" x14ac:dyDescent="0.45">
      <c r="D88" t="s">
        <v>34</v>
      </c>
      <c r="F88" s="21">
        <v>39483</v>
      </c>
    </row>
    <row r="89" spans="4:6" x14ac:dyDescent="0.45">
      <c r="D89" t="s">
        <v>117</v>
      </c>
      <c r="F89" s="21">
        <v>39528</v>
      </c>
    </row>
    <row r="90" spans="4:6" x14ac:dyDescent="0.45">
      <c r="D90" t="s">
        <v>40</v>
      </c>
      <c r="F90" s="21">
        <v>39559</v>
      </c>
    </row>
    <row r="91" spans="4:6" x14ac:dyDescent="0.45">
      <c r="F91" s="21">
        <v>39569</v>
      </c>
    </row>
    <row r="92" spans="4:6" x14ac:dyDescent="0.45">
      <c r="F92" s="21">
        <v>39590</v>
      </c>
    </row>
    <row r="93" spans="4:6" x14ac:dyDescent="0.45">
      <c r="F93" s="21">
        <v>39698</v>
      </c>
    </row>
    <row r="94" spans="4:6" x14ac:dyDescent="0.45">
      <c r="F94" s="21">
        <v>39733</v>
      </c>
    </row>
    <row r="95" spans="4:6" x14ac:dyDescent="0.45">
      <c r="F95" s="21">
        <v>39754</v>
      </c>
    </row>
    <row r="96" spans="4:6" x14ac:dyDescent="0.45">
      <c r="F96" s="21">
        <v>39767</v>
      </c>
    </row>
    <row r="97" spans="6:6" x14ac:dyDescent="0.45">
      <c r="F97" s="21">
        <v>39807</v>
      </c>
    </row>
    <row r="98" spans="6:6" x14ac:dyDescent="0.45">
      <c r="F98" s="21">
        <v>39814</v>
      </c>
    </row>
    <row r="99" spans="6:6" x14ac:dyDescent="0.45">
      <c r="F99" s="21">
        <v>39867</v>
      </c>
    </row>
    <row r="100" spans="6:6" x14ac:dyDescent="0.45">
      <c r="F100" s="21">
        <v>39868</v>
      </c>
    </row>
    <row r="101" spans="6:6" x14ac:dyDescent="0.45">
      <c r="F101" s="21">
        <v>39913</v>
      </c>
    </row>
    <row r="102" spans="6:6" x14ac:dyDescent="0.45">
      <c r="F102" s="21">
        <v>39924</v>
      </c>
    </row>
    <row r="103" spans="6:6" x14ac:dyDescent="0.45">
      <c r="F103" s="21">
        <v>39934</v>
      </c>
    </row>
    <row r="104" spans="6:6" x14ac:dyDescent="0.45">
      <c r="F104" s="21">
        <v>39975</v>
      </c>
    </row>
    <row r="105" spans="6:6" x14ac:dyDescent="0.45">
      <c r="F105" s="21">
        <v>40063</v>
      </c>
    </row>
    <row r="106" spans="6:6" x14ac:dyDescent="0.45">
      <c r="F106" s="21">
        <v>40098</v>
      </c>
    </row>
    <row r="107" spans="6:6" x14ac:dyDescent="0.45">
      <c r="F107" s="21">
        <v>40119</v>
      </c>
    </row>
    <row r="108" spans="6:6" x14ac:dyDescent="0.45">
      <c r="F108" s="21">
        <v>40132</v>
      </c>
    </row>
    <row r="109" spans="6:6" x14ac:dyDescent="0.45">
      <c r="F109" s="21">
        <v>40172</v>
      </c>
    </row>
    <row r="110" spans="6:6" x14ac:dyDescent="0.45">
      <c r="F110" s="21">
        <v>40179</v>
      </c>
    </row>
    <row r="111" spans="6:6" x14ac:dyDescent="0.45">
      <c r="F111" s="21">
        <v>40224</v>
      </c>
    </row>
    <row r="112" spans="6:6" x14ac:dyDescent="0.45">
      <c r="F112" s="21">
        <v>40225</v>
      </c>
    </row>
    <row r="113" spans="6:6" x14ac:dyDescent="0.45">
      <c r="F113" s="21">
        <v>40270</v>
      </c>
    </row>
    <row r="114" spans="6:6" x14ac:dyDescent="0.45">
      <c r="F114" s="21">
        <v>40289</v>
      </c>
    </row>
    <row r="115" spans="6:6" x14ac:dyDescent="0.45">
      <c r="F115" s="21">
        <v>40299</v>
      </c>
    </row>
    <row r="116" spans="6:6" x14ac:dyDescent="0.45">
      <c r="F116" s="21">
        <v>40332</v>
      </c>
    </row>
    <row r="117" spans="6:6" x14ac:dyDescent="0.45">
      <c r="F117" s="21">
        <v>40428</v>
      </c>
    </row>
    <row r="118" spans="6:6" x14ac:dyDescent="0.45">
      <c r="F118" s="21">
        <v>40463</v>
      </c>
    </row>
    <row r="119" spans="6:6" x14ac:dyDescent="0.45">
      <c r="F119" s="21">
        <v>40484</v>
      </c>
    </row>
    <row r="120" spans="6:6" x14ac:dyDescent="0.45">
      <c r="F120" s="21">
        <v>40497</v>
      </c>
    </row>
    <row r="121" spans="6:6" x14ac:dyDescent="0.45">
      <c r="F121" s="21">
        <v>40537</v>
      </c>
    </row>
    <row r="122" spans="6:6" x14ac:dyDescent="0.45">
      <c r="F122" s="21">
        <v>40544</v>
      </c>
    </row>
    <row r="123" spans="6:6" x14ac:dyDescent="0.45">
      <c r="F123" s="21">
        <v>40609</v>
      </c>
    </row>
    <row r="124" spans="6:6" x14ac:dyDescent="0.45">
      <c r="F124" s="21">
        <v>40610</v>
      </c>
    </row>
    <row r="125" spans="6:6" x14ac:dyDescent="0.45">
      <c r="F125" s="21">
        <v>40654</v>
      </c>
    </row>
    <row r="126" spans="6:6" x14ac:dyDescent="0.45">
      <c r="F126" s="21">
        <v>40655</v>
      </c>
    </row>
    <row r="127" spans="6:6" x14ac:dyDescent="0.45">
      <c r="F127" s="21">
        <v>40664</v>
      </c>
    </row>
    <row r="128" spans="6:6" x14ac:dyDescent="0.45">
      <c r="F128" s="21">
        <v>40717</v>
      </c>
    </row>
    <row r="129" spans="6:6" x14ac:dyDescent="0.45">
      <c r="F129" s="21">
        <v>40793</v>
      </c>
    </row>
    <row r="130" spans="6:6" x14ac:dyDescent="0.45">
      <c r="F130" s="21">
        <v>40828</v>
      </c>
    </row>
    <row r="131" spans="6:6" x14ac:dyDescent="0.45">
      <c r="F131" s="21">
        <v>40849</v>
      </c>
    </row>
    <row r="132" spans="6:6" x14ac:dyDescent="0.45">
      <c r="F132" s="21">
        <v>40862</v>
      </c>
    </row>
    <row r="133" spans="6:6" x14ac:dyDescent="0.45">
      <c r="F133" s="21">
        <v>40902</v>
      </c>
    </row>
    <row r="134" spans="6:6" x14ac:dyDescent="0.45">
      <c r="F134" s="21">
        <v>40909</v>
      </c>
    </row>
    <row r="135" spans="6:6" x14ac:dyDescent="0.45">
      <c r="F135" s="21">
        <v>40959</v>
      </c>
    </row>
    <row r="136" spans="6:6" x14ac:dyDescent="0.45">
      <c r="F136" s="21">
        <v>40960</v>
      </c>
    </row>
    <row r="137" spans="6:6" x14ac:dyDescent="0.45">
      <c r="F137" s="21">
        <v>41005</v>
      </c>
    </row>
    <row r="138" spans="6:6" x14ac:dyDescent="0.45">
      <c r="F138" s="21">
        <v>41020</v>
      </c>
    </row>
    <row r="139" spans="6:6" x14ac:dyDescent="0.45">
      <c r="F139" s="21">
        <v>41030</v>
      </c>
    </row>
    <row r="140" spans="6:6" x14ac:dyDescent="0.45">
      <c r="F140" s="21">
        <v>41067</v>
      </c>
    </row>
    <row r="141" spans="6:6" x14ac:dyDescent="0.45">
      <c r="F141" s="21">
        <v>41159</v>
      </c>
    </row>
    <row r="142" spans="6:6" x14ac:dyDescent="0.45">
      <c r="F142" s="21">
        <v>41194</v>
      </c>
    </row>
    <row r="143" spans="6:6" x14ac:dyDescent="0.45">
      <c r="F143" s="21">
        <v>41215</v>
      </c>
    </row>
    <row r="144" spans="6:6" x14ac:dyDescent="0.45">
      <c r="F144" s="21">
        <v>41228</v>
      </c>
    </row>
    <row r="145" spans="6:6" x14ac:dyDescent="0.45">
      <c r="F145" s="21">
        <v>41268</v>
      </c>
    </row>
    <row r="146" spans="6:6" x14ac:dyDescent="0.45">
      <c r="F146" s="21">
        <v>41275</v>
      </c>
    </row>
    <row r="147" spans="6:6" x14ac:dyDescent="0.45">
      <c r="F147" s="21">
        <v>41316</v>
      </c>
    </row>
    <row r="148" spans="6:6" x14ac:dyDescent="0.45">
      <c r="F148" s="21">
        <v>41317</v>
      </c>
    </row>
    <row r="149" spans="6:6" x14ac:dyDescent="0.45">
      <c r="F149" s="21">
        <v>41362</v>
      </c>
    </row>
    <row r="150" spans="6:6" x14ac:dyDescent="0.45">
      <c r="F150" s="21">
        <v>41385</v>
      </c>
    </row>
    <row r="151" spans="6:6" x14ac:dyDescent="0.45">
      <c r="F151" s="21">
        <v>41395</v>
      </c>
    </row>
    <row r="152" spans="6:6" x14ac:dyDescent="0.45">
      <c r="F152" s="21">
        <v>41424</v>
      </c>
    </row>
    <row r="153" spans="6:6" x14ac:dyDescent="0.45">
      <c r="F153" s="21">
        <v>41524</v>
      </c>
    </row>
    <row r="154" spans="6:6" x14ac:dyDescent="0.45">
      <c r="F154" s="21">
        <v>41559</v>
      </c>
    </row>
    <row r="155" spans="6:6" x14ac:dyDescent="0.45">
      <c r="F155" s="21">
        <v>41580</v>
      </c>
    </row>
    <row r="156" spans="6:6" x14ac:dyDescent="0.45">
      <c r="F156" s="21">
        <v>41593</v>
      </c>
    </row>
    <row r="157" spans="6:6" x14ac:dyDescent="0.45">
      <c r="F157" s="21">
        <v>41633</v>
      </c>
    </row>
    <row r="158" spans="6:6" x14ac:dyDescent="0.45">
      <c r="F158" s="21">
        <v>41640</v>
      </c>
    </row>
    <row r="159" spans="6:6" x14ac:dyDescent="0.45">
      <c r="F159" s="21">
        <v>41701</v>
      </c>
    </row>
    <row r="160" spans="6:6" x14ac:dyDescent="0.45">
      <c r="F160" s="21">
        <v>41702</v>
      </c>
    </row>
    <row r="161" spans="6:6" x14ac:dyDescent="0.45">
      <c r="F161" s="21">
        <v>41747</v>
      </c>
    </row>
    <row r="162" spans="6:6" x14ac:dyDescent="0.45">
      <c r="F162" s="21">
        <v>41750</v>
      </c>
    </row>
    <row r="163" spans="6:6" x14ac:dyDescent="0.45">
      <c r="F163" s="21">
        <v>41760</v>
      </c>
    </row>
    <row r="164" spans="6:6" x14ac:dyDescent="0.45">
      <c r="F164" s="21">
        <v>41809</v>
      </c>
    </row>
    <row r="165" spans="6:6" x14ac:dyDescent="0.45">
      <c r="F165" s="21">
        <v>41889</v>
      </c>
    </row>
    <row r="166" spans="6:6" x14ac:dyDescent="0.45">
      <c r="F166" s="21">
        <v>41924</v>
      </c>
    </row>
    <row r="167" spans="6:6" x14ac:dyDescent="0.45">
      <c r="F167" s="21">
        <v>41945</v>
      </c>
    </row>
    <row r="168" spans="6:6" x14ac:dyDescent="0.45">
      <c r="F168" s="21">
        <v>41958</v>
      </c>
    </row>
    <row r="169" spans="6:6" x14ac:dyDescent="0.45">
      <c r="F169" s="21">
        <v>41998</v>
      </c>
    </row>
    <row r="170" spans="6:6" x14ac:dyDescent="0.45">
      <c r="F170" s="21">
        <v>42005</v>
      </c>
    </row>
    <row r="171" spans="6:6" x14ac:dyDescent="0.45">
      <c r="F171" s="21">
        <v>42051</v>
      </c>
    </row>
    <row r="172" spans="6:6" x14ac:dyDescent="0.45">
      <c r="F172" s="21">
        <v>42052</v>
      </c>
    </row>
    <row r="173" spans="6:6" x14ac:dyDescent="0.45">
      <c r="F173" s="21">
        <v>42097</v>
      </c>
    </row>
    <row r="174" spans="6:6" x14ac:dyDescent="0.45">
      <c r="F174" s="21">
        <v>42115</v>
      </c>
    </row>
    <row r="175" spans="6:6" x14ac:dyDescent="0.45">
      <c r="F175" s="21">
        <v>42125</v>
      </c>
    </row>
    <row r="176" spans="6:6" x14ac:dyDescent="0.45">
      <c r="F176" s="21">
        <v>42159</v>
      </c>
    </row>
    <row r="177" spans="6:6" x14ac:dyDescent="0.45">
      <c r="F177" s="21">
        <v>42254</v>
      </c>
    </row>
    <row r="178" spans="6:6" x14ac:dyDescent="0.45">
      <c r="F178" s="21">
        <v>42289</v>
      </c>
    </row>
    <row r="179" spans="6:6" x14ac:dyDescent="0.45">
      <c r="F179" s="21">
        <v>42310</v>
      </c>
    </row>
    <row r="180" spans="6:6" x14ac:dyDescent="0.45">
      <c r="F180" s="21">
        <v>42323</v>
      </c>
    </row>
    <row r="181" spans="6:6" x14ac:dyDescent="0.45">
      <c r="F181" s="21">
        <v>42363</v>
      </c>
    </row>
    <row r="182" spans="6:6" x14ac:dyDescent="0.45">
      <c r="F182" s="21">
        <v>42370</v>
      </c>
    </row>
    <row r="183" spans="6:6" x14ac:dyDescent="0.45">
      <c r="F183" s="21">
        <v>42408</v>
      </c>
    </row>
    <row r="184" spans="6:6" x14ac:dyDescent="0.45">
      <c r="F184" s="21">
        <v>42409</v>
      </c>
    </row>
    <row r="185" spans="6:6" x14ac:dyDescent="0.45">
      <c r="F185" s="21">
        <v>42454</v>
      </c>
    </row>
    <row r="186" spans="6:6" x14ac:dyDescent="0.45">
      <c r="F186" s="21">
        <v>42481</v>
      </c>
    </row>
    <row r="187" spans="6:6" x14ac:dyDescent="0.45">
      <c r="F187" s="21">
        <v>42491</v>
      </c>
    </row>
    <row r="188" spans="6:6" x14ac:dyDescent="0.45">
      <c r="F188" s="21">
        <v>42516</v>
      </c>
    </row>
    <row r="189" spans="6:6" x14ac:dyDescent="0.45">
      <c r="F189" s="21">
        <v>42620</v>
      </c>
    </row>
    <row r="190" spans="6:6" x14ac:dyDescent="0.45">
      <c r="F190" s="21">
        <v>42655</v>
      </c>
    </row>
    <row r="191" spans="6:6" x14ac:dyDescent="0.45">
      <c r="F191" s="21">
        <v>42676</v>
      </c>
    </row>
    <row r="192" spans="6:6" x14ac:dyDescent="0.45">
      <c r="F192" s="21">
        <v>42689</v>
      </c>
    </row>
    <row r="193" spans="6:6" x14ac:dyDescent="0.45">
      <c r="F193" s="21">
        <v>42729</v>
      </c>
    </row>
    <row r="194" spans="6:6" x14ac:dyDescent="0.45">
      <c r="F194" s="21">
        <v>42736</v>
      </c>
    </row>
    <row r="195" spans="6:6" x14ac:dyDescent="0.45">
      <c r="F195" s="21">
        <v>42793</v>
      </c>
    </row>
    <row r="196" spans="6:6" x14ac:dyDescent="0.45">
      <c r="F196" s="21">
        <v>42794</v>
      </c>
    </row>
    <row r="197" spans="6:6" x14ac:dyDescent="0.45">
      <c r="F197" s="21">
        <v>42839</v>
      </c>
    </row>
    <row r="198" spans="6:6" x14ac:dyDescent="0.45">
      <c r="F198" s="21">
        <v>42846</v>
      </c>
    </row>
    <row r="199" spans="6:6" x14ac:dyDescent="0.45">
      <c r="F199" s="21">
        <v>42856</v>
      </c>
    </row>
    <row r="200" spans="6:6" x14ac:dyDescent="0.45">
      <c r="F200" s="21">
        <v>42901</v>
      </c>
    </row>
    <row r="201" spans="6:6" x14ac:dyDescent="0.45">
      <c r="F201" s="21">
        <v>42985</v>
      </c>
    </row>
    <row r="202" spans="6:6" x14ac:dyDescent="0.45">
      <c r="F202" s="21">
        <v>43020</v>
      </c>
    </row>
    <row r="203" spans="6:6" x14ac:dyDescent="0.45">
      <c r="F203" s="21">
        <v>43041</v>
      </c>
    </row>
    <row r="204" spans="6:6" x14ac:dyDescent="0.45">
      <c r="F204" s="21">
        <v>43054</v>
      </c>
    </row>
    <row r="205" spans="6:6" x14ac:dyDescent="0.45">
      <c r="F205" s="21">
        <v>43094</v>
      </c>
    </row>
    <row r="206" spans="6:6" x14ac:dyDescent="0.45">
      <c r="F206" s="21">
        <v>43101</v>
      </c>
    </row>
    <row r="207" spans="6:6" x14ac:dyDescent="0.45">
      <c r="F207" s="21">
        <v>43143</v>
      </c>
    </row>
    <row r="208" spans="6:6" x14ac:dyDescent="0.45">
      <c r="F208" s="21">
        <v>43144</v>
      </c>
    </row>
    <row r="209" spans="6:6" x14ac:dyDescent="0.45">
      <c r="F209" s="21">
        <v>43189</v>
      </c>
    </row>
    <row r="210" spans="6:6" x14ac:dyDescent="0.45">
      <c r="F210" s="21">
        <v>43211</v>
      </c>
    </row>
    <row r="211" spans="6:6" x14ac:dyDescent="0.45">
      <c r="F211" s="21">
        <v>43221</v>
      </c>
    </row>
    <row r="212" spans="6:6" x14ac:dyDescent="0.45">
      <c r="F212" s="21">
        <v>43251</v>
      </c>
    </row>
    <row r="213" spans="6:6" x14ac:dyDescent="0.45">
      <c r="F213" s="21">
        <v>43350</v>
      </c>
    </row>
    <row r="214" spans="6:6" x14ac:dyDescent="0.45">
      <c r="F214" s="21">
        <v>43385</v>
      </c>
    </row>
    <row r="215" spans="6:6" x14ac:dyDescent="0.45">
      <c r="F215" s="21">
        <v>43406</v>
      </c>
    </row>
    <row r="216" spans="6:6" x14ac:dyDescent="0.45">
      <c r="F216" s="21">
        <v>43419</v>
      </c>
    </row>
    <row r="217" spans="6:6" x14ac:dyDescent="0.45">
      <c r="F217" s="21">
        <v>43459</v>
      </c>
    </row>
    <row r="218" spans="6:6" x14ac:dyDescent="0.45">
      <c r="F218" s="21">
        <v>43466</v>
      </c>
    </row>
    <row r="219" spans="6:6" x14ac:dyDescent="0.45">
      <c r="F219" s="21">
        <v>43528</v>
      </c>
    </row>
    <row r="220" spans="6:6" x14ac:dyDescent="0.45">
      <c r="F220" s="21">
        <v>43529</v>
      </c>
    </row>
    <row r="221" spans="6:6" x14ac:dyDescent="0.45">
      <c r="F221" s="21">
        <v>43574</v>
      </c>
    </row>
    <row r="222" spans="6:6" x14ac:dyDescent="0.45">
      <c r="F222" s="21">
        <v>43576</v>
      </c>
    </row>
    <row r="223" spans="6:6" x14ac:dyDescent="0.45">
      <c r="F223" s="21">
        <v>43586</v>
      </c>
    </row>
    <row r="224" spans="6:6" x14ac:dyDescent="0.45">
      <c r="F224" s="21">
        <v>43636</v>
      </c>
    </row>
    <row r="225" spans="6:6" x14ac:dyDescent="0.45">
      <c r="F225" s="21">
        <v>43715</v>
      </c>
    </row>
    <row r="226" spans="6:6" x14ac:dyDescent="0.45">
      <c r="F226" s="21">
        <v>43750</v>
      </c>
    </row>
    <row r="227" spans="6:6" x14ac:dyDescent="0.45">
      <c r="F227" s="21">
        <v>43771</v>
      </c>
    </row>
    <row r="228" spans="6:6" x14ac:dyDescent="0.45">
      <c r="F228" s="21">
        <v>43784</v>
      </c>
    </row>
    <row r="229" spans="6:6" x14ac:dyDescent="0.45">
      <c r="F229" s="21">
        <v>43824</v>
      </c>
    </row>
    <row r="230" spans="6:6" x14ac:dyDescent="0.45">
      <c r="F230" s="21">
        <v>43831</v>
      </c>
    </row>
    <row r="231" spans="6:6" x14ac:dyDescent="0.45">
      <c r="F231" s="21">
        <v>43885</v>
      </c>
    </row>
    <row r="232" spans="6:6" x14ac:dyDescent="0.45">
      <c r="F232" s="21">
        <v>43886</v>
      </c>
    </row>
    <row r="233" spans="6:6" x14ac:dyDescent="0.45">
      <c r="F233" s="21">
        <v>43931</v>
      </c>
    </row>
    <row r="234" spans="6:6" x14ac:dyDescent="0.45">
      <c r="F234" s="21">
        <v>43942</v>
      </c>
    </row>
    <row r="235" spans="6:6" x14ac:dyDescent="0.45">
      <c r="F235" s="21">
        <v>43952</v>
      </c>
    </row>
    <row r="236" spans="6:6" x14ac:dyDescent="0.45">
      <c r="F236" s="21">
        <v>43993</v>
      </c>
    </row>
    <row r="237" spans="6:6" x14ac:dyDescent="0.45">
      <c r="F237" s="21">
        <v>44081</v>
      </c>
    </row>
    <row r="238" spans="6:6" x14ac:dyDescent="0.45">
      <c r="F238" s="21">
        <v>44116</v>
      </c>
    </row>
    <row r="239" spans="6:6" x14ac:dyDescent="0.45">
      <c r="F239" s="21">
        <v>44137</v>
      </c>
    </row>
    <row r="240" spans="6:6" x14ac:dyDescent="0.45">
      <c r="F240" s="21">
        <v>44150</v>
      </c>
    </row>
    <row r="241" spans="6:6" x14ac:dyDescent="0.45">
      <c r="F241" s="21">
        <v>44190</v>
      </c>
    </row>
    <row r="242" spans="6:6" x14ac:dyDescent="0.45">
      <c r="F242" s="21">
        <v>44197</v>
      </c>
    </row>
    <row r="243" spans="6:6" x14ac:dyDescent="0.45">
      <c r="F243" s="21">
        <v>44242</v>
      </c>
    </row>
    <row r="244" spans="6:6" x14ac:dyDescent="0.45">
      <c r="F244" s="21">
        <v>44243</v>
      </c>
    </row>
    <row r="245" spans="6:6" x14ac:dyDescent="0.45">
      <c r="F245" s="21">
        <v>44288</v>
      </c>
    </row>
    <row r="246" spans="6:6" x14ac:dyDescent="0.45">
      <c r="F246" s="21">
        <v>44307</v>
      </c>
    </row>
    <row r="247" spans="6:6" x14ac:dyDescent="0.45">
      <c r="F247" s="21">
        <v>44317</v>
      </c>
    </row>
    <row r="248" spans="6:6" x14ac:dyDescent="0.45">
      <c r="F248" s="21">
        <v>44350</v>
      </c>
    </row>
    <row r="249" spans="6:6" x14ac:dyDescent="0.45">
      <c r="F249" s="21">
        <v>44446</v>
      </c>
    </row>
    <row r="250" spans="6:6" x14ac:dyDescent="0.45">
      <c r="F250" s="21">
        <v>44481</v>
      </c>
    </row>
    <row r="251" spans="6:6" x14ac:dyDescent="0.45">
      <c r="F251" s="21">
        <v>44502</v>
      </c>
    </row>
    <row r="252" spans="6:6" x14ac:dyDescent="0.45">
      <c r="F252" s="21">
        <v>44515</v>
      </c>
    </row>
    <row r="253" spans="6:6" x14ac:dyDescent="0.45">
      <c r="F253" s="21">
        <v>44555</v>
      </c>
    </row>
    <row r="254" spans="6:6" x14ac:dyDescent="0.45">
      <c r="F254" s="21">
        <v>44562</v>
      </c>
    </row>
    <row r="255" spans="6:6" x14ac:dyDescent="0.45">
      <c r="F255" s="21">
        <v>44620</v>
      </c>
    </row>
    <row r="256" spans="6:6" x14ac:dyDescent="0.45">
      <c r="F256" s="21">
        <v>44621</v>
      </c>
    </row>
    <row r="257" spans="6:6" x14ac:dyDescent="0.45">
      <c r="F257" s="21">
        <v>44666</v>
      </c>
    </row>
    <row r="258" spans="6:6" x14ac:dyDescent="0.45">
      <c r="F258" s="21">
        <v>44672</v>
      </c>
    </row>
    <row r="259" spans="6:6" x14ac:dyDescent="0.45">
      <c r="F259" s="21">
        <v>44682</v>
      </c>
    </row>
    <row r="260" spans="6:6" x14ac:dyDescent="0.45">
      <c r="F260" s="21">
        <v>44728</v>
      </c>
    </row>
    <row r="261" spans="6:6" x14ac:dyDescent="0.45">
      <c r="F261" s="21">
        <v>44811</v>
      </c>
    </row>
    <row r="262" spans="6:6" x14ac:dyDescent="0.45">
      <c r="F262" s="21">
        <v>44846</v>
      </c>
    </row>
    <row r="263" spans="6:6" x14ac:dyDescent="0.45">
      <c r="F263" s="21">
        <v>44867</v>
      </c>
    </row>
    <row r="264" spans="6:6" x14ac:dyDescent="0.45">
      <c r="F264" s="21">
        <v>44880</v>
      </c>
    </row>
    <row r="265" spans="6:6" x14ac:dyDescent="0.45">
      <c r="F265" s="21">
        <v>44920</v>
      </c>
    </row>
    <row r="266" spans="6:6" x14ac:dyDescent="0.45">
      <c r="F266" s="21">
        <v>44927</v>
      </c>
    </row>
    <row r="267" spans="6:6" x14ac:dyDescent="0.45">
      <c r="F267" s="21">
        <v>44977</v>
      </c>
    </row>
    <row r="268" spans="6:6" x14ac:dyDescent="0.45">
      <c r="F268" s="21">
        <v>44978</v>
      </c>
    </row>
    <row r="269" spans="6:6" x14ac:dyDescent="0.45">
      <c r="F269" s="21">
        <v>45023</v>
      </c>
    </row>
    <row r="270" spans="6:6" x14ac:dyDescent="0.45">
      <c r="F270" s="21">
        <v>45037</v>
      </c>
    </row>
    <row r="271" spans="6:6" x14ac:dyDescent="0.45">
      <c r="F271" s="21">
        <v>45047</v>
      </c>
    </row>
    <row r="272" spans="6:6" x14ac:dyDescent="0.45">
      <c r="F272" s="21">
        <v>45085</v>
      </c>
    </row>
    <row r="273" spans="6:6" x14ac:dyDescent="0.45">
      <c r="F273" s="21">
        <v>45176</v>
      </c>
    </row>
    <row r="274" spans="6:6" x14ac:dyDescent="0.45">
      <c r="F274" s="21">
        <v>45211</v>
      </c>
    </row>
    <row r="275" spans="6:6" x14ac:dyDescent="0.45">
      <c r="F275" s="21">
        <v>45232</v>
      </c>
    </row>
    <row r="276" spans="6:6" x14ac:dyDescent="0.45">
      <c r="F276" s="21">
        <v>45245</v>
      </c>
    </row>
    <row r="277" spans="6:6" x14ac:dyDescent="0.45">
      <c r="F277" s="21">
        <v>45285</v>
      </c>
    </row>
    <row r="278" spans="6:6" x14ac:dyDescent="0.45">
      <c r="F278" s="21">
        <v>45292</v>
      </c>
    </row>
    <row r="279" spans="6:6" x14ac:dyDescent="0.45">
      <c r="F279" s="21">
        <v>45334</v>
      </c>
    </row>
    <row r="280" spans="6:6" x14ac:dyDescent="0.45">
      <c r="F280" s="21">
        <v>45335</v>
      </c>
    </row>
    <row r="281" spans="6:6" x14ac:dyDescent="0.45">
      <c r="F281" s="21">
        <v>45380</v>
      </c>
    </row>
    <row r="282" spans="6:6" x14ac:dyDescent="0.45">
      <c r="F282" s="21">
        <v>45403</v>
      </c>
    </row>
    <row r="283" spans="6:6" x14ac:dyDescent="0.45">
      <c r="F283" s="21">
        <v>45413</v>
      </c>
    </row>
    <row r="284" spans="6:6" x14ac:dyDescent="0.45">
      <c r="F284" s="21">
        <v>45442</v>
      </c>
    </row>
    <row r="285" spans="6:6" x14ac:dyDescent="0.45">
      <c r="F285" s="21">
        <v>45542</v>
      </c>
    </row>
    <row r="286" spans="6:6" x14ac:dyDescent="0.45">
      <c r="F286" s="21">
        <v>45577</v>
      </c>
    </row>
    <row r="287" spans="6:6" x14ac:dyDescent="0.45">
      <c r="F287" s="21">
        <v>45598</v>
      </c>
    </row>
    <row r="288" spans="6:6" x14ac:dyDescent="0.45">
      <c r="F288" s="21">
        <v>45611</v>
      </c>
    </row>
    <row r="289" spans="6:6" x14ac:dyDescent="0.45">
      <c r="F289" s="21">
        <v>45616</v>
      </c>
    </row>
    <row r="290" spans="6:6" x14ac:dyDescent="0.45">
      <c r="F290" s="21">
        <v>45651</v>
      </c>
    </row>
    <row r="291" spans="6:6" x14ac:dyDescent="0.45">
      <c r="F291" s="21">
        <v>45658</v>
      </c>
    </row>
    <row r="292" spans="6:6" x14ac:dyDescent="0.45">
      <c r="F292" s="21">
        <v>45719</v>
      </c>
    </row>
    <row r="293" spans="6:6" x14ac:dyDescent="0.45">
      <c r="F293" s="21">
        <v>45720</v>
      </c>
    </row>
    <row r="294" spans="6:6" x14ac:dyDescent="0.45">
      <c r="F294" s="21">
        <v>45765</v>
      </c>
    </row>
    <row r="295" spans="6:6" x14ac:dyDescent="0.45">
      <c r="F295" s="21">
        <v>45768</v>
      </c>
    </row>
    <row r="296" spans="6:6" x14ac:dyDescent="0.45">
      <c r="F296" s="21">
        <v>45778</v>
      </c>
    </row>
    <row r="297" spans="6:6" x14ac:dyDescent="0.45">
      <c r="F297" s="21">
        <v>45827</v>
      </c>
    </row>
    <row r="298" spans="6:6" x14ac:dyDescent="0.45">
      <c r="F298" s="21">
        <v>45907</v>
      </c>
    </row>
    <row r="299" spans="6:6" x14ac:dyDescent="0.45">
      <c r="F299" s="21">
        <v>45942</v>
      </c>
    </row>
    <row r="300" spans="6:6" x14ac:dyDescent="0.45">
      <c r="F300" s="21">
        <v>45963</v>
      </c>
    </row>
    <row r="301" spans="6:6" x14ac:dyDescent="0.45">
      <c r="F301" s="21">
        <v>45976</v>
      </c>
    </row>
    <row r="302" spans="6:6" x14ac:dyDescent="0.45">
      <c r="F302" s="21">
        <v>45981</v>
      </c>
    </row>
    <row r="303" spans="6:6" x14ac:dyDescent="0.45">
      <c r="F303" s="21">
        <v>46016</v>
      </c>
    </row>
    <row r="304" spans="6:6" x14ac:dyDescent="0.45">
      <c r="F304" s="21">
        <v>46023</v>
      </c>
    </row>
    <row r="305" spans="6:6" x14ac:dyDescent="0.45">
      <c r="F305" s="21">
        <v>46069</v>
      </c>
    </row>
    <row r="306" spans="6:6" x14ac:dyDescent="0.45">
      <c r="F306" s="21">
        <v>46070</v>
      </c>
    </row>
    <row r="307" spans="6:6" x14ac:dyDescent="0.45">
      <c r="F307" s="21">
        <v>46115</v>
      </c>
    </row>
    <row r="308" spans="6:6" x14ac:dyDescent="0.45">
      <c r="F308" s="21">
        <v>46133</v>
      </c>
    </row>
    <row r="309" spans="6:6" x14ac:dyDescent="0.45">
      <c r="F309" s="21">
        <v>46143</v>
      </c>
    </row>
    <row r="310" spans="6:6" x14ac:dyDescent="0.45">
      <c r="F310" s="21">
        <v>46177</v>
      </c>
    </row>
    <row r="311" spans="6:6" x14ac:dyDescent="0.45">
      <c r="F311" s="21">
        <v>46272</v>
      </c>
    </row>
    <row r="312" spans="6:6" x14ac:dyDescent="0.45">
      <c r="F312" s="21">
        <v>46307</v>
      </c>
    </row>
    <row r="313" spans="6:6" x14ac:dyDescent="0.45">
      <c r="F313" s="21">
        <v>46328</v>
      </c>
    </row>
    <row r="314" spans="6:6" x14ac:dyDescent="0.45">
      <c r="F314" s="21">
        <v>46341</v>
      </c>
    </row>
    <row r="315" spans="6:6" x14ac:dyDescent="0.45">
      <c r="F315" s="21">
        <v>46346</v>
      </c>
    </row>
    <row r="316" spans="6:6" x14ac:dyDescent="0.45">
      <c r="F316" s="21">
        <v>46381</v>
      </c>
    </row>
    <row r="317" spans="6:6" x14ac:dyDescent="0.45">
      <c r="F317" s="21">
        <v>46388</v>
      </c>
    </row>
    <row r="318" spans="6:6" x14ac:dyDescent="0.45">
      <c r="F318" s="21">
        <v>46426</v>
      </c>
    </row>
    <row r="319" spans="6:6" x14ac:dyDescent="0.45">
      <c r="F319" s="21">
        <v>46427</v>
      </c>
    </row>
    <row r="320" spans="6:6" x14ac:dyDescent="0.45">
      <c r="F320" s="21">
        <v>46472</v>
      </c>
    </row>
    <row r="321" spans="6:6" x14ac:dyDescent="0.45">
      <c r="F321" s="21">
        <v>46498</v>
      </c>
    </row>
    <row r="322" spans="6:6" x14ac:dyDescent="0.45">
      <c r="F322" s="21">
        <v>46508</v>
      </c>
    </row>
    <row r="323" spans="6:6" x14ac:dyDescent="0.45">
      <c r="F323" s="21">
        <v>46534</v>
      </c>
    </row>
    <row r="324" spans="6:6" x14ac:dyDescent="0.45">
      <c r="F324" s="21">
        <v>46637</v>
      </c>
    </row>
    <row r="325" spans="6:6" x14ac:dyDescent="0.45">
      <c r="F325" s="21">
        <v>46672</v>
      </c>
    </row>
    <row r="326" spans="6:6" x14ac:dyDescent="0.45">
      <c r="F326" s="21">
        <v>46693</v>
      </c>
    </row>
    <row r="327" spans="6:6" x14ac:dyDescent="0.45">
      <c r="F327" s="21">
        <v>46706</v>
      </c>
    </row>
    <row r="328" spans="6:6" x14ac:dyDescent="0.45">
      <c r="F328" s="21">
        <v>46711</v>
      </c>
    </row>
    <row r="329" spans="6:6" x14ac:dyDescent="0.45">
      <c r="F329" s="21">
        <v>46746</v>
      </c>
    </row>
    <row r="330" spans="6:6" x14ac:dyDescent="0.45">
      <c r="F330" s="21">
        <v>46753</v>
      </c>
    </row>
    <row r="331" spans="6:6" x14ac:dyDescent="0.45">
      <c r="F331" s="21">
        <v>46811</v>
      </c>
    </row>
    <row r="332" spans="6:6" x14ac:dyDescent="0.45">
      <c r="F332" s="21">
        <v>46812</v>
      </c>
    </row>
    <row r="333" spans="6:6" x14ac:dyDescent="0.45">
      <c r="F333" s="21">
        <v>46857</v>
      </c>
    </row>
    <row r="334" spans="6:6" x14ac:dyDescent="0.45">
      <c r="F334" s="21">
        <v>46864</v>
      </c>
    </row>
    <row r="335" spans="6:6" x14ac:dyDescent="0.45">
      <c r="F335" s="21">
        <v>46874</v>
      </c>
    </row>
    <row r="336" spans="6:6" x14ac:dyDescent="0.45">
      <c r="F336" s="21">
        <v>46919</v>
      </c>
    </row>
    <row r="337" spans="6:6" x14ac:dyDescent="0.45">
      <c r="F337" s="21">
        <v>47003</v>
      </c>
    </row>
    <row r="338" spans="6:6" x14ac:dyDescent="0.45">
      <c r="F338" s="21">
        <v>47038</v>
      </c>
    </row>
    <row r="339" spans="6:6" x14ac:dyDescent="0.45">
      <c r="F339" s="21">
        <v>47059</v>
      </c>
    </row>
    <row r="340" spans="6:6" x14ac:dyDescent="0.45">
      <c r="F340" s="21">
        <v>47072</v>
      </c>
    </row>
    <row r="341" spans="6:6" x14ac:dyDescent="0.45">
      <c r="F341" s="21">
        <v>47077</v>
      </c>
    </row>
    <row r="342" spans="6:6" x14ac:dyDescent="0.45">
      <c r="F342" s="21">
        <v>47112</v>
      </c>
    </row>
    <row r="343" spans="6:6" x14ac:dyDescent="0.45">
      <c r="F343" s="21">
        <v>47119</v>
      </c>
    </row>
    <row r="344" spans="6:6" x14ac:dyDescent="0.45">
      <c r="F344" s="21">
        <v>47161</v>
      </c>
    </row>
    <row r="345" spans="6:6" x14ac:dyDescent="0.45">
      <c r="F345" s="21">
        <v>47162</v>
      </c>
    </row>
    <row r="346" spans="6:6" x14ac:dyDescent="0.45">
      <c r="F346" s="21">
        <v>47207</v>
      </c>
    </row>
    <row r="347" spans="6:6" x14ac:dyDescent="0.45">
      <c r="F347" s="21">
        <v>47229</v>
      </c>
    </row>
    <row r="348" spans="6:6" x14ac:dyDescent="0.45">
      <c r="F348" s="21">
        <v>47239</v>
      </c>
    </row>
    <row r="349" spans="6:6" x14ac:dyDescent="0.45">
      <c r="F349" s="21">
        <v>47269</v>
      </c>
    </row>
    <row r="350" spans="6:6" x14ac:dyDescent="0.45">
      <c r="F350" s="21">
        <v>47368</v>
      </c>
    </row>
    <row r="351" spans="6:6" x14ac:dyDescent="0.45">
      <c r="F351" s="21">
        <v>47403</v>
      </c>
    </row>
    <row r="352" spans="6:6" x14ac:dyDescent="0.45">
      <c r="F352" s="21">
        <v>47424</v>
      </c>
    </row>
    <row r="353" spans="6:6" x14ac:dyDescent="0.45">
      <c r="F353" s="21">
        <v>47437</v>
      </c>
    </row>
    <row r="354" spans="6:6" x14ac:dyDescent="0.45">
      <c r="F354" s="21">
        <v>47442</v>
      </c>
    </row>
    <row r="355" spans="6:6" x14ac:dyDescent="0.45">
      <c r="F355" s="21">
        <v>47477</v>
      </c>
    </row>
    <row r="356" spans="6:6" x14ac:dyDescent="0.45">
      <c r="F356" s="21">
        <v>47484</v>
      </c>
    </row>
    <row r="357" spans="6:6" x14ac:dyDescent="0.45">
      <c r="F357" s="21">
        <v>47546</v>
      </c>
    </row>
    <row r="358" spans="6:6" x14ac:dyDescent="0.45">
      <c r="F358" s="21">
        <v>47547</v>
      </c>
    </row>
    <row r="359" spans="6:6" x14ac:dyDescent="0.45">
      <c r="F359" s="21">
        <v>47592</v>
      </c>
    </row>
    <row r="360" spans="6:6" x14ac:dyDescent="0.45">
      <c r="F360" s="21">
        <v>47594</v>
      </c>
    </row>
    <row r="361" spans="6:6" x14ac:dyDescent="0.45">
      <c r="F361" s="21">
        <v>47604</v>
      </c>
    </row>
    <row r="362" spans="6:6" x14ac:dyDescent="0.45">
      <c r="F362" s="21">
        <v>47654</v>
      </c>
    </row>
    <row r="363" spans="6:6" x14ac:dyDescent="0.45">
      <c r="F363" s="21">
        <v>47733</v>
      </c>
    </row>
    <row r="364" spans="6:6" x14ac:dyDescent="0.45">
      <c r="F364" s="21">
        <v>47768</v>
      </c>
    </row>
    <row r="365" spans="6:6" x14ac:dyDescent="0.45">
      <c r="F365" s="21">
        <v>47789</v>
      </c>
    </row>
    <row r="366" spans="6:6" x14ac:dyDescent="0.45">
      <c r="F366" s="21">
        <v>47802</v>
      </c>
    </row>
    <row r="367" spans="6:6" x14ac:dyDescent="0.45">
      <c r="F367" s="21">
        <v>47807</v>
      </c>
    </row>
    <row r="368" spans="6:6" x14ac:dyDescent="0.45">
      <c r="F368" s="21">
        <v>47842</v>
      </c>
    </row>
    <row r="369" spans="6:6" x14ac:dyDescent="0.45">
      <c r="F369" s="21">
        <v>47849</v>
      </c>
    </row>
    <row r="370" spans="6:6" x14ac:dyDescent="0.45">
      <c r="F370" s="21">
        <v>47903</v>
      </c>
    </row>
    <row r="371" spans="6:6" x14ac:dyDescent="0.45">
      <c r="F371" s="21">
        <v>47904</v>
      </c>
    </row>
    <row r="372" spans="6:6" x14ac:dyDescent="0.45">
      <c r="F372" s="21">
        <v>47949</v>
      </c>
    </row>
    <row r="373" spans="6:6" x14ac:dyDescent="0.45">
      <c r="F373" s="21">
        <v>47959</v>
      </c>
    </row>
    <row r="374" spans="6:6" x14ac:dyDescent="0.45">
      <c r="F374" s="21">
        <v>47969</v>
      </c>
    </row>
    <row r="375" spans="6:6" x14ac:dyDescent="0.45">
      <c r="F375" s="21">
        <v>48011</v>
      </c>
    </row>
    <row r="376" spans="6:6" x14ac:dyDescent="0.45">
      <c r="F376" s="21">
        <v>48098</v>
      </c>
    </row>
    <row r="377" spans="6:6" x14ac:dyDescent="0.45">
      <c r="F377" s="21">
        <v>48133</v>
      </c>
    </row>
    <row r="378" spans="6:6" x14ac:dyDescent="0.45">
      <c r="F378" s="21">
        <v>48154</v>
      </c>
    </row>
    <row r="379" spans="6:6" x14ac:dyDescent="0.45">
      <c r="F379" s="21">
        <v>48167</v>
      </c>
    </row>
    <row r="380" spans="6:6" x14ac:dyDescent="0.45">
      <c r="F380" s="21">
        <v>48172</v>
      </c>
    </row>
    <row r="381" spans="6:6" x14ac:dyDescent="0.45">
      <c r="F381" s="21">
        <v>48207</v>
      </c>
    </row>
    <row r="382" spans="6:6" x14ac:dyDescent="0.45">
      <c r="F382" s="21">
        <v>48214</v>
      </c>
    </row>
    <row r="383" spans="6:6" x14ac:dyDescent="0.45">
      <c r="F383" s="21">
        <v>48253</v>
      </c>
    </row>
    <row r="384" spans="6:6" x14ac:dyDescent="0.45">
      <c r="F384" s="21">
        <v>48254</v>
      </c>
    </row>
    <row r="385" spans="6:6" x14ac:dyDescent="0.45">
      <c r="F385" s="21">
        <v>48299</v>
      </c>
    </row>
    <row r="386" spans="6:6" x14ac:dyDescent="0.45">
      <c r="F386" s="21">
        <v>48325</v>
      </c>
    </row>
    <row r="387" spans="6:6" x14ac:dyDescent="0.45">
      <c r="F387" s="21">
        <v>48335</v>
      </c>
    </row>
    <row r="388" spans="6:6" x14ac:dyDescent="0.45">
      <c r="F388" s="21">
        <v>48361</v>
      </c>
    </row>
    <row r="389" spans="6:6" x14ac:dyDescent="0.45">
      <c r="F389" s="21">
        <v>48464</v>
      </c>
    </row>
    <row r="390" spans="6:6" x14ac:dyDescent="0.45">
      <c r="F390" s="21">
        <v>48499</v>
      </c>
    </row>
    <row r="391" spans="6:6" x14ac:dyDescent="0.45">
      <c r="F391" s="21">
        <v>48520</v>
      </c>
    </row>
    <row r="392" spans="6:6" x14ac:dyDescent="0.45">
      <c r="F392" s="21">
        <v>48533</v>
      </c>
    </row>
    <row r="393" spans="6:6" x14ac:dyDescent="0.45">
      <c r="F393" s="21">
        <v>48538</v>
      </c>
    </row>
    <row r="394" spans="6:6" x14ac:dyDescent="0.45">
      <c r="F394" s="21">
        <v>48573</v>
      </c>
    </row>
    <row r="395" spans="6:6" x14ac:dyDescent="0.45">
      <c r="F395" s="21">
        <v>48580</v>
      </c>
    </row>
    <row r="396" spans="6:6" x14ac:dyDescent="0.45">
      <c r="F396" s="21">
        <v>48638</v>
      </c>
    </row>
    <row r="397" spans="6:6" x14ac:dyDescent="0.45">
      <c r="F397" s="21">
        <v>48639</v>
      </c>
    </row>
    <row r="398" spans="6:6" x14ac:dyDescent="0.45">
      <c r="F398" s="21">
        <v>48684</v>
      </c>
    </row>
    <row r="399" spans="6:6" x14ac:dyDescent="0.45">
      <c r="F399" s="21">
        <v>48690</v>
      </c>
    </row>
    <row r="400" spans="6:6" x14ac:dyDescent="0.45">
      <c r="F400" s="21">
        <v>48700</v>
      </c>
    </row>
    <row r="401" spans="6:6" x14ac:dyDescent="0.45">
      <c r="F401" s="21">
        <v>48746</v>
      </c>
    </row>
    <row r="402" spans="6:6" x14ac:dyDescent="0.45">
      <c r="F402" s="21">
        <v>48829</v>
      </c>
    </row>
    <row r="403" spans="6:6" x14ac:dyDescent="0.45">
      <c r="F403" s="21">
        <v>48864</v>
      </c>
    </row>
    <row r="404" spans="6:6" x14ac:dyDescent="0.45">
      <c r="F404" s="21">
        <v>48885</v>
      </c>
    </row>
    <row r="405" spans="6:6" x14ac:dyDescent="0.45">
      <c r="F405" s="21">
        <v>48898</v>
      </c>
    </row>
    <row r="406" spans="6:6" x14ac:dyDescent="0.45">
      <c r="F406" s="21">
        <v>48903</v>
      </c>
    </row>
    <row r="407" spans="6:6" x14ac:dyDescent="0.45">
      <c r="F407" s="21">
        <v>48938</v>
      </c>
    </row>
    <row r="408" spans="6:6" x14ac:dyDescent="0.45">
      <c r="F408" s="21">
        <v>48945</v>
      </c>
    </row>
    <row r="409" spans="6:6" x14ac:dyDescent="0.45">
      <c r="F409" s="21">
        <v>48995</v>
      </c>
    </row>
    <row r="410" spans="6:6" x14ac:dyDescent="0.45">
      <c r="F410" s="21">
        <v>48996</v>
      </c>
    </row>
    <row r="411" spans="6:6" x14ac:dyDescent="0.45">
      <c r="F411" s="21">
        <v>49041</v>
      </c>
    </row>
    <row r="412" spans="6:6" x14ac:dyDescent="0.45">
      <c r="F412" s="21">
        <v>49055</v>
      </c>
    </row>
    <row r="413" spans="6:6" x14ac:dyDescent="0.45">
      <c r="F413" s="21">
        <v>49065</v>
      </c>
    </row>
    <row r="414" spans="6:6" x14ac:dyDescent="0.45">
      <c r="F414" s="21">
        <v>49103</v>
      </c>
    </row>
    <row r="415" spans="6:6" x14ac:dyDescent="0.45">
      <c r="F415" s="21">
        <v>49194</v>
      </c>
    </row>
    <row r="416" spans="6:6" x14ac:dyDescent="0.45">
      <c r="F416" s="21">
        <v>49229</v>
      </c>
    </row>
    <row r="417" spans="6:6" x14ac:dyDescent="0.45">
      <c r="F417" s="21">
        <v>49250</v>
      </c>
    </row>
    <row r="418" spans="6:6" x14ac:dyDescent="0.45">
      <c r="F418" s="21">
        <v>49263</v>
      </c>
    </row>
    <row r="419" spans="6:6" x14ac:dyDescent="0.45">
      <c r="F419" s="21">
        <v>49268</v>
      </c>
    </row>
    <row r="420" spans="6:6" x14ac:dyDescent="0.45">
      <c r="F420" s="21">
        <v>49303</v>
      </c>
    </row>
    <row r="421" spans="6:6" x14ac:dyDescent="0.45">
      <c r="F421" s="21">
        <v>49310</v>
      </c>
    </row>
    <row r="422" spans="6:6" x14ac:dyDescent="0.45">
      <c r="F422" s="21">
        <v>49345</v>
      </c>
    </row>
    <row r="423" spans="6:6" x14ac:dyDescent="0.45">
      <c r="F423" s="21">
        <v>49346</v>
      </c>
    </row>
    <row r="424" spans="6:6" x14ac:dyDescent="0.45">
      <c r="F424" s="21">
        <v>49391</v>
      </c>
    </row>
    <row r="425" spans="6:6" x14ac:dyDescent="0.45">
      <c r="F425" s="21">
        <v>49420</v>
      </c>
    </row>
    <row r="426" spans="6:6" x14ac:dyDescent="0.45">
      <c r="F426" s="21">
        <v>49430</v>
      </c>
    </row>
    <row r="427" spans="6:6" x14ac:dyDescent="0.45">
      <c r="F427" s="21">
        <v>49453</v>
      </c>
    </row>
    <row r="428" spans="6:6" x14ac:dyDescent="0.45">
      <c r="F428" s="21">
        <v>49559</v>
      </c>
    </row>
    <row r="429" spans="6:6" x14ac:dyDescent="0.45">
      <c r="F429" s="21">
        <v>49594</v>
      </c>
    </row>
    <row r="430" spans="6:6" x14ac:dyDescent="0.45">
      <c r="F430" s="21">
        <v>49615</v>
      </c>
    </row>
    <row r="431" spans="6:6" x14ac:dyDescent="0.45">
      <c r="F431" s="21">
        <v>49628</v>
      </c>
    </row>
    <row r="432" spans="6:6" x14ac:dyDescent="0.45">
      <c r="F432" s="21">
        <v>49633</v>
      </c>
    </row>
    <row r="433" spans="6:6" x14ac:dyDescent="0.45">
      <c r="F433" s="21">
        <v>49668</v>
      </c>
    </row>
    <row r="434" spans="6:6" x14ac:dyDescent="0.45">
      <c r="F434" s="21">
        <v>49675</v>
      </c>
    </row>
    <row r="435" spans="6:6" x14ac:dyDescent="0.45">
      <c r="F435" s="21">
        <v>49730</v>
      </c>
    </row>
    <row r="436" spans="6:6" x14ac:dyDescent="0.45">
      <c r="F436" s="21">
        <v>49731</v>
      </c>
    </row>
    <row r="437" spans="6:6" x14ac:dyDescent="0.45">
      <c r="F437" s="21">
        <v>49776</v>
      </c>
    </row>
    <row r="438" spans="6:6" x14ac:dyDescent="0.45">
      <c r="F438" s="21">
        <v>49786</v>
      </c>
    </row>
    <row r="439" spans="6:6" x14ac:dyDescent="0.45">
      <c r="F439" s="21">
        <v>49796</v>
      </c>
    </row>
    <row r="440" spans="6:6" x14ac:dyDescent="0.45">
      <c r="F440" s="21">
        <v>49838</v>
      </c>
    </row>
    <row r="441" spans="6:6" x14ac:dyDescent="0.45">
      <c r="F441" s="21">
        <v>49925</v>
      </c>
    </row>
    <row r="442" spans="6:6" x14ac:dyDescent="0.45">
      <c r="F442" s="21">
        <v>49960</v>
      </c>
    </row>
    <row r="443" spans="6:6" x14ac:dyDescent="0.45">
      <c r="F443" s="21">
        <v>49981</v>
      </c>
    </row>
    <row r="444" spans="6:6" x14ac:dyDescent="0.45">
      <c r="F444" s="21">
        <v>49994</v>
      </c>
    </row>
    <row r="445" spans="6:6" x14ac:dyDescent="0.45">
      <c r="F445" s="21">
        <v>49999</v>
      </c>
    </row>
    <row r="446" spans="6:6" x14ac:dyDescent="0.45">
      <c r="F446" s="21">
        <v>50034</v>
      </c>
    </row>
    <row r="447" spans="6:6" x14ac:dyDescent="0.45">
      <c r="F447" s="21">
        <v>50041</v>
      </c>
    </row>
    <row r="448" spans="6:6" x14ac:dyDescent="0.45">
      <c r="F448" s="21">
        <v>50087</v>
      </c>
    </row>
    <row r="449" spans="6:6" x14ac:dyDescent="0.45">
      <c r="F449" s="21">
        <v>50088</v>
      </c>
    </row>
    <row r="450" spans="6:6" x14ac:dyDescent="0.45">
      <c r="F450" s="21">
        <v>50133</v>
      </c>
    </row>
    <row r="451" spans="6:6" x14ac:dyDescent="0.45">
      <c r="F451" s="21">
        <v>50151</v>
      </c>
    </row>
    <row r="452" spans="6:6" x14ac:dyDescent="0.45">
      <c r="F452" s="21">
        <v>50161</v>
      </c>
    </row>
    <row r="453" spans="6:6" x14ac:dyDescent="0.45">
      <c r="F453" s="21">
        <v>50195</v>
      </c>
    </row>
    <row r="454" spans="6:6" x14ac:dyDescent="0.45">
      <c r="F454" s="21">
        <v>50290</v>
      </c>
    </row>
    <row r="455" spans="6:6" x14ac:dyDescent="0.45">
      <c r="F455" s="21">
        <v>50325</v>
      </c>
    </row>
    <row r="456" spans="6:6" x14ac:dyDescent="0.45">
      <c r="F456" s="21">
        <v>50346</v>
      </c>
    </row>
    <row r="457" spans="6:6" x14ac:dyDescent="0.45">
      <c r="F457" s="21">
        <v>50359</v>
      </c>
    </row>
    <row r="458" spans="6:6" x14ac:dyDescent="0.45">
      <c r="F458" s="21">
        <v>50364</v>
      </c>
    </row>
    <row r="459" spans="6:6" x14ac:dyDescent="0.45">
      <c r="F459" s="21">
        <v>50399</v>
      </c>
    </row>
    <row r="460" spans="6:6" x14ac:dyDescent="0.45">
      <c r="F460" s="21">
        <v>50406</v>
      </c>
    </row>
    <row r="461" spans="6:6" x14ac:dyDescent="0.45">
      <c r="F461" s="21">
        <v>50472</v>
      </c>
    </row>
    <row r="462" spans="6:6" x14ac:dyDescent="0.45">
      <c r="F462" s="21">
        <v>50473</v>
      </c>
    </row>
    <row r="463" spans="6:6" x14ac:dyDescent="0.45">
      <c r="F463" s="21">
        <v>50516</v>
      </c>
    </row>
    <row r="464" spans="6:6" x14ac:dyDescent="0.45">
      <c r="F464" s="21">
        <v>50518</v>
      </c>
    </row>
    <row r="465" spans="6:6" x14ac:dyDescent="0.45">
      <c r="F465" s="21">
        <v>50526</v>
      </c>
    </row>
    <row r="466" spans="6:6" x14ac:dyDescent="0.45">
      <c r="F466" s="21">
        <v>50580</v>
      </c>
    </row>
    <row r="467" spans="6:6" x14ac:dyDescent="0.45">
      <c r="F467" s="21">
        <v>50655</v>
      </c>
    </row>
    <row r="468" spans="6:6" x14ac:dyDescent="0.45">
      <c r="F468" s="21">
        <v>50690</v>
      </c>
    </row>
    <row r="469" spans="6:6" x14ac:dyDescent="0.45">
      <c r="F469" s="21">
        <v>50711</v>
      </c>
    </row>
    <row r="470" spans="6:6" x14ac:dyDescent="0.45">
      <c r="F470" s="21">
        <v>50724</v>
      </c>
    </row>
    <row r="471" spans="6:6" x14ac:dyDescent="0.45">
      <c r="F471" s="21">
        <v>50729</v>
      </c>
    </row>
    <row r="472" spans="6:6" x14ac:dyDescent="0.45">
      <c r="F472" s="21">
        <v>50764</v>
      </c>
    </row>
    <row r="473" spans="6:6" x14ac:dyDescent="0.45">
      <c r="F473" s="21">
        <v>50771</v>
      </c>
    </row>
    <row r="474" spans="6:6" x14ac:dyDescent="0.45">
      <c r="F474" s="21">
        <v>50822</v>
      </c>
    </row>
    <row r="475" spans="6:6" x14ac:dyDescent="0.45">
      <c r="F475" s="21">
        <v>50823</v>
      </c>
    </row>
    <row r="476" spans="6:6" x14ac:dyDescent="0.45">
      <c r="F476" s="21">
        <v>50868</v>
      </c>
    </row>
    <row r="477" spans="6:6" x14ac:dyDescent="0.45">
      <c r="F477" s="21">
        <v>50881</v>
      </c>
    </row>
    <row r="478" spans="6:6" x14ac:dyDescent="0.45">
      <c r="F478" s="21">
        <v>50891</v>
      </c>
    </row>
    <row r="479" spans="6:6" x14ac:dyDescent="0.45">
      <c r="F479" s="21">
        <v>50930</v>
      </c>
    </row>
    <row r="480" spans="6:6" x14ac:dyDescent="0.45">
      <c r="F480" s="21">
        <v>51020</v>
      </c>
    </row>
    <row r="481" spans="6:6" x14ac:dyDescent="0.45">
      <c r="F481" s="21">
        <v>51055</v>
      </c>
    </row>
    <row r="482" spans="6:6" x14ac:dyDescent="0.45">
      <c r="F482" s="21">
        <v>51076</v>
      </c>
    </row>
    <row r="483" spans="6:6" x14ac:dyDescent="0.45">
      <c r="F483" s="21">
        <v>51089</v>
      </c>
    </row>
    <row r="484" spans="6:6" x14ac:dyDescent="0.45">
      <c r="F484" s="21">
        <v>51094</v>
      </c>
    </row>
    <row r="485" spans="6:6" x14ac:dyDescent="0.45">
      <c r="F485" s="21">
        <v>51129</v>
      </c>
    </row>
    <row r="486" spans="6:6" x14ac:dyDescent="0.45">
      <c r="F486" s="21">
        <v>51136</v>
      </c>
    </row>
    <row r="487" spans="6:6" x14ac:dyDescent="0.45">
      <c r="F487" s="21">
        <v>51179</v>
      </c>
    </row>
    <row r="488" spans="6:6" x14ac:dyDescent="0.45">
      <c r="F488" s="21">
        <v>51180</v>
      </c>
    </row>
    <row r="489" spans="6:6" x14ac:dyDescent="0.45">
      <c r="F489" s="21">
        <v>51225</v>
      </c>
    </row>
    <row r="490" spans="6:6" x14ac:dyDescent="0.45">
      <c r="F490" s="21">
        <v>51247</v>
      </c>
    </row>
    <row r="491" spans="6:6" x14ac:dyDescent="0.45">
      <c r="F491" s="21">
        <v>51257</v>
      </c>
    </row>
    <row r="492" spans="6:6" x14ac:dyDescent="0.45">
      <c r="F492" s="21">
        <v>51287</v>
      </c>
    </row>
    <row r="493" spans="6:6" x14ac:dyDescent="0.45">
      <c r="F493" s="21">
        <v>51386</v>
      </c>
    </row>
    <row r="494" spans="6:6" x14ac:dyDescent="0.45">
      <c r="F494" s="21">
        <v>51421</v>
      </c>
    </row>
    <row r="495" spans="6:6" x14ac:dyDescent="0.45">
      <c r="F495" s="21">
        <v>51442</v>
      </c>
    </row>
    <row r="496" spans="6:6" x14ac:dyDescent="0.45">
      <c r="F496" s="21">
        <v>51455</v>
      </c>
    </row>
    <row r="497" spans="6:6" x14ac:dyDescent="0.45">
      <c r="F497" s="21">
        <v>51460</v>
      </c>
    </row>
    <row r="498" spans="6:6" x14ac:dyDescent="0.45">
      <c r="F498" s="21">
        <v>51495</v>
      </c>
    </row>
    <row r="499" spans="6:6" x14ac:dyDescent="0.45">
      <c r="F499" s="21">
        <v>51502</v>
      </c>
    </row>
    <row r="500" spans="6:6" x14ac:dyDescent="0.45">
      <c r="F500" s="21">
        <v>51564</v>
      </c>
    </row>
    <row r="501" spans="6:6" x14ac:dyDescent="0.45">
      <c r="F501" s="21">
        <v>51565</v>
      </c>
    </row>
    <row r="502" spans="6:6" x14ac:dyDescent="0.45">
      <c r="F502" s="21">
        <v>51610</v>
      </c>
    </row>
    <row r="503" spans="6:6" x14ac:dyDescent="0.45">
      <c r="F503" s="21">
        <v>51612</v>
      </c>
    </row>
    <row r="504" spans="6:6" x14ac:dyDescent="0.45">
      <c r="F504" s="21">
        <v>51622</v>
      </c>
    </row>
    <row r="505" spans="6:6" x14ac:dyDescent="0.45">
      <c r="F505" s="21">
        <v>51672</v>
      </c>
    </row>
    <row r="506" spans="6:6" x14ac:dyDescent="0.45">
      <c r="F506" s="21">
        <v>51751</v>
      </c>
    </row>
    <row r="507" spans="6:6" x14ac:dyDescent="0.45">
      <c r="F507" s="21">
        <v>51786</v>
      </c>
    </row>
    <row r="508" spans="6:6" x14ac:dyDescent="0.45">
      <c r="F508" s="21">
        <v>51807</v>
      </c>
    </row>
    <row r="509" spans="6:6" x14ac:dyDescent="0.45">
      <c r="F509" s="21">
        <v>51820</v>
      </c>
    </row>
    <row r="510" spans="6:6" x14ac:dyDescent="0.45">
      <c r="F510" s="21">
        <v>51825</v>
      </c>
    </row>
    <row r="511" spans="6:6" x14ac:dyDescent="0.45">
      <c r="F511" s="21">
        <v>51860</v>
      </c>
    </row>
    <row r="512" spans="6:6" x14ac:dyDescent="0.45">
      <c r="F512" s="21">
        <v>51867</v>
      </c>
    </row>
    <row r="513" spans="6:6" x14ac:dyDescent="0.45">
      <c r="F513" s="21">
        <v>51914</v>
      </c>
    </row>
    <row r="514" spans="6:6" x14ac:dyDescent="0.45">
      <c r="F514" s="21">
        <v>51915</v>
      </c>
    </row>
    <row r="515" spans="6:6" x14ac:dyDescent="0.45">
      <c r="F515" s="21">
        <v>51960</v>
      </c>
    </row>
    <row r="516" spans="6:6" x14ac:dyDescent="0.45">
      <c r="F516" s="21">
        <v>51977</v>
      </c>
    </row>
    <row r="517" spans="6:6" x14ac:dyDescent="0.45">
      <c r="F517" s="21">
        <v>51987</v>
      </c>
    </row>
    <row r="518" spans="6:6" x14ac:dyDescent="0.45">
      <c r="F518" s="21">
        <v>52022</v>
      </c>
    </row>
    <row r="519" spans="6:6" x14ac:dyDescent="0.45">
      <c r="F519" s="21">
        <v>52116</v>
      </c>
    </row>
    <row r="520" spans="6:6" x14ac:dyDescent="0.45">
      <c r="F520" s="21">
        <v>52151</v>
      </c>
    </row>
    <row r="521" spans="6:6" x14ac:dyDescent="0.45">
      <c r="F521" s="21">
        <v>52172</v>
      </c>
    </row>
    <row r="522" spans="6:6" x14ac:dyDescent="0.45">
      <c r="F522" s="21">
        <v>52185</v>
      </c>
    </row>
    <row r="523" spans="6:6" x14ac:dyDescent="0.45">
      <c r="F523" s="21">
        <v>52190</v>
      </c>
    </row>
    <row r="524" spans="6:6" x14ac:dyDescent="0.45">
      <c r="F524" s="21">
        <v>52225</v>
      </c>
    </row>
    <row r="525" spans="6:6" x14ac:dyDescent="0.45">
      <c r="F525" s="21">
        <v>52232</v>
      </c>
    </row>
    <row r="526" spans="6:6" x14ac:dyDescent="0.45">
      <c r="F526" s="21">
        <v>52271</v>
      </c>
    </row>
    <row r="527" spans="6:6" x14ac:dyDescent="0.45">
      <c r="F527" s="21">
        <v>52272</v>
      </c>
    </row>
    <row r="528" spans="6:6" x14ac:dyDescent="0.45">
      <c r="F528" s="21">
        <v>52317</v>
      </c>
    </row>
    <row r="529" spans="6:6" x14ac:dyDescent="0.45">
      <c r="F529" s="21">
        <v>52342</v>
      </c>
    </row>
    <row r="530" spans="6:6" x14ac:dyDescent="0.45">
      <c r="F530" s="21">
        <v>52352</v>
      </c>
    </row>
    <row r="531" spans="6:6" x14ac:dyDescent="0.45">
      <c r="F531" s="21">
        <v>52379</v>
      </c>
    </row>
    <row r="532" spans="6:6" x14ac:dyDescent="0.45">
      <c r="F532" s="21">
        <v>52481</v>
      </c>
    </row>
    <row r="533" spans="6:6" x14ac:dyDescent="0.45">
      <c r="F533" s="21">
        <v>52516</v>
      </c>
    </row>
    <row r="534" spans="6:6" x14ac:dyDescent="0.45">
      <c r="F534" s="21">
        <v>52537</v>
      </c>
    </row>
    <row r="535" spans="6:6" x14ac:dyDescent="0.45">
      <c r="F535" s="21">
        <v>52550</v>
      </c>
    </row>
    <row r="536" spans="6:6" x14ac:dyDescent="0.45">
      <c r="F536" s="21">
        <v>52555</v>
      </c>
    </row>
    <row r="537" spans="6:6" x14ac:dyDescent="0.45">
      <c r="F537" s="21">
        <v>52590</v>
      </c>
    </row>
    <row r="538" spans="6:6" x14ac:dyDescent="0.45">
      <c r="F538" s="21">
        <v>52597</v>
      </c>
    </row>
    <row r="539" spans="6:6" x14ac:dyDescent="0.45">
      <c r="F539" s="21">
        <v>52656</v>
      </c>
    </row>
    <row r="540" spans="6:6" x14ac:dyDescent="0.45">
      <c r="F540" s="21">
        <v>52657</v>
      </c>
    </row>
    <row r="541" spans="6:6" x14ac:dyDescent="0.45">
      <c r="F541" s="21">
        <v>52702</v>
      </c>
    </row>
    <row r="542" spans="6:6" x14ac:dyDescent="0.45">
      <c r="F542" s="21">
        <v>52708</v>
      </c>
    </row>
    <row r="543" spans="6:6" x14ac:dyDescent="0.45">
      <c r="F543" s="21">
        <v>52718</v>
      </c>
    </row>
    <row r="544" spans="6:6" x14ac:dyDescent="0.45">
      <c r="F544" s="21">
        <v>52764</v>
      </c>
    </row>
    <row r="545" spans="6:6" x14ac:dyDescent="0.45">
      <c r="F545" s="21">
        <v>52847</v>
      </c>
    </row>
    <row r="546" spans="6:6" x14ac:dyDescent="0.45">
      <c r="F546" s="21">
        <v>52882</v>
      </c>
    </row>
    <row r="547" spans="6:6" x14ac:dyDescent="0.45">
      <c r="F547" s="21">
        <v>52903</v>
      </c>
    </row>
    <row r="548" spans="6:6" x14ac:dyDescent="0.45">
      <c r="F548" s="21">
        <v>52916</v>
      </c>
    </row>
    <row r="549" spans="6:6" x14ac:dyDescent="0.45">
      <c r="F549" s="21">
        <v>52921</v>
      </c>
    </row>
    <row r="550" spans="6:6" x14ac:dyDescent="0.45">
      <c r="F550" s="21">
        <v>52956</v>
      </c>
    </row>
    <row r="551" spans="6:6" x14ac:dyDescent="0.45">
      <c r="F551" s="21">
        <v>52963</v>
      </c>
    </row>
    <row r="552" spans="6:6" x14ac:dyDescent="0.45">
      <c r="F552" s="21">
        <v>53013</v>
      </c>
    </row>
    <row r="553" spans="6:6" x14ac:dyDescent="0.45">
      <c r="F553" s="21">
        <v>53014</v>
      </c>
    </row>
    <row r="554" spans="6:6" x14ac:dyDescent="0.45">
      <c r="F554" s="21">
        <v>53059</v>
      </c>
    </row>
    <row r="555" spans="6:6" x14ac:dyDescent="0.45">
      <c r="F555" s="21">
        <v>53073</v>
      </c>
    </row>
    <row r="556" spans="6:6" x14ac:dyDescent="0.45">
      <c r="F556" s="21">
        <v>53083</v>
      </c>
    </row>
    <row r="557" spans="6:6" x14ac:dyDescent="0.45">
      <c r="F557" s="21">
        <v>53121</v>
      </c>
    </row>
    <row r="558" spans="6:6" x14ac:dyDescent="0.45">
      <c r="F558" s="21">
        <v>53212</v>
      </c>
    </row>
    <row r="559" spans="6:6" x14ac:dyDescent="0.45">
      <c r="F559" s="21">
        <v>53247</v>
      </c>
    </row>
    <row r="560" spans="6:6" x14ac:dyDescent="0.45">
      <c r="F560" s="21">
        <v>53268</v>
      </c>
    </row>
    <row r="561" spans="6:6" x14ac:dyDescent="0.45">
      <c r="F561" s="21">
        <v>53281</v>
      </c>
    </row>
    <row r="562" spans="6:6" x14ac:dyDescent="0.45">
      <c r="F562" s="21">
        <v>53286</v>
      </c>
    </row>
    <row r="563" spans="6:6" x14ac:dyDescent="0.45">
      <c r="F563" s="21">
        <v>53321</v>
      </c>
    </row>
    <row r="564" spans="6:6" x14ac:dyDescent="0.45">
      <c r="F564" s="21">
        <v>53328</v>
      </c>
    </row>
    <row r="565" spans="6:6" x14ac:dyDescent="0.45">
      <c r="F565" s="21">
        <v>53363</v>
      </c>
    </row>
    <row r="566" spans="6:6" x14ac:dyDescent="0.45">
      <c r="F566" s="21">
        <v>53364</v>
      </c>
    </row>
    <row r="567" spans="6:6" x14ac:dyDescent="0.45">
      <c r="F567" s="21">
        <v>53409</v>
      </c>
    </row>
    <row r="568" spans="6:6" x14ac:dyDescent="0.45">
      <c r="F568" s="21">
        <v>53438</v>
      </c>
    </row>
    <row r="569" spans="6:6" x14ac:dyDescent="0.45">
      <c r="F569" s="21">
        <v>53448</v>
      </c>
    </row>
    <row r="570" spans="6:6" x14ac:dyDescent="0.45">
      <c r="F570" s="21">
        <v>53471</v>
      </c>
    </row>
    <row r="571" spans="6:6" x14ac:dyDescent="0.45">
      <c r="F571" s="21">
        <v>53577</v>
      </c>
    </row>
    <row r="572" spans="6:6" x14ac:dyDescent="0.45">
      <c r="F572" s="21">
        <v>53612</v>
      </c>
    </row>
    <row r="573" spans="6:6" x14ac:dyDescent="0.45">
      <c r="F573" s="21">
        <v>53633</v>
      </c>
    </row>
    <row r="574" spans="6:6" x14ac:dyDescent="0.45">
      <c r="F574" s="21">
        <v>53646</v>
      </c>
    </row>
    <row r="575" spans="6:6" x14ac:dyDescent="0.45">
      <c r="F575" s="21">
        <v>53651</v>
      </c>
    </row>
    <row r="576" spans="6:6" x14ac:dyDescent="0.45">
      <c r="F576" s="21">
        <v>53686</v>
      </c>
    </row>
    <row r="577" spans="6:6" x14ac:dyDescent="0.45">
      <c r="F577" s="21">
        <v>53693</v>
      </c>
    </row>
    <row r="578" spans="6:6" x14ac:dyDescent="0.45">
      <c r="F578" s="21">
        <v>53748</v>
      </c>
    </row>
    <row r="579" spans="6:6" x14ac:dyDescent="0.45">
      <c r="F579" s="21">
        <v>53749</v>
      </c>
    </row>
    <row r="580" spans="6:6" x14ac:dyDescent="0.45">
      <c r="F580" s="21">
        <v>53794</v>
      </c>
    </row>
    <row r="581" spans="6:6" x14ac:dyDescent="0.45">
      <c r="F581" s="21">
        <v>53803</v>
      </c>
    </row>
    <row r="582" spans="6:6" x14ac:dyDescent="0.45">
      <c r="F582" s="21">
        <v>53813</v>
      </c>
    </row>
    <row r="583" spans="6:6" x14ac:dyDescent="0.45">
      <c r="F583" s="21">
        <v>53856</v>
      </c>
    </row>
    <row r="584" spans="6:6" x14ac:dyDescent="0.45">
      <c r="F584" s="21">
        <v>53942</v>
      </c>
    </row>
    <row r="585" spans="6:6" x14ac:dyDescent="0.45">
      <c r="F585" s="21">
        <v>53977</v>
      </c>
    </row>
    <row r="586" spans="6:6" x14ac:dyDescent="0.45">
      <c r="F586" s="21">
        <v>53998</v>
      </c>
    </row>
    <row r="587" spans="6:6" x14ac:dyDescent="0.45">
      <c r="F587" s="21">
        <v>54011</v>
      </c>
    </row>
    <row r="588" spans="6:6" x14ac:dyDescent="0.45">
      <c r="F588" s="21">
        <v>54016</v>
      </c>
    </row>
    <row r="589" spans="6:6" x14ac:dyDescent="0.45">
      <c r="F589" s="21">
        <v>54051</v>
      </c>
    </row>
    <row r="590" spans="6:6" x14ac:dyDescent="0.45">
      <c r="F590" s="21">
        <v>54058</v>
      </c>
    </row>
    <row r="591" spans="6:6" x14ac:dyDescent="0.45">
      <c r="F591" s="21">
        <v>54105</v>
      </c>
    </row>
    <row r="592" spans="6:6" x14ac:dyDescent="0.45">
      <c r="F592" s="21">
        <v>54106</v>
      </c>
    </row>
    <row r="593" spans="6:6" x14ac:dyDescent="0.45">
      <c r="F593" s="21">
        <v>54151</v>
      </c>
    </row>
    <row r="594" spans="6:6" x14ac:dyDescent="0.45">
      <c r="F594" s="21">
        <v>54169</v>
      </c>
    </row>
    <row r="595" spans="6:6" x14ac:dyDescent="0.45">
      <c r="F595" s="21">
        <v>54179</v>
      </c>
    </row>
    <row r="596" spans="6:6" x14ac:dyDescent="0.45">
      <c r="F596" s="21">
        <v>54213</v>
      </c>
    </row>
    <row r="597" spans="6:6" x14ac:dyDescent="0.45">
      <c r="F597" s="21">
        <v>54308</v>
      </c>
    </row>
    <row r="598" spans="6:6" x14ac:dyDescent="0.45">
      <c r="F598" s="21">
        <v>54343</v>
      </c>
    </row>
    <row r="599" spans="6:6" x14ac:dyDescent="0.45">
      <c r="F599" s="21">
        <v>54364</v>
      </c>
    </row>
    <row r="600" spans="6:6" x14ac:dyDescent="0.45">
      <c r="F600" s="21">
        <v>54377</v>
      </c>
    </row>
    <row r="601" spans="6:6" x14ac:dyDescent="0.45">
      <c r="F601" s="21">
        <v>54382</v>
      </c>
    </row>
    <row r="602" spans="6:6" x14ac:dyDescent="0.45">
      <c r="F602" s="21">
        <v>54417</v>
      </c>
    </row>
    <row r="603" spans="6:6" x14ac:dyDescent="0.45">
      <c r="F603" s="21">
        <v>54424</v>
      </c>
    </row>
    <row r="604" spans="6:6" x14ac:dyDescent="0.45">
      <c r="F604" s="21">
        <v>54483</v>
      </c>
    </row>
    <row r="605" spans="6:6" x14ac:dyDescent="0.45">
      <c r="F605" s="21">
        <v>54484</v>
      </c>
    </row>
    <row r="606" spans="6:6" x14ac:dyDescent="0.45">
      <c r="F606" s="21">
        <v>54529</v>
      </c>
    </row>
    <row r="607" spans="6:6" x14ac:dyDescent="0.45">
      <c r="F607" s="21">
        <v>54534</v>
      </c>
    </row>
    <row r="608" spans="6:6" x14ac:dyDescent="0.45">
      <c r="F608" s="21">
        <v>54544</v>
      </c>
    </row>
    <row r="609" spans="6:6" x14ac:dyDescent="0.45">
      <c r="F609" s="21">
        <v>54591</v>
      </c>
    </row>
    <row r="610" spans="6:6" x14ac:dyDescent="0.45">
      <c r="F610" s="21">
        <v>54673</v>
      </c>
    </row>
    <row r="611" spans="6:6" x14ac:dyDescent="0.45">
      <c r="F611" s="21">
        <v>54708</v>
      </c>
    </row>
    <row r="612" spans="6:6" x14ac:dyDescent="0.45">
      <c r="F612" s="21">
        <v>54729</v>
      </c>
    </row>
    <row r="613" spans="6:6" x14ac:dyDescent="0.45">
      <c r="F613" s="21">
        <v>54742</v>
      </c>
    </row>
    <row r="614" spans="6:6" x14ac:dyDescent="0.45">
      <c r="F614" s="21">
        <v>54747</v>
      </c>
    </row>
    <row r="615" spans="6:6" x14ac:dyDescent="0.45">
      <c r="F615" s="21">
        <v>54782</v>
      </c>
    </row>
    <row r="616" spans="6:6" x14ac:dyDescent="0.45">
      <c r="F616" s="21">
        <v>54789</v>
      </c>
    </row>
    <row r="617" spans="6:6" x14ac:dyDescent="0.45">
      <c r="F617" s="21">
        <v>54840</v>
      </c>
    </row>
    <row r="618" spans="6:6" x14ac:dyDescent="0.45">
      <c r="F618" s="21">
        <v>54841</v>
      </c>
    </row>
    <row r="619" spans="6:6" x14ac:dyDescent="0.45">
      <c r="F619" s="21">
        <v>54886</v>
      </c>
    </row>
    <row r="620" spans="6:6" x14ac:dyDescent="0.45">
      <c r="F620" s="21">
        <v>54899</v>
      </c>
    </row>
    <row r="621" spans="6:6" x14ac:dyDescent="0.45">
      <c r="F621" s="21">
        <v>54909</v>
      </c>
    </row>
    <row r="622" spans="6:6" x14ac:dyDescent="0.45">
      <c r="F622" s="21">
        <v>54948</v>
      </c>
    </row>
    <row r="623" spans="6:6" x14ac:dyDescent="0.45">
      <c r="F623" s="21">
        <v>55038</v>
      </c>
    </row>
    <row r="624" spans="6:6" x14ac:dyDescent="0.45">
      <c r="F624" s="21">
        <v>55073</v>
      </c>
    </row>
    <row r="625" spans="6:6" x14ac:dyDescent="0.45">
      <c r="F625" s="21">
        <v>55094</v>
      </c>
    </row>
    <row r="626" spans="6:6" x14ac:dyDescent="0.45">
      <c r="F626" s="21">
        <v>55107</v>
      </c>
    </row>
    <row r="627" spans="6:6" x14ac:dyDescent="0.45">
      <c r="F627" s="21">
        <v>55112</v>
      </c>
    </row>
    <row r="628" spans="6:6" x14ac:dyDescent="0.45">
      <c r="F628" s="21">
        <v>55147</v>
      </c>
    </row>
    <row r="629" spans="6:6" x14ac:dyDescent="0.45">
      <c r="F629" s="21">
        <v>55154</v>
      </c>
    </row>
    <row r="630" spans="6:6" x14ac:dyDescent="0.45">
      <c r="F630" s="21">
        <v>55197</v>
      </c>
    </row>
    <row r="631" spans="6:6" x14ac:dyDescent="0.45">
      <c r="F631" s="21">
        <v>55198</v>
      </c>
    </row>
    <row r="632" spans="6:6" x14ac:dyDescent="0.45">
      <c r="F632" s="21">
        <v>55243</v>
      </c>
    </row>
    <row r="633" spans="6:6" x14ac:dyDescent="0.45">
      <c r="F633" s="21">
        <v>55264</v>
      </c>
    </row>
    <row r="634" spans="6:6" x14ac:dyDescent="0.45">
      <c r="F634" s="21">
        <v>55274</v>
      </c>
    </row>
    <row r="635" spans="6:6" x14ac:dyDescent="0.45">
      <c r="F635" s="21">
        <v>55305</v>
      </c>
    </row>
    <row r="636" spans="6:6" x14ac:dyDescent="0.45">
      <c r="F636" s="21">
        <v>55403</v>
      </c>
    </row>
    <row r="637" spans="6:6" x14ac:dyDescent="0.45">
      <c r="F637" s="21">
        <v>55438</v>
      </c>
    </row>
    <row r="638" spans="6:6" x14ac:dyDescent="0.45">
      <c r="F638" s="21">
        <v>55459</v>
      </c>
    </row>
    <row r="639" spans="6:6" x14ac:dyDescent="0.45">
      <c r="F639" s="21">
        <v>55472</v>
      </c>
    </row>
    <row r="640" spans="6:6" x14ac:dyDescent="0.45">
      <c r="F640" s="21">
        <v>55477</v>
      </c>
    </row>
    <row r="641" spans="6:6" x14ac:dyDescent="0.45">
      <c r="F641" s="21">
        <v>55512</v>
      </c>
    </row>
    <row r="642" spans="6:6" x14ac:dyDescent="0.45">
      <c r="F642" s="21">
        <v>55519</v>
      </c>
    </row>
    <row r="643" spans="6:6" x14ac:dyDescent="0.45">
      <c r="F643" s="21">
        <v>55582</v>
      </c>
    </row>
    <row r="644" spans="6:6" x14ac:dyDescent="0.45">
      <c r="F644" s="21">
        <v>55583</v>
      </c>
    </row>
    <row r="645" spans="6:6" x14ac:dyDescent="0.45">
      <c r="F645" s="21">
        <v>55628</v>
      </c>
    </row>
    <row r="646" spans="6:6" x14ac:dyDescent="0.45">
      <c r="F646" s="21">
        <v>55630</v>
      </c>
    </row>
    <row r="647" spans="6:6" x14ac:dyDescent="0.45">
      <c r="F647" s="21">
        <v>55640</v>
      </c>
    </row>
    <row r="648" spans="6:6" x14ac:dyDescent="0.45">
      <c r="F648" s="21">
        <v>55690</v>
      </c>
    </row>
    <row r="649" spans="6:6" x14ac:dyDescent="0.45">
      <c r="F649" s="21">
        <v>55769</v>
      </c>
    </row>
    <row r="650" spans="6:6" x14ac:dyDescent="0.45">
      <c r="F650" s="21">
        <v>55804</v>
      </c>
    </row>
    <row r="651" spans="6:6" x14ac:dyDescent="0.45">
      <c r="F651" s="21">
        <v>55825</v>
      </c>
    </row>
    <row r="652" spans="6:6" x14ac:dyDescent="0.45">
      <c r="F652" s="21">
        <v>55838</v>
      </c>
    </row>
    <row r="653" spans="6:6" x14ac:dyDescent="0.45">
      <c r="F653" s="21">
        <v>55843</v>
      </c>
    </row>
    <row r="654" spans="6:6" x14ac:dyDescent="0.45">
      <c r="F654" s="21">
        <v>55878</v>
      </c>
    </row>
    <row r="655" spans="6:6" x14ac:dyDescent="0.45">
      <c r="F655" s="21">
        <v>55885</v>
      </c>
    </row>
    <row r="656" spans="6:6" x14ac:dyDescent="0.45">
      <c r="F656" s="21">
        <v>55932</v>
      </c>
    </row>
    <row r="657" spans="6:6" x14ac:dyDescent="0.45">
      <c r="F657" s="21">
        <v>55933</v>
      </c>
    </row>
    <row r="658" spans="6:6" x14ac:dyDescent="0.45">
      <c r="F658" s="21">
        <v>55978</v>
      </c>
    </row>
    <row r="659" spans="6:6" x14ac:dyDescent="0.45">
      <c r="F659" s="21">
        <v>55995</v>
      </c>
    </row>
    <row r="660" spans="6:6" x14ac:dyDescent="0.45">
      <c r="F660" s="21">
        <v>56005</v>
      </c>
    </row>
    <row r="661" spans="6:6" x14ac:dyDescent="0.45">
      <c r="F661" s="21">
        <v>56040</v>
      </c>
    </row>
    <row r="662" spans="6:6" x14ac:dyDescent="0.45">
      <c r="F662" s="21">
        <v>56134</v>
      </c>
    </row>
    <row r="663" spans="6:6" x14ac:dyDescent="0.45">
      <c r="F663" s="21">
        <v>56169</v>
      </c>
    </row>
    <row r="664" spans="6:6" x14ac:dyDescent="0.45">
      <c r="F664" s="21">
        <v>56190</v>
      </c>
    </row>
    <row r="665" spans="6:6" x14ac:dyDescent="0.45">
      <c r="F665" s="21">
        <v>56203</v>
      </c>
    </row>
    <row r="666" spans="6:6" x14ac:dyDescent="0.45">
      <c r="F666" s="21">
        <v>56208</v>
      </c>
    </row>
    <row r="667" spans="6:6" x14ac:dyDescent="0.45">
      <c r="F667" s="21">
        <v>56243</v>
      </c>
    </row>
    <row r="668" spans="6:6" x14ac:dyDescent="0.45">
      <c r="F668" s="21">
        <v>56250</v>
      </c>
    </row>
    <row r="669" spans="6:6" x14ac:dyDescent="0.45">
      <c r="F669" s="21">
        <v>56289</v>
      </c>
    </row>
    <row r="670" spans="6:6" x14ac:dyDescent="0.45">
      <c r="F670" s="21">
        <v>56290</v>
      </c>
    </row>
    <row r="671" spans="6:6" x14ac:dyDescent="0.45">
      <c r="F671" s="21">
        <v>56335</v>
      </c>
    </row>
    <row r="672" spans="6:6" x14ac:dyDescent="0.45">
      <c r="F672" s="21">
        <v>56360</v>
      </c>
    </row>
    <row r="673" spans="6:6" x14ac:dyDescent="0.45">
      <c r="F673" s="21">
        <v>56370</v>
      </c>
    </row>
    <row r="674" spans="6:6" x14ac:dyDescent="0.45">
      <c r="F674" s="21">
        <v>56397</v>
      </c>
    </row>
    <row r="675" spans="6:6" x14ac:dyDescent="0.45">
      <c r="F675" s="21">
        <v>56499</v>
      </c>
    </row>
    <row r="676" spans="6:6" x14ac:dyDescent="0.45">
      <c r="F676" s="21">
        <v>56534</v>
      </c>
    </row>
    <row r="677" spans="6:6" x14ac:dyDescent="0.45">
      <c r="F677" s="21">
        <v>56555</v>
      </c>
    </row>
    <row r="678" spans="6:6" x14ac:dyDescent="0.45">
      <c r="F678" s="21">
        <v>56568</v>
      </c>
    </row>
    <row r="679" spans="6:6" x14ac:dyDescent="0.45">
      <c r="F679" s="21">
        <v>56573</v>
      </c>
    </row>
    <row r="680" spans="6:6" x14ac:dyDescent="0.45">
      <c r="F680" s="21">
        <v>56608</v>
      </c>
    </row>
    <row r="681" spans="6:6" x14ac:dyDescent="0.45">
      <c r="F681" s="21">
        <v>56615</v>
      </c>
    </row>
    <row r="682" spans="6:6" x14ac:dyDescent="0.45">
      <c r="F682" s="21">
        <v>56674</v>
      </c>
    </row>
    <row r="683" spans="6:6" x14ac:dyDescent="0.45">
      <c r="F683" s="21">
        <v>56675</v>
      </c>
    </row>
    <row r="684" spans="6:6" x14ac:dyDescent="0.45">
      <c r="F684" s="21">
        <v>56720</v>
      </c>
    </row>
    <row r="685" spans="6:6" x14ac:dyDescent="0.45">
      <c r="F685" s="21">
        <v>56725</v>
      </c>
    </row>
    <row r="686" spans="6:6" x14ac:dyDescent="0.45">
      <c r="F686" s="21">
        <v>56735</v>
      </c>
    </row>
    <row r="687" spans="6:6" x14ac:dyDescent="0.45">
      <c r="F687" s="21">
        <v>56782</v>
      </c>
    </row>
    <row r="688" spans="6:6" x14ac:dyDescent="0.45">
      <c r="F688" s="21">
        <v>56864</v>
      </c>
    </row>
    <row r="689" spans="6:6" x14ac:dyDescent="0.45">
      <c r="F689" s="21">
        <v>56899</v>
      </c>
    </row>
    <row r="690" spans="6:6" x14ac:dyDescent="0.45">
      <c r="F690" s="21">
        <v>56920</v>
      </c>
    </row>
    <row r="691" spans="6:6" x14ac:dyDescent="0.45">
      <c r="F691" s="21">
        <v>56933</v>
      </c>
    </row>
    <row r="692" spans="6:6" x14ac:dyDescent="0.45">
      <c r="F692" s="21">
        <v>56938</v>
      </c>
    </row>
    <row r="693" spans="6:6" x14ac:dyDescent="0.45">
      <c r="F693" s="21">
        <v>56973</v>
      </c>
    </row>
    <row r="694" spans="6:6" x14ac:dyDescent="0.45">
      <c r="F694" s="21">
        <v>56980</v>
      </c>
    </row>
    <row r="695" spans="6:6" x14ac:dyDescent="0.45">
      <c r="F695" s="21">
        <v>57024</v>
      </c>
    </row>
    <row r="696" spans="6:6" x14ac:dyDescent="0.45">
      <c r="F696" s="21">
        <v>57025</v>
      </c>
    </row>
    <row r="697" spans="6:6" x14ac:dyDescent="0.45">
      <c r="F697" s="21">
        <v>57070</v>
      </c>
    </row>
    <row r="698" spans="6:6" x14ac:dyDescent="0.45">
      <c r="F698" s="21">
        <v>57091</v>
      </c>
    </row>
    <row r="699" spans="6:6" x14ac:dyDescent="0.45">
      <c r="F699" s="21">
        <v>57101</v>
      </c>
    </row>
    <row r="700" spans="6:6" x14ac:dyDescent="0.45">
      <c r="F700" s="21">
        <v>57132</v>
      </c>
    </row>
    <row r="701" spans="6:6" x14ac:dyDescent="0.45">
      <c r="F701" s="21">
        <v>57230</v>
      </c>
    </row>
    <row r="702" spans="6:6" x14ac:dyDescent="0.45">
      <c r="F702" s="21">
        <v>57265</v>
      </c>
    </row>
    <row r="703" spans="6:6" x14ac:dyDescent="0.45">
      <c r="F703" s="21">
        <v>57286</v>
      </c>
    </row>
    <row r="704" spans="6:6" x14ac:dyDescent="0.45">
      <c r="F704" s="21">
        <v>57299</v>
      </c>
    </row>
    <row r="705" spans="6:6" x14ac:dyDescent="0.45">
      <c r="F705" s="21">
        <v>57304</v>
      </c>
    </row>
    <row r="706" spans="6:6" x14ac:dyDescent="0.45">
      <c r="F706" s="21">
        <v>57339</v>
      </c>
    </row>
    <row r="707" spans="6:6" x14ac:dyDescent="0.45">
      <c r="F707" s="21">
        <v>57346</v>
      </c>
    </row>
    <row r="708" spans="6:6" x14ac:dyDescent="0.45">
      <c r="F708" s="21">
        <v>57409</v>
      </c>
    </row>
    <row r="709" spans="6:6" x14ac:dyDescent="0.45">
      <c r="F709" s="21">
        <v>57410</v>
      </c>
    </row>
    <row r="710" spans="6:6" x14ac:dyDescent="0.45">
      <c r="F710" s="21">
        <v>57455</v>
      </c>
    </row>
    <row r="711" spans="6:6" x14ac:dyDescent="0.45">
      <c r="F711" s="21">
        <v>57456</v>
      </c>
    </row>
    <row r="712" spans="6:6" x14ac:dyDescent="0.45">
      <c r="F712" s="21">
        <v>57466</v>
      </c>
    </row>
    <row r="713" spans="6:6" x14ac:dyDescent="0.45">
      <c r="F713" s="21">
        <v>57517</v>
      </c>
    </row>
    <row r="714" spans="6:6" x14ac:dyDescent="0.45">
      <c r="F714" s="21">
        <v>57595</v>
      </c>
    </row>
    <row r="715" spans="6:6" x14ac:dyDescent="0.45">
      <c r="F715" s="21">
        <v>57630</v>
      </c>
    </row>
    <row r="716" spans="6:6" x14ac:dyDescent="0.45">
      <c r="F716" s="21">
        <v>57651</v>
      </c>
    </row>
    <row r="717" spans="6:6" x14ac:dyDescent="0.45">
      <c r="F717" s="21">
        <v>57664</v>
      </c>
    </row>
    <row r="718" spans="6:6" x14ac:dyDescent="0.45">
      <c r="F718" s="21">
        <v>57669</v>
      </c>
    </row>
    <row r="719" spans="6:6" x14ac:dyDescent="0.45">
      <c r="F719" s="21">
        <v>57704</v>
      </c>
    </row>
    <row r="720" spans="6:6" x14ac:dyDescent="0.45">
      <c r="F720" s="21">
        <v>57711</v>
      </c>
    </row>
    <row r="721" spans="6:6" x14ac:dyDescent="0.45">
      <c r="F721" s="21">
        <v>57766</v>
      </c>
    </row>
    <row r="722" spans="6:6" x14ac:dyDescent="0.45">
      <c r="F722" s="21">
        <v>57767</v>
      </c>
    </row>
    <row r="723" spans="6:6" x14ac:dyDescent="0.45">
      <c r="F723" s="21">
        <v>57812</v>
      </c>
    </row>
    <row r="724" spans="6:6" x14ac:dyDescent="0.45">
      <c r="F724" s="21">
        <v>57821</v>
      </c>
    </row>
    <row r="725" spans="6:6" x14ac:dyDescent="0.45">
      <c r="F725" s="21">
        <v>57831</v>
      </c>
    </row>
    <row r="726" spans="6:6" x14ac:dyDescent="0.45">
      <c r="F726" s="21">
        <v>57874</v>
      </c>
    </row>
    <row r="727" spans="6:6" x14ac:dyDescent="0.45">
      <c r="F727" s="21">
        <v>57960</v>
      </c>
    </row>
    <row r="728" spans="6:6" x14ac:dyDescent="0.45">
      <c r="F728" s="21">
        <v>57995</v>
      </c>
    </row>
    <row r="729" spans="6:6" x14ac:dyDescent="0.45">
      <c r="F729" s="21">
        <v>58016</v>
      </c>
    </row>
    <row r="730" spans="6:6" x14ac:dyDescent="0.45">
      <c r="F730" s="21">
        <v>58029</v>
      </c>
    </row>
    <row r="731" spans="6:6" x14ac:dyDescent="0.45">
      <c r="F731" s="21">
        <v>58034</v>
      </c>
    </row>
    <row r="732" spans="6:6" x14ac:dyDescent="0.45">
      <c r="F732" s="21">
        <v>58069</v>
      </c>
    </row>
    <row r="733" spans="6:6" x14ac:dyDescent="0.45">
      <c r="F733" s="21">
        <v>58076</v>
      </c>
    </row>
    <row r="734" spans="6:6" x14ac:dyDescent="0.45">
      <c r="F734" s="21">
        <v>58116</v>
      </c>
    </row>
    <row r="735" spans="6:6" x14ac:dyDescent="0.45">
      <c r="F735" s="21">
        <v>58117</v>
      </c>
    </row>
    <row r="736" spans="6:6" x14ac:dyDescent="0.45">
      <c r="F736" s="21">
        <v>58162</v>
      </c>
    </row>
    <row r="737" spans="6:6" x14ac:dyDescent="0.45">
      <c r="F737" s="21">
        <v>58186</v>
      </c>
    </row>
    <row r="738" spans="6:6" x14ac:dyDescent="0.45">
      <c r="F738" s="21">
        <v>58196</v>
      </c>
    </row>
    <row r="739" spans="6:6" x14ac:dyDescent="0.45">
      <c r="F739" s="21">
        <v>58224</v>
      </c>
    </row>
    <row r="740" spans="6:6" x14ac:dyDescent="0.45">
      <c r="F740" s="21">
        <v>58325</v>
      </c>
    </row>
    <row r="741" spans="6:6" x14ac:dyDescent="0.45">
      <c r="F741" s="21">
        <v>58360</v>
      </c>
    </row>
    <row r="742" spans="6:6" x14ac:dyDescent="0.45">
      <c r="F742" s="21">
        <v>58381</v>
      </c>
    </row>
    <row r="743" spans="6:6" x14ac:dyDescent="0.45">
      <c r="F743" s="21">
        <v>58394</v>
      </c>
    </row>
    <row r="744" spans="6:6" x14ac:dyDescent="0.45">
      <c r="F744" s="21">
        <v>58399</v>
      </c>
    </row>
    <row r="745" spans="6:6" x14ac:dyDescent="0.45">
      <c r="F745" s="21">
        <v>58434</v>
      </c>
    </row>
    <row r="746" spans="6:6" x14ac:dyDescent="0.45">
      <c r="F746" s="21">
        <v>58441</v>
      </c>
    </row>
    <row r="747" spans="6:6" x14ac:dyDescent="0.45">
      <c r="F747" s="21">
        <v>58501</v>
      </c>
    </row>
    <row r="748" spans="6:6" x14ac:dyDescent="0.45">
      <c r="F748" s="21">
        <v>58502</v>
      </c>
    </row>
    <row r="749" spans="6:6" x14ac:dyDescent="0.45">
      <c r="F749" s="21">
        <v>58547</v>
      </c>
    </row>
    <row r="750" spans="6:6" x14ac:dyDescent="0.45">
      <c r="F750" s="21">
        <v>58552</v>
      </c>
    </row>
    <row r="751" spans="6:6" x14ac:dyDescent="0.45">
      <c r="F751" s="21">
        <v>58562</v>
      </c>
    </row>
    <row r="752" spans="6:6" x14ac:dyDescent="0.45">
      <c r="F752" s="21">
        <v>58609</v>
      </c>
    </row>
    <row r="753" spans="6:6" x14ac:dyDescent="0.45">
      <c r="F753" s="21">
        <v>58691</v>
      </c>
    </row>
    <row r="754" spans="6:6" x14ac:dyDescent="0.45">
      <c r="F754" s="21">
        <v>58726</v>
      </c>
    </row>
    <row r="755" spans="6:6" x14ac:dyDescent="0.45">
      <c r="F755" s="21">
        <v>58747</v>
      </c>
    </row>
    <row r="756" spans="6:6" x14ac:dyDescent="0.45">
      <c r="F756" s="21">
        <v>58760</v>
      </c>
    </row>
    <row r="757" spans="6:6" x14ac:dyDescent="0.45">
      <c r="F757" s="21">
        <v>58765</v>
      </c>
    </row>
    <row r="758" spans="6:6" x14ac:dyDescent="0.45">
      <c r="F758" s="21">
        <v>58800</v>
      </c>
    </row>
    <row r="759" spans="6:6" x14ac:dyDescent="0.45">
      <c r="F759" s="21">
        <v>58807</v>
      </c>
    </row>
    <row r="760" spans="6:6" x14ac:dyDescent="0.45">
      <c r="F760" s="21">
        <v>58858</v>
      </c>
    </row>
    <row r="761" spans="6:6" x14ac:dyDescent="0.45">
      <c r="F761" s="21">
        <v>58859</v>
      </c>
    </row>
    <row r="762" spans="6:6" x14ac:dyDescent="0.45">
      <c r="F762" s="21">
        <v>58904</v>
      </c>
    </row>
    <row r="763" spans="6:6" x14ac:dyDescent="0.45">
      <c r="F763" s="21">
        <v>58917</v>
      </c>
    </row>
    <row r="764" spans="6:6" x14ac:dyDescent="0.45">
      <c r="F764" s="21">
        <v>58927</v>
      </c>
    </row>
    <row r="765" spans="6:6" x14ac:dyDescent="0.45">
      <c r="F765" s="21">
        <v>58966</v>
      </c>
    </row>
    <row r="766" spans="6:6" x14ac:dyDescent="0.45">
      <c r="F766" s="21">
        <v>59056</v>
      </c>
    </row>
    <row r="767" spans="6:6" x14ac:dyDescent="0.45">
      <c r="F767" s="21">
        <v>59091</v>
      </c>
    </row>
    <row r="768" spans="6:6" x14ac:dyDescent="0.45">
      <c r="F768" s="21">
        <v>59112</v>
      </c>
    </row>
    <row r="769" spans="6:6" x14ac:dyDescent="0.45">
      <c r="F769" s="21">
        <v>59125</v>
      </c>
    </row>
    <row r="770" spans="6:6" x14ac:dyDescent="0.45">
      <c r="F770" s="21">
        <v>59130</v>
      </c>
    </row>
    <row r="771" spans="6:6" x14ac:dyDescent="0.45">
      <c r="F771" s="21">
        <v>59165</v>
      </c>
    </row>
    <row r="772" spans="6:6" x14ac:dyDescent="0.45">
      <c r="F772" s="21">
        <v>59172</v>
      </c>
    </row>
    <row r="773" spans="6:6" x14ac:dyDescent="0.45">
      <c r="F773" s="21">
        <v>59208</v>
      </c>
    </row>
    <row r="774" spans="6:6" x14ac:dyDescent="0.45">
      <c r="F774" s="21">
        <v>59209</v>
      </c>
    </row>
    <row r="775" spans="6:6" x14ac:dyDescent="0.45">
      <c r="F775" s="21">
        <v>59254</v>
      </c>
    </row>
    <row r="776" spans="6:6" x14ac:dyDescent="0.45">
      <c r="F776" s="21">
        <v>59282</v>
      </c>
    </row>
    <row r="777" spans="6:6" x14ac:dyDescent="0.45">
      <c r="F777" s="21">
        <v>59292</v>
      </c>
    </row>
    <row r="778" spans="6:6" x14ac:dyDescent="0.45">
      <c r="F778" s="21">
        <v>59316</v>
      </c>
    </row>
    <row r="779" spans="6:6" x14ac:dyDescent="0.45">
      <c r="F779" s="21">
        <v>59421</v>
      </c>
    </row>
    <row r="780" spans="6:6" x14ac:dyDescent="0.45">
      <c r="F780" s="21">
        <v>59456</v>
      </c>
    </row>
    <row r="781" spans="6:6" x14ac:dyDescent="0.45">
      <c r="F781" s="21">
        <v>59477</v>
      </c>
    </row>
    <row r="782" spans="6:6" x14ac:dyDescent="0.45">
      <c r="F782" s="21">
        <v>59490</v>
      </c>
    </row>
    <row r="783" spans="6:6" x14ac:dyDescent="0.45">
      <c r="F783" s="21">
        <v>59495</v>
      </c>
    </row>
    <row r="784" spans="6:6" x14ac:dyDescent="0.45">
      <c r="F784" s="21">
        <v>59530</v>
      </c>
    </row>
    <row r="785" spans="6:6" x14ac:dyDescent="0.45">
      <c r="F785" s="21">
        <v>59537</v>
      </c>
    </row>
    <row r="786" spans="6:6" x14ac:dyDescent="0.45">
      <c r="F786" s="21">
        <v>59593</v>
      </c>
    </row>
    <row r="787" spans="6:6" x14ac:dyDescent="0.45">
      <c r="F787" s="21">
        <v>59594</v>
      </c>
    </row>
    <row r="788" spans="6:6" x14ac:dyDescent="0.45">
      <c r="F788" s="21">
        <v>59639</v>
      </c>
    </row>
    <row r="789" spans="6:6" x14ac:dyDescent="0.45">
      <c r="F789" s="21">
        <v>59647</v>
      </c>
    </row>
    <row r="790" spans="6:6" x14ac:dyDescent="0.45">
      <c r="F790" s="21">
        <v>59657</v>
      </c>
    </row>
    <row r="791" spans="6:6" x14ac:dyDescent="0.45">
      <c r="F791" s="21">
        <v>59701</v>
      </c>
    </row>
    <row r="792" spans="6:6" x14ac:dyDescent="0.45">
      <c r="F792" s="21">
        <v>59786</v>
      </c>
    </row>
    <row r="793" spans="6:6" x14ac:dyDescent="0.45">
      <c r="F793" s="21">
        <v>59821</v>
      </c>
    </row>
    <row r="794" spans="6:6" x14ac:dyDescent="0.45">
      <c r="F794" s="21">
        <v>59842</v>
      </c>
    </row>
    <row r="795" spans="6:6" x14ac:dyDescent="0.45">
      <c r="F795" s="21">
        <v>59855</v>
      </c>
    </row>
    <row r="796" spans="6:6" x14ac:dyDescent="0.45">
      <c r="F796" s="21">
        <v>59860</v>
      </c>
    </row>
    <row r="797" spans="6:6" x14ac:dyDescent="0.45">
      <c r="F797" s="21">
        <v>59895</v>
      </c>
    </row>
    <row r="798" spans="6:6" x14ac:dyDescent="0.45">
      <c r="F798" s="21">
        <v>59902</v>
      </c>
    </row>
    <row r="799" spans="6:6" x14ac:dyDescent="0.45">
      <c r="F799" s="21">
        <v>59950</v>
      </c>
    </row>
    <row r="800" spans="6:6" x14ac:dyDescent="0.45">
      <c r="F800" s="21">
        <v>59951</v>
      </c>
    </row>
    <row r="801" spans="6:6" x14ac:dyDescent="0.45">
      <c r="F801" s="21">
        <v>59996</v>
      </c>
    </row>
    <row r="802" spans="6:6" x14ac:dyDescent="0.45">
      <c r="F802" s="21">
        <v>60013</v>
      </c>
    </row>
    <row r="803" spans="6:6" x14ac:dyDescent="0.45">
      <c r="F803" s="21">
        <v>60023</v>
      </c>
    </row>
    <row r="804" spans="6:6" x14ac:dyDescent="0.45">
      <c r="F804" s="21">
        <v>60058</v>
      </c>
    </row>
    <row r="805" spans="6:6" x14ac:dyDescent="0.45">
      <c r="F805" s="21">
        <v>60152</v>
      </c>
    </row>
    <row r="806" spans="6:6" x14ac:dyDescent="0.45">
      <c r="F806" s="21">
        <v>60187</v>
      </c>
    </row>
    <row r="807" spans="6:6" x14ac:dyDescent="0.45">
      <c r="F807" s="21">
        <v>60208</v>
      </c>
    </row>
    <row r="808" spans="6:6" x14ac:dyDescent="0.45">
      <c r="F808" s="21">
        <v>60221</v>
      </c>
    </row>
    <row r="809" spans="6:6" x14ac:dyDescent="0.45">
      <c r="F809" s="21">
        <v>60226</v>
      </c>
    </row>
    <row r="810" spans="6:6" x14ac:dyDescent="0.45">
      <c r="F810" s="21">
        <v>60261</v>
      </c>
    </row>
    <row r="811" spans="6:6" x14ac:dyDescent="0.45">
      <c r="F811" s="21">
        <v>60268</v>
      </c>
    </row>
    <row r="812" spans="6:6" x14ac:dyDescent="0.45">
      <c r="F812" s="21">
        <v>60307</v>
      </c>
    </row>
    <row r="813" spans="6:6" x14ac:dyDescent="0.45">
      <c r="F813" s="21">
        <v>60308</v>
      </c>
    </row>
    <row r="814" spans="6:6" x14ac:dyDescent="0.45">
      <c r="F814" s="21">
        <v>60353</v>
      </c>
    </row>
    <row r="815" spans="6:6" x14ac:dyDescent="0.45">
      <c r="F815" s="21">
        <v>60378</v>
      </c>
    </row>
    <row r="816" spans="6:6" x14ac:dyDescent="0.45">
      <c r="F816" s="21">
        <v>60388</v>
      </c>
    </row>
    <row r="817" spans="6:6" x14ac:dyDescent="0.45">
      <c r="F817" s="21">
        <v>60415</v>
      </c>
    </row>
    <row r="818" spans="6:6" x14ac:dyDescent="0.45">
      <c r="F818" s="21">
        <v>60517</v>
      </c>
    </row>
    <row r="819" spans="6:6" x14ac:dyDescent="0.45">
      <c r="F819" s="21">
        <v>60552</v>
      </c>
    </row>
    <row r="820" spans="6:6" x14ac:dyDescent="0.45">
      <c r="F820" s="21">
        <v>60573</v>
      </c>
    </row>
    <row r="821" spans="6:6" x14ac:dyDescent="0.45">
      <c r="F821" s="21">
        <v>60586</v>
      </c>
    </row>
    <row r="822" spans="6:6" x14ac:dyDescent="0.45">
      <c r="F822" s="21">
        <v>60591</v>
      </c>
    </row>
    <row r="823" spans="6:6" x14ac:dyDescent="0.45">
      <c r="F823" s="21">
        <v>60626</v>
      </c>
    </row>
    <row r="824" spans="6:6" x14ac:dyDescent="0.45">
      <c r="F824" s="21">
        <v>60633</v>
      </c>
    </row>
    <row r="825" spans="6:6" x14ac:dyDescent="0.45">
      <c r="F825" s="21">
        <v>60685</v>
      </c>
    </row>
    <row r="826" spans="6:6" x14ac:dyDescent="0.45">
      <c r="F826" s="21">
        <v>60686</v>
      </c>
    </row>
    <row r="827" spans="6:6" x14ac:dyDescent="0.45">
      <c r="F827" s="21">
        <v>60731</v>
      </c>
    </row>
    <row r="828" spans="6:6" x14ac:dyDescent="0.45">
      <c r="F828" s="21">
        <v>60743</v>
      </c>
    </row>
    <row r="829" spans="6:6" x14ac:dyDescent="0.45">
      <c r="F829" s="21">
        <v>60753</v>
      </c>
    </row>
    <row r="830" spans="6:6" x14ac:dyDescent="0.45">
      <c r="F830" s="21">
        <v>60793</v>
      </c>
    </row>
    <row r="831" spans="6:6" x14ac:dyDescent="0.45">
      <c r="F831" s="21">
        <v>60882</v>
      </c>
    </row>
    <row r="832" spans="6:6" x14ac:dyDescent="0.45">
      <c r="F832" s="21">
        <v>60917</v>
      </c>
    </row>
    <row r="833" spans="6:6" x14ac:dyDescent="0.45">
      <c r="F833" s="21">
        <v>60938</v>
      </c>
    </row>
    <row r="834" spans="6:6" x14ac:dyDescent="0.45">
      <c r="F834" s="21">
        <v>60951</v>
      </c>
    </row>
    <row r="835" spans="6:6" x14ac:dyDescent="0.45">
      <c r="F835" s="21">
        <v>60956</v>
      </c>
    </row>
    <row r="836" spans="6:6" x14ac:dyDescent="0.45">
      <c r="F836" s="21">
        <v>60991</v>
      </c>
    </row>
    <row r="837" spans="6:6" x14ac:dyDescent="0.45">
      <c r="F837" s="21">
        <v>60998</v>
      </c>
    </row>
    <row r="838" spans="6:6" x14ac:dyDescent="0.45">
      <c r="F838" s="21">
        <v>61042</v>
      </c>
    </row>
    <row r="839" spans="6:6" x14ac:dyDescent="0.45">
      <c r="F839" s="21">
        <v>61043</v>
      </c>
    </row>
    <row r="840" spans="6:6" x14ac:dyDescent="0.45">
      <c r="F840" s="21">
        <v>61088</v>
      </c>
    </row>
    <row r="841" spans="6:6" x14ac:dyDescent="0.45">
      <c r="F841" s="21">
        <v>61108</v>
      </c>
    </row>
    <row r="842" spans="6:6" x14ac:dyDescent="0.45">
      <c r="F842" s="21">
        <v>61118</v>
      </c>
    </row>
    <row r="843" spans="6:6" x14ac:dyDescent="0.45">
      <c r="F843" s="21">
        <v>61150</v>
      </c>
    </row>
    <row r="844" spans="6:6" x14ac:dyDescent="0.45">
      <c r="F844" s="21">
        <v>61247</v>
      </c>
    </row>
    <row r="845" spans="6:6" x14ac:dyDescent="0.45">
      <c r="F845" s="21">
        <v>61282</v>
      </c>
    </row>
    <row r="846" spans="6:6" x14ac:dyDescent="0.45">
      <c r="F846" s="21">
        <v>61303</v>
      </c>
    </row>
    <row r="847" spans="6:6" x14ac:dyDescent="0.45">
      <c r="F847" s="21">
        <v>61316</v>
      </c>
    </row>
    <row r="848" spans="6:6" x14ac:dyDescent="0.45">
      <c r="F848" s="21">
        <v>61321</v>
      </c>
    </row>
    <row r="849" spans="6:6" x14ac:dyDescent="0.45">
      <c r="F849" s="21">
        <v>61356</v>
      </c>
    </row>
    <row r="850" spans="6:6" x14ac:dyDescent="0.45">
      <c r="F850" s="21">
        <v>61363</v>
      </c>
    </row>
    <row r="851" spans="6:6" x14ac:dyDescent="0.45">
      <c r="F851" s="21">
        <v>61427</v>
      </c>
    </row>
    <row r="852" spans="6:6" x14ac:dyDescent="0.45">
      <c r="F852" s="21">
        <v>61428</v>
      </c>
    </row>
    <row r="853" spans="6:6" x14ac:dyDescent="0.45">
      <c r="F853" s="21">
        <v>61473</v>
      </c>
    </row>
    <row r="854" spans="6:6" x14ac:dyDescent="0.45">
      <c r="F854" s="21">
        <v>61474</v>
      </c>
    </row>
    <row r="855" spans="6:6" x14ac:dyDescent="0.45">
      <c r="F855" s="21">
        <v>61484</v>
      </c>
    </row>
    <row r="856" spans="6:6" x14ac:dyDescent="0.45">
      <c r="F856" s="21">
        <v>61535</v>
      </c>
    </row>
    <row r="857" spans="6:6" x14ac:dyDescent="0.45">
      <c r="F857" s="21">
        <v>61613</v>
      </c>
    </row>
    <row r="858" spans="6:6" x14ac:dyDescent="0.45">
      <c r="F858" s="21">
        <v>61648</v>
      </c>
    </row>
    <row r="859" spans="6:6" x14ac:dyDescent="0.45">
      <c r="F859" s="21">
        <v>61669</v>
      </c>
    </row>
    <row r="860" spans="6:6" x14ac:dyDescent="0.45">
      <c r="F860" s="21">
        <v>61682</v>
      </c>
    </row>
    <row r="861" spans="6:6" x14ac:dyDescent="0.45">
      <c r="F861" s="21">
        <v>61687</v>
      </c>
    </row>
    <row r="862" spans="6:6" x14ac:dyDescent="0.45">
      <c r="F862" s="21">
        <v>61722</v>
      </c>
    </row>
    <row r="863" spans="6:6" x14ac:dyDescent="0.45">
      <c r="F863" s="21">
        <v>61729</v>
      </c>
    </row>
    <row r="864" spans="6:6" x14ac:dyDescent="0.45">
      <c r="F864" s="21">
        <v>61784</v>
      </c>
    </row>
    <row r="865" spans="6:6" x14ac:dyDescent="0.45">
      <c r="F865" s="21">
        <v>61785</v>
      </c>
    </row>
    <row r="866" spans="6:6" x14ac:dyDescent="0.45">
      <c r="F866" s="21">
        <v>61830</v>
      </c>
    </row>
    <row r="867" spans="6:6" x14ac:dyDescent="0.45">
      <c r="F867" s="21">
        <v>61839</v>
      </c>
    </row>
    <row r="868" spans="6:6" x14ac:dyDescent="0.45">
      <c r="F868" s="21">
        <v>61849</v>
      </c>
    </row>
    <row r="869" spans="6:6" x14ac:dyDescent="0.45">
      <c r="F869" s="21">
        <v>61892</v>
      </c>
    </row>
    <row r="870" spans="6:6" x14ac:dyDescent="0.45">
      <c r="F870" s="21">
        <v>61978</v>
      </c>
    </row>
    <row r="871" spans="6:6" x14ac:dyDescent="0.45">
      <c r="F871" s="21">
        <v>62013</v>
      </c>
    </row>
    <row r="872" spans="6:6" x14ac:dyDescent="0.45">
      <c r="F872" s="21">
        <v>62034</v>
      </c>
    </row>
    <row r="873" spans="6:6" x14ac:dyDescent="0.45">
      <c r="F873" s="21">
        <v>62047</v>
      </c>
    </row>
    <row r="874" spans="6:6" x14ac:dyDescent="0.45">
      <c r="F874" s="21">
        <v>62052</v>
      </c>
    </row>
    <row r="875" spans="6:6" x14ac:dyDescent="0.45">
      <c r="F875" s="21">
        <v>62087</v>
      </c>
    </row>
    <row r="876" spans="6:6" x14ac:dyDescent="0.45">
      <c r="F876" s="21">
        <v>62094</v>
      </c>
    </row>
    <row r="877" spans="6:6" x14ac:dyDescent="0.45">
      <c r="F877" s="21">
        <v>62134</v>
      </c>
    </row>
    <row r="878" spans="6:6" x14ac:dyDescent="0.45">
      <c r="F878" s="21">
        <v>62135</v>
      </c>
    </row>
    <row r="879" spans="6:6" x14ac:dyDescent="0.45">
      <c r="F879" s="21">
        <v>62180</v>
      </c>
    </row>
    <row r="880" spans="6:6" x14ac:dyDescent="0.45">
      <c r="F880" s="21">
        <v>62204</v>
      </c>
    </row>
    <row r="881" spans="6:6" x14ac:dyDescent="0.45">
      <c r="F881" s="21">
        <v>62214</v>
      </c>
    </row>
    <row r="882" spans="6:6" x14ac:dyDescent="0.45">
      <c r="F882" s="21">
        <v>62242</v>
      </c>
    </row>
    <row r="883" spans="6:6" x14ac:dyDescent="0.45">
      <c r="F883" s="21">
        <v>62343</v>
      </c>
    </row>
    <row r="884" spans="6:6" x14ac:dyDescent="0.45">
      <c r="F884" s="21">
        <v>62378</v>
      </c>
    </row>
    <row r="885" spans="6:6" x14ac:dyDescent="0.45">
      <c r="F885" s="21">
        <v>62399</v>
      </c>
    </row>
    <row r="886" spans="6:6" x14ac:dyDescent="0.45">
      <c r="F886" s="21">
        <v>62412</v>
      </c>
    </row>
    <row r="887" spans="6:6" x14ac:dyDescent="0.45">
      <c r="F887" s="21">
        <v>62417</v>
      </c>
    </row>
    <row r="888" spans="6:6" x14ac:dyDescent="0.45">
      <c r="F888" s="21">
        <v>62452</v>
      </c>
    </row>
    <row r="889" spans="6:6" x14ac:dyDescent="0.45">
      <c r="F889" s="21">
        <v>62459</v>
      </c>
    </row>
    <row r="890" spans="6:6" x14ac:dyDescent="0.45">
      <c r="F890" s="21">
        <v>62519</v>
      </c>
    </row>
    <row r="891" spans="6:6" x14ac:dyDescent="0.45">
      <c r="F891" s="21">
        <v>62520</v>
      </c>
    </row>
    <row r="892" spans="6:6" x14ac:dyDescent="0.45">
      <c r="F892" s="21">
        <v>62565</v>
      </c>
    </row>
    <row r="893" spans="6:6" x14ac:dyDescent="0.45">
      <c r="F893" s="21">
        <v>62569</v>
      </c>
    </row>
    <row r="894" spans="6:6" x14ac:dyDescent="0.45">
      <c r="F894" s="21">
        <v>62579</v>
      </c>
    </row>
    <row r="895" spans="6:6" x14ac:dyDescent="0.45">
      <c r="F895" s="21">
        <v>62627</v>
      </c>
    </row>
    <row r="896" spans="6:6" x14ac:dyDescent="0.45">
      <c r="F896" s="21">
        <v>62708</v>
      </c>
    </row>
    <row r="897" spans="6:6" x14ac:dyDescent="0.45">
      <c r="F897" s="21">
        <v>62743</v>
      </c>
    </row>
    <row r="898" spans="6:6" x14ac:dyDescent="0.45">
      <c r="F898" s="21">
        <v>62764</v>
      </c>
    </row>
    <row r="899" spans="6:6" x14ac:dyDescent="0.45">
      <c r="F899" s="21">
        <v>62777</v>
      </c>
    </row>
    <row r="900" spans="6:6" x14ac:dyDescent="0.45">
      <c r="F900" s="21">
        <v>62782</v>
      </c>
    </row>
    <row r="901" spans="6:6" x14ac:dyDescent="0.45">
      <c r="F901" s="21">
        <v>62817</v>
      </c>
    </row>
    <row r="902" spans="6:6" x14ac:dyDescent="0.45">
      <c r="F902" s="21">
        <v>62824</v>
      </c>
    </row>
    <row r="903" spans="6:6" x14ac:dyDescent="0.45">
      <c r="F903" s="21">
        <v>62876</v>
      </c>
    </row>
    <row r="904" spans="6:6" x14ac:dyDescent="0.45">
      <c r="F904" s="21">
        <v>62877</v>
      </c>
    </row>
    <row r="905" spans="6:6" x14ac:dyDescent="0.45">
      <c r="F905" s="21">
        <v>62922</v>
      </c>
    </row>
    <row r="906" spans="6:6" x14ac:dyDescent="0.45">
      <c r="F906" s="21">
        <v>62935</v>
      </c>
    </row>
    <row r="907" spans="6:6" x14ac:dyDescent="0.45">
      <c r="F907" s="21">
        <v>62945</v>
      </c>
    </row>
    <row r="908" spans="6:6" x14ac:dyDescent="0.45">
      <c r="F908" s="21">
        <v>62984</v>
      </c>
    </row>
    <row r="909" spans="6:6" x14ac:dyDescent="0.45">
      <c r="F909" s="21">
        <v>63074</v>
      </c>
    </row>
    <row r="910" spans="6:6" x14ac:dyDescent="0.45">
      <c r="F910" s="21">
        <v>63109</v>
      </c>
    </row>
    <row r="911" spans="6:6" x14ac:dyDescent="0.45">
      <c r="F911" s="21">
        <v>63130</v>
      </c>
    </row>
    <row r="912" spans="6:6" x14ac:dyDescent="0.45">
      <c r="F912" s="21">
        <v>63143</v>
      </c>
    </row>
    <row r="913" spans="6:6" x14ac:dyDescent="0.45">
      <c r="F913" s="21">
        <v>63148</v>
      </c>
    </row>
    <row r="914" spans="6:6" x14ac:dyDescent="0.45">
      <c r="F914" s="21">
        <v>63183</v>
      </c>
    </row>
    <row r="915" spans="6:6" x14ac:dyDescent="0.45">
      <c r="F915" s="21">
        <v>63190</v>
      </c>
    </row>
    <row r="916" spans="6:6" x14ac:dyDescent="0.45">
      <c r="F916" s="21">
        <v>63226</v>
      </c>
    </row>
    <row r="917" spans="6:6" x14ac:dyDescent="0.45">
      <c r="F917" s="21">
        <v>63227</v>
      </c>
    </row>
    <row r="918" spans="6:6" x14ac:dyDescent="0.45">
      <c r="F918" s="21">
        <v>63272</v>
      </c>
    </row>
    <row r="919" spans="6:6" x14ac:dyDescent="0.45">
      <c r="F919" s="21">
        <v>63300</v>
      </c>
    </row>
    <row r="920" spans="6:6" x14ac:dyDescent="0.45">
      <c r="F920" s="21">
        <v>63310</v>
      </c>
    </row>
    <row r="921" spans="6:6" x14ac:dyDescent="0.45">
      <c r="F921" s="21">
        <v>63334</v>
      </c>
    </row>
    <row r="922" spans="6:6" x14ac:dyDescent="0.45">
      <c r="F922" s="21">
        <v>63439</v>
      </c>
    </row>
    <row r="923" spans="6:6" x14ac:dyDescent="0.45">
      <c r="F923" s="21">
        <v>63474</v>
      </c>
    </row>
    <row r="924" spans="6:6" x14ac:dyDescent="0.45">
      <c r="F924" s="21">
        <v>63495</v>
      </c>
    </row>
    <row r="925" spans="6:6" x14ac:dyDescent="0.45">
      <c r="F925" s="21">
        <v>63508</v>
      </c>
    </row>
    <row r="926" spans="6:6" x14ac:dyDescent="0.45">
      <c r="F926" s="21">
        <v>63513</v>
      </c>
    </row>
    <row r="927" spans="6:6" x14ac:dyDescent="0.45">
      <c r="F927" s="21">
        <v>63548</v>
      </c>
    </row>
    <row r="928" spans="6:6" x14ac:dyDescent="0.45">
      <c r="F928" s="21">
        <v>63555</v>
      </c>
    </row>
    <row r="929" spans="6:6" x14ac:dyDescent="0.45">
      <c r="F929" s="21">
        <v>63611</v>
      </c>
    </row>
    <row r="930" spans="6:6" x14ac:dyDescent="0.45">
      <c r="F930" s="21">
        <v>63612</v>
      </c>
    </row>
    <row r="931" spans="6:6" x14ac:dyDescent="0.45">
      <c r="F931" s="21">
        <v>63657</v>
      </c>
    </row>
    <row r="932" spans="6:6" x14ac:dyDescent="0.45">
      <c r="F932" s="21">
        <v>63665</v>
      </c>
    </row>
    <row r="933" spans="6:6" x14ac:dyDescent="0.45">
      <c r="F933" s="21">
        <v>63675</v>
      </c>
    </row>
    <row r="934" spans="6:6" x14ac:dyDescent="0.45">
      <c r="F934" s="21">
        <v>63719</v>
      </c>
    </row>
    <row r="935" spans="6:6" x14ac:dyDescent="0.45">
      <c r="F935" s="21">
        <v>63804</v>
      </c>
    </row>
    <row r="936" spans="6:6" x14ac:dyDescent="0.45">
      <c r="F936" s="21">
        <v>63839</v>
      </c>
    </row>
    <row r="937" spans="6:6" x14ac:dyDescent="0.45">
      <c r="F937" s="21">
        <v>63860</v>
      </c>
    </row>
    <row r="938" spans="6:6" x14ac:dyDescent="0.45">
      <c r="F938" s="21">
        <v>63873</v>
      </c>
    </row>
    <row r="939" spans="6:6" x14ac:dyDescent="0.45">
      <c r="F939" s="21">
        <v>63878</v>
      </c>
    </row>
    <row r="940" spans="6:6" x14ac:dyDescent="0.45">
      <c r="F940" s="21">
        <v>63913</v>
      </c>
    </row>
    <row r="941" spans="6:6" x14ac:dyDescent="0.45">
      <c r="F941" s="21">
        <v>63920</v>
      </c>
    </row>
    <row r="942" spans="6:6" x14ac:dyDescent="0.45">
      <c r="F942" s="21">
        <v>63968</v>
      </c>
    </row>
    <row r="943" spans="6:6" x14ac:dyDescent="0.45">
      <c r="F943" s="21">
        <v>63969</v>
      </c>
    </row>
    <row r="944" spans="6:6" x14ac:dyDescent="0.45">
      <c r="F944" s="21">
        <v>64014</v>
      </c>
    </row>
    <row r="945" spans="6:6" x14ac:dyDescent="0.45">
      <c r="F945" s="21">
        <v>64030</v>
      </c>
    </row>
    <row r="946" spans="6:6" x14ac:dyDescent="0.45">
      <c r="F946" s="21">
        <v>64040</v>
      </c>
    </row>
    <row r="947" spans="6:6" x14ac:dyDescent="0.45">
      <c r="F947" s="21">
        <v>64076</v>
      </c>
    </row>
    <row r="948" spans="6:6" x14ac:dyDescent="0.45">
      <c r="F948" s="21">
        <v>64169</v>
      </c>
    </row>
    <row r="949" spans="6:6" x14ac:dyDescent="0.45">
      <c r="F949" s="21">
        <v>64204</v>
      </c>
    </row>
    <row r="950" spans="6:6" x14ac:dyDescent="0.45">
      <c r="F950" s="21">
        <v>64225</v>
      </c>
    </row>
    <row r="951" spans="6:6" x14ac:dyDescent="0.45">
      <c r="F951" s="21">
        <v>64238</v>
      </c>
    </row>
    <row r="952" spans="6:6" x14ac:dyDescent="0.45">
      <c r="F952" s="21">
        <v>64243</v>
      </c>
    </row>
    <row r="953" spans="6:6" x14ac:dyDescent="0.45">
      <c r="F953" s="21">
        <v>64278</v>
      </c>
    </row>
    <row r="954" spans="6:6" x14ac:dyDescent="0.45">
      <c r="F954" s="21">
        <v>64285</v>
      </c>
    </row>
    <row r="955" spans="6:6" x14ac:dyDescent="0.45">
      <c r="F955" s="21">
        <v>64346</v>
      </c>
    </row>
    <row r="956" spans="6:6" x14ac:dyDescent="0.45">
      <c r="F956" s="21">
        <v>64347</v>
      </c>
    </row>
    <row r="957" spans="6:6" x14ac:dyDescent="0.45">
      <c r="F957" s="21">
        <v>64392</v>
      </c>
    </row>
    <row r="958" spans="6:6" x14ac:dyDescent="0.45">
      <c r="F958" s="21">
        <v>64396</v>
      </c>
    </row>
    <row r="959" spans="6:6" x14ac:dyDescent="0.45">
      <c r="F959" s="21">
        <v>64406</v>
      </c>
    </row>
    <row r="960" spans="6:6" x14ac:dyDescent="0.45">
      <c r="F960" s="21">
        <v>64454</v>
      </c>
    </row>
    <row r="961" spans="6:6" x14ac:dyDescent="0.45">
      <c r="F961" s="21">
        <v>64535</v>
      </c>
    </row>
    <row r="962" spans="6:6" x14ac:dyDescent="0.45">
      <c r="F962" s="21">
        <v>64570</v>
      </c>
    </row>
    <row r="963" spans="6:6" x14ac:dyDescent="0.45">
      <c r="F963" s="21">
        <v>64591</v>
      </c>
    </row>
    <row r="964" spans="6:6" x14ac:dyDescent="0.45">
      <c r="F964" s="21">
        <v>64604</v>
      </c>
    </row>
    <row r="965" spans="6:6" x14ac:dyDescent="0.45">
      <c r="F965" s="21">
        <v>64609</v>
      </c>
    </row>
    <row r="966" spans="6:6" x14ac:dyDescent="0.45">
      <c r="F966" s="21">
        <v>64644</v>
      </c>
    </row>
    <row r="967" spans="6:6" x14ac:dyDescent="0.45">
      <c r="F967" s="21">
        <v>64651</v>
      </c>
    </row>
    <row r="968" spans="6:6" x14ac:dyDescent="0.45">
      <c r="F968" s="21">
        <v>64703</v>
      </c>
    </row>
    <row r="969" spans="6:6" x14ac:dyDescent="0.45">
      <c r="F969" s="21">
        <v>64704</v>
      </c>
    </row>
    <row r="970" spans="6:6" x14ac:dyDescent="0.45">
      <c r="F970" s="21">
        <v>64749</v>
      </c>
    </row>
    <row r="971" spans="6:6" x14ac:dyDescent="0.45">
      <c r="F971" s="21">
        <v>64761</v>
      </c>
    </row>
    <row r="972" spans="6:6" x14ac:dyDescent="0.45">
      <c r="F972" s="21">
        <v>64771</v>
      </c>
    </row>
    <row r="973" spans="6:6" x14ac:dyDescent="0.45">
      <c r="F973" s="21">
        <v>64811</v>
      </c>
    </row>
    <row r="974" spans="6:6" x14ac:dyDescent="0.45">
      <c r="F974" s="21">
        <v>64900</v>
      </c>
    </row>
    <row r="975" spans="6:6" x14ac:dyDescent="0.45">
      <c r="F975" s="21">
        <v>64935</v>
      </c>
    </row>
    <row r="976" spans="6:6" x14ac:dyDescent="0.45">
      <c r="F976" s="21">
        <v>64956</v>
      </c>
    </row>
    <row r="977" spans="6:6" x14ac:dyDescent="0.45">
      <c r="F977" s="21">
        <v>64969</v>
      </c>
    </row>
    <row r="978" spans="6:6" x14ac:dyDescent="0.45">
      <c r="F978" s="21">
        <v>64974</v>
      </c>
    </row>
    <row r="979" spans="6:6" x14ac:dyDescent="0.45">
      <c r="F979" s="21">
        <v>65009</v>
      </c>
    </row>
    <row r="980" spans="6:6" x14ac:dyDescent="0.45">
      <c r="F980" s="21">
        <v>65016</v>
      </c>
    </row>
    <row r="981" spans="6:6" x14ac:dyDescent="0.45">
      <c r="F981" s="21">
        <v>65060</v>
      </c>
    </row>
    <row r="982" spans="6:6" x14ac:dyDescent="0.45">
      <c r="F982" s="21">
        <v>65061</v>
      </c>
    </row>
    <row r="983" spans="6:6" x14ac:dyDescent="0.45">
      <c r="F983" s="21">
        <v>65106</v>
      </c>
    </row>
    <row r="984" spans="6:6" x14ac:dyDescent="0.45">
      <c r="F984" s="21">
        <v>65126</v>
      </c>
    </row>
    <row r="985" spans="6:6" x14ac:dyDescent="0.45">
      <c r="F985" s="21">
        <v>65136</v>
      </c>
    </row>
    <row r="986" spans="6:6" x14ac:dyDescent="0.45">
      <c r="F986" s="21">
        <v>65168</v>
      </c>
    </row>
    <row r="987" spans="6:6" x14ac:dyDescent="0.45">
      <c r="F987" s="21">
        <v>65265</v>
      </c>
    </row>
    <row r="988" spans="6:6" x14ac:dyDescent="0.45">
      <c r="F988" s="21">
        <v>65300</v>
      </c>
    </row>
    <row r="989" spans="6:6" x14ac:dyDescent="0.45">
      <c r="F989" s="21">
        <v>65321</v>
      </c>
    </row>
    <row r="990" spans="6:6" x14ac:dyDescent="0.45">
      <c r="F990" s="21">
        <v>65334</v>
      </c>
    </row>
    <row r="991" spans="6:6" x14ac:dyDescent="0.45">
      <c r="F991" s="21">
        <v>65339</v>
      </c>
    </row>
    <row r="992" spans="6:6" x14ac:dyDescent="0.45">
      <c r="F992" s="21">
        <v>65374</v>
      </c>
    </row>
    <row r="993" spans="6:6" x14ac:dyDescent="0.45">
      <c r="F993" s="21">
        <v>65381</v>
      </c>
    </row>
    <row r="994" spans="6:6" x14ac:dyDescent="0.45">
      <c r="F994" s="21">
        <v>65445</v>
      </c>
    </row>
    <row r="995" spans="6:6" x14ac:dyDescent="0.45">
      <c r="F995" s="21">
        <v>65446</v>
      </c>
    </row>
    <row r="996" spans="6:6" x14ac:dyDescent="0.45">
      <c r="F996" s="21">
        <v>65491</v>
      </c>
    </row>
    <row r="997" spans="6:6" x14ac:dyDescent="0.45">
      <c r="F997" s="21">
        <v>65491</v>
      </c>
    </row>
    <row r="998" spans="6:6" x14ac:dyDescent="0.45">
      <c r="F998" s="21">
        <v>65501</v>
      </c>
    </row>
    <row r="999" spans="6:6" x14ac:dyDescent="0.45">
      <c r="F999" s="21">
        <v>65553</v>
      </c>
    </row>
    <row r="1000" spans="6:6" x14ac:dyDescent="0.45">
      <c r="F1000" s="21">
        <v>65630</v>
      </c>
    </row>
    <row r="1001" spans="6:6" x14ac:dyDescent="0.45">
      <c r="F1001" s="21">
        <v>65665</v>
      </c>
    </row>
    <row r="1002" spans="6:6" x14ac:dyDescent="0.45">
      <c r="F1002" s="21">
        <v>65686</v>
      </c>
    </row>
    <row r="1003" spans="6:6" x14ac:dyDescent="0.45">
      <c r="F1003" s="21">
        <v>65699</v>
      </c>
    </row>
    <row r="1004" spans="6:6" x14ac:dyDescent="0.45">
      <c r="F1004" s="21">
        <v>65704</v>
      </c>
    </row>
    <row r="1005" spans="6:6" x14ac:dyDescent="0.45">
      <c r="F1005" s="21">
        <v>65739</v>
      </c>
    </row>
    <row r="1006" spans="6:6" x14ac:dyDescent="0.45">
      <c r="F1006" s="21">
        <v>65746</v>
      </c>
    </row>
    <row r="1007" spans="6:6" x14ac:dyDescent="0.45">
      <c r="F1007" s="21">
        <v>65795</v>
      </c>
    </row>
    <row r="1008" spans="6:6" x14ac:dyDescent="0.45">
      <c r="F1008" s="21">
        <v>65796</v>
      </c>
    </row>
    <row r="1009" spans="6:6" x14ac:dyDescent="0.45">
      <c r="F1009" s="21">
        <v>65841</v>
      </c>
    </row>
    <row r="1010" spans="6:6" x14ac:dyDescent="0.45">
      <c r="F1010" s="21">
        <v>65857</v>
      </c>
    </row>
    <row r="1011" spans="6:6" x14ac:dyDescent="0.45">
      <c r="F1011" s="21">
        <v>65867</v>
      </c>
    </row>
    <row r="1012" spans="6:6" x14ac:dyDescent="0.45">
      <c r="F1012" s="21">
        <v>65903</v>
      </c>
    </row>
    <row r="1013" spans="6:6" x14ac:dyDescent="0.45">
      <c r="F1013" s="21">
        <v>65996</v>
      </c>
    </row>
    <row r="1014" spans="6:6" x14ac:dyDescent="0.45">
      <c r="F1014" s="21">
        <v>66031</v>
      </c>
    </row>
    <row r="1015" spans="6:6" x14ac:dyDescent="0.45">
      <c r="F1015" s="21">
        <v>66052</v>
      </c>
    </row>
    <row r="1016" spans="6:6" x14ac:dyDescent="0.45">
      <c r="F1016" s="21">
        <v>66065</v>
      </c>
    </row>
    <row r="1017" spans="6:6" x14ac:dyDescent="0.45">
      <c r="F1017" s="21">
        <v>66070</v>
      </c>
    </row>
    <row r="1018" spans="6:6" x14ac:dyDescent="0.45">
      <c r="F1018" s="21">
        <v>66105</v>
      </c>
    </row>
    <row r="1019" spans="6:6" x14ac:dyDescent="0.45">
      <c r="F1019" s="21">
        <v>66112</v>
      </c>
    </row>
    <row r="1020" spans="6:6" x14ac:dyDescent="0.45">
      <c r="F1020" s="21">
        <v>66152</v>
      </c>
    </row>
    <row r="1021" spans="6:6" x14ac:dyDescent="0.45">
      <c r="F1021" s="21">
        <v>66153</v>
      </c>
    </row>
    <row r="1022" spans="6:6" x14ac:dyDescent="0.45">
      <c r="F1022" s="21">
        <v>66198</v>
      </c>
    </row>
    <row r="1023" spans="6:6" x14ac:dyDescent="0.45">
      <c r="F1023" s="21">
        <v>66222</v>
      </c>
    </row>
    <row r="1024" spans="6:6" x14ac:dyDescent="0.45">
      <c r="F1024" s="21">
        <v>66232</v>
      </c>
    </row>
    <row r="1025" spans="6:6" x14ac:dyDescent="0.45">
      <c r="F1025" s="21">
        <v>66260</v>
      </c>
    </row>
    <row r="1026" spans="6:6" x14ac:dyDescent="0.45">
      <c r="F1026" s="21">
        <v>66361</v>
      </c>
    </row>
    <row r="1027" spans="6:6" x14ac:dyDescent="0.45">
      <c r="F1027" s="21">
        <v>66396</v>
      </c>
    </row>
    <row r="1028" spans="6:6" x14ac:dyDescent="0.45">
      <c r="F1028" s="21">
        <v>66417</v>
      </c>
    </row>
    <row r="1029" spans="6:6" x14ac:dyDescent="0.45">
      <c r="F1029" s="21">
        <v>66430</v>
      </c>
    </row>
    <row r="1030" spans="6:6" x14ac:dyDescent="0.45">
      <c r="F1030" s="21">
        <v>66435</v>
      </c>
    </row>
    <row r="1031" spans="6:6" x14ac:dyDescent="0.45">
      <c r="F1031" s="21">
        <v>66470</v>
      </c>
    </row>
    <row r="1032" spans="6:6" x14ac:dyDescent="0.45">
      <c r="F1032" s="21">
        <v>66477</v>
      </c>
    </row>
    <row r="1033" spans="6:6" x14ac:dyDescent="0.45">
      <c r="F1033" s="21">
        <v>66537</v>
      </c>
    </row>
    <row r="1034" spans="6:6" x14ac:dyDescent="0.45">
      <c r="F1034" s="21">
        <v>66538</v>
      </c>
    </row>
    <row r="1035" spans="6:6" x14ac:dyDescent="0.45">
      <c r="F1035" s="21">
        <v>66583</v>
      </c>
    </row>
    <row r="1036" spans="6:6" x14ac:dyDescent="0.45">
      <c r="F1036" s="21">
        <v>66587</v>
      </c>
    </row>
    <row r="1037" spans="6:6" x14ac:dyDescent="0.45">
      <c r="F1037" s="21">
        <v>66597</v>
      </c>
    </row>
    <row r="1038" spans="6:6" x14ac:dyDescent="0.45">
      <c r="F1038" s="21">
        <v>66645</v>
      </c>
    </row>
    <row r="1039" spans="6:6" x14ac:dyDescent="0.45">
      <c r="F1039" s="21">
        <v>66726</v>
      </c>
    </row>
    <row r="1040" spans="6:6" x14ac:dyDescent="0.45">
      <c r="F1040" s="21">
        <v>66761</v>
      </c>
    </row>
    <row r="1041" spans="6:6" x14ac:dyDescent="0.45">
      <c r="F1041" s="21">
        <v>66782</v>
      </c>
    </row>
    <row r="1042" spans="6:6" x14ac:dyDescent="0.45">
      <c r="F1042" s="21">
        <v>66795</v>
      </c>
    </row>
    <row r="1043" spans="6:6" x14ac:dyDescent="0.45">
      <c r="F1043" s="21">
        <v>66800</v>
      </c>
    </row>
    <row r="1044" spans="6:6" x14ac:dyDescent="0.45">
      <c r="F1044" s="21">
        <v>66835</v>
      </c>
    </row>
    <row r="1045" spans="6:6" x14ac:dyDescent="0.45">
      <c r="F1045" s="21">
        <v>66842</v>
      </c>
    </row>
    <row r="1046" spans="6:6" x14ac:dyDescent="0.45">
      <c r="F1046" s="21">
        <v>66887</v>
      </c>
    </row>
    <row r="1047" spans="6:6" x14ac:dyDescent="0.45">
      <c r="F1047" s="21">
        <v>66888</v>
      </c>
    </row>
    <row r="1048" spans="6:6" x14ac:dyDescent="0.45">
      <c r="F1048" s="21">
        <v>66933</v>
      </c>
    </row>
    <row r="1049" spans="6:6" x14ac:dyDescent="0.45">
      <c r="F1049" s="21">
        <v>66952</v>
      </c>
    </row>
    <row r="1050" spans="6:6" x14ac:dyDescent="0.45">
      <c r="F1050" s="21">
        <v>66962</v>
      </c>
    </row>
    <row r="1051" spans="6:6" x14ac:dyDescent="0.45">
      <c r="F1051" s="21">
        <v>66995</v>
      </c>
    </row>
    <row r="1052" spans="6:6" x14ac:dyDescent="0.45">
      <c r="F1052" s="21">
        <v>67091</v>
      </c>
    </row>
    <row r="1053" spans="6:6" x14ac:dyDescent="0.45">
      <c r="F1053" s="21">
        <v>67126</v>
      </c>
    </row>
    <row r="1054" spans="6:6" x14ac:dyDescent="0.45">
      <c r="F1054" s="21">
        <v>67147</v>
      </c>
    </row>
    <row r="1055" spans="6:6" x14ac:dyDescent="0.45">
      <c r="F1055" s="21">
        <v>67160</v>
      </c>
    </row>
    <row r="1056" spans="6:6" x14ac:dyDescent="0.45">
      <c r="F1056" s="21">
        <v>67165</v>
      </c>
    </row>
    <row r="1057" spans="6:6" x14ac:dyDescent="0.45">
      <c r="F1057" s="21">
        <v>67200</v>
      </c>
    </row>
    <row r="1058" spans="6:6" x14ac:dyDescent="0.45">
      <c r="F1058" s="21">
        <v>67207</v>
      </c>
    </row>
    <row r="1059" spans="6:6" x14ac:dyDescent="0.45">
      <c r="F1059" s="21">
        <v>67244</v>
      </c>
    </row>
    <row r="1060" spans="6:6" x14ac:dyDescent="0.45">
      <c r="F1060" s="21">
        <v>67245</v>
      </c>
    </row>
    <row r="1061" spans="6:6" x14ac:dyDescent="0.45">
      <c r="F1061" s="21">
        <v>67290</v>
      </c>
    </row>
    <row r="1062" spans="6:6" x14ac:dyDescent="0.45">
      <c r="F1062" s="21">
        <v>67318</v>
      </c>
    </row>
    <row r="1063" spans="6:6" x14ac:dyDescent="0.45">
      <c r="F1063" s="21">
        <v>67328</v>
      </c>
    </row>
    <row r="1064" spans="6:6" x14ac:dyDescent="0.45">
      <c r="F1064" s="21">
        <v>67352</v>
      </c>
    </row>
    <row r="1065" spans="6:6" x14ac:dyDescent="0.45">
      <c r="F1065" s="21">
        <v>67457</v>
      </c>
    </row>
    <row r="1066" spans="6:6" x14ac:dyDescent="0.45">
      <c r="F1066" s="21">
        <v>67492</v>
      </c>
    </row>
    <row r="1067" spans="6:6" x14ac:dyDescent="0.45">
      <c r="F1067" s="21">
        <v>67513</v>
      </c>
    </row>
    <row r="1068" spans="6:6" x14ac:dyDescent="0.45">
      <c r="F1068" s="21">
        <v>67526</v>
      </c>
    </row>
    <row r="1069" spans="6:6" x14ac:dyDescent="0.45">
      <c r="F1069" s="21">
        <v>67531</v>
      </c>
    </row>
    <row r="1070" spans="6:6" x14ac:dyDescent="0.45">
      <c r="F1070" s="21">
        <v>67566</v>
      </c>
    </row>
    <row r="1071" spans="6:6" x14ac:dyDescent="0.45">
      <c r="F1071" s="21">
        <v>67573</v>
      </c>
    </row>
    <row r="1072" spans="6:6" x14ac:dyDescent="0.45">
      <c r="F1072" s="21">
        <v>67629</v>
      </c>
    </row>
    <row r="1073" spans="6:6" x14ac:dyDescent="0.45">
      <c r="F1073" s="21">
        <v>67630</v>
      </c>
    </row>
    <row r="1074" spans="6:6" x14ac:dyDescent="0.45">
      <c r="F1074" s="21">
        <v>67675</v>
      </c>
    </row>
    <row r="1075" spans="6:6" x14ac:dyDescent="0.45">
      <c r="F1075" s="21">
        <v>67683</v>
      </c>
    </row>
    <row r="1076" spans="6:6" x14ac:dyDescent="0.45">
      <c r="F1076" s="21">
        <v>67693</v>
      </c>
    </row>
    <row r="1077" spans="6:6" x14ac:dyDescent="0.45">
      <c r="F1077" s="21">
        <v>67737</v>
      </c>
    </row>
    <row r="1078" spans="6:6" x14ac:dyDescent="0.45">
      <c r="F1078" s="21">
        <v>67822</v>
      </c>
    </row>
    <row r="1079" spans="6:6" x14ac:dyDescent="0.45">
      <c r="F1079" s="21">
        <v>67857</v>
      </c>
    </row>
    <row r="1080" spans="6:6" x14ac:dyDescent="0.45">
      <c r="F1080" s="21">
        <v>67878</v>
      </c>
    </row>
    <row r="1081" spans="6:6" x14ac:dyDescent="0.45">
      <c r="F1081" s="21">
        <v>67891</v>
      </c>
    </row>
    <row r="1082" spans="6:6" x14ac:dyDescent="0.45">
      <c r="F1082" s="21">
        <v>67896</v>
      </c>
    </row>
    <row r="1083" spans="6:6" x14ac:dyDescent="0.45">
      <c r="F1083" s="21">
        <v>67931</v>
      </c>
    </row>
    <row r="1084" spans="6:6" x14ac:dyDescent="0.45">
      <c r="F1084" s="21">
        <v>67938</v>
      </c>
    </row>
    <row r="1085" spans="6:6" x14ac:dyDescent="0.45">
      <c r="F1085" s="21">
        <v>67979</v>
      </c>
    </row>
    <row r="1086" spans="6:6" x14ac:dyDescent="0.45">
      <c r="F1086" s="21">
        <v>67980</v>
      </c>
    </row>
    <row r="1087" spans="6:6" x14ac:dyDescent="0.45">
      <c r="F1087" s="21">
        <v>68025</v>
      </c>
    </row>
    <row r="1088" spans="6:6" x14ac:dyDescent="0.45">
      <c r="F1088" s="21">
        <v>68048</v>
      </c>
    </row>
    <row r="1089" spans="6:6" x14ac:dyDescent="0.45">
      <c r="F1089" s="21">
        <v>68058</v>
      </c>
    </row>
    <row r="1090" spans="6:6" x14ac:dyDescent="0.45">
      <c r="F1090" s="21">
        <v>68087</v>
      </c>
    </row>
    <row r="1091" spans="6:6" x14ac:dyDescent="0.45">
      <c r="F1091" s="21">
        <v>68187</v>
      </c>
    </row>
    <row r="1092" spans="6:6" x14ac:dyDescent="0.45">
      <c r="F1092" s="21">
        <v>68222</v>
      </c>
    </row>
    <row r="1093" spans="6:6" x14ac:dyDescent="0.45">
      <c r="F1093" s="21">
        <v>68243</v>
      </c>
    </row>
    <row r="1094" spans="6:6" x14ac:dyDescent="0.45">
      <c r="F1094" s="21">
        <v>68256</v>
      </c>
    </row>
    <row r="1095" spans="6:6" x14ac:dyDescent="0.45">
      <c r="F1095" s="21">
        <v>68261</v>
      </c>
    </row>
    <row r="1096" spans="6:6" x14ac:dyDescent="0.45">
      <c r="F1096" s="21">
        <v>68296</v>
      </c>
    </row>
    <row r="1097" spans="6:6" x14ac:dyDescent="0.45">
      <c r="F1097" s="21">
        <v>68303</v>
      </c>
    </row>
    <row r="1098" spans="6:6" x14ac:dyDescent="0.45">
      <c r="F1098" s="21">
        <v>68364</v>
      </c>
    </row>
    <row r="1099" spans="6:6" x14ac:dyDescent="0.45">
      <c r="F1099" s="21">
        <v>68365</v>
      </c>
    </row>
    <row r="1100" spans="6:6" x14ac:dyDescent="0.45">
      <c r="F1100" s="21">
        <v>68410</v>
      </c>
    </row>
    <row r="1101" spans="6:6" x14ac:dyDescent="0.45">
      <c r="F1101" s="21">
        <v>68413</v>
      </c>
    </row>
    <row r="1102" spans="6:6" x14ac:dyDescent="0.45">
      <c r="F1102" s="21">
        <v>68423</v>
      </c>
    </row>
    <row r="1103" spans="6:6" x14ac:dyDescent="0.45">
      <c r="F1103" s="21">
        <v>68472</v>
      </c>
    </row>
    <row r="1104" spans="6:6" x14ac:dyDescent="0.45">
      <c r="F1104" s="21">
        <v>68552</v>
      </c>
    </row>
    <row r="1105" spans="6:6" x14ac:dyDescent="0.45">
      <c r="F1105" s="21">
        <v>68587</v>
      </c>
    </row>
    <row r="1106" spans="6:6" x14ac:dyDescent="0.45">
      <c r="F1106" s="21">
        <v>68608</v>
      </c>
    </row>
    <row r="1107" spans="6:6" x14ac:dyDescent="0.45">
      <c r="F1107" s="21">
        <v>68621</v>
      </c>
    </row>
    <row r="1108" spans="6:6" x14ac:dyDescent="0.45">
      <c r="F1108" s="21">
        <v>68626</v>
      </c>
    </row>
    <row r="1109" spans="6:6" x14ac:dyDescent="0.45">
      <c r="F1109" s="21">
        <v>68661</v>
      </c>
    </row>
    <row r="1110" spans="6:6" x14ac:dyDescent="0.45">
      <c r="F1110" s="21">
        <v>68668</v>
      </c>
    </row>
    <row r="1111" spans="6:6" x14ac:dyDescent="0.45">
      <c r="F1111" s="21">
        <v>68721</v>
      </c>
    </row>
    <row r="1112" spans="6:6" x14ac:dyDescent="0.45">
      <c r="F1112" s="21">
        <v>68722</v>
      </c>
    </row>
    <row r="1113" spans="6:6" x14ac:dyDescent="0.45">
      <c r="F1113" s="21">
        <v>68767</v>
      </c>
    </row>
    <row r="1114" spans="6:6" x14ac:dyDescent="0.45">
      <c r="F1114" s="21">
        <v>68779</v>
      </c>
    </row>
    <row r="1115" spans="6:6" x14ac:dyDescent="0.45">
      <c r="F1115" s="21">
        <v>68789</v>
      </c>
    </row>
    <row r="1116" spans="6:6" x14ac:dyDescent="0.45">
      <c r="F1116" s="21">
        <v>68829</v>
      </c>
    </row>
    <row r="1117" spans="6:6" x14ac:dyDescent="0.45">
      <c r="F1117" s="21">
        <v>68918</v>
      </c>
    </row>
    <row r="1118" spans="6:6" x14ac:dyDescent="0.45">
      <c r="F1118" s="21">
        <v>68953</v>
      </c>
    </row>
    <row r="1119" spans="6:6" x14ac:dyDescent="0.45">
      <c r="F1119" s="21">
        <v>68974</v>
      </c>
    </row>
    <row r="1120" spans="6:6" x14ac:dyDescent="0.45">
      <c r="F1120" s="21">
        <v>68987</v>
      </c>
    </row>
    <row r="1121" spans="6:6" x14ac:dyDescent="0.45">
      <c r="F1121" s="21">
        <v>68992</v>
      </c>
    </row>
    <row r="1122" spans="6:6" x14ac:dyDescent="0.45">
      <c r="F1122" s="21">
        <v>69027</v>
      </c>
    </row>
    <row r="1123" spans="6:6" x14ac:dyDescent="0.45">
      <c r="F1123" s="21">
        <v>69034</v>
      </c>
    </row>
    <row r="1124" spans="6:6" x14ac:dyDescent="0.45">
      <c r="F1124" s="21">
        <v>69078</v>
      </c>
    </row>
    <row r="1125" spans="6:6" x14ac:dyDescent="0.45">
      <c r="F1125" s="21">
        <v>69079</v>
      </c>
    </row>
    <row r="1126" spans="6:6" x14ac:dyDescent="0.45">
      <c r="F1126" s="21">
        <v>69124</v>
      </c>
    </row>
    <row r="1127" spans="6:6" x14ac:dyDescent="0.45">
      <c r="F1127" s="21">
        <v>69144</v>
      </c>
    </row>
    <row r="1128" spans="6:6" x14ac:dyDescent="0.45">
      <c r="F1128" s="21">
        <v>69154</v>
      </c>
    </row>
    <row r="1129" spans="6:6" x14ac:dyDescent="0.45">
      <c r="F1129" s="21">
        <v>69186</v>
      </c>
    </row>
    <row r="1130" spans="6:6" x14ac:dyDescent="0.45">
      <c r="F1130" s="21">
        <v>69283</v>
      </c>
    </row>
    <row r="1131" spans="6:6" x14ac:dyDescent="0.45">
      <c r="F1131" s="21">
        <v>69318</v>
      </c>
    </row>
    <row r="1132" spans="6:6" x14ac:dyDescent="0.45">
      <c r="F1132" s="21">
        <v>69339</v>
      </c>
    </row>
    <row r="1133" spans="6:6" x14ac:dyDescent="0.45">
      <c r="F1133" s="21">
        <v>69352</v>
      </c>
    </row>
    <row r="1134" spans="6:6" x14ac:dyDescent="0.45">
      <c r="F1134" s="21">
        <v>69357</v>
      </c>
    </row>
    <row r="1135" spans="6:6" x14ac:dyDescent="0.45">
      <c r="F1135" s="21">
        <v>69392</v>
      </c>
    </row>
    <row r="1136" spans="6:6" x14ac:dyDescent="0.45">
      <c r="F1136" s="21">
        <v>69399</v>
      </c>
    </row>
    <row r="1137" spans="6:6" x14ac:dyDescent="0.45">
      <c r="F1137" s="21">
        <v>69456</v>
      </c>
    </row>
    <row r="1138" spans="6:6" x14ac:dyDescent="0.45">
      <c r="F1138" s="21">
        <v>69457</v>
      </c>
    </row>
    <row r="1139" spans="6:6" x14ac:dyDescent="0.45">
      <c r="F1139" s="21">
        <v>69502</v>
      </c>
    </row>
    <row r="1140" spans="6:6" x14ac:dyDescent="0.45">
      <c r="F1140" s="21">
        <v>69509</v>
      </c>
    </row>
    <row r="1141" spans="6:6" x14ac:dyDescent="0.45">
      <c r="F1141" s="21">
        <v>69519</v>
      </c>
    </row>
    <row r="1142" spans="6:6" x14ac:dyDescent="0.45">
      <c r="F1142" s="21">
        <v>69564</v>
      </c>
    </row>
    <row r="1143" spans="6:6" x14ac:dyDescent="0.45">
      <c r="F1143" s="21">
        <v>69648</v>
      </c>
    </row>
    <row r="1144" spans="6:6" x14ac:dyDescent="0.45">
      <c r="F1144" s="21">
        <v>69683</v>
      </c>
    </row>
    <row r="1145" spans="6:6" x14ac:dyDescent="0.45">
      <c r="F1145" s="21">
        <v>69704</v>
      </c>
    </row>
    <row r="1146" spans="6:6" x14ac:dyDescent="0.45">
      <c r="F1146" s="21">
        <v>69717</v>
      </c>
    </row>
    <row r="1147" spans="6:6" x14ac:dyDescent="0.45">
      <c r="F1147" s="21">
        <v>69722</v>
      </c>
    </row>
    <row r="1148" spans="6:6" x14ac:dyDescent="0.45">
      <c r="F1148" s="21">
        <v>69757</v>
      </c>
    </row>
    <row r="1149" spans="6:6" x14ac:dyDescent="0.45">
      <c r="F1149" s="21">
        <v>69764</v>
      </c>
    </row>
    <row r="1150" spans="6:6" x14ac:dyDescent="0.45">
      <c r="F1150" s="21">
        <v>69813</v>
      </c>
    </row>
    <row r="1151" spans="6:6" x14ac:dyDescent="0.45">
      <c r="F1151" s="21">
        <v>69814</v>
      </c>
    </row>
    <row r="1152" spans="6:6" x14ac:dyDescent="0.45">
      <c r="F1152" s="21">
        <v>69859</v>
      </c>
    </row>
    <row r="1153" spans="6:6" x14ac:dyDescent="0.45">
      <c r="F1153" s="21">
        <v>69874</v>
      </c>
    </row>
    <row r="1154" spans="6:6" x14ac:dyDescent="0.45">
      <c r="F1154" s="21">
        <v>69884</v>
      </c>
    </row>
    <row r="1155" spans="6:6" x14ac:dyDescent="0.45">
      <c r="F1155" s="21">
        <v>69921</v>
      </c>
    </row>
    <row r="1156" spans="6:6" x14ac:dyDescent="0.45">
      <c r="F1156" s="21">
        <v>70013</v>
      </c>
    </row>
    <row r="1157" spans="6:6" x14ac:dyDescent="0.45">
      <c r="F1157" s="21">
        <v>70048</v>
      </c>
    </row>
    <row r="1158" spans="6:6" x14ac:dyDescent="0.45">
      <c r="F1158" s="21">
        <v>70069</v>
      </c>
    </row>
    <row r="1159" spans="6:6" x14ac:dyDescent="0.45">
      <c r="F1159" s="21">
        <v>70082</v>
      </c>
    </row>
    <row r="1160" spans="6:6" x14ac:dyDescent="0.45">
      <c r="F1160" s="21">
        <v>70087</v>
      </c>
    </row>
    <row r="1161" spans="6:6" x14ac:dyDescent="0.45">
      <c r="F1161" s="21">
        <v>70122</v>
      </c>
    </row>
    <row r="1162" spans="6:6" x14ac:dyDescent="0.45">
      <c r="F1162" s="21">
        <v>70129</v>
      </c>
    </row>
    <row r="1163" spans="6:6" x14ac:dyDescent="0.45">
      <c r="F1163" s="21">
        <v>70170</v>
      </c>
    </row>
    <row r="1164" spans="6:6" x14ac:dyDescent="0.45">
      <c r="F1164" s="21">
        <v>70171</v>
      </c>
    </row>
    <row r="1165" spans="6:6" x14ac:dyDescent="0.45">
      <c r="F1165" s="21">
        <v>70216</v>
      </c>
    </row>
    <row r="1166" spans="6:6" x14ac:dyDescent="0.45">
      <c r="F1166" s="21">
        <v>70240</v>
      </c>
    </row>
    <row r="1167" spans="6:6" x14ac:dyDescent="0.45">
      <c r="F1167" s="21">
        <v>70250</v>
      </c>
    </row>
    <row r="1168" spans="6:6" x14ac:dyDescent="0.45">
      <c r="F1168" s="21">
        <v>70278</v>
      </c>
    </row>
    <row r="1169" spans="6:6" x14ac:dyDescent="0.45">
      <c r="F1169" s="21">
        <v>70379</v>
      </c>
    </row>
    <row r="1170" spans="6:6" x14ac:dyDescent="0.45">
      <c r="F1170" s="21">
        <v>70414</v>
      </c>
    </row>
    <row r="1171" spans="6:6" x14ac:dyDescent="0.45">
      <c r="F1171" s="21">
        <v>70435</v>
      </c>
    </row>
    <row r="1172" spans="6:6" x14ac:dyDescent="0.45">
      <c r="F1172" s="21">
        <v>70448</v>
      </c>
    </row>
    <row r="1173" spans="6:6" x14ac:dyDescent="0.45">
      <c r="F1173" s="21">
        <v>70453</v>
      </c>
    </row>
    <row r="1174" spans="6:6" x14ac:dyDescent="0.45">
      <c r="F1174" s="21">
        <v>70488</v>
      </c>
    </row>
    <row r="1175" spans="6:6" x14ac:dyDescent="0.45">
      <c r="F1175" s="21">
        <v>70495</v>
      </c>
    </row>
    <row r="1176" spans="6:6" x14ac:dyDescent="0.45">
      <c r="F1176" s="21">
        <v>70548</v>
      </c>
    </row>
    <row r="1177" spans="6:6" x14ac:dyDescent="0.45">
      <c r="F1177" s="21">
        <v>70549</v>
      </c>
    </row>
    <row r="1178" spans="6:6" x14ac:dyDescent="0.45">
      <c r="F1178" s="21">
        <v>70594</v>
      </c>
    </row>
    <row r="1179" spans="6:6" x14ac:dyDescent="0.45">
      <c r="F1179" s="21">
        <v>70605</v>
      </c>
    </row>
    <row r="1180" spans="6:6" x14ac:dyDescent="0.45">
      <c r="F1180" s="21">
        <v>70615</v>
      </c>
    </row>
    <row r="1181" spans="6:6" x14ac:dyDescent="0.45">
      <c r="F1181" s="21">
        <v>70656</v>
      </c>
    </row>
    <row r="1182" spans="6:6" x14ac:dyDescent="0.45">
      <c r="F1182" s="21">
        <v>70744</v>
      </c>
    </row>
    <row r="1183" spans="6:6" x14ac:dyDescent="0.45">
      <c r="F1183" s="21">
        <v>70779</v>
      </c>
    </row>
    <row r="1184" spans="6:6" x14ac:dyDescent="0.45">
      <c r="F1184" s="21">
        <v>70800</v>
      </c>
    </row>
    <row r="1185" spans="6:6" x14ac:dyDescent="0.45">
      <c r="F1185" s="21">
        <v>70813</v>
      </c>
    </row>
    <row r="1186" spans="6:6" x14ac:dyDescent="0.45">
      <c r="F1186" s="21">
        <v>70818</v>
      </c>
    </row>
    <row r="1187" spans="6:6" x14ac:dyDescent="0.45">
      <c r="F1187" s="21">
        <v>70853</v>
      </c>
    </row>
    <row r="1188" spans="6:6" x14ac:dyDescent="0.45">
      <c r="F1188" s="21">
        <v>70860</v>
      </c>
    </row>
    <row r="1189" spans="6:6" x14ac:dyDescent="0.45">
      <c r="F1189" s="21">
        <v>70905</v>
      </c>
    </row>
    <row r="1190" spans="6:6" x14ac:dyDescent="0.45">
      <c r="F1190" s="21">
        <v>70906</v>
      </c>
    </row>
    <row r="1191" spans="6:6" x14ac:dyDescent="0.45">
      <c r="F1191" s="21">
        <v>70951</v>
      </c>
    </row>
    <row r="1192" spans="6:6" x14ac:dyDescent="0.45">
      <c r="F1192" s="21">
        <v>70970</v>
      </c>
    </row>
    <row r="1193" spans="6:6" x14ac:dyDescent="0.45">
      <c r="F1193" s="21">
        <v>70980</v>
      </c>
    </row>
    <row r="1194" spans="6:6" x14ac:dyDescent="0.45">
      <c r="F1194" s="21">
        <v>71013</v>
      </c>
    </row>
    <row r="1195" spans="6:6" x14ac:dyDescent="0.45">
      <c r="F1195" s="21">
        <v>71109</v>
      </c>
    </row>
    <row r="1196" spans="6:6" x14ac:dyDescent="0.45">
      <c r="F1196" s="21">
        <v>71144</v>
      </c>
    </row>
    <row r="1197" spans="6:6" x14ac:dyDescent="0.45">
      <c r="F1197" s="21">
        <v>71165</v>
      </c>
    </row>
    <row r="1198" spans="6:6" x14ac:dyDescent="0.45">
      <c r="F1198" s="21">
        <v>71178</v>
      </c>
    </row>
    <row r="1199" spans="6:6" x14ac:dyDescent="0.45">
      <c r="F1199" s="21">
        <v>71183</v>
      </c>
    </row>
    <row r="1200" spans="6:6" x14ac:dyDescent="0.45">
      <c r="F1200" s="21">
        <v>71218</v>
      </c>
    </row>
    <row r="1201" spans="6:6" x14ac:dyDescent="0.45">
      <c r="F1201" s="21">
        <v>71225</v>
      </c>
    </row>
    <row r="1202" spans="6:6" x14ac:dyDescent="0.45">
      <c r="F1202" s="21">
        <v>71290</v>
      </c>
    </row>
    <row r="1203" spans="6:6" x14ac:dyDescent="0.45">
      <c r="F1203" s="21">
        <v>71291</v>
      </c>
    </row>
    <row r="1204" spans="6:6" x14ac:dyDescent="0.45">
      <c r="F1204" s="21">
        <v>71335</v>
      </c>
    </row>
    <row r="1205" spans="6:6" x14ac:dyDescent="0.45">
      <c r="F1205" s="21">
        <v>71336</v>
      </c>
    </row>
    <row r="1206" spans="6:6" x14ac:dyDescent="0.45">
      <c r="F1206" s="21">
        <v>71345</v>
      </c>
    </row>
    <row r="1207" spans="6:6" x14ac:dyDescent="0.45">
      <c r="F1207" s="21">
        <v>71398</v>
      </c>
    </row>
    <row r="1208" spans="6:6" x14ac:dyDescent="0.45">
      <c r="F1208" s="21">
        <v>71474</v>
      </c>
    </row>
    <row r="1209" spans="6:6" x14ac:dyDescent="0.45">
      <c r="F1209" s="21">
        <v>71509</v>
      </c>
    </row>
    <row r="1210" spans="6:6" x14ac:dyDescent="0.45">
      <c r="F1210" s="21">
        <v>71530</v>
      </c>
    </row>
    <row r="1211" spans="6:6" x14ac:dyDescent="0.45">
      <c r="F1211" s="21">
        <v>71543</v>
      </c>
    </row>
    <row r="1212" spans="6:6" x14ac:dyDescent="0.45">
      <c r="F1212" s="21">
        <v>71548</v>
      </c>
    </row>
    <row r="1213" spans="6:6" x14ac:dyDescent="0.45">
      <c r="F1213" s="21">
        <v>71583</v>
      </c>
    </row>
    <row r="1214" spans="6:6" x14ac:dyDescent="0.45">
      <c r="F1214" s="21">
        <v>71590</v>
      </c>
    </row>
    <row r="1215" spans="6:6" x14ac:dyDescent="0.45">
      <c r="F1215" s="21">
        <v>71647</v>
      </c>
    </row>
    <row r="1216" spans="6:6" x14ac:dyDescent="0.45">
      <c r="F1216" s="21">
        <v>71648</v>
      </c>
    </row>
    <row r="1217" spans="6:6" x14ac:dyDescent="0.45">
      <c r="F1217" s="21">
        <v>71693</v>
      </c>
    </row>
    <row r="1218" spans="6:6" x14ac:dyDescent="0.45">
      <c r="F1218" s="21">
        <v>71701</v>
      </c>
    </row>
    <row r="1219" spans="6:6" x14ac:dyDescent="0.45">
      <c r="F1219" s="21">
        <v>71711</v>
      </c>
    </row>
    <row r="1220" spans="6:6" x14ac:dyDescent="0.45">
      <c r="F1220" s="21">
        <v>71755</v>
      </c>
    </row>
    <row r="1221" spans="6:6" x14ac:dyDescent="0.45">
      <c r="F1221" s="21">
        <v>71840</v>
      </c>
    </row>
    <row r="1222" spans="6:6" x14ac:dyDescent="0.45">
      <c r="F1222" s="21">
        <v>71875</v>
      </c>
    </row>
    <row r="1223" spans="6:6" x14ac:dyDescent="0.45">
      <c r="F1223" s="21">
        <v>71896</v>
      </c>
    </row>
    <row r="1224" spans="6:6" x14ac:dyDescent="0.45">
      <c r="F1224" s="21">
        <v>71909</v>
      </c>
    </row>
    <row r="1225" spans="6:6" x14ac:dyDescent="0.45">
      <c r="F1225" s="21">
        <v>71914</v>
      </c>
    </row>
    <row r="1226" spans="6:6" x14ac:dyDescent="0.45">
      <c r="F1226" s="21">
        <v>71949</v>
      </c>
    </row>
    <row r="1227" spans="6:6" x14ac:dyDescent="0.45">
      <c r="F1227" s="21">
        <v>71956</v>
      </c>
    </row>
    <row r="1228" spans="6:6" x14ac:dyDescent="0.45">
      <c r="F1228" s="21">
        <v>71997</v>
      </c>
    </row>
    <row r="1229" spans="6:6" x14ac:dyDescent="0.45">
      <c r="F1229" s="21">
        <v>71998</v>
      </c>
    </row>
    <row r="1230" spans="6:6" x14ac:dyDescent="0.45">
      <c r="F1230" s="21">
        <v>72043</v>
      </c>
    </row>
    <row r="1231" spans="6:6" x14ac:dyDescent="0.45">
      <c r="F1231" s="21">
        <v>72066</v>
      </c>
    </row>
    <row r="1232" spans="6:6" x14ac:dyDescent="0.45">
      <c r="F1232" s="21">
        <v>72076</v>
      </c>
    </row>
    <row r="1233" spans="6:6" x14ac:dyDescent="0.45">
      <c r="F1233" s="21">
        <v>72105</v>
      </c>
    </row>
    <row r="1234" spans="6:6" x14ac:dyDescent="0.45">
      <c r="F1234" s="21">
        <v>72205</v>
      </c>
    </row>
    <row r="1235" spans="6:6" x14ac:dyDescent="0.45">
      <c r="F1235" s="21">
        <v>72240</v>
      </c>
    </row>
    <row r="1236" spans="6:6" x14ac:dyDescent="0.45">
      <c r="F1236" s="21">
        <v>72261</v>
      </c>
    </row>
    <row r="1237" spans="6:6" x14ac:dyDescent="0.45">
      <c r="F1237" s="21">
        <v>72274</v>
      </c>
    </row>
    <row r="1238" spans="6:6" x14ac:dyDescent="0.45">
      <c r="F1238" s="21">
        <v>72279</v>
      </c>
    </row>
    <row r="1239" spans="6:6" x14ac:dyDescent="0.45">
      <c r="F1239" s="21">
        <v>72314</v>
      </c>
    </row>
    <row r="1240" spans="6:6" x14ac:dyDescent="0.45">
      <c r="F1240" s="21">
        <v>72321</v>
      </c>
    </row>
    <row r="1241" spans="6:6" x14ac:dyDescent="0.45">
      <c r="F1241" s="21">
        <v>72382</v>
      </c>
    </row>
    <row r="1242" spans="6:6" x14ac:dyDescent="0.45">
      <c r="F1242" s="21">
        <v>72383</v>
      </c>
    </row>
    <row r="1243" spans="6:6" x14ac:dyDescent="0.45">
      <c r="F1243" s="21">
        <v>72428</v>
      </c>
    </row>
    <row r="1244" spans="6:6" x14ac:dyDescent="0.45">
      <c r="F1244" s="21">
        <v>72431</v>
      </c>
    </row>
    <row r="1245" spans="6:6" x14ac:dyDescent="0.45">
      <c r="F1245" s="21">
        <v>72441</v>
      </c>
    </row>
    <row r="1246" spans="6:6" x14ac:dyDescent="0.45">
      <c r="F1246" s="21">
        <v>72490</v>
      </c>
    </row>
    <row r="1247" spans="6:6" x14ac:dyDescent="0.45">
      <c r="F1247" s="21">
        <v>72570</v>
      </c>
    </row>
    <row r="1248" spans="6:6" x14ac:dyDescent="0.45">
      <c r="F1248" s="21">
        <v>72605</v>
      </c>
    </row>
    <row r="1249" spans="6:6" x14ac:dyDescent="0.45">
      <c r="F1249" s="21">
        <v>72626</v>
      </c>
    </row>
    <row r="1250" spans="6:6" x14ac:dyDescent="0.45">
      <c r="F1250" s="21">
        <v>72639</v>
      </c>
    </row>
    <row r="1251" spans="6:6" x14ac:dyDescent="0.45">
      <c r="F1251" s="21">
        <v>72644</v>
      </c>
    </row>
    <row r="1252" spans="6:6" x14ac:dyDescent="0.45">
      <c r="F1252" s="21">
        <v>72679</v>
      </c>
    </row>
    <row r="1253" spans="6:6" x14ac:dyDescent="0.45">
      <c r="F1253" s="21">
        <v>72686</v>
      </c>
    </row>
    <row r="1254" spans="6:6" x14ac:dyDescent="0.45">
      <c r="F1254" s="21">
        <v>72739</v>
      </c>
    </row>
    <row r="1255" spans="6:6" x14ac:dyDescent="0.45">
      <c r="F1255" s="21">
        <v>72740</v>
      </c>
    </row>
    <row r="1256" spans="6:6" x14ac:dyDescent="0.45">
      <c r="F1256" s="21">
        <v>72785</v>
      </c>
    </row>
    <row r="1257" spans="6:6" x14ac:dyDescent="0.45">
      <c r="F1257" s="21">
        <v>72796</v>
      </c>
    </row>
    <row r="1258" spans="6:6" x14ac:dyDescent="0.45">
      <c r="F1258" s="21">
        <v>72806</v>
      </c>
    </row>
    <row r="1259" spans="6:6" x14ac:dyDescent="0.45">
      <c r="F1259" s="21">
        <v>72847</v>
      </c>
    </row>
    <row r="1260" spans="6:6" x14ac:dyDescent="0.45">
      <c r="F1260" s="21">
        <v>72935</v>
      </c>
    </row>
    <row r="1261" spans="6:6" x14ac:dyDescent="0.45">
      <c r="F1261" s="21">
        <v>72970</v>
      </c>
    </row>
    <row r="1262" spans="6:6" x14ac:dyDescent="0.45">
      <c r="F1262" s="21">
        <v>72991</v>
      </c>
    </row>
    <row r="1263" spans="6:6" x14ac:dyDescent="0.45">
      <c r="F1263" s="21">
        <v>73004</v>
      </c>
    </row>
    <row r="1264" spans="6:6" x14ac:dyDescent="0.45">
      <c r="F1264" s="21">
        <v>73009</v>
      </c>
    </row>
    <row r="1265" spans="6:6" x14ac:dyDescent="0.45">
      <c r="F1265" s="21">
        <v>73044</v>
      </c>
    </row>
  </sheetData>
  <sortState xmlns:xlrd2="http://schemas.microsoft.com/office/spreadsheetml/2017/richdata2" ref="D56:D90">
    <sortCondition ref="D56:D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main</vt:lpstr>
      <vt:lpstr>regras</vt:lpstr>
      <vt:lpstr>carteira</vt:lpstr>
      <vt:lpstr>concentraçao</vt:lpstr>
      <vt:lpstr>aux</vt:lpstr>
      <vt:lpstr>CAIXA</vt:lpstr>
      <vt:lpstr>CARTEIRA</vt:lpstr>
      <vt:lpstr>dtRef</vt:lpstr>
      <vt:lpstr>feriados</vt:lpstr>
      <vt:lpstr>IS_CURRENT</vt:lpstr>
      <vt:lpstr>IS_REF</vt:lpstr>
      <vt:lpstr>JR</vt:lpstr>
      <vt:lpstr>json_name</vt:lpstr>
      <vt:lpstr>OVER</vt:lpstr>
      <vt:lpstr>PL</vt:lpstr>
      <vt:lpstr>pool_data_file</vt:lpstr>
      <vt:lpstr>pool_name</vt:lpstr>
      <vt:lpstr>portfolio_file</vt:lpstr>
      <vt:lpstr>root</vt:lpstr>
      <vt:lpstr>root_json</vt:lpstr>
      <vt:lpstr>SR</vt:lpstr>
      <vt:lpstr>upd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Moriya</dc:creator>
  <cp:lastModifiedBy>Fabio Moriya</cp:lastModifiedBy>
  <dcterms:created xsi:type="dcterms:W3CDTF">2025-06-13T22:27:50Z</dcterms:created>
  <dcterms:modified xsi:type="dcterms:W3CDTF">2025-06-17T01:21:12Z</dcterms:modified>
</cp:coreProperties>
</file>