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e\Doutoramento\Data Processing Automation (Python)\final_work_scheduler\"/>
    </mc:Choice>
  </mc:AlternateContent>
  <xr:revisionPtr revIDLastSave="0" documentId="13_ncr:1_{2EDF11A4-51EC-4449-8A73-D23FF5A86DE7}" xr6:coauthVersionLast="47" xr6:coauthVersionMax="47" xr10:uidLastSave="{00000000-0000-0000-0000-000000000000}"/>
  <bookViews>
    <workbookView xWindow="-18090" yWindow="9315" windowWidth="17025" windowHeight="13800" firstSheet="2" activeTab="4" xr2:uid="{00000000-000D-0000-FFFF-FFFF00000000}"/>
  </bookViews>
  <sheets>
    <sheet name="Products" sheetId="8" r:id="rId1"/>
    <sheet name="QuantityPerCycle" sheetId="12" r:id="rId2"/>
    <sheet name="CyclesPerQuality" sheetId="13" r:id="rId3"/>
    <sheet name="PartsPerHour" sheetId="9" r:id="rId4"/>
    <sheet name="SetupTime" sheetId="10" r:id="rId5"/>
    <sheet name="WorkingHours" sheetId="15" r:id="rId6"/>
    <sheet name="MaintenanceTime" sheetId="14" r:id="rId7"/>
    <sheet name="Machines" sheetId="16" r:id="rId8"/>
    <sheet name="Priorities" sheetId="17" r:id="rId9"/>
    <sheet name="ExampleQt" sheetId="11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4" l="1"/>
  <c r="J4" i="9" l="1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F18" i="8"/>
  <c r="G18" i="8" s="1"/>
  <c r="F19" i="8"/>
  <c r="G19" i="8" s="1"/>
  <c r="F62" i="8"/>
  <c r="G62" i="8" s="1"/>
  <c r="D19" i="8"/>
  <c r="D18" i="8"/>
  <c r="D62" i="8"/>
  <c r="D47" i="8" l="1"/>
  <c r="D37" i="8"/>
  <c r="D23" i="8"/>
  <c r="D55" i="8"/>
  <c r="D6" i="8"/>
  <c r="D65" i="8"/>
  <c r="D41" i="8"/>
  <c r="D31" i="8"/>
  <c r="D29" i="8"/>
  <c r="D17" i="8"/>
  <c r="D33" i="8"/>
  <c r="D21" i="8"/>
  <c r="D69" i="8"/>
  <c r="D45" i="8"/>
  <c r="F17" i="8"/>
  <c r="G17" i="8" s="1"/>
  <c r="D13" i="8" l="1"/>
  <c r="D28" i="8"/>
  <c r="D40" i="8"/>
  <c r="D58" i="8"/>
  <c r="F71" i="8"/>
  <c r="G71" i="8" s="1"/>
  <c r="F12" i="8"/>
  <c r="G12" i="8" s="1"/>
  <c r="D59" i="8"/>
  <c r="D72" i="8"/>
  <c r="D48" i="8"/>
  <c r="D35" i="8"/>
  <c r="F46" i="8"/>
  <c r="G46" i="8" s="1"/>
  <c r="D9" i="8"/>
  <c r="D3" i="8"/>
  <c r="D52" i="8"/>
  <c r="D15" i="8"/>
  <c r="D63" i="8"/>
  <c r="D27" i="8"/>
  <c r="F60" i="8"/>
  <c r="G60" i="8" s="1"/>
  <c r="D61" i="8"/>
  <c r="D73" i="8"/>
  <c r="D2" i="8"/>
  <c r="D74" i="8"/>
  <c r="F51" i="8"/>
  <c r="G51" i="8" s="1"/>
  <c r="F34" i="8"/>
  <c r="G34" i="8" s="1"/>
  <c r="D24" i="8"/>
  <c r="F55" i="8"/>
  <c r="G55" i="8" s="1"/>
  <c r="D70" i="8"/>
  <c r="F70" i="8"/>
  <c r="G70" i="8" s="1"/>
  <c r="F41" i="8"/>
  <c r="G41" i="8" s="1"/>
  <c r="F31" i="8"/>
  <c r="G31" i="8" s="1"/>
  <c r="F29" i="8"/>
  <c r="G29" i="8" s="1"/>
  <c r="D57" i="8"/>
  <c r="F57" i="8"/>
  <c r="G57" i="8" s="1"/>
  <c r="D22" i="8"/>
  <c r="F22" i="8"/>
  <c r="G22" i="8" s="1"/>
  <c r="D10" i="8"/>
  <c r="F10" i="8"/>
  <c r="G10" i="8" s="1"/>
  <c r="D36" i="8"/>
  <c r="F36" i="8"/>
  <c r="G36" i="8" s="1"/>
  <c r="D39" i="8"/>
  <c r="F39" i="8"/>
  <c r="G39" i="8" s="1"/>
  <c r="D25" i="8"/>
  <c r="F25" i="8"/>
  <c r="G25" i="8" s="1"/>
  <c r="F37" i="8"/>
  <c r="G37" i="8" s="1"/>
  <c r="F69" i="8"/>
  <c r="G69" i="8" s="1"/>
  <c r="F27" i="8"/>
  <c r="G27" i="8" s="1"/>
  <c r="F61" i="8"/>
  <c r="G61" i="8" s="1"/>
  <c r="F15" i="8"/>
  <c r="G15" i="8" s="1"/>
  <c r="F3" i="8"/>
  <c r="G3" i="8" s="1"/>
  <c r="F48" i="8"/>
  <c r="G48" i="8" s="1"/>
  <c r="F65" i="8"/>
  <c r="G65" i="8" s="1"/>
  <c r="F72" i="8"/>
  <c r="G72" i="8" s="1"/>
  <c r="F13" i="8"/>
  <c r="G13" i="8" s="1"/>
  <c r="D20" i="8"/>
  <c r="F20" i="8"/>
  <c r="G20" i="8" s="1"/>
  <c r="D8" i="8"/>
  <c r="F8" i="8"/>
  <c r="G8" i="8" s="1"/>
  <c r="F45" i="8"/>
  <c r="G45" i="8" s="1"/>
  <c r="F73" i="8"/>
  <c r="G73" i="8" s="1"/>
  <c r="F47" i="8"/>
  <c r="G47" i="8" s="1"/>
  <c r="F33" i="8"/>
  <c r="G33" i="8" s="1"/>
  <c r="F24" i="8"/>
  <c r="G24" i="8" s="1"/>
  <c r="F40" i="8"/>
  <c r="G40" i="8" s="1"/>
  <c r="F63" i="8"/>
  <c r="G63" i="8" s="1"/>
  <c r="F58" i="8"/>
  <c r="G58" i="8" s="1"/>
  <c r="D30" i="8"/>
  <c r="F30" i="8"/>
  <c r="G30" i="8" s="1"/>
  <c r="D5" i="8"/>
  <c r="F5" i="8"/>
  <c r="G5" i="8" s="1"/>
  <c r="D4" i="8"/>
  <c r="F4" i="8"/>
  <c r="G4" i="8" s="1"/>
  <c r="D11" i="8"/>
  <c r="F11" i="8"/>
  <c r="G11" i="8" s="1"/>
  <c r="D54" i="8"/>
  <c r="F54" i="8"/>
  <c r="G54" i="8" s="1"/>
  <c r="D56" i="8"/>
  <c r="F56" i="8"/>
  <c r="G56" i="8" s="1"/>
  <c r="D43" i="8"/>
  <c r="F43" i="8"/>
  <c r="G43" i="8" s="1"/>
  <c r="D67" i="8"/>
  <c r="F67" i="8"/>
  <c r="G67" i="8" s="1"/>
  <c r="D32" i="8"/>
  <c r="F32" i="8"/>
  <c r="G32" i="8" s="1"/>
  <c r="D66" i="8"/>
  <c r="F66" i="8"/>
  <c r="G66" i="8" s="1"/>
  <c r="D53" i="8"/>
  <c r="F53" i="8"/>
  <c r="G53" i="8" s="1"/>
  <c r="D16" i="8"/>
  <c r="F16" i="8"/>
  <c r="G16" i="8" s="1"/>
  <c r="D7" i="8"/>
  <c r="F7" i="8"/>
  <c r="G7" i="8" s="1"/>
  <c r="D64" i="8"/>
  <c r="F64" i="8"/>
  <c r="G64" i="8" s="1"/>
  <c r="D44" i="8"/>
  <c r="F44" i="8"/>
  <c r="G44" i="8" s="1"/>
  <c r="D68" i="8"/>
  <c r="F68" i="8"/>
  <c r="G68" i="8" s="1"/>
  <c r="D14" i="8"/>
  <c r="F14" i="8"/>
  <c r="G14" i="8" s="1"/>
  <c r="D26" i="8"/>
  <c r="F26" i="8"/>
  <c r="G26" i="8" s="1"/>
  <c r="D38" i="8"/>
  <c r="F38" i="8"/>
  <c r="G38" i="8" s="1"/>
  <c r="D50" i="8"/>
  <c r="F50" i="8"/>
  <c r="G50" i="8" s="1"/>
  <c r="D42" i="8"/>
  <c r="F42" i="8"/>
  <c r="G42" i="8" s="1"/>
  <c r="D49" i="8"/>
  <c r="F49" i="8"/>
  <c r="G49" i="8" s="1"/>
  <c r="F6" i="8"/>
  <c r="G6" i="8" s="1"/>
  <c r="F21" i="8"/>
  <c r="G21" i="8" s="1"/>
  <c r="F28" i="8"/>
  <c r="G28" i="8" s="1"/>
  <c r="F52" i="8"/>
  <c r="G52" i="8" s="1"/>
  <c r="F35" i="8"/>
  <c r="G35" i="8" s="1"/>
  <c r="F59" i="8"/>
  <c r="G59" i="8" s="1"/>
  <c r="F2" i="8"/>
  <c r="G2" i="8" s="1"/>
  <c r="F74" i="8"/>
  <c r="G74" i="8" s="1"/>
  <c r="F23" i="8"/>
  <c r="G23" i="8" s="1"/>
  <c r="D51" i="8" l="1"/>
  <c r="D46" i="8"/>
  <c r="D71" i="8"/>
  <c r="D12" i="8"/>
  <c r="F9" i="8"/>
  <c r="G9" i="8" s="1"/>
  <c r="D60" i="8"/>
  <c r="D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Sousa</author>
  </authors>
  <commentLis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João Sousa:</t>
        </r>
        <r>
          <rPr>
            <sz val="9"/>
            <color indexed="81"/>
            <rFont val="Tahoma"/>
            <family val="2"/>
          </rPr>
          <t xml:space="preserve">
time for high quality (s)</t>
        </r>
      </text>
    </comment>
    <comment ref="A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João Sousa:</t>
        </r>
        <r>
          <rPr>
            <sz val="9"/>
            <color indexed="81"/>
            <rFont val="Tahoma"/>
            <family val="2"/>
          </rPr>
          <t xml:space="preserve">
time for standard quality (s)</t>
        </r>
      </text>
    </comment>
  </commentList>
</comments>
</file>

<file path=xl/sharedStrings.xml><?xml version="1.0" encoding="utf-8"?>
<sst xmlns="http://schemas.openxmlformats.org/spreadsheetml/2006/main" count="378" uniqueCount="210">
  <si>
    <t>PP-4702</t>
  </si>
  <si>
    <t>PP-4705</t>
  </si>
  <si>
    <t>PP-4505</t>
  </si>
  <si>
    <t>PP-4502</t>
  </si>
  <si>
    <t>PP-4709</t>
  </si>
  <si>
    <t>PP-4305</t>
  </si>
  <si>
    <t>PP-8509</t>
  </si>
  <si>
    <t>PP-7209</t>
  </si>
  <si>
    <t>PP-6109</t>
  </si>
  <si>
    <t>PP-4302</t>
  </si>
  <si>
    <t>PP-4710</t>
  </si>
  <si>
    <t>PP-8402</t>
  </si>
  <si>
    <t>PP-4509</t>
  </si>
  <si>
    <t>PP-7305</t>
  </si>
  <si>
    <t>PP-7302</t>
  </si>
  <si>
    <t>PP-6105</t>
  </si>
  <si>
    <t>PP-8409</t>
  </si>
  <si>
    <t>PP-8502</t>
  </si>
  <si>
    <t>PP-6102</t>
  </si>
  <si>
    <t>PP-8405</t>
  </si>
  <si>
    <t>PP-7209I</t>
  </si>
  <si>
    <t>PP-8510</t>
  </si>
  <si>
    <t>PP-6110</t>
  </si>
  <si>
    <t>PP-7309</t>
  </si>
  <si>
    <t>PP-7310</t>
  </si>
  <si>
    <t>PP-4602</t>
  </si>
  <si>
    <t>PP-7205</t>
  </si>
  <si>
    <t>PP-8410</t>
  </si>
  <si>
    <t>PP-7210</t>
  </si>
  <si>
    <t>PP-8302</t>
  </si>
  <si>
    <t>PP-8505</t>
  </si>
  <si>
    <t>PP-7109I</t>
  </si>
  <si>
    <t>PP-4711</t>
  </si>
  <si>
    <t>PP-8309</t>
  </si>
  <si>
    <t>PP-10005</t>
  </si>
  <si>
    <t>PP-10002</t>
  </si>
  <si>
    <t>Reference</t>
  </si>
  <si>
    <t>Designation</t>
  </si>
  <si>
    <t>Quality</t>
  </si>
  <si>
    <t>02</t>
  </si>
  <si>
    <t>09</t>
  </si>
  <si>
    <t>10</t>
  </si>
  <si>
    <t>05</t>
  </si>
  <si>
    <t>11</t>
  </si>
  <si>
    <t>Standard</t>
  </si>
  <si>
    <t>High</t>
  </si>
  <si>
    <t>Table fork</t>
  </si>
  <si>
    <t>03</t>
  </si>
  <si>
    <t>06</t>
  </si>
  <si>
    <t>PP-12009</t>
  </si>
  <si>
    <t>PP-7509</t>
  </si>
  <si>
    <t>PP-7717PC</t>
  </si>
  <si>
    <t>PP-12117DPC</t>
  </si>
  <si>
    <t xml:space="preserve">PP-12217DPC </t>
  </si>
  <si>
    <t xml:space="preserve">PP-12217 </t>
  </si>
  <si>
    <t>PP-12317DPC</t>
  </si>
  <si>
    <t>PP-10017PC</t>
  </si>
  <si>
    <t>PP-11002DPC</t>
  </si>
  <si>
    <t>PP-10117PC</t>
  </si>
  <si>
    <t>PP-11017DPC</t>
  </si>
  <si>
    <t>PP-11017PC</t>
  </si>
  <si>
    <t>PP-7610</t>
  </si>
  <si>
    <t>PP-7410DPC</t>
  </si>
  <si>
    <t>PP-7710PC</t>
  </si>
  <si>
    <t>PP-12210DPC</t>
  </si>
  <si>
    <t>PP-12110PC</t>
  </si>
  <si>
    <t>PP-10110PC</t>
  </si>
  <si>
    <t>PP-10110DPC</t>
  </si>
  <si>
    <t>PP-10010PC</t>
  </si>
  <si>
    <t>PP-9110</t>
  </si>
  <si>
    <t>PP-7621</t>
  </si>
  <si>
    <t>PP-7421DPC</t>
  </si>
  <si>
    <t>PP-7721DPC</t>
  </si>
  <si>
    <t>PP-4521</t>
  </si>
  <si>
    <t>PP-7105</t>
  </si>
  <si>
    <t>PP-12005</t>
  </si>
  <si>
    <t>pp-7202</t>
  </si>
  <si>
    <t>PP-7102</t>
  </si>
  <si>
    <t>PP-12002</t>
  </si>
  <si>
    <t>PP-9192</t>
  </si>
  <si>
    <t>PP-6302</t>
  </si>
  <si>
    <t>PP-7505</t>
  </si>
  <si>
    <t>PP-9109</t>
  </si>
  <si>
    <t>PP-9209</t>
  </si>
  <si>
    <t>PP-6309</t>
  </si>
  <si>
    <t xml:space="preserve">COLHER CHA PARIS </t>
  </si>
  <si>
    <t xml:space="preserve">COLHER CHA COLOMBO </t>
  </si>
  <si>
    <t xml:space="preserve">COLHER CHA ATENAS </t>
  </si>
  <si>
    <t>COLHER CRIANÇA SANTORINI PC</t>
  </si>
  <si>
    <t>COLHER CRIANÇA CAIRO DPC</t>
  </si>
  <si>
    <t>COLHER CRIANÇA VENEZA DPC</t>
  </si>
  <si>
    <t xml:space="preserve">COLHER VENEZA </t>
  </si>
  <si>
    <t>COLHER CRIANÇA AGADIR DPC</t>
  </si>
  <si>
    <t>COLHER CRIANÇA CHICAGO PC</t>
  </si>
  <si>
    <t>COLHER MESA ISTAMBUL DPC</t>
  </si>
  <si>
    <t>COLHER CRIANÇA PATMO PC</t>
  </si>
  <si>
    <t>COLHER CRIANÇA ISTAMBUL DPC</t>
  </si>
  <si>
    <t>COLHER CRIANÇA ISTAMBUL PC</t>
  </si>
  <si>
    <t xml:space="preserve">COLHER S/MESA HOTEL </t>
  </si>
  <si>
    <t>COLHER CAFÉ BAGUETE</t>
  </si>
  <si>
    <t>COLHER CAFÉ PRETORIA DPC</t>
  </si>
  <si>
    <t>COLHER CAFÉ SANTORINI PC</t>
  </si>
  <si>
    <t>COLHER CAFÉ KUITO</t>
  </si>
  <si>
    <t>COLHER MESA VENEZA DPC</t>
  </si>
  <si>
    <t>COLHER CAFÉ CAIRO PC</t>
  </si>
  <si>
    <t>COLHER CAFÉ PATMOS PC</t>
  </si>
  <si>
    <t>COLHER CAFÉ PATMOS DPC</t>
  </si>
  <si>
    <t>COLHER CAFÉ CHICAGO PC</t>
  </si>
  <si>
    <t xml:space="preserve">COLHER CAFÉ NORDICO </t>
  </si>
  <si>
    <t>COLHER ARROZ MASTER</t>
  </si>
  <si>
    <t>COLHER ARROZ BAGUETE</t>
  </si>
  <si>
    <t>COLHER ARROZ PRETORIA DPC</t>
  </si>
  <si>
    <t>COLHER ARROZ SANTORINI DPC</t>
  </si>
  <si>
    <t xml:space="preserve">COLHER ARROZ LISO </t>
  </si>
  <si>
    <t xml:space="preserve">COLHER S/MESA VOLGA </t>
  </si>
  <si>
    <t xml:space="preserve">COLHER S/MESA DESNA </t>
  </si>
  <si>
    <t xml:space="preserve">COLHER S/MESA COLOMBO </t>
  </si>
  <si>
    <t>COLHER S/MESA CHICAGO</t>
  </si>
  <si>
    <t xml:space="preserve">COLHER MESA VOLGA </t>
  </si>
  <si>
    <t xml:space="preserve">COLHER MESA DESNA </t>
  </si>
  <si>
    <t xml:space="preserve">COLHER MESA COLOMBO </t>
  </si>
  <si>
    <t xml:space="preserve">COLHER MESA CHICAGO </t>
  </si>
  <si>
    <t xml:space="preserve">COLHER MESA PARIS </t>
  </si>
  <si>
    <t>COLHER MESA HOTEL</t>
  </si>
  <si>
    <t xml:space="preserve">COLHER MESA NORDICO </t>
  </si>
  <si>
    <t xml:space="preserve">COLHER MESA D MARIA </t>
  </si>
  <si>
    <t xml:space="preserve">COLHER S/MESA ATENAS </t>
  </si>
  <si>
    <t xml:space="preserve">COLHER CHA NORDICO </t>
  </si>
  <si>
    <t xml:space="preserve">COLHER CHA SEVILHA </t>
  </si>
  <si>
    <t>COLHER CH LOBITO</t>
  </si>
  <si>
    <t xml:space="preserve">COLHER CHA D MARIA </t>
  </si>
  <si>
    <t>17</t>
  </si>
  <si>
    <t>21</t>
  </si>
  <si>
    <t>Polishing [parts/h]</t>
  </si>
  <si>
    <t>92</t>
  </si>
  <si>
    <t>Type</t>
  </si>
  <si>
    <t>Schedule</t>
  </si>
  <si>
    <t>Start</t>
  </si>
  <si>
    <t>End</t>
  </si>
  <si>
    <t>Full Day</t>
  </si>
  <si>
    <t>Work Day</t>
  </si>
  <si>
    <t>Morning Shift</t>
  </si>
  <si>
    <t>Afternoon Shift</t>
  </si>
  <si>
    <t>Night Shift</t>
  </si>
  <si>
    <t>if is the same type</t>
  </si>
  <si>
    <t>if needs to change type</t>
  </si>
  <si>
    <t>Time (minutes)</t>
  </si>
  <si>
    <t>Table Spoon</t>
  </si>
  <si>
    <t>Dessert Spoon</t>
  </si>
  <si>
    <t>Dessert Fork</t>
  </si>
  <si>
    <t>Tea Spoon</t>
  </si>
  <si>
    <t>Coffee Spoon</t>
  </si>
  <si>
    <t>Refresh Spoon</t>
  </si>
  <si>
    <t>Children Spoon</t>
  </si>
  <si>
    <t>Rice Spoon</t>
  </si>
  <si>
    <t>COLHER DE MESA INOX MOD. FRISO I</t>
  </si>
  <si>
    <t>COLHER DE S/MESA INOX MOD. FRISO I</t>
  </si>
  <si>
    <t>COLHER DE MESA INOX MOD. LISO I</t>
  </si>
  <si>
    <t>COLHER DE S/MESA INOX MOD. LISO I</t>
  </si>
  <si>
    <t>COLHER CHÁ INOX MOD. LISO I</t>
  </si>
  <si>
    <t>COLHER DE MESA INOX MOD. FACHO I</t>
  </si>
  <si>
    <t>COLHER CAFÉ INOX MOD. LOBITO</t>
  </si>
  <si>
    <t>COLHER DE S/MESA INOX MOD. LOBITO</t>
  </si>
  <si>
    <t>COLHER DE MESA INOX MOD. LOBITO</t>
  </si>
  <si>
    <t>COLHER CHÁ INOX MOD. KUITO</t>
  </si>
  <si>
    <t>COLHER DE S/MESA INOX MOD. KUITO</t>
  </si>
  <si>
    <t>COLHER DE MESA INOX MOD. KUITO</t>
  </si>
  <si>
    <t>COLHER CHÁ INOX MOD. BENGUELA</t>
  </si>
  <si>
    <t>COLHER DE MESA INOX MOD. BENGUELA</t>
  </si>
  <si>
    <t>COLHER DE CAFÉ INOX MOD. NEW YORK</t>
  </si>
  <si>
    <t>COLHER DE CHÁ INOX MOD. NEW YORK</t>
  </si>
  <si>
    <t>COLHER DE CHÁ INOX MOD. DESNA ID</t>
  </si>
  <si>
    <t>COLHER DE S/MESA INOX MOD. NEW YORK</t>
  </si>
  <si>
    <t>COLHER DE S/MESA INOX MOD. PARIS</t>
  </si>
  <si>
    <t>COLHER DE CHÁ INOX MOD. HOTEL I</t>
  </si>
  <si>
    <t>CCOLHER DE CAFÉ INOX MOD. VOLGA</t>
  </si>
  <si>
    <t>COLHER DE CAFÉ INOX MOD. HOTEL I</t>
  </si>
  <si>
    <t>COLHER DE CAFÉ INOX MOD. PARIS</t>
  </si>
  <si>
    <t>Code</t>
  </si>
  <si>
    <t>Quantity</t>
  </si>
  <si>
    <t>Production Time (hours)</t>
  </si>
  <si>
    <t>Table Fork</t>
  </si>
  <si>
    <t>Duration (minutes)</t>
  </si>
  <si>
    <t>COLHER DE CHÁ INOX MOD. VOLGA ID</t>
  </si>
  <si>
    <t>COLHER DE CHÁ INOX MOD. VOLGA</t>
  </si>
  <si>
    <t>COLHER DE MESA INOX MOD. NEW YORK</t>
  </si>
  <si>
    <t>COLHER REFRESCO INOX MOD. HOTEL I</t>
  </si>
  <si>
    <t>PP-8321MC</t>
  </si>
  <si>
    <t>Example Quantity</t>
  </si>
  <si>
    <t>Name</t>
  </si>
  <si>
    <t>Polishing Machine A</t>
  </si>
  <si>
    <t>Cutlery Polishing</t>
  </si>
  <si>
    <t>Type of Machine</t>
  </si>
  <si>
    <t>Description</t>
  </si>
  <si>
    <t>Cutlery Quality</t>
  </si>
  <si>
    <t>Cycle Duration (seconds)</t>
  </si>
  <si>
    <t>Maximum Time (minutes)</t>
  </si>
  <si>
    <t>CP_==</t>
  </si>
  <si>
    <t>CP_!=</t>
  </si>
  <si>
    <t>Very Urgent</t>
  </si>
  <si>
    <t>Urgent</t>
  </si>
  <si>
    <t>Not Urgent</t>
  </si>
  <si>
    <t>Normal</t>
  </si>
  <si>
    <t>Priority Value</t>
  </si>
  <si>
    <t>always</t>
  </si>
  <si>
    <t>CC_**</t>
  </si>
  <si>
    <t>Fork Cutting</t>
  </si>
  <si>
    <t>Old Model</t>
  </si>
  <si>
    <t>Maintenance Type</t>
  </si>
  <si>
    <t>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</si>
</sst>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" fontId="4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1" fontId="0" fillId="2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74"/>
  <sheetViews>
    <sheetView zoomScale="85" zoomScaleNormal="85" workbookViewId="0">
      <selection activeCell="F10" sqref="F10"/>
    </sheetView>
  </sheetViews>
  <sheetFormatPr defaultColWidth="8.90625" defaultRowHeight="14.5" x14ac:dyDescent="0.35"/>
  <cols>
    <col min="1" max="1" width="17.36328125" style="15" customWidth="1"/>
    <col min="2" max="2" width="49.81640625" style="2" customWidth="1"/>
    <col min="3" max="3" width="9.81640625" style="9" bestFit="1" customWidth="1"/>
    <col min="4" max="4" width="14.54296875" style="2" bestFit="1" customWidth="1"/>
    <col min="5" max="5" width="15.6328125" style="15" customWidth="1"/>
    <col min="6" max="6" width="15.6328125" style="27" customWidth="1"/>
    <col min="7" max="7" width="19.54296875" style="24" bestFit="1" customWidth="1"/>
    <col min="8" max="8" width="10.54296875" style="1" bestFit="1" customWidth="1"/>
    <col min="9" max="16384" width="8.90625" style="1"/>
  </cols>
  <sheetData>
    <row r="1" spans="1:7" ht="15" thickBot="1" x14ac:dyDescent="0.4">
      <c r="A1" s="7" t="s">
        <v>36</v>
      </c>
      <c r="B1" s="8" t="s">
        <v>37</v>
      </c>
      <c r="C1" s="14" t="s">
        <v>178</v>
      </c>
      <c r="D1" s="14" t="s">
        <v>135</v>
      </c>
      <c r="E1" s="20" t="s">
        <v>38</v>
      </c>
      <c r="F1" s="25" t="s">
        <v>133</v>
      </c>
      <c r="G1" s="22" t="s">
        <v>180</v>
      </c>
    </row>
    <row r="2" spans="1:7" ht="15" customHeight="1" x14ac:dyDescent="0.35">
      <c r="A2" s="12" t="s">
        <v>35</v>
      </c>
      <c r="B2" s="12" t="s">
        <v>121</v>
      </c>
      <c r="C2" s="36" t="s">
        <v>39</v>
      </c>
      <c r="D2" s="19" t="str">
        <f>VLOOKUP(C2,QuantityPerCycle!$A$2:$B$10,2,TRUE)</f>
        <v>Table Spoon</v>
      </c>
      <c r="E2" s="21" t="s">
        <v>45</v>
      </c>
      <c r="F2" s="26">
        <f>VLOOKUP(C2,QuantityPerCycle!$A$2:$C$10,3,TRUE)*3600/VLOOKUP(E2,CyclesPerQuality!$A$2:$B$3,2)</f>
        <v>900</v>
      </c>
      <c r="G2" s="23">
        <f>ExampleQt!$B$1/F2</f>
        <v>3.3333333333333335</v>
      </c>
    </row>
    <row r="3" spans="1:7" x14ac:dyDescent="0.35">
      <c r="A3" s="12" t="s">
        <v>34</v>
      </c>
      <c r="B3" s="12" t="s">
        <v>117</v>
      </c>
      <c r="C3" s="36" t="s">
        <v>42</v>
      </c>
      <c r="D3" s="19" t="str">
        <f>VLOOKUP(C3,QuantityPerCycle!$A$2:$B$10,2,TRUE)</f>
        <v>Dessert Spoon</v>
      </c>
      <c r="E3" s="21" t="s">
        <v>45</v>
      </c>
      <c r="F3" s="26">
        <f>VLOOKUP(C3,QuantityPerCycle!$A$2:$C$10,3,TRUE)*3600/VLOOKUP(E3,CyclesPerQuality!$A$2:$B$3,2)</f>
        <v>1050</v>
      </c>
      <c r="G3" s="23">
        <f>ExampleQt!$B$1/F3</f>
        <v>2.8571428571428572</v>
      </c>
    </row>
    <row r="4" spans="1:7" x14ac:dyDescent="0.35">
      <c r="A4" s="12" t="s">
        <v>68</v>
      </c>
      <c r="B4" s="11" t="s">
        <v>107</v>
      </c>
      <c r="C4" s="36" t="s">
        <v>41</v>
      </c>
      <c r="D4" s="19" t="str">
        <f>VLOOKUP(C4,QuantityPerCycle!$A$2:$B$10,2,TRUE)</f>
        <v>Coffee Spoon</v>
      </c>
      <c r="E4" s="21" t="s">
        <v>45</v>
      </c>
      <c r="F4" s="26">
        <f>VLOOKUP(C4,QuantityPerCycle!$A$2:$C$10,3,TRUE)*3600/VLOOKUP(E4,CyclesPerQuality!$A$2:$B$3,2)</f>
        <v>1500</v>
      </c>
      <c r="G4" s="23">
        <f>ExampleQt!$B$1/F4</f>
        <v>2</v>
      </c>
    </row>
    <row r="5" spans="1:7" x14ac:dyDescent="0.35">
      <c r="A5" s="12" t="s">
        <v>56</v>
      </c>
      <c r="B5" s="12" t="s">
        <v>93</v>
      </c>
      <c r="C5" s="36" t="s">
        <v>131</v>
      </c>
      <c r="D5" s="19" t="str">
        <f>VLOOKUP(C5,QuantityPerCycle!$A$2:$B$10,2,TRUE)</f>
        <v>Children Spoon</v>
      </c>
      <c r="E5" s="21" t="s">
        <v>45</v>
      </c>
      <c r="F5" s="26">
        <f>VLOOKUP(C5,QuantityPerCycle!$A$2:$C$10,3,TRUE)*3600/VLOOKUP(E5,CyclesPerQuality!$A$2:$B$3,2)</f>
        <v>1200</v>
      </c>
      <c r="G5" s="23">
        <f>ExampleQt!$B$1/F5</f>
        <v>2.5</v>
      </c>
    </row>
    <row r="6" spans="1:7" x14ac:dyDescent="0.35">
      <c r="A6" s="12" t="s">
        <v>67</v>
      </c>
      <c r="B6" s="11" t="s">
        <v>106</v>
      </c>
      <c r="C6" s="36" t="s">
        <v>41</v>
      </c>
      <c r="D6" s="19" t="str">
        <f>VLOOKUP(C6,QuantityPerCycle!$A$2:$B$10,2,TRUE)</f>
        <v>Coffee Spoon</v>
      </c>
      <c r="E6" s="21" t="s">
        <v>45</v>
      </c>
      <c r="F6" s="26">
        <f>VLOOKUP(C6,QuantityPerCycle!$A$2:$C$10,3,TRUE)*3600/VLOOKUP(E6,CyclesPerQuality!$A$2:$B$3,2)</f>
        <v>1500</v>
      </c>
      <c r="G6" s="23">
        <f>ExampleQt!$B$1/F6</f>
        <v>2</v>
      </c>
    </row>
    <row r="7" spans="1:7" x14ac:dyDescent="0.35">
      <c r="A7" s="12" t="s">
        <v>66</v>
      </c>
      <c r="B7" s="11" t="s">
        <v>105</v>
      </c>
      <c r="C7" s="36" t="s">
        <v>41</v>
      </c>
      <c r="D7" s="19" t="str">
        <f>VLOOKUP(C7,QuantityPerCycle!$A$2:$B$10,2,TRUE)</f>
        <v>Coffee Spoon</v>
      </c>
      <c r="E7" s="21" t="s">
        <v>45</v>
      </c>
      <c r="F7" s="26">
        <f>VLOOKUP(C7,QuantityPerCycle!$A$2:$C$10,3,TRUE)*3600/VLOOKUP(E7,CyclesPerQuality!$A$2:$B$3,2)</f>
        <v>1500</v>
      </c>
      <c r="G7" s="23">
        <f>ExampleQt!$B$1/F7</f>
        <v>2</v>
      </c>
    </row>
    <row r="8" spans="1:7" x14ac:dyDescent="0.35">
      <c r="A8" s="12" t="s">
        <v>58</v>
      </c>
      <c r="B8" s="12" t="s">
        <v>95</v>
      </c>
      <c r="C8" s="36" t="s">
        <v>131</v>
      </c>
      <c r="D8" s="19" t="str">
        <f>VLOOKUP(C8,QuantityPerCycle!$A$2:$B$10,2,TRUE)</f>
        <v>Children Spoon</v>
      </c>
      <c r="E8" s="21" t="s">
        <v>45</v>
      </c>
      <c r="F8" s="26">
        <f>VLOOKUP(C8,QuantityPerCycle!$A$2:$C$10,3,TRUE)*3600/VLOOKUP(E8,CyclesPerQuality!$A$2:$B$3,2)</f>
        <v>1200</v>
      </c>
      <c r="G8" s="23">
        <f>ExampleQt!$B$1/F8</f>
        <v>2.5</v>
      </c>
    </row>
    <row r="9" spans="1:7" x14ac:dyDescent="0.35">
      <c r="A9" s="12" t="s">
        <v>57</v>
      </c>
      <c r="B9" s="12" t="s">
        <v>94</v>
      </c>
      <c r="C9" s="36" t="s">
        <v>39</v>
      </c>
      <c r="D9" s="19" t="str">
        <f>VLOOKUP(C9,QuantityPerCycle!$A$2:$B$10,2,TRUE)</f>
        <v>Table Spoon</v>
      </c>
      <c r="E9" s="21" t="s">
        <v>45</v>
      </c>
      <c r="F9" s="26">
        <f>VLOOKUP(C9,QuantityPerCycle!$A$2:$C$10,3,TRUE)*3600/VLOOKUP(E9,CyclesPerQuality!$A$2:$B$3,2)</f>
        <v>900</v>
      </c>
      <c r="G9" s="23">
        <f>ExampleQt!$B$1/F9</f>
        <v>3.3333333333333335</v>
      </c>
    </row>
    <row r="10" spans="1:7" x14ac:dyDescent="0.35">
      <c r="A10" s="12" t="s">
        <v>59</v>
      </c>
      <c r="B10" s="12" t="s">
        <v>96</v>
      </c>
      <c r="C10" s="36" t="s">
        <v>131</v>
      </c>
      <c r="D10" s="19" t="str">
        <f>VLOOKUP(C10,QuantityPerCycle!$A$2:$B$10,2,TRUE)</f>
        <v>Children Spoon</v>
      </c>
      <c r="E10" s="21" t="s">
        <v>45</v>
      </c>
      <c r="F10" s="26">
        <f>VLOOKUP(C10,QuantityPerCycle!$A$2:$C$10,3,TRUE)*3600/VLOOKUP(E10,CyclesPerQuality!$A$2:$B$3,2)</f>
        <v>1200</v>
      </c>
      <c r="G10" s="23">
        <f>ExampleQt!$B$1/F10</f>
        <v>2.5</v>
      </c>
    </row>
    <row r="11" spans="1:7" x14ac:dyDescent="0.35">
      <c r="A11" s="12" t="s">
        <v>60</v>
      </c>
      <c r="B11" s="12" t="s">
        <v>97</v>
      </c>
      <c r="C11" s="36" t="s">
        <v>131</v>
      </c>
      <c r="D11" s="19" t="str">
        <f>VLOOKUP(C11,QuantityPerCycle!$A$2:$B$10,2,TRUE)</f>
        <v>Children Spoon</v>
      </c>
      <c r="E11" s="21" t="s">
        <v>45</v>
      </c>
      <c r="F11" s="26">
        <f>VLOOKUP(C11,QuantityPerCycle!$A$2:$C$10,3,TRUE)*3600/VLOOKUP(E11,CyclesPerQuality!$A$2:$B$3,2)</f>
        <v>1200</v>
      </c>
      <c r="G11" s="23">
        <f>ExampleQt!$B$1/F11</f>
        <v>2.5</v>
      </c>
    </row>
    <row r="12" spans="1:7" x14ac:dyDescent="0.35">
      <c r="A12" s="12" t="s">
        <v>78</v>
      </c>
      <c r="B12" s="12" t="s">
        <v>120</v>
      </c>
      <c r="C12" s="36" t="s">
        <v>39</v>
      </c>
      <c r="D12" s="19" t="str">
        <f>VLOOKUP(C12,QuantityPerCycle!$A$2:$B$10,2,TRUE)</f>
        <v>Table Spoon</v>
      </c>
      <c r="E12" s="21" t="s">
        <v>45</v>
      </c>
      <c r="F12" s="26">
        <f>VLOOKUP(C12,QuantityPerCycle!$A$2:$C$10,3,TRUE)*3600/VLOOKUP(E12,CyclesPerQuality!$A$2:$B$3,2)</f>
        <v>900</v>
      </c>
      <c r="G12" s="23">
        <f>ExampleQt!$B$1/F12</f>
        <v>3.3333333333333335</v>
      </c>
    </row>
    <row r="13" spans="1:7" x14ac:dyDescent="0.35">
      <c r="A13" s="12" t="s">
        <v>75</v>
      </c>
      <c r="B13" s="12" t="s">
        <v>116</v>
      </c>
      <c r="C13" s="36" t="s">
        <v>42</v>
      </c>
      <c r="D13" s="19" t="str">
        <f>VLOOKUP(C13,QuantityPerCycle!$A$2:$B$10,2,TRUE)</f>
        <v>Dessert Spoon</v>
      </c>
      <c r="E13" s="21" t="s">
        <v>45</v>
      </c>
      <c r="F13" s="26">
        <f>VLOOKUP(C13,QuantityPerCycle!$A$2:$C$10,3,TRUE)*3600/VLOOKUP(E13,CyclesPerQuality!$A$2:$B$3,2)</f>
        <v>1050</v>
      </c>
      <c r="G13" s="23">
        <f>ExampleQt!$B$1/F13</f>
        <v>2.8571428571428572</v>
      </c>
    </row>
    <row r="14" spans="1:7" x14ac:dyDescent="0.35">
      <c r="A14" s="12" t="s">
        <v>49</v>
      </c>
      <c r="B14" s="12" t="s">
        <v>86</v>
      </c>
      <c r="C14" s="36" t="s">
        <v>40</v>
      </c>
      <c r="D14" s="19" t="str">
        <f>VLOOKUP(C14,QuantityPerCycle!$A$2:$B$10,2,TRUE)</f>
        <v>Tea Spoon</v>
      </c>
      <c r="E14" s="21" t="s">
        <v>45</v>
      </c>
      <c r="F14" s="26">
        <f>VLOOKUP(C14,QuantityPerCycle!$A$2:$C$10,3,TRUE)*3600/VLOOKUP(E14,CyclesPerQuality!$A$2:$B$3,2)</f>
        <v>1350</v>
      </c>
      <c r="G14" s="23">
        <f>ExampleQt!$B$1/F14</f>
        <v>2.2222222222222223</v>
      </c>
    </row>
    <row r="15" spans="1:7" x14ac:dyDescent="0.35">
      <c r="A15" s="12" t="s">
        <v>65</v>
      </c>
      <c r="B15" s="11" t="s">
        <v>104</v>
      </c>
      <c r="C15" s="36" t="s">
        <v>41</v>
      </c>
      <c r="D15" s="19" t="str">
        <f>VLOOKUP(C15,QuantityPerCycle!$A$2:$B$10,2,TRUE)</f>
        <v>Coffee Spoon</v>
      </c>
      <c r="E15" s="21" t="s">
        <v>45</v>
      </c>
      <c r="F15" s="26">
        <f>VLOOKUP(C15,QuantityPerCycle!$A$2:$C$10,3,TRUE)*3600/VLOOKUP(E15,CyclesPerQuality!$A$2:$B$3,2)</f>
        <v>1500</v>
      </c>
      <c r="G15" s="23">
        <f>ExampleQt!$B$1/F15</f>
        <v>2</v>
      </c>
    </row>
    <row r="16" spans="1:7" x14ac:dyDescent="0.35">
      <c r="A16" s="12" t="s">
        <v>52</v>
      </c>
      <c r="B16" s="12" t="s">
        <v>89</v>
      </c>
      <c r="C16" s="36" t="s">
        <v>131</v>
      </c>
      <c r="D16" s="19" t="str">
        <f>VLOOKUP(C16,QuantityPerCycle!$A$2:$B$10,2,TRUE)</f>
        <v>Children Spoon</v>
      </c>
      <c r="E16" s="21" t="s">
        <v>45</v>
      </c>
      <c r="F16" s="26">
        <f>VLOOKUP(C16,QuantityPerCycle!$A$2:$C$10,3,TRUE)*3600/VLOOKUP(E16,CyclesPerQuality!$A$2:$B$3,2)</f>
        <v>1200</v>
      </c>
      <c r="G16" s="23">
        <f>ExampleQt!$B$1/F16</f>
        <v>2.5</v>
      </c>
    </row>
    <row r="17" spans="1:7" ht="15" customHeight="1" x14ac:dyDescent="0.35">
      <c r="A17" s="12" t="s">
        <v>64</v>
      </c>
      <c r="B17" s="11" t="s">
        <v>103</v>
      </c>
      <c r="C17" s="36" t="s">
        <v>41</v>
      </c>
      <c r="D17" s="19" t="str">
        <f>VLOOKUP(C17,QuantityPerCycle!$A$2:$B$10,2,TRUE)</f>
        <v>Coffee Spoon</v>
      </c>
      <c r="E17" s="21" t="s">
        <v>45</v>
      </c>
      <c r="F17" s="26">
        <f>VLOOKUP(C17,QuantityPerCycle!$A$2:$C$10,3,TRUE)*3600/VLOOKUP(E17,CyclesPerQuality!$A$2:$B$3,2)</f>
        <v>1500</v>
      </c>
      <c r="G17" s="23">
        <f>ExampleQt!$B$1/F17</f>
        <v>2</v>
      </c>
    </row>
    <row r="18" spans="1:7" x14ac:dyDescent="0.35">
      <c r="A18" s="12" t="s">
        <v>54</v>
      </c>
      <c r="B18" s="12" t="s">
        <v>91</v>
      </c>
      <c r="C18" s="36" t="s">
        <v>131</v>
      </c>
      <c r="D18" s="19" t="str">
        <f>VLOOKUP(C18,QuantityPerCycle!$A$2:$B$10,2,TRUE)</f>
        <v>Children Spoon</v>
      </c>
      <c r="E18" s="21" t="s">
        <v>45</v>
      </c>
      <c r="F18" s="26">
        <f>VLOOKUP(C18,QuantityPerCycle!$A$2:$C$10,3,TRUE)*3600/VLOOKUP(E18,CyclesPerQuality!$A$2:$B$3,2)</f>
        <v>1200</v>
      </c>
      <c r="G18" s="23">
        <f>ExampleQt!$B$1/F18</f>
        <v>2.5</v>
      </c>
    </row>
    <row r="19" spans="1:7" x14ac:dyDescent="0.35">
      <c r="A19" s="12" t="s">
        <v>53</v>
      </c>
      <c r="B19" s="12" t="s">
        <v>90</v>
      </c>
      <c r="C19" s="36" t="s">
        <v>131</v>
      </c>
      <c r="D19" s="19" t="str">
        <f>VLOOKUP(C19,QuantityPerCycle!$A$2:$B$10,2,TRUE)</f>
        <v>Children Spoon</v>
      </c>
      <c r="E19" s="21" t="s">
        <v>45</v>
      </c>
      <c r="F19" s="26">
        <f>VLOOKUP(C19,QuantityPerCycle!$A$2:$C$10,3,TRUE)*3600/VLOOKUP(E19,CyclesPerQuality!$A$2:$B$3,2)</f>
        <v>1200</v>
      </c>
      <c r="G19" s="23">
        <f>ExampleQt!$B$1/F19</f>
        <v>2.5</v>
      </c>
    </row>
    <row r="20" spans="1:7" x14ac:dyDescent="0.35">
      <c r="A20" s="12" t="s">
        <v>55</v>
      </c>
      <c r="B20" s="12" t="s">
        <v>92</v>
      </c>
      <c r="C20" s="36" t="s">
        <v>131</v>
      </c>
      <c r="D20" s="19" t="str">
        <f>VLOOKUP(C20,QuantityPerCycle!$A$2:$B$10,2,TRUE)</f>
        <v>Children Spoon</v>
      </c>
      <c r="E20" s="21" t="s">
        <v>45</v>
      </c>
      <c r="F20" s="26">
        <f>VLOOKUP(C20,QuantityPerCycle!$A$2:$C$10,3,TRUE)*3600/VLOOKUP(E20,CyclesPerQuality!$A$2:$B$3,2)</f>
        <v>1200</v>
      </c>
      <c r="G20" s="23">
        <f>ExampleQt!$B$1/F20</f>
        <v>2.5</v>
      </c>
    </row>
    <row r="21" spans="1:7" x14ac:dyDescent="0.35">
      <c r="A21" s="13" t="s">
        <v>9</v>
      </c>
      <c r="B21" s="13" t="s">
        <v>155</v>
      </c>
      <c r="C21" s="36" t="s">
        <v>39</v>
      </c>
      <c r="D21" s="19" t="str">
        <f>VLOOKUP(C21,QuantityPerCycle!$A$2:$B$10,2,TRUE)</f>
        <v>Table Spoon</v>
      </c>
      <c r="E21" s="28" t="s">
        <v>44</v>
      </c>
      <c r="F21" s="29">
        <f>VLOOKUP(C21,QuantityPerCycle!$A$2:$C$10,3,TRUE)*3600/VLOOKUP(E21,CyclesPerQuality!$A$2:$B$3,2)</f>
        <v>1542.8571428571429</v>
      </c>
      <c r="G21" s="32">
        <f>ExampleQt!$B$1/F21</f>
        <v>1.9444444444444444</v>
      </c>
    </row>
    <row r="22" spans="1:7" x14ac:dyDescent="0.35">
      <c r="A22" s="13" t="s">
        <v>5</v>
      </c>
      <c r="B22" s="13" t="s">
        <v>156</v>
      </c>
      <c r="C22" s="36" t="s">
        <v>42</v>
      </c>
      <c r="D22" s="19" t="str">
        <f>VLOOKUP(C22,QuantityPerCycle!$A$2:$B$10,2,TRUE)</f>
        <v>Dessert Spoon</v>
      </c>
      <c r="E22" s="28" t="s">
        <v>44</v>
      </c>
      <c r="F22" s="29">
        <f>VLOOKUP(C22,QuantityPerCycle!$A$2:$C$10,3,TRUE)*3600/VLOOKUP(E22,CyclesPerQuality!$A$2:$B$3,2)</f>
        <v>1800</v>
      </c>
      <c r="G22" s="32">
        <f>ExampleQt!$B$1/F22</f>
        <v>1.6666666666666667</v>
      </c>
    </row>
    <row r="23" spans="1:7" x14ac:dyDescent="0.35">
      <c r="A23" s="13" t="s">
        <v>3</v>
      </c>
      <c r="B23" s="13" t="s">
        <v>157</v>
      </c>
      <c r="C23" s="36" t="s">
        <v>39</v>
      </c>
      <c r="D23" s="19" t="str">
        <f>VLOOKUP(C23,QuantityPerCycle!$A$2:$B$10,2,TRUE)</f>
        <v>Table Spoon</v>
      </c>
      <c r="E23" s="28" t="s">
        <v>44</v>
      </c>
      <c r="F23" s="29">
        <f>VLOOKUP(C23,QuantityPerCycle!$A$2:$C$10,3,TRUE)*3600/VLOOKUP(E23,CyclesPerQuality!$A$2:$B$3,2)</f>
        <v>1542.8571428571429</v>
      </c>
      <c r="G23" s="32">
        <f>ExampleQt!$B$1/F23</f>
        <v>1.9444444444444444</v>
      </c>
    </row>
    <row r="24" spans="1:7" x14ac:dyDescent="0.35">
      <c r="A24" s="13" t="s">
        <v>2</v>
      </c>
      <c r="B24" s="13" t="s">
        <v>158</v>
      </c>
      <c r="C24" s="36" t="s">
        <v>42</v>
      </c>
      <c r="D24" s="19" t="str">
        <f>VLOOKUP(C24,QuantityPerCycle!$A$2:$B$10,2,TRUE)</f>
        <v>Dessert Spoon</v>
      </c>
      <c r="E24" s="28" t="s">
        <v>44</v>
      </c>
      <c r="F24" s="29">
        <f>VLOOKUP(C24,QuantityPerCycle!$A$2:$C$10,3,TRUE)*3600/VLOOKUP(E24,CyclesPerQuality!$A$2:$B$3,2)</f>
        <v>1800</v>
      </c>
      <c r="G24" s="32">
        <f>ExampleQt!$B$1/F24</f>
        <v>1.6666666666666667</v>
      </c>
    </row>
    <row r="25" spans="1:7" x14ac:dyDescent="0.35">
      <c r="A25" s="13" t="s">
        <v>12</v>
      </c>
      <c r="B25" s="13" t="s">
        <v>159</v>
      </c>
      <c r="C25" s="36" t="s">
        <v>40</v>
      </c>
      <c r="D25" s="19" t="str">
        <f>VLOOKUP(C25,QuantityPerCycle!$A$2:$B$10,2,TRUE)</f>
        <v>Tea Spoon</v>
      </c>
      <c r="E25" s="28" t="s">
        <v>44</v>
      </c>
      <c r="F25" s="29">
        <f>VLOOKUP(C25,QuantityPerCycle!$A$2:$C$10,3,TRUE)*3600/VLOOKUP(E25,CyclesPerQuality!$A$2:$B$3,2)</f>
        <v>2314.2857142857142</v>
      </c>
      <c r="G25" s="32">
        <f>ExampleQt!$B$1/F25</f>
        <v>1.2962962962962963</v>
      </c>
    </row>
    <row r="26" spans="1:7" x14ac:dyDescent="0.35">
      <c r="A26" s="12" t="s">
        <v>73</v>
      </c>
      <c r="B26" s="12" t="s">
        <v>113</v>
      </c>
      <c r="C26" s="36" t="s">
        <v>132</v>
      </c>
      <c r="D26" s="19" t="str">
        <f>VLOOKUP(C26,QuantityPerCycle!$A$2:$B$10,2,TRUE)</f>
        <v>Rice Spoon</v>
      </c>
      <c r="E26" s="28" t="s">
        <v>44</v>
      </c>
      <c r="F26" s="29">
        <f>VLOOKUP(C26,QuantityPerCycle!$A$2:$C$10,3,TRUE)*3600/VLOOKUP(E26,CyclesPerQuality!$A$2:$B$3,2)</f>
        <v>1285.7142857142858</v>
      </c>
      <c r="G26" s="32">
        <f>ExampleQt!$B$1/F26</f>
        <v>2.333333333333333</v>
      </c>
    </row>
    <row r="27" spans="1:7" x14ac:dyDescent="0.35">
      <c r="A27" s="13" t="s">
        <v>25</v>
      </c>
      <c r="B27" s="13" t="s">
        <v>160</v>
      </c>
      <c r="C27" s="36" t="s">
        <v>39</v>
      </c>
      <c r="D27" s="19" t="str">
        <f>VLOOKUP(C27,QuantityPerCycle!$A$2:$B$10,2,TRUE)</f>
        <v>Table Spoon</v>
      </c>
      <c r="E27" s="28" t="s">
        <v>44</v>
      </c>
      <c r="F27" s="29">
        <f>VLOOKUP(C27,QuantityPerCycle!$A$2:$C$10,3,TRUE)*3600/VLOOKUP(E27,CyclesPerQuality!$A$2:$B$3,2)</f>
        <v>1542.8571428571429</v>
      </c>
      <c r="G27" s="32">
        <f>ExampleQt!$B$1/F27</f>
        <v>1.9444444444444444</v>
      </c>
    </row>
    <row r="28" spans="1:7" x14ac:dyDescent="0.35">
      <c r="A28" s="12" t="s">
        <v>0</v>
      </c>
      <c r="B28" s="12" t="s">
        <v>123</v>
      </c>
      <c r="C28" s="36" t="s">
        <v>39</v>
      </c>
      <c r="D28" s="19" t="str">
        <f>VLOOKUP(C28,QuantityPerCycle!$A$2:$B$10,2,TRUE)</f>
        <v>Table Spoon</v>
      </c>
      <c r="E28" s="28" t="s">
        <v>44</v>
      </c>
      <c r="F28" s="29">
        <f>VLOOKUP(C28,QuantityPerCycle!$A$2:$C$10,3,TRUE)*3600/VLOOKUP(E28,CyclesPerQuality!$A$2:$B$3,2)</f>
        <v>1542.8571428571429</v>
      </c>
      <c r="G28" s="32">
        <f>ExampleQt!$B$1/F28</f>
        <v>1.9444444444444444</v>
      </c>
    </row>
    <row r="29" spans="1:7" ht="15" customHeight="1" x14ac:dyDescent="0.35">
      <c r="A29" s="12" t="s">
        <v>1</v>
      </c>
      <c r="B29" s="12" t="s">
        <v>98</v>
      </c>
      <c r="C29" s="36" t="s">
        <v>42</v>
      </c>
      <c r="D29" s="19" t="str">
        <f>VLOOKUP(C29,QuantityPerCycle!$A$2:$B$10,2,TRUE)</f>
        <v>Dessert Spoon</v>
      </c>
      <c r="E29" s="28" t="s">
        <v>44</v>
      </c>
      <c r="F29" s="29">
        <f>VLOOKUP(C29,QuantityPerCycle!$A$2:$C$10,3,TRUE)*3600/VLOOKUP(E29,CyclesPerQuality!$A$2:$B$3,2)</f>
        <v>1800</v>
      </c>
      <c r="G29" s="32">
        <f>ExampleQt!$B$1/F29</f>
        <v>1.6666666666666667</v>
      </c>
    </row>
    <row r="30" spans="1:7" x14ac:dyDescent="0.35">
      <c r="A30" s="13" t="s">
        <v>4</v>
      </c>
      <c r="B30" s="13" t="s">
        <v>174</v>
      </c>
      <c r="C30" s="36" t="s">
        <v>40</v>
      </c>
      <c r="D30" s="19" t="str">
        <f>VLOOKUP(C30,QuantityPerCycle!$A$2:$B$10,2,TRUE)</f>
        <v>Tea Spoon</v>
      </c>
      <c r="E30" s="28" t="s">
        <v>44</v>
      </c>
      <c r="F30" s="29">
        <f>VLOOKUP(C30,QuantityPerCycle!$A$2:$C$10,3,TRUE)*3600/VLOOKUP(E30,CyclesPerQuality!$A$2:$B$3,2)</f>
        <v>2314.2857142857142</v>
      </c>
      <c r="G30" s="32">
        <f>ExampleQt!$B$1/F30</f>
        <v>1.2962962962962963</v>
      </c>
    </row>
    <row r="31" spans="1:7" x14ac:dyDescent="0.35">
      <c r="A31" s="13" t="s">
        <v>10</v>
      </c>
      <c r="B31" s="13" t="s">
        <v>176</v>
      </c>
      <c r="C31" s="36" t="s">
        <v>41</v>
      </c>
      <c r="D31" s="19" t="str">
        <f>VLOOKUP(C31,QuantityPerCycle!$A$2:$B$10,2,TRUE)</f>
        <v>Coffee Spoon</v>
      </c>
      <c r="E31" s="28" t="s">
        <v>44</v>
      </c>
      <c r="F31" s="29">
        <f>VLOOKUP(C31,QuantityPerCycle!$A$2:$C$10,3,TRUE)*3600/VLOOKUP(E31,CyclesPerQuality!$A$2:$B$3,2)</f>
        <v>2571.4285714285716</v>
      </c>
      <c r="G31" s="32">
        <f>ExampleQt!$B$1/F31</f>
        <v>1.1666666666666665</v>
      </c>
    </row>
    <row r="32" spans="1:7" x14ac:dyDescent="0.35">
      <c r="A32" s="13" t="s">
        <v>32</v>
      </c>
      <c r="B32" s="13" t="s">
        <v>186</v>
      </c>
      <c r="C32" s="36" t="s">
        <v>43</v>
      </c>
      <c r="D32" s="19" t="str">
        <f>VLOOKUP(C32,QuantityPerCycle!$A$2:$B$10,2,TRUE)</f>
        <v>Refresh Spoon</v>
      </c>
      <c r="E32" s="28" t="s">
        <v>44</v>
      </c>
      <c r="F32" s="29">
        <f>VLOOKUP(C32,QuantityPerCycle!$A$2:$C$10,3,TRUE)*3600/VLOOKUP(E32,CyclesPerQuality!$A$2:$B$3,2)</f>
        <v>2571.4285714285716</v>
      </c>
      <c r="G32" s="32">
        <f>ExampleQt!$B$1/F32</f>
        <v>1.1666666666666665</v>
      </c>
    </row>
    <row r="33" spans="1:7" x14ac:dyDescent="0.35">
      <c r="A33" s="12" t="s">
        <v>18</v>
      </c>
      <c r="B33" s="12" t="s">
        <v>122</v>
      </c>
      <c r="C33" s="36" t="s">
        <v>39</v>
      </c>
      <c r="D33" s="19" t="str">
        <f>VLOOKUP(C33,QuantityPerCycle!$A$2:$B$10,2,TRUE)</f>
        <v>Table Spoon</v>
      </c>
      <c r="E33" s="28" t="s">
        <v>44</v>
      </c>
      <c r="F33" s="29">
        <f>VLOOKUP(C33,QuantityPerCycle!$A$2:$C$10,3,TRUE)*3600/VLOOKUP(E33,CyclesPerQuality!$A$2:$B$3,2)</f>
        <v>1542.8571428571429</v>
      </c>
      <c r="G33" s="32">
        <f>ExampleQt!$B$1/F33</f>
        <v>1.9444444444444444</v>
      </c>
    </row>
    <row r="34" spans="1:7" x14ac:dyDescent="0.35">
      <c r="A34" s="13" t="s">
        <v>15</v>
      </c>
      <c r="B34" s="13" t="s">
        <v>173</v>
      </c>
      <c r="C34" s="36" t="s">
        <v>42</v>
      </c>
      <c r="D34" s="19" t="str">
        <f>VLOOKUP(C34,QuantityPerCycle!$A$2:$B$10,2,TRUE)</f>
        <v>Dessert Spoon</v>
      </c>
      <c r="E34" s="28" t="s">
        <v>44</v>
      </c>
      <c r="F34" s="29">
        <f>VLOOKUP(C34,QuantityPerCycle!$A$2:$C$10,3,TRUE)*3600/VLOOKUP(E34,CyclesPerQuality!$A$2:$B$3,2)</f>
        <v>1800</v>
      </c>
      <c r="G34" s="32">
        <f>ExampleQt!$B$1/F34</f>
        <v>1.6666666666666667</v>
      </c>
    </row>
    <row r="35" spans="1:7" x14ac:dyDescent="0.35">
      <c r="A35" s="12" t="s">
        <v>8</v>
      </c>
      <c r="B35" s="12" t="s">
        <v>85</v>
      </c>
      <c r="C35" s="36" t="s">
        <v>40</v>
      </c>
      <c r="D35" s="19" t="str">
        <f>VLOOKUP(C35,QuantityPerCycle!$A$2:$B$10,2,TRUE)</f>
        <v>Tea Spoon</v>
      </c>
      <c r="E35" s="28" t="s">
        <v>44</v>
      </c>
      <c r="F35" s="29">
        <f>VLOOKUP(C35,QuantityPerCycle!$A$2:$C$10,3,TRUE)*3600/VLOOKUP(E35,CyclesPerQuality!$A$2:$B$3,2)</f>
        <v>2314.2857142857142</v>
      </c>
      <c r="G35" s="32">
        <f>ExampleQt!$B$1/F35</f>
        <v>1.2962962962962963</v>
      </c>
    </row>
    <row r="36" spans="1:7" x14ac:dyDescent="0.35">
      <c r="A36" s="13" t="s">
        <v>22</v>
      </c>
      <c r="B36" s="13" t="s">
        <v>177</v>
      </c>
      <c r="C36" s="36" t="s">
        <v>41</v>
      </c>
      <c r="D36" s="19" t="str">
        <f>VLOOKUP(C36,QuantityPerCycle!$A$2:$B$10,2,TRUE)</f>
        <v>Coffee Spoon</v>
      </c>
      <c r="E36" s="28" t="s">
        <v>44</v>
      </c>
      <c r="F36" s="29">
        <f>VLOOKUP(C36,QuantityPerCycle!$A$2:$C$10,3,TRUE)*3600/VLOOKUP(E36,CyclesPerQuality!$A$2:$B$3,2)</f>
        <v>2571.4285714285716</v>
      </c>
      <c r="G36" s="32">
        <f>ExampleQt!$B$1/F36</f>
        <v>1.1666666666666665</v>
      </c>
    </row>
    <row r="37" spans="1:7" x14ac:dyDescent="0.35">
      <c r="A37" s="12" t="s">
        <v>80</v>
      </c>
      <c r="B37" s="12" t="s">
        <v>125</v>
      </c>
      <c r="C37" s="36" t="s">
        <v>39</v>
      </c>
      <c r="D37" s="19" t="str">
        <f>VLOOKUP(C37,QuantityPerCycle!$A$2:$B$10,2,TRUE)</f>
        <v>Table Spoon</v>
      </c>
      <c r="E37" s="28" t="s">
        <v>44</v>
      </c>
      <c r="F37" s="29">
        <f>VLOOKUP(C37,QuantityPerCycle!$A$2:$C$10,3,TRUE)*3600/VLOOKUP(E37,CyclesPerQuality!$A$2:$B$3,2)</f>
        <v>1542.8571428571429</v>
      </c>
      <c r="G37" s="32">
        <f>ExampleQt!$B$1/F37</f>
        <v>1.9444444444444444</v>
      </c>
    </row>
    <row r="38" spans="1:7" x14ac:dyDescent="0.35">
      <c r="A38" s="12" t="s">
        <v>84</v>
      </c>
      <c r="B38" s="12" t="s">
        <v>130</v>
      </c>
      <c r="C38" s="36" t="s">
        <v>40</v>
      </c>
      <c r="D38" s="19" t="str">
        <f>VLOOKUP(C38,QuantityPerCycle!$A$2:$B$10,2,TRUE)</f>
        <v>Tea Spoon</v>
      </c>
      <c r="E38" s="28" t="s">
        <v>44</v>
      </c>
      <c r="F38" s="29">
        <f>VLOOKUP(C38,QuantityPerCycle!$A$2:$C$10,3,TRUE)*3600/VLOOKUP(E38,CyclesPerQuality!$A$2:$B$3,2)</f>
        <v>2314.2857142857142</v>
      </c>
      <c r="G38" s="32">
        <f>ExampleQt!$B$1/F38</f>
        <v>1.2962962962962963</v>
      </c>
    </row>
    <row r="39" spans="1:7" x14ac:dyDescent="0.35">
      <c r="A39" s="12" t="s">
        <v>77</v>
      </c>
      <c r="B39" s="12" t="s">
        <v>119</v>
      </c>
      <c r="C39" s="36" t="s">
        <v>39</v>
      </c>
      <c r="D39" s="19" t="str">
        <f>VLOOKUP(C39,QuantityPerCycle!$A$2:$B$10,2,TRUE)</f>
        <v>Table Spoon</v>
      </c>
      <c r="E39" s="21" t="s">
        <v>45</v>
      </c>
      <c r="F39" s="26">
        <f>VLOOKUP(C39,QuantityPerCycle!$A$2:$C$10,3,TRUE)*3600/VLOOKUP(E39,CyclesPerQuality!$A$2:$B$3,2)</f>
        <v>900</v>
      </c>
      <c r="G39" s="23">
        <f>ExampleQt!$B$1/F39</f>
        <v>3.3333333333333335</v>
      </c>
    </row>
    <row r="40" spans="1:7" x14ac:dyDescent="0.35">
      <c r="A40" s="12" t="s">
        <v>74</v>
      </c>
      <c r="B40" s="12" t="s">
        <v>115</v>
      </c>
      <c r="C40" s="36" t="s">
        <v>42</v>
      </c>
      <c r="D40" s="19" t="str">
        <f>VLOOKUP(C40,QuantityPerCycle!$A$2:$B$10,2,TRUE)</f>
        <v>Dessert Spoon</v>
      </c>
      <c r="E40" s="21" t="s">
        <v>45</v>
      </c>
      <c r="F40" s="26">
        <f>VLOOKUP(C40,QuantityPerCycle!$A$2:$C$10,3,TRUE)*3600/VLOOKUP(E40,CyclesPerQuality!$A$2:$B$3,2)</f>
        <v>1050</v>
      </c>
      <c r="G40" s="23">
        <f>ExampleQt!$B$1/F40</f>
        <v>2.8571428571428572</v>
      </c>
    </row>
    <row r="41" spans="1:7" x14ac:dyDescent="0.35">
      <c r="A41" s="13" t="s">
        <v>31</v>
      </c>
      <c r="B41" s="13" t="s">
        <v>171</v>
      </c>
      <c r="C41" s="36" t="s">
        <v>40</v>
      </c>
      <c r="D41" s="19" t="str">
        <f>VLOOKUP(C41,QuantityPerCycle!$A$2:$B$10,2,TRUE)</f>
        <v>Tea Spoon</v>
      </c>
      <c r="E41" s="21" t="s">
        <v>45</v>
      </c>
      <c r="F41" s="26">
        <f>VLOOKUP(C41,QuantityPerCycle!$A$2:$C$10,3,TRUE)*3600/VLOOKUP(E41,CyclesPerQuality!$A$2:$B$3,2)</f>
        <v>1350</v>
      </c>
      <c r="G41" s="23">
        <f>ExampleQt!$B$1/F41</f>
        <v>2.2222222222222223</v>
      </c>
    </row>
    <row r="42" spans="1:7" x14ac:dyDescent="0.35">
      <c r="A42" s="12" t="s">
        <v>76</v>
      </c>
      <c r="B42" s="12" t="s">
        <v>118</v>
      </c>
      <c r="C42" s="36" t="s">
        <v>39</v>
      </c>
      <c r="D42" s="19" t="str">
        <f>VLOOKUP(C42,QuantityPerCycle!$A$2:$B$10,2,TRUE)</f>
        <v>Table Spoon</v>
      </c>
      <c r="E42" s="21" t="s">
        <v>45</v>
      </c>
      <c r="F42" s="26">
        <f>VLOOKUP(C42,QuantityPerCycle!$A$2:$C$10,3,TRUE)*3600/VLOOKUP(E42,CyclesPerQuality!$A$2:$B$3,2)</f>
        <v>900</v>
      </c>
      <c r="G42" s="23">
        <f>ExampleQt!$B$1/F42</f>
        <v>3.3333333333333335</v>
      </c>
    </row>
    <row r="43" spans="1:7" x14ac:dyDescent="0.35">
      <c r="A43" s="12" t="s">
        <v>26</v>
      </c>
      <c r="B43" s="12" t="s">
        <v>114</v>
      </c>
      <c r="C43" s="36" t="s">
        <v>42</v>
      </c>
      <c r="D43" s="19" t="str">
        <f>VLOOKUP(C43,QuantityPerCycle!$A$2:$B$10,2,TRUE)</f>
        <v>Dessert Spoon</v>
      </c>
      <c r="E43" s="21" t="s">
        <v>45</v>
      </c>
      <c r="F43" s="26">
        <f>VLOOKUP(C43,QuantityPerCycle!$A$2:$C$10,3,TRUE)*3600/VLOOKUP(E43,CyclesPerQuality!$A$2:$B$3,2)</f>
        <v>1050</v>
      </c>
      <c r="G43" s="23">
        <f>ExampleQt!$B$1/F43</f>
        <v>2.8571428571428572</v>
      </c>
    </row>
    <row r="44" spans="1:7" x14ac:dyDescent="0.35">
      <c r="A44" s="13" t="s">
        <v>7</v>
      </c>
      <c r="B44" s="13" t="s">
        <v>184</v>
      </c>
      <c r="C44" s="36" t="s">
        <v>40</v>
      </c>
      <c r="D44" s="19" t="str">
        <f>VLOOKUP(C44,QuantityPerCycle!$A$2:$B$10,2,TRUE)</f>
        <v>Tea Spoon</v>
      </c>
      <c r="E44" s="21" t="s">
        <v>45</v>
      </c>
      <c r="F44" s="26">
        <f>VLOOKUP(C44,QuantityPerCycle!$A$2:$C$10,3,TRUE)*3600/VLOOKUP(E44,CyclesPerQuality!$A$2:$B$3,2)</f>
        <v>1350</v>
      </c>
      <c r="G44" s="23">
        <f>ExampleQt!$B$1/F44</f>
        <v>2.2222222222222223</v>
      </c>
    </row>
    <row r="45" spans="1:7" x14ac:dyDescent="0.35">
      <c r="A45" s="13" t="s">
        <v>20</v>
      </c>
      <c r="B45" s="13" t="s">
        <v>183</v>
      </c>
      <c r="C45" s="36" t="s">
        <v>40</v>
      </c>
      <c r="D45" s="19" t="str">
        <f>VLOOKUP(C45,QuantityPerCycle!$A$2:$B$10,2,TRUE)</f>
        <v>Tea Spoon</v>
      </c>
      <c r="E45" s="21" t="s">
        <v>45</v>
      </c>
      <c r="F45" s="26">
        <f>VLOOKUP(C45,QuantityPerCycle!$A$2:$C$10,3,TRUE)*3600/VLOOKUP(E45,CyclesPerQuality!$A$2:$B$3,2)</f>
        <v>1350</v>
      </c>
      <c r="G45" s="23">
        <f>ExampleQt!$B$1/F45</f>
        <v>2.2222222222222223</v>
      </c>
    </row>
    <row r="46" spans="1:7" x14ac:dyDescent="0.35">
      <c r="A46" s="13" t="s">
        <v>28</v>
      </c>
      <c r="B46" s="13" t="s">
        <v>175</v>
      </c>
      <c r="C46" s="36" t="s">
        <v>41</v>
      </c>
      <c r="D46" s="19" t="str">
        <f>VLOOKUP(C46,QuantityPerCycle!$A$2:$B$10,2,TRUE)</f>
        <v>Coffee Spoon</v>
      </c>
      <c r="E46" s="21" t="s">
        <v>45</v>
      </c>
      <c r="F46" s="26">
        <f>VLOOKUP(C46,QuantityPerCycle!$A$2:$C$10,3,TRUE)*3600/VLOOKUP(E46,CyclesPerQuality!$A$2:$B$3,2)</f>
        <v>1500</v>
      </c>
      <c r="G46" s="23">
        <f>ExampleQt!$B$1/F46</f>
        <v>2</v>
      </c>
    </row>
    <row r="47" spans="1:7" x14ac:dyDescent="0.35">
      <c r="A47" s="13" t="s">
        <v>14</v>
      </c>
      <c r="B47" s="13" t="s">
        <v>185</v>
      </c>
      <c r="C47" s="36" t="s">
        <v>39</v>
      </c>
      <c r="D47" s="19" t="str">
        <f>VLOOKUP(C47,QuantityPerCycle!$A$2:$B$10,2,TRUE)</f>
        <v>Table Spoon</v>
      </c>
      <c r="E47" s="21" t="s">
        <v>45</v>
      </c>
      <c r="F47" s="26">
        <f>VLOOKUP(C47,QuantityPerCycle!$A$2:$C$10,3,TRUE)*3600/VLOOKUP(E47,CyclesPerQuality!$A$2:$B$3,2)</f>
        <v>900</v>
      </c>
      <c r="G47" s="23">
        <f>ExampleQt!$B$1/F47</f>
        <v>3.3333333333333335</v>
      </c>
    </row>
    <row r="48" spans="1:7" x14ac:dyDescent="0.35">
      <c r="A48" s="13" t="s">
        <v>13</v>
      </c>
      <c r="B48" s="13" t="s">
        <v>172</v>
      </c>
      <c r="C48" s="36" t="s">
        <v>42</v>
      </c>
      <c r="D48" s="19" t="str">
        <f>VLOOKUP(C48,QuantityPerCycle!$A$2:$B$10,2,TRUE)</f>
        <v>Dessert Spoon</v>
      </c>
      <c r="E48" s="21" t="s">
        <v>45</v>
      </c>
      <c r="F48" s="26">
        <f>VLOOKUP(C48,QuantityPerCycle!$A$2:$C$10,3,TRUE)*3600/VLOOKUP(E48,CyclesPerQuality!$A$2:$B$3,2)</f>
        <v>1050</v>
      </c>
      <c r="G48" s="23">
        <f>ExampleQt!$B$1/F48</f>
        <v>2.8571428571428572</v>
      </c>
    </row>
    <row r="49" spans="1:7" x14ac:dyDescent="0.35">
      <c r="A49" s="13" t="s">
        <v>23</v>
      </c>
      <c r="B49" s="13" t="s">
        <v>170</v>
      </c>
      <c r="C49" s="36" t="s">
        <v>40</v>
      </c>
      <c r="D49" s="19" t="str">
        <f>VLOOKUP(C49,QuantityPerCycle!$A$2:$B$10,2,TRUE)</f>
        <v>Tea Spoon</v>
      </c>
      <c r="E49" s="21" t="s">
        <v>45</v>
      </c>
      <c r="F49" s="26">
        <f>VLOOKUP(C49,QuantityPerCycle!$A$2:$C$10,3,TRUE)*3600/VLOOKUP(E49,CyclesPerQuality!$A$2:$B$3,2)</f>
        <v>1350</v>
      </c>
      <c r="G49" s="23">
        <f>ExampleQt!$B$1/F49</f>
        <v>2.2222222222222223</v>
      </c>
    </row>
    <row r="50" spans="1:7" x14ac:dyDescent="0.35">
      <c r="A50" s="13" t="s">
        <v>24</v>
      </c>
      <c r="B50" s="13" t="s">
        <v>169</v>
      </c>
      <c r="C50" s="36" t="s">
        <v>41</v>
      </c>
      <c r="D50" s="19" t="str">
        <f>VLOOKUP(C50,QuantityPerCycle!$A$2:$B$10,2,TRUE)</f>
        <v>Coffee Spoon</v>
      </c>
      <c r="E50" s="21" t="s">
        <v>45</v>
      </c>
      <c r="F50" s="26">
        <f>VLOOKUP(C50,QuantityPerCycle!$A$2:$C$10,3,TRUE)*3600/VLOOKUP(E50,CyclesPerQuality!$A$2:$B$3,2)</f>
        <v>1500</v>
      </c>
      <c r="G50" s="23">
        <f>ExampleQt!$B$1/F50</f>
        <v>2</v>
      </c>
    </row>
    <row r="51" spans="1:7" x14ac:dyDescent="0.35">
      <c r="A51" s="12" t="s">
        <v>62</v>
      </c>
      <c r="B51" s="11" t="s">
        <v>100</v>
      </c>
      <c r="C51" s="36" t="s">
        <v>41</v>
      </c>
      <c r="D51" s="19" t="str">
        <f>VLOOKUP(C51,QuantityPerCycle!$A$2:$B$10,2,TRUE)</f>
        <v>Coffee Spoon</v>
      </c>
      <c r="E51" s="21" t="s">
        <v>45</v>
      </c>
      <c r="F51" s="26">
        <f>VLOOKUP(C51,QuantityPerCycle!$A$2:$C$10,3,TRUE)*3600/VLOOKUP(E51,CyclesPerQuality!$A$2:$B$3,2)</f>
        <v>1500</v>
      </c>
      <c r="G51" s="23">
        <f>ExampleQt!$B$1/F51</f>
        <v>2</v>
      </c>
    </row>
    <row r="52" spans="1:7" x14ac:dyDescent="0.35">
      <c r="A52" s="12" t="s">
        <v>71</v>
      </c>
      <c r="B52" s="12" t="s">
        <v>111</v>
      </c>
      <c r="C52" s="36" t="s">
        <v>132</v>
      </c>
      <c r="D52" s="19" t="str">
        <f>VLOOKUP(C52,QuantityPerCycle!$A$2:$B$10,2,TRUE)</f>
        <v>Rice Spoon</v>
      </c>
      <c r="E52" s="21" t="s">
        <v>45</v>
      </c>
      <c r="F52" s="26">
        <f>VLOOKUP(C52,QuantityPerCycle!$A$2:$C$10,3,TRUE)*3600/VLOOKUP(E52,CyclesPerQuality!$A$2:$B$3,2)</f>
        <v>750</v>
      </c>
      <c r="G52" s="23">
        <f>ExampleQt!$B$1/F52</f>
        <v>4</v>
      </c>
    </row>
    <row r="53" spans="1:7" x14ac:dyDescent="0.35">
      <c r="A53" s="12" t="s">
        <v>81</v>
      </c>
      <c r="B53" s="12" t="s">
        <v>126</v>
      </c>
      <c r="C53" s="36" t="s">
        <v>42</v>
      </c>
      <c r="D53" s="19" t="str">
        <f>VLOOKUP(C53,QuantityPerCycle!$A$2:$B$10,2,TRUE)</f>
        <v>Dessert Spoon</v>
      </c>
      <c r="E53" s="21" t="s">
        <v>45</v>
      </c>
      <c r="F53" s="26">
        <f>VLOOKUP(C53,QuantityPerCycle!$A$2:$C$10,3,TRUE)*3600/VLOOKUP(E53,CyclesPerQuality!$A$2:$B$3,2)</f>
        <v>1050</v>
      </c>
      <c r="G53" s="23">
        <f>ExampleQt!$B$1/F53</f>
        <v>2.8571428571428572</v>
      </c>
    </row>
    <row r="54" spans="1:7" x14ac:dyDescent="0.35">
      <c r="A54" s="12" t="s">
        <v>50</v>
      </c>
      <c r="B54" s="12" t="s">
        <v>87</v>
      </c>
      <c r="C54" s="36" t="s">
        <v>40</v>
      </c>
      <c r="D54" s="19" t="str">
        <f>VLOOKUP(C54,QuantityPerCycle!$A$2:$B$10,2,TRUE)</f>
        <v>Tea Spoon</v>
      </c>
      <c r="E54" s="21" t="s">
        <v>45</v>
      </c>
      <c r="F54" s="26">
        <f>VLOOKUP(C54,QuantityPerCycle!$A$2:$C$10,3,TRUE)*3600/VLOOKUP(E54,CyclesPerQuality!$A$2:$B$3,2)</f>
        <v>1350</v>
      </c>
      <c r="G54" s="23">
        <f>ExampleQt!$B$1/F54</f>
        <v>2.2222222222222223</v>
      </c>
    </row>
    <row r="55" spans="1:7" x14ac:dyDescent="0.35">
      <c r="A55" s="12" t="s">
        <v>61</v>
      </c>
      <c r="B55" s="11" t="s">
        <v>99</v>
      </c>
      <c r="C55" s="36" t="s">
        <v>41</v>
      </c>
      <c r="D55" s="19" t="str">
        <f>VLOOKUP(C55,QuantityPerCycle!$A$2:$B$10,2,TRUE)</f>
        <v>Coffee Spoon</v>
      </c>
      <c r="E55" s="21" t="s">
        <v>45</v>
      </c>
      <c r="F55" s="26">
        <f>VLOOKUP(C55,QuantityPerCycle!$A$2:$C$10,3,TRUE)*3600/VLOOKUP(E55,CyclesPerQuality!$A$2:$B$3,2)</f>
        <v>1500</v>
      </c>
      <c r="G55" s="23">
        <f>ExampleQt!$B$1/F55</f>
        <v>2</v>
      </c>
    </row>
    <row r="56" spans="1:7" x14ac:dyDescent="0.35">
      <c r="A56" s="12" t="s">
        <v>70</v>
      </c>
      <c r="B56" s="12" t="s">
        <v>110</v>
      </c>
      <c r="C56" s="36" t="s">
        <v>132</v>
      </c>
      <c r="D56" s="19" t="str">
        <f>VLOOKUP(C56,QuantityPerCycle!$A$2:$B$10,2,TRUE)</f>
        <v>Rice Spoon</v>
      </c>
      <c r="E56" s="21" t="s">
        <v>45</v>
      </c>
      <c r="F56" s="26">
        <f>VLOOKUP(C56,QuantityPerCycle!$A$2:$C$10,3,TRUE)*3600/VLOOKUP(E56,CyclesPerQuality!$A$2:$B$3,2)</f>
        <v>750</v>
      </c>
      <c r="G56" s="23">
        <f>ExampleQt!$B$1/F56</f>
        <v>4</v>
      </c>
    </row>
    <row r="57" spans="1:7" x14ac:dyDescent="0.35">
      <c r="A57" s="12" t="s">
        <v>63</v>
      </c>
      <c r="B57" s="11" t="s">
        <v>101</v>
      </c>
      <c r="C57" s="36" t="s">
        <v>41</v>
      </c>
      <c r="D57" s="19" t="str">
        <f>VLOOKUP(C57,QuantityPerCycle!$A$2:$B$10,2,TRUE)</f>
        <v>Coffee Spoon</v>
      </c>
      <c r="E57" s="21" t="s">
        <v>45</v>
      </c>
      <c r="F57" s="26">
        <f>VLOOKUP(C57,QuantityPerCycle!$A$2:$C$10,3,TRUE)*3600/VLOOKUP(E57,CyclesPerQuality!$A$2:$B$3,2)</f>
        <v>1500</v>
      </c>
      <c r="G57" s="23">
        <f>ExampleQt!$B$1/F57</f>
        <v>2</v>
      </c>
    </row>
    <row r="58" spans="1:7" x14ac:dyDescent="0.35">
      <c r="A58" s="12" t="s">
        <v>51</v>
      </c>
      <c r="B58" s="12" t="s">
        <v>88</v>
      </c>
      <c r="C58" s="36" t="s">
        <v>131</v>
      </c>
      <c r="D58" s="19" t="str">
        <f>VLOOKUP(C58,QuantityPerCycle!$A$2:$B$10,2,TRUE)</f>
        <v>Children Spoon</v>
      </c>
      <c r="E58" s="21" t="s">
        <v>45</v>
      </c>
      <c r="F58" s="26">
        <f>VLOOKUP(C58,QuantityPerCycle!$A$2:$C$10,3,TRUE)*3600/VLOOKUP(E58,CyclesPerQuality!$A$2:$B$3,2)</f>
        <v>1200</v>
      </c>
      <c r="G58" s="23">
        <f>ExampleQt!$B$1/F58</f>
        <v>2.5</v>
      </c>
    </row>
    <row r="59" spans="1:7" x14ac:dyDescent="0.35">
      <c r="A59" s="12" t="s">
        <v>72</v>
      </c>
      <c r="B59" s="12" t="s">
        <v>112</v>
      </c>
      <c r="C59" s="36" t="s">
        <v>132</v>
      </c>
      <c r="D59" s="19" t="str">
        <f>VLOOKUP(C59,QuantityPerCycle!$A$2:$B$10,2,TRUE)</f>
        <v>Rice Spoon</v>
      </c>
      <c r="E59" s="21" t="s">
        <v>45</v>
      </c>
      <c r="F59" s="26">
        <f>VLOOKUP(C59,QuantityPerCycle!$A$2:$C$10,3,TRUE)*3600/VLOOKUP(E59,CyclesPerQuality!$A$2:$B$3,2)</f>
        <v>750</v>
      </c>
      <c r="G59" s="23">
        <f>ExampleQt!$B$1/F59</f>
        <v>4</v>
      </c>
    </row>
    <row r="60" spans="1:7" x14ac:dyDescent="0.35">
      <c r="A60" s="13" t="s">
        <v>29</v>
      </c>
      <c r="B60" s="13" t="s">
        <v>168</v>
      </c>
      <c r="C60" s="36" t="s">
        <v>39</v>
      </c>
      <c r="D60" s="19" t="str">
        <f>VLOOKUP(C60,QuantityPerCycle!$A$2:$B$10,2,TRUE)</f>
        <v>Table Spoon</v>
      </c>
      <c r="E60" s="28" t="s">
        <v>44</v>
      </c>
      <c r="F60" s="29">
        <f>VLOOKUP(C60,QuantityPerCycle!$A$2:$C$10,3,TRUE)*3600/VLOOKUP(E60,CyclesPerQuality!$A$2:$B$3,2)</f>
        <v>1542.8571428571429</v>
      </c>
      <c r="G60" s="32">
        <f>ExampleQt!$B$1/F60</f>
        <v>1.9444444444444444</v>
      </c>
    </row>
    <row r="61" spans="1:7" x14ac:dyDescent="0.35">
      <c r="A61" s="13" t="s">
        <v>33</v>
      </c>
      <c r="B61" s="13" t="s">
        <v>167</v>
      </c>
      <c r="C61" s="36" t="s">
        <v>40</v>
      </c>
      <c r="D61" s="19" t="str">
        <f>VLOOKUP(C61,QuantityPerCycle!$A$2:$B$10,2,TRUE)</f>
        <v>Tea Spoon</v>
      </c>
      <c r="E61" s="28" t="s">
        <v>44</v>
      </c>
      <c r="F61" s="29">
        <f>VLOOKUP(C61,QuantityPerCycle!$A$2:$C$10,3,TRUE)*3600/VLOOKUP(E61,CyclesPerQuality!$A$2:$B$3,2)</f>
        <v>2314.2857142857142</v>
      </c>
      <c r="G61" s="32">
        <f>ExampleQt!$B$1/F61</f>
        <v>1.2962962962962963</v>
      </c>
    </row>
    <row r="62" spans="1:7" x14ac:dyDescent="0.35">
      <c r="A62" s="12" t="s">
        <v>187</v>
      </c>
      <c r="B62" s="12" t="s">
        <v>109</v>
      </c>
      <c r="C62" s="36" t="s">
        <v>132</v>
      </c>
      <c r="D62" s="19" t="str">
        <f>VLOOKUP(C62,QuantityPerCycle!$A$2:$B$10,2,TRUE)</f>
        <v>Rice Spoon</v>
      </c>
      <c r="E62" s="28" t="s">
        <v>44</v>
      </c>
      <c r="F62" s="29">
        <f>VLOOKUP(C62,QuantityPerCycle!$A$2:$C$10,3,TRUE)*3600/VLOOKUP(E62,CyclesPerQuality!$A$2:$B$3,2)</f>
        <v>1285.7142857142858</v>
      </c>
      <c r="G62" s="32">
        <f>ExampleQt!$B$1/F62</f>
        <v>2.333333333333333</v>
      </c>
    </row>
    <row r="63" spans="1:7" x14ac:dyDescent="0.35">
      <c r="A63" s="13" t="s">
        <v>11</v>
      </c>
      <c r="B63" s="13" t="s">
        <v>166</v>
      </c>
      <c r="C63" s="36" t="s">
        <v>39</v>
      </c>
      <c r="D63" s="19" t="str">
        <f>VLOOKUP(C63,QuantityPerCycle!$A$2:$B$10,2,TRUE)</f>
        <v>Table Spoon</v>
      </c>
      <c r="E63" s="28" t="s">
        <v>44</v>
      </c>
      <c r="F63" s="29">
        <f>VLOOKUP(C63,QuantityPerCycle!$A$2:$C$10,3,TRUE)*3600/VLOOKUP(E63,CyclesPerQuality!$A$2:$B$3,2)</f>
        <v>1542.8571428571429</v>
      </c>
      <c r="G63" s="32">
        <f>ExampleQt!$B$1/F63</f>
        <v>1.9444444444444444</v>
      </c>
    </row>
    <row r="64" spans="1:7" x14ac:dyDescent="0.35">
      <c r="A64" s="13" t="s">
        <v>19</v>
      </c>
      <c r="B64" s="13" t="s">
        <v>165</v>
      </c>
      <c r="C64" s="36" t="s">
        <v>42</v>
      </c>
      <c r="D64" s="19" t="str">
        <f>VLOOKUP(C64,QuantityPerCycle!$A$2:$B$10,2,TRUE)</f>
        <v>Dessert Spoon</v>
      </c>
      <c r="E64" s="28" t="s">
        <v>44</v>
      </c>
      <c r="F64" s="29">
        <f>VLOOKUP(C64,QuantityPerCycle!$A$2:$C$10,3,TRUE)*3600/VLOOKUP(E64,CyclesPerQuality!$A$2:$B$3,2)</f>
        <v>1800</v>
      </c>
      <c r="G64" s="32">
        <f>ExampleQt!$B$1/F64</f>
        <v>1.6666666666666667</v>
      </c>
    </row>
    <row r="65" spans="1:7" x14ac:dyDescent="0.35">
      <c r="A65" s="13" t="s">
        <v>16</v>
      </c>
      <c r="B65" s="13" t="s">
        <v>164</v>
      </c>
      <c r="C65" s="36" t="s">
        <v>40</v>
      </c>
      <c r="D65" s="19" t="str">
        <f>VLOOKUP(C65,QuantityPerCycle!$A$2:$B$10,2,TRUE)</f>
        <v>Tea Spoon</v>
      </c>
      <c r="E65" s="28" t="s">
        <v>44</v>
      </c>
      <c r="F65" s="29">
        <f>VLOOKUP(C65,QuantityPerCycle!$A$2:$C$10,3,TRUE)*3600/VLOOKUP(E65,CyclesPerQuality!$A$2:$B$3,2)</f>
        <v>2314.2857142857142</v>
      </c>
      <c r="G65" s="32">
        <f>ExampleQt!$B$1/F65</f>
        <v>1.2962962962962963</v>
      </c>
    </row>
    <row r="66" spans="1:7" x14ac:dyDescent="0.35">
      <c r="A66" s="12" t="s">
        <v>27</v>
      </c>
      <c r="B66" s="11" t="s">
        <v>102</v>
      </c>
      <c r="C66" s="36" t="s">
        <v>41</v>
      </c>
      <c r="D66" s="19" t="str">
        <f>VLOOKUP(C66,QuantityPerCycle!$A$2:$B$10,2,TRUE)</f>
        <v>Coffee Spoon</v>
      </c>
      <c r="E66" s="28" t="s">
        <v>44</v>
      </c>
      <c r="F66" s="29">
        <f>VLOOKUP(C66,QuantityPerCycle!$A$2:$C$10,3,TRUE)*3600/VLOOKUP(E66,CyclesPerQuality!$A$2:$B$3,2)</f>
        <v>2571.4285714285716</v>
      </c>
      <c r="G66" s="32">
        <f>ExampleQt!$B$1/F66</f>
        <v>1.1666666666666665</v>
      </c>
    </row>
    <row r="67" spans="1:7" x14ac:dyDescent="0.35">
      <c r="A67" s="13" t="s">
        <v>17</v>
      </c>
      <c r="B67" s="13" t="s">
        <v>163</v>
      </c>
      <c r="C67" s="36" t="s">
        <v>39</v>
      </c>
      <c r="D67" s="19" t="str">
        <f>VLOOKUP(C67,QuantityPerCycle!$A$2:$B$10,2,TRUE)</f>
        <v>Table Spoon</v>
      </c>
      <c r="E67" s="28" t="s">
        <v>44</v>
      </c>
      <c r="F67" s="29">
        <f>VLOOKUP(C67,QuantityPerCycle!$A$2:$C$10,3,TRUE)*3600/VLOOKUP(E67,CyclesPerQuality!$A$2:$B$3,2)</f>
        <v>1542.8571428571429</v>
      </c>
      <c r="G67" s="32">
        <f>ExampleQt!$B$1/F67</f>
        <v>1.9444444444444444</v>
      </c>
    </row>
    <row r="68" spans="1:7" x14ac:dyDescent="0.35">
      <c r="A68" s="13" t="s">
        <v>30</v>
      </c>
      <c r="B68" s="13" t="s">
        <v>162</v>
      </c>
      <c r="C68" s="36" t="s">
        <v>42</v>
      </c>
      <c r="D68" s="19" t="str">
        <f>VLOOKUP(C68,QuantityPerCycle!$A$2:$B$10,2,TRUE)</f>
        <v>Dessert Spoon</v>
      </c>
      <c r="E68" s="28" t="s">
        <v>44</v>
      </c>
      <c r="F68" s="29">
        <f>VLOOKUP(C68,QuantityPerCycle!$A$2:$C$10,3,TRUE)*3600/VLOOKUP(E68,CyclesPerQuality!$A$2:$B$3,2)</f>
        <v>1800</v>
      </c>
      <c r="G68" s="32">
        <f>ExampleQt!$B$1/F68</f>
        <v>1.6666666666666667</v>
      </c>
    </row>
    <row r="69" spans="1:7" x14ac:dyDescent="0.35">
      <c r="A69" s="12" t="s">
        <v>6</v>
      </c>
      <c r="B69" s="12" t="s">
        <v>129</v>
      </c>
      <c r="C69" s="36" t="s">
        <v>40</v>
      </c>
      <c r="D69" s="19" t="str">
        <f>VLOOKUP(C69,QuantityPerCycle!$A$2:$B$10,2,TRUE)</f>
        <v>Tea Spoon</v>
      </c>
      <c r="E69" s="28" t="s">
        <v>44</v>
      </c>
      <c r="F69" s="29">
        <f>VLOOKUP(C69,QuantityPerCycle!$A$2:$C$10,3,TRUE)*3600/VLOOKUP(E69,CyclesPerQuality!$A$2:$B$3,2)</f>
        <v>2314.2857142857142</v>
      </c>
      <c r="G69" s="32">
        <f>ExampleQt!$B$1/F69</f>
        <v>1.2962962962962963</v>
      </c>
    </row>
    <row r="70" spans="1:7" x14ac:dyDescent="0.35">
      <c r="A70" s="13" t="s">
        <v>21</v>
      </c>
      <c r="B70" s="13" t="s">
        <v>161</v>
      </c>
      <c r="C70" s="36" t="s">
        <v>41</v>
      </c>
      <c r="D70" s="19" t="str">
        <f>VLOOKUP(C70,QuantityPerCycle!$A$2:$B$10,2,TRUE)</f>
        <v>Coffee Spoon</v>
      </c>
      <c r="E70" s="28" t="s">
        <v>44</v>
      </c>
      <c r="F70" s="29">
        <f>VLOOKUP(C70,QuantityPerCycle!$A$2:$C$10,3,TRUE)*3600/VLOOKUP(E70,CyclesPerQuality!$A$2:$B$3,2)</f>
        <v>2571.4285714285716</v>
      </c>
      <c r="G70" s="32">
        <f>ExampleQt!$B$1/F70</f>
        <v>1.1666666666666665</v>
      </c>
    </row>
    <row r="71" spans="1:7" x14ac:dyDescent="0.35">
      <c r="A71" s="12" t="s">
        <v>82</v>
      </c>
      <c r="B71" s="12" t="s">
        <v>127</v>
      </c>
      <c r="C71" s="36" t="s">
        <v>40</v>
      </c>
      <c r="D71" s="19" t="str">
        <f>VLOOKUP(C71,QuantityPerCycle!$A$2:$B$10,2,TRUE)</f>
        <v>Tea Spoon</v>
      </c>
      <c r="E71" s="21" t="s">
        <v>45</v>
      </c>
      <c r="F71" s="26">
        <f>VLOOKUP(C71,QuantityPerCycle!$A$2:$C$10,3,TRUE)*3600/VLOOKUP(E71,CyclesPerQuality!$A$2:$B$3,2)</f>
        <v>1350</v>
      </c>
      <c r="G71" s="23">
        <f>ExampleQt!$B$1/F71</f>
        <v>2.2222222222222223</v>
      </c>
    </row>
    <row r="72" spans="1:7" x14ac:dyDescent="0.35">
      <c r="A72" s="12" t="s">
        <v>69</v>
      </c>
      <c r="B72" s="11" t="s">
        <v>108</v>
      </c>
      <c r="C72" s="36" t="s">
        <v>41</v>
      </c>
      <c r="D72" s="19" t="str">
        <f>VLOOKUP(C72,QuantityPerCycle!$A$2:$B$10,2,TRUE)</f>
        <v>Coffee Spoon</v>
      </c>
      <c r="E72" s="21" t="s">
        <v>45</v>
      </c>
      <c r="F72" s="26">
        <f>VLOOKUP(C72,QuantityPerCycle!$A$2:$C$10,3,TRUE)*3600/VLOOKUP(E72,CyclesPerQuality!$A$2:$B$3,2)</f>
        <v>1500</v>
      </c>
      <c r="G72" s="23">
        <f>ExampleQt!$B$1/F72</f>
        <v>2</v>
      </c>
    </row>
    <row r="73" spans="1:7" x14ac:dyDescent="0.35">
      <c r="A73" s="12" t="s">
        <v>79</v>
      </c>
      <c r="B73" s="12" t="s">
        <v>124</v>
      </c>
      <c r="C73" s="36" t="s">
        <v>134</v>
      </c>
      <c r="D73" s="19" t="str">
        <f>VLOOKUP(C73,QuantityPerCycle!$A$2:$B$10,2,TRUE)</f>
        <v>Rice Spoon</v>
      </c>
      <c r="E73" s="21" t="s">
        <v>45</v>
      </c>
      <c r="F73" s="26">
        <f>VLOOKUP(C73,QuantityPerCycle!$A$2:$C$10,3,TRUE)*3600/VLOOKUP(E73,CyclesPerQuality!$A$2:$B$3,2)</f>
        <v>750</v>
      </c>
      <c r="G73" s="23">
        <f>ExampleQt!$B$1/F73</f>
        <v>4</v>
      </c>
    </row>
    <row r="74" spans="1:7" x14ac:dyDescent="0.35">
      <c r="A74" s="12" t="s">
        <v>83</v>
      </c>
      <c r="B74" s="12" t="s">
        <v>128</v>
      </c>
      <c r="C74" s="36" t="s">
        <v>40</v>
      </c>
      <c r="D74" s="19" t="str">
        <f>VLOOKUP(C74,QuantityPerCycle!$A$2:$B$10,2,TRUE)</f>
        <v>Tea Spoon</v>
      </c>
      <c r="E74" s="21" t="s">
        <v>45</v>
      </c>
      <c r="F74" s="26">
        <f>VLOOKUP(C74,QuantityPerCycle!$A$2:$C$10,3,TRUE)*3600/VLOOKUP(E74,CyclesPerQuality!$A$2:$B$3,2)</f>
        <v>1350</v>
      </c>
      <c r="G74" s="23">
        <f>ExampleQt!$B$1/F74</f>
        <v>2.2222222222222223</v>
      </c>
    </row>
  </sheetData>
  <sortState xmlns:xlrd2="http://schemas.microsoft.com/office/spreadsheetml/2017/richdata2" ref="A2:G74">
    <sortCondition ref="A2:A7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20CD-7FCF-4567-A16F-447A45955FC0}">
  <dimension ref="A1:B3"/>
  <sheetViews>
    <sheetView workbookViewId="0">
      <selection activeCell="A3" sqref="A3"/>
    </sheetView>
  </sheetViews>
  <sheetFormatPr defaultRowHeight="14.5" x14ac:dyDescent="0.35"/>
  <cols>
    <col min="1" max="1" width="9.7265625" bestFit="1" customWidth="1"/>
    <col min="2" max="2" width="24.90625" bestFit="1" customWidth="1"/>
  </cols>
  <sheetData>
    <row r="1" spans="1:2" ht="27" x14ac:dyDescent="0.35">
      <c r="A1" s="30" t="s">
        <v>188</v>
      </c>
      <c r="B1" s="31">
        <v>3000</v>
      </c>
    </row>
    <row r="2" spans="1:2" x14ac:dyDescent="0.35">
      <c r="A2" s="35"/>
      <c r="B2" s="3"/>
    </row>
    <row r="3" spans="1:2" x14ac:dyDescent="0.35">
      <c r="A3" s="34"/>
      <c r="B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5EA1-4F2E-4002-9E5A-03194FB1CF28}">
  <dimension ref="A1:C10"/>
  <sheetViews>
    <sheetView workbookViewId="0">
      <selection activeCell="D59" sqref="D59"/>
    </sheetView>
  </sheetViews>
  <sheetFormatPr defaultRowHeight="14.5" x14ac:dyDescent="0.35"/>
  <cols>
    <col min="2" max="2" width="13.54296875" bestFit="1" customWidth="1"/>
  </cols>
  <sheetData>
    <row r="1" spans="1:3" x14ac:dyDescent="0.35">
      <c r="A1" s="4" t="s">
        <v>178</v>
      </c>
      <c r="B1" s="4" t="s">
        <v>135</v>
      </c>
      <c r="C1" s="4" t="s">
        <v>179</v>
      </c>
    </row>
    <row r="2" spans="1:3" x14ac:dyDescent="0.35">
      <c r="A2" s="5" t="s">
        <v>39</v>
      </c>
      <c r="B2" s="6" t="s">
        <v>147</v>
      </c>
      <c r="C2" s="6">
        <v>12</v>
      </c>
    </row>
    <row r="3" spans="1:3" x14ac:dyDescent="0.35">
      <c r="A3" s="5" t="s">
        <v>47</v>
      </c>
      <c r="B3" s="6" t="s">
        <v>46</v>
      </c>
      <c r="C3" s="6">
        <v>12</v>
      </c>
    </row>
    <row r="4" spans="1:3" x14ac:dyDescent="0.35">
      <c r="A4" s="5" t="s">
        <v>42</v>
      </c>
      <c r="B4" s="6" t="s">
        <v>148</v>
      </c>
      <c r="C4" s="6">
        <v>14</v>
      </c>
    </row>
    <row r="5" spans="1:3" x14ac:dyDescent="0.35">
      <c r="A5" s="5" t="s">
        <v>48</v>
      </c>
      <c r="B5" s="6" t="s">
        <v>149</v>
      </c>
      <c r="C5" s="6">
        <v>14</v>
      </c>
    </row>
    <row r="6" spans="1:3" x14ac:dyDescent="0.35">
      <c r="A6" s="5" t="s">
        <v>40</v>
      </c>
      <c r="B6" s="6" t="s">
        <v>150</v>
      </c>
      <c r="C6" s="6">
        <v>18</v>
      </c>
    </row>
    <row r="7" spans="1:3" x14ac:dyDescent="0.35">
      <c r="A7" s="5" t="s">
        <v>41</v>
      </c>
      <c r="B7" s="6" t="s">
        <v>151</v>
      </c>
      <c r="C7" s="6">
        <v>20</v>
      </c>
    </row>
    <row r="8" spans="1:3" x14ac:dyDescent="0.35">
      <c r="A8" s="5" t="s">
        <v>43</v>
      </c>
      <c r="B8" s="6" t="s">
        <v>152</v>
      </c>
      <c r="C8" s="6">
        <v>20</v>
      </c>
    </row>
    <row r="9" spans="1:3" x14ac:dyDescent="0.35">
      <c r="A9" s="5" t="s">
        <v>131</v>
      </c>
      <c r="B9" s="6" t="s">
        <v>153</v>
      </c>
      <c r="C9" s="6">
        <v>16</v>
      </c>
    </row>
    <row r="10" spans="1:3" x14ac:dyDescent="0.35">
      <c r="A10" s="5" t="s">
        <v>132</v>
      </c>
      <c r="B10" s="6" t="s">
        <v>154</v>
      </c>
      <c r="C10" s="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6152-5B4B-4EA2-B8C9-F9879961C430}">
  <dimension ref="A1:B3"/>
  <sheetViews>
    <sheetView workbookViewId="0">
      <selection activeCell="B9" sqref="B9"/>
    </sheetView>
  </sheetViews>
  <sheetFormatPr defaultRowHeight="14.5" x14ac:dyDescent="0.35"/>
  <cols>
    <col min="1" max="1" width="14.90625" customWidth="1"/>
    <col min="2" max="2" width="21.7265625" bestFit="1" customWidth="1"/>
  </cols>
  <sheetData>
    <row r="1" spans="1:2" x14ac:dyDescent="0.35">
      <c r="A1" s="39" t="s">
        <v>194</v>
      </c>
      <c r="B1" s="40" t="s">
        <v>195</v>
      </c>
    </row>
    <row r="2" spans="1:2" x14ac:dyDescent="0.35">
      <c r="A2" s="39" t="s">
        <v>45</v>
      </c>
      <c r="B2" s="17">
        <v>48</v>
      </c>
    </row>
    <row r="3" spans="1:2" x14ac:dyDescent="0.35">
      <c r="A3" s="39" t="s">
        <v>44</v>
      </c>
      <c r="B3" s="17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C0E0-AB5C-4FF5-AD7C-C46BBB3B796C}">
  <dimension ref="A1:J4"/>
  <sheetViews>
    <sheetView workbookViewId="0">
      <selection activeCell="J13" sqref="J13:J14"/>
    </sheetView>
  </sheetViews>
  <sheetFormatPr defaultRowHeight="14.5" x14ac:dyDescent="0.35"/>
  <cols>
    <col min="1" max="1" width="7.7265625" bestFit="1" customWidth="1"/>
    <col min="2" max="2" width="11.08984375" bestFit="1" customWidth="1"/>
    <col min="3" max="3" width="9.54296875" bestFit="1" customWidth="1"/>
    <col min="4" max="4" width="13" bestFit="1" customWidth="1"/>
    <col min="5" max="5" width="11.36328125" bestFit="1" customWidth="1"/>
    <col min="6" max="6" width="9.54296875" bestFit="1" customWidth="1"/>
    <col min="7" max="7" width="12" bestFit="1" customWidth="1"/>
    <col min="8" max="8" width="12.90625" bestFit="1" customWidth="1"/>
    <col min="9" max="9" width="13.54296875" bestFit="1" customWidth="1"/>
    <col min="10" max="10" width="9.81640625" bestFit="1" customWidth="1"/>
  </cols>
  <sheetData>
    <row r="1" spans="1:10" x14ac:dyDescent="0.35">
      <c r="A1" s="43" t="s">
        <v>133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35">
      <c r="A2" s="33" t="s">
        <v>38</v>
      </c>
      <c r="B2" s="38" t="s">
        <v>147</v>
      </c>
      <c r="C2" s="38" t="s">
        <v>181</v>
      </c>
      <c r="D2" s="38" t="s">
        <v>148</v>
      </c>
      <c r="E2" s="38" t="s">
        <v>149</v>
      </c>
      <c r="F2" s="38" t="s">
        <v>150</v>
      </c>
      <c r="G2" s="38" t="s">
        <v>151</v>
      </c>
      <c r="H2" s="38" t="s">
        <v>152</v>
      </c>
      <c r="I2" s="38" t="s">
        <v>153</v>
      </c>
      <c r="J2" s="38" t="s">
        <v>154</v>
      </c>
    </row>
    <row r="3" spans="1:10" x14ac:dyDescent="0.35">
      <c r="A3" s="18" t="s">
        <v>45</v>
      </c>
      <c r="B3" s="16">
        <f>QuantityPerCycle!C2*3600/CyclesPerQuality!B2</f>
        <v>900</v>
      </c>
      <c r="C3" s="16">
        <f>QuantityPerCycle!C3*3600/CyclesPerQuality!$B$2</f>
        <v>900</v>
      </c>
      <c r="D3" s="16">
        <f>QuantityPerCycle!C4*3600/CyclesPerQuality!$B$2</f>
        <v>1050</v>
      </c>
      <c r="E3" s="16">
        <f>QuantityPerCycle!C5*3600/CyclesPerQuality!$B$2</f>
        <v>1050</v>
      </c>
      <c r="F3" s="16">
        <f>QuantityPerCycle!C6*3600/CyclesPerQuality!$B$2</f>
        <v>1350</v>
      </c>
      <c r="G3" s="16">
        <f>QuantityPerCycle!C7*3600/CyclesPerQuality!$B$2</f>
        <v>1500</v>
      </c>
      <c r="H3" s="16">
        <f>QuantityPerCycle!C8*3600/CyclesPerQuality!$B$2</f>
        <v>1500</v>
      </c>
      <c r="I3" s="16">
        <f>QuantityPerCycle!C9*3600/CyclesPerQuality!$B$2</f>
        <v>1200</v>
      </c>
      <c r="J3" s="16">
        <f>QuantityPerCycle!C10*3600/CyclesPerQuality!$B$2</f>
        <v>750</v>
      </c>
    </row>
    <row r="4" spans="1:10" x14ac:dyDescent="0.35">
      <c r="A4" s="18" t="s">
        <v>44</v>
      </c>
      <c r="B4" s="16">
        <f>QuantityPerCycle!C2*3600/CyclesPerQuality!B3</f>
        <v>1542.8571428571429</v>
      </c>
      <c r="C4" s="16">
        <f>QuantityPerCycle!C3*3600/CyclesPerQuality!$B$3</f>
        <v>1542.8571428571429</v>
      </c>
      <c r="D4" s="16">
        <f>QuantityPerCycle!C4*3600/CyclesPerQuality!$B$3</f>
        <v>1800</v>
      </c>
      <c r="E4" s="16">
        <f>QuantityPerCycle!C5*3600/CyclesPerQuality!$B$3</f>
        <v>1800</v>
      </c>
      <c r="F4" s="16">
        <f>QuantityPerCycle!C6*3600/CyclesPerQuality!$B$3</f>
        <v>2314.2857142857142</v>
      </c>
      <c r="G4" s="16">
        <f>QuantityPerCycle!C7*3600/CyclesPerQuality!$B$3</f>
        <v>2571.4285714285716</v>
      </c>
      <c r="H4" s="16">
        <f>QuantityPerCycle!C8*3600/CyclesPerQuality!$B$3</f>
        <v>2571.4285714285716</v>
      </c>
      <c r="I4" s="16">
        <f>QuantityPerCycle!C9*3600/CyclesPerQuality!$B$3</f>
        <v>2057.1428571428573</v>
      </c>
      <c r="J4" s="16">
        <f>QuantityPerCycle!C10*3600/CyclesPerQuality!$B$3</f>
        <v>1285.7142857142858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F334-6ACC-4236-8226-4E7DF21AF8F7}">
  <dimension ref="A1:D4"/>
  <sheetViews>
    <sheetView tabSelected="1" workbookViewId="0">
      <selection activeCell="B23" sqref="B23"/>
    </sheetView>
  </sheetViews>
  <sheetFormatPr defaultRowHeight="14.5" x14ac:dyDescent="0.35"/>
  <cols>
    <col min="1" max="2" width="22.453125" bestFit="1" customWidth="1"/>
    <col min="3" max="3" width="8.54296875" customWidth="1"/>
    <col min="4" max="4" width="13.54296875" bestFit="1" customWidth="1"/>
  </cols>
  <sheetData>
    <row r="1" spans="1:4" x14ac:dyDescent="0.35">
      <c r="A1" s="4" t="s">
        <v>192</v>
      </c>
      <c r="B1" s="4" t="s">
        <v>193</v>
      </c>
      <c r="C1" s="4" t="s">
        <v>178</v>
      </c>
      <c r="D1" s="4" t="s">
        <v>146</v>
      </c>
    </row>
    <row r="2" spans="1:4" x14ac:dyDescent="0.35">
      <c r="A2" s="10" t="s">
        <v>191</v>
      </c>
      <c r="B2" s="10" t="s">
        <v>144</v>
      </c>
      <c r="C2" s="4" t="s">
        <v>197</v>
      </c>
      <c r="D2" s="10">
        <v>15</v>
      </c>
    </row>
    <row r="3" spans="1:4" x14ac:dyDescent="0.35">
      <c r="A3" s="10" t="s">
        <v>191</v>
      </c>
      <c r="B3" s="10" t="s">
        <v>145</v>
      </c>
      <c r="C3" s="4" t="s">
        <v>198</v>
      </c>
      <c r="D3" s="10">
        <v>90</v>
      </c>
    </row>
    <row r="4" spans="1:4" x14ac:dyDescent="0.35">
      <c r="A4" s="10" t="s">
        <v>206</v>
      </c>
      <c r="B4" s="10" t="s">
        <v>204</v>
      </c>
      <c r="C4" s="4" t="s">
        <v>205</v>
      </c>
      <c r="D4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2102-1903-4704-8CC7-138B502AD50B}">
  <dimension ref="A1:D6"/>
  <sheetViews>
    <sheetView workbookViewId="0">
      <selection activeCell="D2" sqref="D2"/>
    </sheetView>
  </sheetViews>
  <sheetFormatPr defaultRowHeight="14.5" x14ac:dyDescent="0.35"/>
  <cols>
    <col min="1" max="1" width="16.453125" customWidth="1"/>
    <col min="2" max="2" width="16.6328125" customWidth="1"/>
    <col min="3" max="3" width="12.90625" customWidth="1"/>
    <col min="4" max="4" width="14.90625" bestFit="1" customWidth="1"/>
  </cols>
  <sheetData>
    <row r="1" spans="1:4" x14ac:dyDescent="0.35">
      <c r="A1" s="4" t="s">
        <v>136</v>
      </c>
      <c r="B1" s="4" t="s">
        <v>137</v>
      </c>
      <c r="C1" s="4" t="s">
        <v>138</v>
      </c>
      <c r="D1" s="4" t="s">
        <v>209</v>
      </c>
    </row>
    <row r="2" spans="1:4" x14ac:dyDescent="0.35">
      <c r="A2" s="10" t="s">
        <v>139</v>
      </c>
      <c r="B2" s="42">
        <v>0</v>
      </c>
      <c r="C2" s="42">
        <v>0.99998842592592585</v>
      </c>
      <c r="D2" s="41">
        <v>24</v>
      </c>
    </row>
    <row r="3" spans="1:4" x14ac:dyDescent="0.35">
      <c r="A3" s="10" t="s">
        <v>140</v>
      </c>
      <c r="B3" s="42">
        <v>0.375</v>
      </c>
      <c r="C3" s="42">
        <v>0.70832175925925922</v>
      </c>
      <c r="D3" s="41">
        <v>8</v>
      </c>
    </row>
    <row r="4" spans="1:4" x14ac:dyDescent="0.35">
      <c r="A4" s="10" t="s">
        <v>141</v>
      </c>
      <c r="B4" s="42">
        <v>0.20833333333333334</v>
      </c>
      <c r="C4" s="42">
        <v>0.54165509259259259</v>
      </c>
      <c r="D4" s="41">
        <v>8</v>
      </c>
    </row>
    <row r="5" spans="1:4" x14ac:dyDescent="0.35">
      <c r="A5" s="10" t="s">
        <v>142</v>
      </c>
      <c r="B5" s="42">
        <v>0.54166666666666663</v>
      </c>
      <c r="C5" s="42">
        <v>0.87498842592592585</v>
      </c>
      <c r="D5" s="41">
        <v>8</v>
      </c>
    </row>
    <row r="6" spans="1:4" x14ac:dyDescent="0.35">
      <c r="A6" s="10" t="s">
        <v>143</v>
      </c>
      <c r="B6" s="42">
        <v>0.875</v>
      </c>
      <c r="C6" s="42">
        <v>0.20832175925925925</v>
      </c>
      <c r="D6" s="41">
        <v>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07E4-A116-4FA5-8DAA-5A1C8961E8DF}">
  <dimension ref="A1:D3"/>
  <sheetViews>
    <sheetView workbookViewId="0">
      <selection activeCell="D7" sqref="D7"/>
    </sheetView>
  </sheetViews>
  <sheetFormatPr defaultRowHeight="14.5" x14ac:dyDescent="0.35"/>
  <cols>
    <col min="1" max="1" width="17.1796875" customWidth="1"/>
    <col min="2" max="2" width="16.36328125" bestFit="1" customWidth="1"/>
    <col min="3" max="3" width="22.26953125" bestFit="1" customWidth="1"/>
    <col min="4" max="4" width="17" bestFit="1" customWidth="1"/>
  </cols>
  <sheetData>
    <row r="1" spans="1:4" x14ac:dyDescent="0.35">
      <c r="A1" s="4" t="s">
        <v>192</v>
      </c>
      <c r="B1" s="4" t="s">
        <v>208</v>
      </c>
      <c r="C1" s="4" t="s">
        <v>196</v>
      </c>
      <c r="D1" s="4" t="s">
        <v>182</v>
      </c>
    </row>
    <row r="2" spans="1:4" x14ac:dyDescent="0.35">
      <c r="A2" s="10" t="s">
        <v>191</v>
      </c>
      <c r="B2" s="10" t="s">
        <v>44</v>
      </c>
      <c r="C2" s="10">
        <f>6*60</f>
        <v>360</v>
      </c>
      <c r="D2" s="10">
        <v>30</v>
      </c>
    </row>
    <row r="3" spans="1:4" x14ac:dyDescent="0.35">
      <c r="A3" s="10" t="s">
        <v>191</v>
      </c>
      <c r="B3" s="10" t="s">
        <v>207</v>
      </c>
      <c r="C3" s="10">
        <v>300</v>
      </c>
      <c r="D3" s="10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4008-0201-4714-8916-99E3852BC1E4}">
  <dimension ref="A1:B2"/>
  <sheetViews>
    <sheetView workbookViewId="0">
      <selection activeCell="E19" sqref="E19"/>
    </sheetView>
  </sheetViews>
  <sheetFormatPr defaultRowHeight="14.5" x14ac:dyDescent="0.35"/>
  <cols>
    <col min="1" max="1" width="17.6328125" bestFit="1" customWidth="1"/>
    <col min="2" max="2" width="16.6328125" customWidth="1"/>
  </cols>
  <sheetData>
    <row r="1" spans="1:2" x14ac:dyDescent="0.35">
      <c r="A1" s="4" t="s">
        <v>189</v>
      </c>
      <c r="B1" s="4" t="s">
        <v>135</v>
      </c>
    </row>
    <row r="2" spans="1:2" x14ac:dyDescent="0.35">
      <c r="A2" s="10" t="s">
        <v>190</v>
      </c>
      <c r="B2" s="37" t="s">
        <v>191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6A23-AEF7-4C2E-885E-A7208AC66810}">
  <dimension ref="A1:B5"/>
  <sheetViews>
    <sheetView workbookViewId="0">
      <selection activeCell="C13" sqref="C13"/>
    </sheetView>
  </sheetViews>
  <sheetFormatPr defaultRowHeight="14.5" x14ac:dyDescent="0.35"/>
  <cols>
    <col min="1" max="1" width="16.453125" customWidth="1"/>
    <col min="2" max="2" width="16.6328125" customWidth="1"/>
  </cols>
  <sheetData>
    <row r="1" spans="1:2" x14ac:dyDescent="0.35">
      <c r="A1" s="4" t="s">
        <v>136</v>
      </c>
      <c r="B1" s="4" t="s">
        <v>203</v>
      </c>
    </row>
    <row r="2" spans="1:2" x14ac:dyDescent="0.35">
      <c r="A2" s="10" t="s">
        <v>199</v>
      </c>
      <c r="B2" s="41">
        <v>3</v>
      </c>
    </row>
    <row r="3" spans="1:2" x14ac:dyDescent="0.35">
      <c r="A3" s="10" t="s">
        <v>200</v>
      </c>
      <c r="B3" s="41">
        <v>2</v>
      </c>
    </row>
    <row r="4" spans="1:2" x14ac:dyDescent="0.35">
      <c r="A4" s="10" t="s">
        <v>202</v>
      </c>
      <c r="B4" s="41">
        <v>1</v>
      </c>
    </row>
    <row r="5" spans="1:2" x14ac:dyDescent="0.35">
      <c r="A5" s="10" t="s">
        <v>201</v>
      </c>
      <c r="B5" s="4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Products</vt:lpstr>
      <vt:lpstr>QuantityPerCycle</vt:lpstr>
      <vt:lpstr>CyclesPerQuality</vt:lpstr>
      <vt:lpstr>PartsPerHour</vt:lpstr>
      <vt:lpstr>SetupTime</vt:lpstr>
      <vt:lpstr>WorkingHours</vt:lpstr>
      <vt:lpstr>MaintenanceTime</vt:lpstr>
      <vt:lpstr>Machines</vt:lpstr>
      <vt:lpstr>Priorities</vt:lpstr>
      <vt:lpstr>ExampleQt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Torres</dc:creator>
  <cp:lastModifiedBy>Fábio</cp:lastModifiedBy>
  <dcterms:created xsi:type="dcterms:W3CDTF">2018-05-21T17:06:00Z</dcterms:created>
  <dcterms:modified xsi:type="dcterms:W3CDTF">2021-07-17T20:00:42Z</dcterms:modified>
</cp:coreProperties>
</file>