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280" windowHeight="3750" activeTab="4"/>
  </bookViews>
  <sheets>
    <sheet name="Sheet1" sheetId="1" r:id="rId1"/>
    <sheet name="Sheet2" sheetId="2" r:id="rId2"/>
    <sheet name="Sheet3" sheetId="3" r:id="rId3"/>
    <sheet name="正反向期权现货套利" sheetId="4" r:id="rId4"/>
    <sheet name="盒式套利" sheetId="5" r:id="rId5"/>
  </sheets>
  <definedNames>
    <definedName name="_xlnm._FilterDatabase" localSheetId="1" hidden="1">Sheet2!$A$2:$E$2</definedName>
    <definedName name="期权行情1412">Sheet2!$A$1:$E$14</definedName>
  </definedNames>
  <calcPr calcId="145621" refMode="R1C1"/>
</workbook>
</file>

<file path=xl/calcChain.xml><?xml version="1.0" encoding="utf-8"?>
<calcChain xmlns="http://schemas.openxmlformats.org/spreadsheetml/2006/main">
  <c r="G22" i="1" l="1"/>
  <c r="F10" i="1"/>
  <c r="F3" i="1"/>
  <c r="Q26" i="1" l="1"/>
  <c r="M26" i="1"/>
  <c r="Q32" i="1"/>
  <c r="Q31" i="1"/>
  <c r="P31" i="1"/>
  <c r="Q30" i="1"/>
  <c r="Q29" i="1"/>
  <c r="N29" i="1"/>
  <c r="N28" i="1"/>
  <c r="N27" i="1"/>
  <c r="N26" i="1"/>
  <c r="N25" i="1"/>
  <c r="O26" i="1"/>
  <c r="O25" i="1"/>
  <c r="N24" i="1"/>
  <c r="N23" i="1"/>
  <c r="N22" i="1"/>
  <c r="O23" i="1"/>
  <c r="O24" i="1"/>
  <c r="P30" i="1"/>
  <c r="P29" i="1"/>
  <c r="P28" i="1"/>
  <c r="P27" i="1"/>
  <c r="P26" i="1"/>
  <c r="P25" i="1"/>
  <c r="P24" i="1"/>
  <c r="P23" i="1"/>
  <c r="O30" i="1"/>
  <c r="O29" i="1"/>
  <c r="O28" i="1"/>
  <c r="O27" i="1"/>
  <c r="O22" i="1"/>
  <c r="Q28" i="1"/>
  <c r="M28" i="1"/>
  <c r="Q27" i="1"/>
  <c r="M27" i="1"/>
  <c r="L27" i="1"/>
  <c r="L26" i="1"/>
  <c r="K26" i="1"/>
  <c r="Q25" i="1"/>
  <c r="M25" i="1"/>
  <c r="L25" i="1"/>
  <c r="K25" i="1"/>
  <c r="J25" i="1"/>
  <c r="Q24" i="1"/>
  <c r="M24" i="1"/>
  <c r="L24" i="1"/>
  <c r="K24" i="1"/>
  <c r="J24" i="1"/>
  <c r="I24" i="1"/>
  <c r="Q23" i="1"/>
  <c r="F12" i="1"/>
  <c r="H22" i="1"/>
  <c r="I22" i="1"/>
  <c r="I3" i="1"/>
  <c r="M23" i="1"/>
  <c r="L23" i="1"/>
  <c r="K23" i="1"/>
  <c r="J23" i="1"/>
  <c r="I23" i="1"/>
  <c r="H23" i="1"/>
  <c r="Q22" i="1"/>
  <c r="P22" i="1"/>
  <c r="M22" i="1"/>
  <c r="L22" i="1"/>
  <c r="K22" i="1"/>
  <c r="J22" i="1"/>
  <c r="G10" i="1" l="1"/>
  <c r="H10" i="1"/>
  <c r="I10" i="1"/>
  <c r="J10" i="1"/>
  <c r="K10" i="1"/>
  <c r="L10" i="1"/>
  <c r="M10" i="1"/>
  <c r="N10" i="1"/>
  <c r="O10" i="1"/>
  <c r="P10" i="1"/>
  <c r="Q10" i="1"/>
  <c r="G13" i="1"/>
  <c r="H13" i="1"/>
  <c r="I13" i="1"/>
  <c r="J13" i="1"/>
  <c r="K13" i="1"/>
  <c r="L13" i="1"/>
  <c r="M13" i="1"/>
  <c r="N13" i="1"/>
  <c r="O13" i="1"/>
  <c r="P13" i="1"/>
  <c r="Q13" i="1"/>
  <c r="G12" i="1"/>
  <c r="H12" i="1"/>
  <c r="I12" i="1"/>
  <c r="J12" i="1"/>
  <c r="K12" i="1"/>
  <c r="L12" i="1"/>
  <c r="M12" i="1"/>
  <c r="N12" i="1"/>
  <c r="O12" i="1"/>
  <c r="P12" i="1"/>
  <c r="Q12" i="1"/>
  <c r="F13" i="1"/>
  <c r="I11" i="1"/>
  <c r="J11" i="1"/>
  <c r="K11" i="1"/>
  <c r="L11" i="1"/>
  <c r="M11" i="1"/>
  <c r="N11" i="1"/>
  <c r="O11" i="1"/>
  <c r="P11" i="1"/>
  <c r="Q11" i="1"/>
  <c r="D11" i="1"/>
  <c r="E11" i="1"/>
  <c r="C11" i="1"/>
  <c r="E4" i="1"/>
  <c r="D4" i="1"/>
  <c r="C4" i="1"/>
  <c r="F6" i="1" l="1"/>
  <c r="H6" i="1"/>
  <c r="I6" i="1"/>
  <c r="J6" i="1"/>
  <c r="K6" i="1"/>
  <c r="L6" i="1"/>
  <c r="M6" i="1"/>
  <c r="N6" i="1"/>
  <c r="O6" i="1"/>
  <c r="P6" i="1"/>
  <c r="Q6" i="1"/>
  <c r="G6" i="1"/>
  <c r="G5" i="1"/>
  <c r="H5" i="1"/>
  <c r="I5" i="1"/>
  <c r="J5" i="1"/>
  <c r="K5" i="1"/>
  <c r="L5" i="1"/>
  <c r="M5" i="1"/>
  <c r="N5" i="1"/>
  <c r="O5" i="1"/>
  <c r="P5" i="1"/>
  <c r="Q5" i="1"/>
  <c r="F5" i="1"/>
  <c r="G3" i="1"/>
  <c r="H3" i="1"/>
  <c r="J3" i="1"/>
  <c r="K3" i="1"/>
  <c r="L3" i="1"/>
  <c r="M3" i="1"/>
  <c r="N3" i="1"/>
  <c r="O3" i="1"/>
  <c r="P3" i="1"/>
  <c r="Q3" i="1"/>
  <c r="I4" i="1"/>
  <c r="J4" i="1"/>
  <c r="K4" i="1"/>
  <c r="L4" i="1"/>
  <c r="M4" i="1"/>
  <c r="N4" i="1"/>
  <c r="O4" i="1"/>
  <c r="P4" i="1"/>
  <c r="Q4" i="1"/>
</calcChain>
</file>

<file path=xl/sharedStrings.xml><?xml version="1.0" encoding="utf-8"?>
<sst xmlns="http://schemas.openxmlformats.org/spreadsheetml/2006/main" count="436" uniqueCount="176">
  <si>
    <t>买一</t>
  </si>
  <si>
    <t>卖一</t>
  </si>
  <si>
    <t>行权价</t>
  </si>
  <si>
    <t>看涨期权</t>
  </si>
  <si>
    <t>看跌期权</t>
  </si>
  <si>
    <t>现货价格：</t>
  </si>
  <si>
    <t xml:space="preserve">                                    行权价格
到期月份</t>
  </si>
  <si>
    <t>50ETF现货/期权反向无风险利率(现货做空，期权买call卖put对冲做多,假设有现货持仓的前提)</t>
  </si>
  <si>
    <t>期权盒式套利（相当于同时在两个不同行权价位做了一个现货/期权正向和现货/期权反向，不用备兑开义务仓，用行权价小的合约做多，用行权价大的合约做空</t>
  </si>
  <si>
    <t>50ETF现货/期权正向无风险利率表(现货做多，期权买put卖call对冲做空，使用备兑开仓或者交保证金开仓)</t>
  </si>
  <si>
    <t>-69.9451%(-0.0562)</t>
  </si>
  <si>
    <t>-36.0897%(-0.0295)</t>
  </si>
  <si>
    <t>-5.162%(-0.0042)</t>
  </si>
  <si>
    <t>15.5413%(0.0129)</t>
  </si>
  <si>
    <t>-25.4774%(-0.0219)</t>
  </si>
  <si>
    <t>3.4244%(0.003)</t>
  </si>
  <si>
    <t>-17.294%(-0.0156)</t>
  </si>
  <si>
    <t>-10.5129%(-0.0097)</t>
  </si>
  <si>
    <t>-18.5984%(-0.0176)</t>
  </si>
  <si>
    <t>-12.8219%(-0.0124)</t>
  </si>
  <si>
    <t>-12.1343%(-0.012)</t>
  </si>
  <si>
    <t>-11.0817%(-0.0112)</t>
  </si>
  <si>
    <t>2.3192%(0.0055)</t>
  </si>
  <si>
    <t>8.3505%(0.0203)</t>
  </si>
  <si>
    <t>12.514%(0.0312)</t>
  </si>
  <si>
    <t>-6.151%(-0.0164)</t>
  </si>
  <si>
    <t>-4.9377%(-0.0135)</t>
  </si>
  <si>
    <t>-2.3222%(-0.0065)</t>
  </si>
  <si>
    <t>-3.9689%(-0.0114)</t>
  </si>
  <si>
    <t>-4.4507%(-0.0131)</t>
  </si>
  <si>
    <t>-5.2733%(-0.0159)</t>
  </si>
  <si>
    <t>-5.9608%(-0.0184)</t>
  </si>
  <si>
    <t>-4.6606%(-0.0147)</t>
  </si>
  <si>
    <t>-3.6314%(-0.0117)</t>
  </si>
  <si>
    <t>0.7947%(0.0042)</t>
  </si>
  <si>
    <t>-0.7368%(-0.004)</t>
  </si>
  <si>
    <t>-0.1839%(-0.001)</t>
  </si>
  <si>
    <t>0.7909%(0.0044)</t>
  </si>
  <si>
    <t>-0.3497%(-0.002)</t>
  </si>
  <si>
    <t>1.5556%(0.0091)</t>
  </si>
  <si>
    <t>0.4662%(0.0028)</t>
  </si>
  <si>
    <t>1.0575%(0.0065)</t>
  </si>
  <si>
    <t>-0.0159%(-0.0001)</t>
  </si>
  <si>
    <t>0.3103%(0.002)</t>
  </si>
  <si>
    <t>0.2427%(0.0016)</t>
  </si>
  <si>
    <t>0.3561%(0.0024)</t>
  </si>
  <si>
    <t>0.8907%(0.0087)</t>
  </si>
  <si>
    <t>1.1996%(0.012)</t>
  </si>
  <si>
    <t>1.097%(0.011)</t>
  </si>
  <si>
    <t>1.3047%(0.0134)</t>
  </si>
  <si>
    <t>0.9953%(0.0105)</t>
  </si>
  <si>
    <t>1.0352%(0.0112)</t>
  </si>
  <si>
    <t>1.7347%(0.0192)</t>
  </si>
  <si>
    <t>2.0124%(0.0228)</t>
  </si>
  <si>
    <t>1.3856%(0.0161)</t>
  </si>
  <si>
    <t>1.1431%(0.0136)</t>
  </si>
  <si>
    <t>1.2083%(0.0147)</t>
  </si>
  <si>
    <t>1.2304%(0.0153)</t>
  </si>
  <si>
    <t xml:space="preserve">                            到期月份
行权价格</t>
  </si>
  <si>
    <t>49.1363%(0.0393)</t>
  </si>
  <si>
    <t>33.9039%(0.0277)</t>
  </si>
  <si>
    <t>3.3198%(0.0027)</t>
  </si>
  <si>
    <t>-22.5635%(-0.0187)</t>
  </si>
  <si>
    <t>10.1552%(0.0087)</t>
  </si>
  <si>
    <t>-16.2546%(-0.0142)</t>
  </si>
  <si>
    <t>3.7804%(0.0034)</t>
  </si>
  <si>
    <t>3.0396%(0.0028)</t>
  </si>
  <si>
    <t>15.5443%(0.0147)</t>
  </si>
  <si>
    <t>7.3504%(0.0071)</t>
  </si>
  <si>
    <t>7.8947%(0.0078)</t>
  </si>
  <si>
    <t>9.2056%(0.0093)</t>
  </si>
  <si>
    <t>-12.2284%(-0.0288)</t>
  </si>
  <si>
    <t>-13.2496%(-0.0321)</t>
  </si>
  <si>
    <t>-16.8973%(-0.042)</t>
  </si>
  <si>
    <t>4.2064%(0.0112)</t>
  </si>
  <si>
    <t>2.8936%(0.0079)</t>
  </si>
  <si>
    <t>0.7153%(0.002)</t>
  </si>
  <si>
    <t>2.4396%(0.007)</t>
  </si>
  <si>
    <t>2.4156%(0.0071)</t>
  </si>
  <si>
    <t>3.6854%(0.0111)</t>
  </si>
  <si>
    <t>3.5371%(0.0109)</t>
  </si>
  <si>
    <t>3.5853%(0.0113)</t>
  </si>
  <si>
    <t>1.7715%(0.0057)</t>
  </si>
  <si>
    <t>-2.2183%(-0.0117)</t>
  </si>
  <si>
    <t>-0.4244%(-0.0023)</t>
  </si>
  <si>
    <t>-2.6227%(-0.0142)</t>
  </si>
  <si>
    <t>-2.0529%(-0.0114)</t>
  </si>
  <si>
    <t>-2.0353%(-0.0116)</t>
  </si>
  <si>
    <t>-2.4134%(-0.0141)</t>
  </si>
  <si>
    <t>-2.1366%(-0.0128)</t>
  </si>
  <si>
    <t>-2.5599%(-0.0157)</t>
  </si>
  <si>
    <t>-1.001%(-0.0063)</t>
  </si>
  <si>
    <t>-1.3984%(-0.009)</t>
  </si>
  <si>
    <t>-1.2303%(-0.0081)</t>
  </si>
  <si>
    <t>-1.2332%(-0.0083)</t>
  </si>
  <si>
    <t>-1.7547%(-0.0171)</t>
  </si>
  <si>
    <t>-1.4204%(-0.0142)</t>
  </si>
  <si>
    <t>-1.7784%(-0.0178)</t>
  </si>
  <si>
    <t>-1.8625%(-0.0191)</t>
  </si>
  <si>
    <t>-1.7191%(-0.0181)</t>
  </si>
  <si>
    <t>-1.7038%(-0.0184)</t>
  </si>
  <si>
    <t>-2.3256%(-0.0257)</t>
  </si>
  <si>
    <t>-2.4655%(-0.0279)</t>
  </si>
  <si>
    <t>-1.8267%(-0.0212)</t>
  </si>
  <si>
    <t>-1.6497%(-0.0196)</t>
  </si>
  <si>
    <t>-1.7782%(-0.0216)</t>
  </si>
  <si>
    <t>-1.6909%(-0.021)</t>
  </si>
  <si>
    <t>50ETF现货/期权正向无风险利率表(现货做多，期权买put看跌期权卖call看涨期权对冲做空，使用备兑开仓或者交全额保证金开仓)</t>
  </si>
  <si>
    <t>6.6685%(0.0108)</t>
  </si>
  <si>
    <t>22.3184%(0.0361)</t>
  </si>
  <si>
    <t>32.1632%(0.0532)</t>
  </si>
  <si>
    <t>10.7883%(0.0184)</t>
  </si>
  <si>
    <t>24.8292%(0.0433)</t>
  </si>
  <si>
    <t>13.7847%(0.0247)</t>
  </si>
  <si>
    <t>16.6814%(0.0306)</t>
  </si>
  <si>
    <t>12.0748%(0.0227)</t>
  </si>
  <si>
    <t>14.5113%(0.0279)</t>
  </si>
  <si>
    <t>14.3918%(0.0283)</t>
  </si>
  <si>
    <t>14.4772%(0.0291)</t>
  </si>
  <si>
    <t>15.123%(0.0245)</t>
  </si>
  <si>
    <t>25.1114%(0.0416)</t>
  </si>
  <si>
    <t>3.981%(0.0068)</t>
  </si>
  <si>
    <t>18.1509%(0.0317)</t>
  </si>
  <si>
    <t>7.3005%(0.0131)</t>
  </si>
  <si>
    <t>10.3434%(0.019)</t>
  </si>
  <si>
    <t>5.8964%(0.0111)</t>
  </si>
  <si>
    <t>8.4667%(0.0163)</t>
  </si>
  <si>
    <t>8.4817%(0.0167)</t>
  </si>
  <si>
    <t>8.6952%(0.0175)</t>
  </si>
  <si>
    <t>9.9873%(0.0166)</t>
  </si>
  <si>
    <t>-10.6211%(-0.0182)</t>
  </si>
  <si>
    <t>3.8243%(0.0067)</t>
  </si>
  <si>
    <t>-6.6116%(-0.0119)</t>
  </si>
  <si>
    <t>-3.2566%(-0.006)</t>
  </si>
  <si>
    <t>-7.3624%(-0.0139)</t>
  </si>
  <si>
    <t>-4.5062%(-0.0087)</t>
  </si>
  <si>
    <t>-4.2038%(-0.0083)</t>
  </si>
  <si>
    <t>-3.7164%(-0.0075)</t>
  </si>
  <si>
    <t>-23.0467%(-0.0396)</t>
  </si>
  <si>
    <t>-8.3682%(-0.0147)</t>
  </si>
  <si>
    <t>-18.4534%(-0.0333)</t>
  </si>
  <si>
    <t>-14.8341%(-0.0274)</t>
  </si>
  <si>
    <t>-18.651%(-0.0353)</t>
  </si>
  <si>
    <t>-15.5527%(-0.0301)</t>
  </si>
  <si>
    <t>-15.0068%(-0.0297)</t>
  </si>
  <si>
    <t>-14.2874%(-0.0289)</t>
  </si>
  <si>
    <t>7.2545%(0.0127)</t>
  </si>
  <si>
    <t>-3.2804%(-0.0059)</t>
  </si>
  <si>
    <t>0%(0)</t>
  </si>
  <si>
    <t>-4.1873%(-0.0079)</t>
  </si>
  <si>
    <t>-1.3994%(-0.0027)</t>
  </si>
  <si>
    <t>-1.1657%(-0.0023)</t>
  </si>
  <si>
    <t>-0.7438%(-0.0015)</t>
  </si>
  <si>
    <t>-15.9684%(-0.0176)</t>
  </si>
  <si>
    <t>-12.4045%(-0.017)</t>
  </si>
  <si>
    <t>-16.2819%(-0.0308)</t>
  </si>
  <si>
    <t>-13.2343%(-0.0256)</t>
  </si>
  <si>
    <t>-12.7394%(-0.0252)</t>
  </si>
  <si>
    <t>-12.0686%(-0.0235)</t>
  </si>
  <si>
    <t>-2.8769%(0.0006)</t>
  </si>
  <si>
    <t>-6.9922%(-0.0132)</t>
  </si>
  <si>
    <t>-4.144%(-0.008)</t>
  </si>
  <si>
    <t>-3.8495%(-0.0076)</t>
  </si>
  <si>
    <t>-3.3698%(-0.0059)</t>
  </si>
  <si>
    <t>-7.3095%(-0.0138)</t>
  </si>
  <si>
    <t>-4.4545%(-0.0086)</t>
  </si>
  <si>
    <t>-4.1532%(-0.0082)</t>
  </si>
  <si>
    <t>-3.6669%(-0.0074)</t>
  </si>
  <si>
    <t>1.7116%(0.0052)</t>
  </si>
  <si>
    <t>1.8765%(0.0042)</t>
  </si>
  <si>
    <t>2.2327%(0.0045)</t>
  </si>
  <si>
    <t>-1.9762%(-0.0034)</t>
  </si>
  <si>
    <t>-1.5368%(-0.0031)</t>
  </si>
  <si>
    <t>-1.1899%(-0.0024)</t>
  </si>
  <si>
    <t>510050现货价格</t>
  </si>
  <si>
    <t>1412期权盒式套利（相当于同时在两个不同行权价位做了一个现货/期权正向和现货/期权反向，不用备兑开义务仓，用行权价小的合约做多，用行权价大的合约做空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</si>
</sst>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auto="1"/>
      </diagonal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9" xfId="0" applyFill="1" applyBorder="1"/>
    <xf numFmtId="0" fontId="0" fillId="0" borderId="4" xfId="0" applyFill="1" applyBorder="1"/>
    <xf numFmtId="0" fontId="0" fillId="0" borderId="6" xfId="0" applyFill="1" applyBorder="1"/>
    <xf numFmtId="164" fontId="0" fillId="2" borderId="0" xfId="0" applyNumberFormat="1" applyFill="1" applyBorder="1"/>
    <xf numFmtId="0" fontId="0" fillId="3" borderId="0" xfId="0" applyFill="1" applyBorder="1"/>
    <xf numFmtId="0" fontId="0" fillId="4" borderId="1" xfId="0" applyFill="1" applyBorder="1"/>
    <xf numFmtId="0" fontId="0" fillId="3" borderId="0" xfId="0" applyFill="1"/>
    <xf numFmtId="0" fontId="0" fillId="4" borderId="6" xfId="0" applyFill="1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3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8" xfId="0" applyBorder="1"/>
    <xf numFmtId="0" fontId="0" fillId="0" borderId="5" xfId="0" applyBorder="1"/>
    <xf numFmtId="0" fontId="2" fillId="0" borderId="16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0" fillId="0" borderId="22" xfId="0" applyBorder="1"/>
    <xf numFmtId="0" fontId="0" fillId="0" borderId="12" xfId="0" applyBorder="1"/>
    <xf numFmtId="0" fontId="0" fillId="4" borderId="4" xfId="0" applyFill="1" applyBorder="1"/>
    <xf numFmtId="0" fontId="0" fillId="4" borderId="3" xfId="0" applyFill="1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4" xfId="0" applyFill="1" applyBorder="1"/>
    <xf numFmtId="0" fontId="0" fillId="0" borderId="25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26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24" xfId="0" applyFont="1" applyBorder="1" applyAlignment="1"/>
    <xf numFmtId="0" fontId="0" fillId="2" borderId="0" xfId="0" applyFill="1"/>
    <xf numFmtId="0" fontId="1" fillId="0" borderId="31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9" xfId="0" applyBorder="1" applyAlignment="1">
      <alignment horizontal="center" vertical="center"/>
    </xf>
    <xf numFmtId="0" fontId="0" fillId="0" borderId="33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" borderId="7" xfId="0" applyFill="1" applyBorder="1"/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B10" zoomScaleNormal="100" workbookViewId="0">
      <selection activeCell="G22" sqref="G22"/>
    </sheetView>
  </sheetViews>
  <sheetFormatPr defaultRowHeight="15" x14ac:dyDescent="0.25"/>
  <cols>
    <col min="2" max="2" width="18.42578125" bestFit="1" customWidth="1"/>
    <col min="3" max="4" width="17.85546875" bestFit="1" customWidth="1"/>
    <col min="5" max="5" width="15.7109375" bestFit="1" customWidth="1"/>
    <col min="6" max="7" width="17.85546875" bestFit="1" customWidth="1"/>
    <col min="8" max="8" width="15.7109375" bestFit="1" customWidth="1"/>
    <col min="9" max="9" width="16.28515625" bestFit="1" customWidth="1"/>
    <col min="10" max="10" width="17.85546875" bestFit="1" customWidth="1"/>
    <col min="11" max="12" width="16.7109375" bestFit="1" customWidth="1"/>
    <col min="13" max="15" width="17.85546875" bestFit="1" customWidth="1"/>
    <col min="16" max="16" width="16.7109375" bestFit="1" customWidth="1"/>
    <col min="17" max="17" width="17.85546875" bestFit="1" customWidth="1"/>
  </cols>
  <sheetData>
    <row r="1" spans="2:17" ht="15.75" thickBot="1" x14ac:dyDescent="0.3">
      <c r="B1" s="92" t="s">
        <v>9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/>
    </row>
    <row r="2" spans="2:17" ht="27.75" customHeight="1" thickBot="1" x14ac:dyDescent="0.3">
      <c r="B2" s="31" t="s">
        <v>6</v>
      </c>
      <c r="C2" s="24">
        <v>1.7</v>
      </c>
      <c r="D2" s="24">
        <v>1.75</v>
      </c>
      <c r="E2" s="25">
        <v>1.8</v>
      </c>
      <c r="F2" s="26">
        <v>1.8049999999999999</v>
      </c>
      <c r="G2" s="26">
        <v>1.85</v>
      </c>
      <c r="H2" s="26">
        <v>1.8540000000000001</v>
      </c>
      <c r="I2" s="27">
        <v>1.9</v>
      </c>
      <c r="J2" s="26">
        <v>1.95</v>
      </c>
      <c r="K2" s="26">
        <v>2</v>
      </c>
      <c r="L2" s="26">
        <v>2.0499999999999998</v>
      </c>
      <c r="M2" s="26">
        <v>2.1</v>
      </c>
      <c r="N2" s="26">
        <v>2.15</v>
      </c>
      <c r="O2" s="26">
        <v>2.2000000000000002</v>
      </c>
      <c r="P2" s="26">
        <v>2.25</v>
      </c>
      <c r="Q2" s="28">
        <v>2.2999999999999998</v>
      </c>
    </row>
    <row r="3" spans="2:17" x14ac:dyDescent="0.25">
      <c r="B3" s="29">
        <v>1412</v>
      </c>
      <c r="C3" s="10"/>
      <c r="D3" s="10"/>
      <c r="E3" s="4"/>
      <c r="F3" s="4" t="str">
        <f>ROUND(LN(F2/(2.239+F41-F38))*365/16,6)*100&amp;"%"&amp;"("&amp;ROUND(F2-(2.239+F41-F38),6)&amp;")"</f>
        <v>-69.9451%(-0.0562)</v>
      </c>
      <c r="G3" s="4" t="str">
        <f t="shared" ref="F3:Q3" si="0">ROUND(LN(G2/(2.239+G41-G38))*365/16,6)*100&amp;"%"&amp;"("&amp;ROUND(G2-(2.239+G41-G38),6)&amp;")"</f>
        <v>-36.0897%(-0.0295)</v>
      </c>
      <c r="H3" s="4" t="str">
        <f t="shared" si="0"/>
        <v>-5.162%(-0.0042)</v>
      </c>
      <c r="I3" s="19" t="str">
        <f>ROUND(LN(I2/(2.239+I41-I38))*365/16,6)*100&amp;"%"&amp;"("&amp;ROUND(I2-(2.239+I41-I38),6)&amp;")"</f>
        <v>15.5413%(0.0129)</v>
      </c>
      <c r="J3" s="4" t="str">
        <f t="shared" si="0"/>
        <v>-25.4774%(-0.0219)</v>
      </c>
      <c r="K3" s="4" t="str">
        <f t="shared" si="0"/>
        <v>3.4244%(0.003)</v>
      </c>
      <c r="L3" s="4" t="str">
        <f t="shared" si="0"/>
        <v>-17.294%(-0.0156)</v>
      </c>
      <c r="M3" s="4" t="str">
        <f t="shared" si="0"/>
        <v>-10.5129%(-0.0097)</v>
      </c>
      <c r="N3" s="4" t="str">
        <f t="shared" si="0"/>
        <v>-18.5984%(-0.0176)</v>
      </c>
      <c r="O3" s="4" t="str">
        <f t="shared" si="0"/>
        <v>-12.8219%(-0.0124)</v>
      </c>
      <c r="P3" s="4" t="str">
        <f t="shared" si="0"/>
        <v>-12.1343%(-0.012)</v>
      </c>
      <c r="Q3" s="9" t="str">
        <f t="shared" si="0"/>
        <v>-11.0817%(-0.0112)</v>
      </c>
    </row>
    <row r="4" spans="2:17" x14ac:dyDescent="0.25">
      <c r="B4" s="29">
        <v>1501</v>
      </c>
      <c r="C4" s="10" t="str">
        <f>ROUND(LN(C2/(2.239+C47-C44))*365/51,6)*100&amp;"%"&amp;"("&amp;ROUND(C2-(2.239+C47-C44),6)&amp;")"</f>
        <v>2.3192%(0.0055)</v>
      </c>
      <c r="D4" s="10" t="str">
        <f>ROUND(LN(D2/(2.239+D47-D44))*365/51,6)*100&amp;"%"&amp;"("&amp;ROUND(D2-(2.239+D47-D44),6)&amp;")"</f>
        <v>8.3505%(0.0203)</v>
      </c>
      <c r="E4" s="10" t="str">
        <f>ROUND(LN(E2/(2.239+E47-E44))*365/51,6)*100&amp;"%"&amp;"("&amp;ROUND(E2-(2.239+E47-E44),6)&amp;")"</f>
        <v>12.514%(0.0312)</v>
      </c>
      <c r="F4" s="10"/>
      <c r="G4" s="10"/>
      <c r="H4" s="10"/>
      <c r="I4" s="10" t="str">
        <f t="shared" ref="I4:Q4" si="1">ROUND(LN(I2/(2.239+I47-I44))*365/51,6)*100&amp;"%"&amp;"("&amp;ROUND(I2-(2.239+I47-I44),6)&amp;")"</f>
        <v>-6.151%(-0.0164)</v>
      </c>
      <c r="J4" s="10" t="str">
        <f t="shared" si="1"/>
        <v>-4.9377%(-0.0135)</v>
      </c>
      <c r="K4" s="10" t="str">
        <f t="shared" si="1"/>
        <v>-2.3222%(-0.0065)</v>
      </c>
      <c r="L4" s="10" t="str">
        <f t="shared" si="1"/>
        <v>-3.9689%(-0.0114)</v>
      </c>
      <c r="M4" s="10" t="str">
        <f t="shared" si="1"/>
        <v>-4.4507%(-0.0131)</v>
      </c>
      <c r="N4" s="10" t="str">
        <f t="shared" si="1"/>
        <v>-5.2733%(-0.0159)</v>
      </c>
      <c r="O4" s="10" t="str">
        <f t="shared" si="1"/>
        <v>-5.9608%(-0.0184)</v>
      </c>
      <c r="P4" s="10" t="str">
        <f t="shared" si="1"/>
        <v>-4.6606%(-0.0147)</v>
      </c>
      <c r="Q4" s="15" t="str">
        <f t="shared" si="1"/>
        <v>-3.6314%(-0.0117)</v>
      </c>
    </row>
    <row r="5" spans="2:17" x14ac:dyDescent="0.25">
      <c r="B5" s="29">
        <v>1503</v>
      </c>
      <c r="C5" s="10"/>
      <c r="D5" s="10"/>
      <c r="E5" s="5"/>
      <c r="F5" s="5" t="str">
        <f t="shared" ref="F5:Q5" si="2">ROUND(LN(F2/(2.239+F53-F50))*365/107,6)*100&amp;"%"&amp;"("&amp;ROUND(F2-(2.239+F53-F50),6)&amp;")"</f>
        <v>0.7947%(0.0042)</v>
      </c>
      <c r="G5" s="5" t="str">
        <f t="shared" si="2"/>
        <v>-0.7368%(-0.004)</v>
      </c>
      <c r="H5" s="5" t="str">
        <f t="shared" si="2"/>
        <v>-0.1839%(-0.001)</v>
      </c>
      <c r="I5" s="5" t="str">
        <f t="shared" si="2"/>
        <v>0.7909%(0.0044)</v>
      </c>
      <c r="J5" s="5" t="str">
        <f t="shared" si="2"/>
        <v>-0.3497%(-0.002)</v>
      </c>
      <c r="K5" s="5" t="str">
        <f t="shared" si="2"/>
        <v>1.5556%(0.0091)</v>
      </c>
      <c r="L5" s="5" t="str">
        <f t="shared" si="2"/>
        <v>0.4662%(0.0028)</v>
      </c>
      <c r="M5" s="5" t="str">
        <f t="shared" si="2"/>
        <v>1.0575%(0.0065)</v>
      </c>
      <c r="N5" s="5" t="str">
        <f t="shared" si="2"/>
        <v>-0.0159%(-0.0001)</v>
      </c>
      <c r="O5" s="5" t="str">
        <f t="shared" si="2"/>
        <v>0.3103%(0.002)</v>
      </c>
      <c r="P5" s="5" t="str">
        <f t="shared" si="2"/>
        <v>0.2427%(0.0016)</v>
      </c>
      <c r="Q5" s="6" t="str">
        <f t="shared" si="2"/>
        <v>0.3561%(0.0024)</v>
      </c>
    </row>
    <row r="6" spans="2:17" ht="15.75" thickBot="1" x14ac:dyDescent="0.3">
      <c r="B6" s="30">
        <v>1506</v>
      </c>
      <c r="C6" s="11"/>
      <c r="D6" s="11"/>
      <c r="E6" s="7"/>
      <c r="F6" s="7" t="str">
        <f t="shared" ref="F6:Q6" si="3">ROUND(LN(F2/(2.239+F59-F56))/198*365,6)*100&amp;"%"&amp;"("&amp;ROUND(F2-(2.239+F59-F56),6)&amp;")"</f>
        <v>0.8907%(0.0087)</v>
      </c>
      <c r="G6" s="7" t="str">
        <f t="shared" si="3"/>
        <v>1.1996%(0.012)</v>
      </c>
      <c r="H6" s="7" t="str">
        <f t="shared" si="3"/>
        <v>1.097%(0.011)</v>
      </c>
      <c r="I6" s="7" t="str">
        <f t="shared" si="3"/>
        <v>1.3047%(0.0134)</v>
      </c>
      <c r="J6" s="7" t="str">
        <f t="shared" si="3"/>
        <v>0.9953%(0.0105)</v>
      </c>
      <c r="K6" s="7" t="str">
        <f t="shared" si="3"/>
        <v>1.0352%(0.0112)</v>
      </c>
      <c r="L6" s="7" t="str">
        <f t="shared" si="3"/>
        <v>1.7347%(0.0192)</v>
      </c>
      <c r="M6" s="7" t="str">
        <f t="shared" si="3"/>
        <v>2.0124%(0.0228)</v>
      </c>
      <c r="N6" s="7" t="str">
        <f t="shared" si="3"/>
        <v>1.3856%(0.0161)</v>
      </c>
      <c r="O6" s="7" t="str">
        <f t="shared" si="3"/>
        <v>1.1431%(0.0136)</v>
      </c>
      <c r="P6" s="7" t="str">
        <f t="shared" si="3"/>
        <v>1.2083%(0.0147)</v>
      </c>
      <c r="Q6" s="8" t="str">
        <f t="shared" si="3"/>
        <v>1.2304%(0.0153)</v>
      </c>
    </row>
    <row r="7" spans="2:17" ht="15.75" thickBot="1" x14ac:dyDescent="0.3">
      <c r="B7" s="56"/>
      <c r="C7" s="10"/>
      <c r="D7" s="1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ht="15.75" thickBot="1" x14ac:dyDescent="0.3">
      <c r="B8" s="92" t="s">
        <v>7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4"/>
    </row>
    <row r="9" spans="2:17" ht="23.25" thickBot="1" x14ac:dyDescent="0.3">
      <c r="B9" s="32" t="s">
        <v>6</v>
      </c>
      <c r="C9" s="43">
        <v>1.7</v>
      </c>
      <c r="D9" s="43">
        <v>1.75</v>
      </c>
      <c r="E9" s="43">
        <v>1.8</v>
      </c>
      <c r="F9" s="44">
        <v>1.8049999999999999</v>
      </c>
      <c r="G9" s="44">
        <v>1.85</v>
      </c>
      <c r="H9" s="44">
        <v>1.8540000000000001</v>
      </c>
      <c r="I9" s="45">
        <v>1.9</v>
      </c>
      <c r="J9" s="44">
        <v>1.95</v>
      </c>
      <c r="K9" s="44">
        <v>2</v>
      </c>
      <c r="L9" s="44">
        <v>2.0499999999999998</v>
      </c>
      <c r="M9" s="44">
        <v>2.1</v>
      </c>
      <c r="N9" s="44">
        <v>2.15</v>
      </c>
      <c r="O9" s="44">
        <v>2.2000000000000002</v>
      </c>
      <c r="P9" s="44">
        <v>2.25</v>
      </c>
      <c r="Q9" s="46">
        <v>2.2999999999999998</v>
      </c>
    </row>
    <row r="10" spans="2:17" x14ac:dyDescent="0.25">
      <c r="B10" s="35">
        <v>1412</v>
      </c>
      <c r="C10" s="36"/>
      <c r="D10" s="1"/>
      <c r="E10" s="1"/>
      <c r="F10" s="1" t="str">
        <f>ROUND(LN(-(F39-F42-2.238)/F9)*365/16,6)*100&amp;"%"&amp;"("&amp;ROUND((2.238-F39+F42-F9),6)&amp;")"</f>
        <v>49.1363%(0.0393)</v>
      </c>
      <c r="G10" s="1" t="str">
        <f t="shared" ref="G10:Q10" si="4">ROUND(LN(-(G39-G42-2.238)/G9)*365/16,6)*100&amp;"%"&amp;"("&amp;ROUND((2.238-G39+G42-G9),6)&amp;")"</f>
        <v>33.9039%(0.0277)</v>
      </c>
      <c r="H10" s="1" t="str">
        <f t="shared" si="4"/>
        <v>3.3198%(0.0027)</v>
      </c>
      <c r="I10" s="1" t="str">
        <f t="shared" si="4"/>
        <v>-22.5635%(-0.0187)</v>
      </c>
      <c r="J10" s="1" t="str">
        <f t="shared" si="4"/>
        <v>10.1552%(0.0087)</v>
      </c>
      <c r="K10" s="1" t="str">
        <f t="shared" si="4"/>
        <v>-16.2546%(-0.0142)</v>
      </c>
      <c r="L10" s="1" t="str">
        <f t="shared" si="4"/>
        <v>3.7804%(0.0034)</v>
      </c>
      <c r="M10" s="1" t="str">
        <f t="shared" si="4"/>
        <v>3.0396%(0.0028)</v>
      </c>
      <c r="N10" s="1" t="str">
        <f t="shared" si="4"/>
        <v>15.5443%(0.0147)</v>
      </c>
      <c r="O10" s="1" t="str">
        <f t="shared" si="4"/>
        <v>7.3504%(0.0071)</v>
      </c>
      <c r="P10" s="1" t="str">
        <f t="shared" si="4"/>
        <v>7.8947%(0.0078)</v>
      </c>
      <c r="Q10" s="2" t="str">
        <f t="shared" si="4"/>
        <v>9.2056%(0.0093)</v>
      </c>
    </row>
    <row r="11" spans="2:17" x14ac:dyDescent="0.25">
      <c r="B11" s="29">
        <v>1501</v>
      </c>
      <c r="C11" s="3" t="str">
        <f>ROUND(LN((-C45+C48+2.238)/C9)*365/51,6)*100&amp;"%"&amp;"("&amp;ROUND(-C45+C48+2.238-C9,6)&amp;")"</f>
        <v>-12.2284%(-0.0288)</v>
      </c>
      <c r="D11" s="5" t="str">
        <f>ROUND(LN((-D45+D48+2.238)/D9)*365/51,6)*100&amp;"%"&amp;"("&amp;ROUND(-D45+D48+2.238-D9,6)&amp;")"</f>
        <v>-13.2496%(-0.0321)</v>
      </c>
      <c r="E11" s="5" t="str">
        <f>ROUND(LN((-E45+E48+2.238)/E9)*365/51,6)*100&amp;"%"&amp;"("&amp;ROUND(-E45+E48+2.238-E9,6)&amp;")"</f>
        <v>-16.8973%(-0.042)</v>
      </c>
      <c r="F11" s="5"/>
      <c r="G11" s="5"/>
      <c r="H11" s="5"/>
      <c r="I11" s="5" t="str">
        <f t="shared" ref="I11:Q11" si="5">ROUND(LN((-I45+I48+2.238)/I9)*365/51,6)*100&amp;"%"&amp;"("&amp;ROUND(-I45+I48+2.238-I9,6)&amp;")"</f>
        <v>4.2064%(0.0112)</v>
      </c>
      <c r="J11" s="5" t="str">
        <f t="shared" si="5"/>
        <v>2.8936%(0.0079)</v>
      </c>
      <c r="K11" s="5" t="str">
        <f t="shared" si="5"/>
        <v>0.7153%(0.002)</v>
      </c>
      <c r="L11" s="5" t="str">
        <f t="shared" si="5"/>
        <v>2.4396%(0.007)</v>
      </c>
      <c r="M11" s="5" t="str">
        <f t="shared" si="5"/>
        <v>2.4156%(0.0071)</v>
      </c>
      <c r="N11" s="5" t="str">
        <f t="shared" si="5"/>
        <v>3.6854%(0.0111)</v>
      </c>
      <c r="O11" s="5" t="str">
        <f t="shared" si="5"/>
        <v>3.5371%(0.0109)</v>
      </c>
      <c r="P11" s="5" t="str">
        <f t="shared" si="5"/>
        <v>3.5853%(0.0113)</v>
      </c>
      <c r="Q11" s="6" t="str">
        <f t="shared" si="5"/>
        <v>1.7715%(0.0057)</v>
      </c>
    </row>
    <row r="12" spans="2:17" x14ac:dyDescent="0.25">
      <c r="B12" s="29">
        <v>1503</v>
      </c>
      <c r="C12" s="3"/>
      <c r="D12" s="5"/>
      <c r="E12" s="5"/>
      <c r="F12" s="5" t="str">
        <f>ROUND(LN((2.238-F51+F54)/F9)*365/107,6)*100&amp;"%"&amp;"("&amp;ROUND((2.238-F51+F54-F9),6)&amp;")"</f>
        <v>-2.2183%(-0.0117)</v>
      </c>
      <c r="G12" s="5" t="str">
        <f t="shared" ref="G12:Q12" si="6">ROUND(LN((2.238-G51+G54)/G9)*365/107,6)*100&amp;"%"&amp;"("&amp;ROUND((2.238-G51+G54-G9),6)&amp;")"</f>
        <v>-0.4244%(-0.0023)</v>
      </c>
      <c r="H12" s="5" t="str">
        <f t="shared" si="6"/>
        <v>-2.6227%(-0.0142)</v>
      </c>
      <c r="I12" s="5" t="str">
        <f t="shared" si="6"/>
        <v>-2.0529%(-0.0114)</v>
      </c>
      <c r="J12" s="5" t="str">
        <f t="shared" si="6"/>
        <v>-2.0353%(-0.0116)</v>
      </c>
      <c r="K12" s="5" t="str">
        <f t="shared" si="6"/>
        <v>-2.4134%(-0.0141)</v>
      </c>
      <c r="L12" s="5" t="str">
        <f t="shared" si="6"/>
        <v>-2.1366%(-0.0128)</v>
      </c>
      <c r="M12" s="5" t="str">
        <f t="shared" si="6"/>
        <v>-2.5599%(-0.0157)</v>
      </c>
      <c r="N12" s="5" t="str">
        <f t="shared" si="6"/>
        <v>-1.001%(-0.0063)</v>
      </c>
      <c r="O12" s="5" t="str">
        <f t="shared" si="6"/>
        <v>-1.3984%(-0.009)</v>
      </c>
      <c r="P12" s="5" t="str">
        <f t="shared" si="6"/>
        <v>-1.2303%(-0.0081)</v>
      </c>
      <c r="Q12" s="6" t="str">
        <f t="shared" si="6"/>
        <v>-1.2332%(-0.0083)</v>
      </c>
    </row>
    <row r="13" spans="2:17" ht="15.75" thickBot="1" x14ac:dyDescent="0.3">
      <c r="B13" s="30">
        <v>1506</v>
      </c>
      <c r="C13" s="37"/>
      <c r="D13" s="7"/>
      <c r="E13" s="7"/>
      <c r="F13" s="7" t="str">
        <f t="shared" ref="F13:Q13" si="7">ROUND(LN((2.238+F60-F57)/F9)*365/198,6)*100&amp;"%"&amp;"("&amp;ROUND((2.238+F60-F57-F9),6)&amp;")"</f>
        <v>-1.7547%(-0.0171)</v>
      </c>
      <c r="G13" s="7" t="str">
        <f t="shared" si="7"/>
        <v>-1.4204%(-0.0142)</v>
      </c>
      <c r="H13" s="7" t="str">
        <f t="shared" si="7"/>
        <v>-1.7784%(-0.0178)</v>
      </c>
      <c r="I13" s="7" t="str">
        <f t="shared" si="7"/>
        <v>-1.8625%(-0.0191)</v>
      </c>
      <c r="J13" s="7" t="str">
        <f t="shared" si="7"/>
        <v>-1.7191%(-0.0181)</v>
      </c>
      <c r="K13" s="7" t="str">
        <f t="shared" si="7"/>
        <v>-1.7038%(-0.0184)</v>
      </c>
      <c r="L13" s="7" t="str">
        <f t="shared" si="7"/>
        <v>-2.3256%(-0.0257)</v>
      </c>
      <c r="M13" s="7" t="str">
        <f t="shared" si="7"/>
        <v>-2.4655%(-0.0279)</v>
      </c>
      <c r="N13" s="7" t="str">
        <f t="shared" si="7"/>
        <v>-1.8267%(-0.0212)</v>
      </c>
      <c r="O13" s="7" t="str">
        <f t="shared" si="7"/>
        <v>-1.6497%(-0.0196)</v>
      </c>
      <c r="P13" s="7" t="str">
        <f t="shared" si="7"/>
        <v>-1.7782%(-0.0216)</v>
      </c>
      <c r="Q13" s="8" t="str">
        <f t="shared" si="7"/>
        <v>-1.6909%(-0.021)</v>
      </c>
    </row>
    <row r="14" spans="2:17" x14ac:dyDescent="0.25">
      <c r="B14" s="5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25">
      <c r="B15" s="5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ht="15.75" thickBot="1" x14ac:dyDescent="0.3">
      <c r="B16" s="5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2:27" ht="15.75" thickBot="1" x14ac:dyDescent="0.3">
      <c r="B17" s="92" t="s">
        <v>8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W17" s="90" t="s">
        <v>3</v>
      </c>
      <c r="X17" s="90"/>
      <c r="Y17" s="54">
        <v>1412</v>
      </c>
      <c r="Z17" s="90" t="s">
        <v>4</v>
      </c>
      <c r="AA17" s="91"/>
    </row>
    <row r="18" spans="2:27" ht="15.75" thickBot="1" x14ac:dyDescent="0.3">
      <c r="B18" s="38" t="s">
        <v>2</v>
      </c>
      <c r="C18" s="43">
        <v>1.7</v>
      </c>
      <c r="D18" s="43">
        <v>1.75</v>
      </c>
      <c r="E18" s="43">
        <v>1.8</v>
      </c>
      <c r="F18" s="44">
        <v>1.8049999999999999</v>
      </c>
      <c r="G18" s="44">
        <v>1.85</v>
      </c>
      <c r="H18" s="44">
        <v>1.8540000000000001</v>
      </c>
      <c r="I18" s="45">
        <v>1.9</v>
      </c>
      <c r="J18" s="44">
        <v>1.95</v>
      </c>
      <c r="K18" s="44">
        <v>2</v>
      </c>
      <c r="L18" s="44">
        <v>2.0499999999999998</v>
      </c>
      <c r="M18" s="44">
        <v>2.1</v>
      </c>
      <c r="N18" s="44">
        <v>2.15</v>
      </c>
      <c r="O18" s="44">
        <v>2.2000000000000002</v>
      </c>
      <c r="P18" s="44">
        <v>2.25</v>
      </c>
      <c r="Q18" s="46">
        <v>2.2999999999999998</v>
      </c>
      <c r="W18" s="54" t="s">
        <v>0</v>
      </c>
      <c r="X18" s="55" t="s">
        <v>1</v>
      </c>
      <c r="Y18" s="55" t="s">
        <v>2</v>
      </c>
      <c r="Z18" s="55" t="s">
        <v>1</v>
      </c>
      <c r="AA18" s="51" t="s">
        <v>0</v>
      </c>
    </row>
    <row r="19" spans="2:27" x14ac:dyDescent="0.25">
      <c r="B19" s="39">
        <v>1.7</v>
      </c>
      <c r="C19" s="4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W19" s="3"/>
      <c r="X19" s="5"/>
      <c r="Y19" s="5">
        <v>1.7</v>
      </c>
      <c r="Z19" s="5"/>
      <c r="AA19" s="6"/>
    </row>
    <row r="20" spans="2:27" x14ac:dyDescent="0.25">
      <c r="B20" s="39">
        <v>1.75</v>
      </c>
      <c r="C20" s="3"/>
      <c r="D20" s="4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W20" s="3"/>
      <c r="X20" s="5"/>
      <c r="Y20" s="5">
        <v>1.75</v>
      </c>
      <c r="Z20" s="5"/>
      <c r="AA20" s="6"/>
    </row>
    <row r="21" spans="2:27" x14ac:dyDescent="0.25">
      <c r="B21" s="39">
        <v>1.8</v>
      </c>
      <c r="C21" s="3"/>
      <c r="D21" s="5"/>
      <c r="E21" s="4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W21" s="3"/>
      <c r="X21" s="5"/>
      <c r="Y21" s="5">
        <v>1.8</v>
      </c>
      <c r="Z21" s="5"/>
      <c r="AA21" s="6"/>
    </row>
    <row r="22" spans="2:27" x14ac:dyDescent="0.25">
      <c r="B22" s="40">
        <v>1.8049999999999999</v>
      </c>
      <c r="C22" s="3"/>
      <c r="D22" s="5"/>
      <c r="E22" s="5"/>
      <c r="F22" s="47"/>
      <c r="G22" s="5" t="str">
        <f>ROUND(LN((G18-B22+G18+B22)/((-AA22+X22+G41-G38)+G18+B22))*365/16,6)*100&amp;"%"&amp;"("&amp;ROUND((G18-B22-(-AA22+X22+G41-G38)),6)&amp;")"</f>
        <v>6.6685%(0.0108)</v>
      </c>
      <c r="H22" s="5" t="str">
        <f>ROUND(LN((H18-B22+H18+B22)/((-AA22+X22+H41-H38)+H18+B22))*365/16,6)*100&amp;"%"&amp;"("&amp;ROUND((H18-B22-(-AA22+X22+H41-H38)),6)&amp;")"</f>
        <v>22.3184%(0.0361)</v>
      </c>
      <c r="I22" s="5" t="str">
        <f>ROUND(LN((I18-B22+I18+B22)/((-AA22+X22+I41-I38)+I18+B22))*365/16,6)*100&amp;"%"&amp;"("&amp;ROUND((I18-B22-(-AA22+X22+I41-I38)),6)&amp;")"</f>
        <v>32.1632%(0.0532)</v>
      </c>
      <c r="J22" s="5" t="str">
        <f>ROUND(LN((J18-B22+J18+B22)/((-AA22+X22+J41-J38)+J18+B22))*365/16,6)*100&amp;"%"&amp;"("&amp;ROUND((J18-B22-(-AA22+X22+J41-J38)),6)&amp;")"</f>
        <v>10.7883%(0.0184)</v>
      </c>
      <c r="K22" s="5" t="str">
        <f>ROUND(LN((K18-B22+K18+B22)/((-AA22+X22+K41-K38)+K18+B22))*365/16,6)*100&amp;"%"&amp;"("&amp;ROUND((K18-B22-(-AA22+X22+K41-K38)),6)&amp;")"</f>
        <v>24.8292%(0.0433)</v>
      </c>
      <c r="L22" s="5" t="str">
        <f>ROUND(LN((L18-B22+L18+B22)/((-AA22+X22+L41-L38)+L18+B22))*365/16,6)*100&amp;"%"&amp;"("&amp;ROUND((L18-B22-(-AA22+X22+L41-L38)),6)&amp;")"</f>
        <v>13.7847%(0.0247)</v>
      </c>
      <c r="M22" s="5" t="str">
        <f>ROUND(LN((M18-B22+M18+B22)/((-AA22+X22+M41-M38)+M18+B22))*365/16,6)*100&amp;"%"&amp;"("&amp;ROUND((M18-B22-(-AA22+X22+M41-M38)),6)&amp;")"</f>
        <v>16.6814%(0.0306)</v>
      </c>
      <c r="N22" s="5" t="str">
        <f>ROUND(LN((N18-B22+N18+B22)/((-AA22+X22+N41-N38)+N18+B22))*365/16,6)*100&amp;"%"&amp;"("&amp;ROUND((N18-B22-(-AA22+X22+N41-N38)),6)&amp;")"</f>
        <v>12.0748%(0.0227)</v>
      </c>
      <c r="O22" s="5" t="str">
        <f>ROUND(LN((O18-B22+O18+B22)/((-AA22+X22+O41-O38)+O18+B22))*365/16,6)*100&amp;"%"&amp;"("&amp;ROUND((O18-B22-(-AA22+X22+O41-O38)),6)&amp;")"</f>
        <v>14.5113%(0.0279)</v>
      </c>
      <c r="P22" s="5" t="str">
        <f>ROUND(LN((P18-B22+P18+B22)/((-AA22+X22+P41-P38)+P18+B22))*365/16,6)*100&amp;"%"&amp;"("&amp;ROUND((P18-B22-(-AA22+X22+P41-P38)),6)&amp;")"</f>
        <v>14.3918%(0.0283)</v>
      </c>
      <c r="Q22" s="6" t="str">
        <f>ROUND(LN((Q18-B22+Q18+B22)/((-AA22+X22+Q41-Q38)+Q18+B22))*365/16,6)*100&amp;"%"&amp;"("&amp;ROUND((Q18-B22-(-AA22+X22+Q41-Q38)),6)&amp;")"</f>
        <v>14.4772%(0.0291)</v>
      </c>
      <c r="W22" s="3">
        <v>0.38479999999999998</v>
      </c>
      <c r="X22" s="20">
        <v>0.39639999999999997</v>
      </c>
      <c r="Y22" s="5">
        <v>1.8049999999999999</v>
      </c>
      <c r="Z22" s="5">
        <v>7.0000000000000001E-3</v>
      </c>
      <c r="AA22" s="52">
        <v>2.7000000000000001E-3</v>
      </c>
    </row>
    <row r="23" spans="2:27" x14ac:dyDescent="0.25">
      <c r="B23" s="40">
        <v>1.85</v>
      </c>
      <c r="C23" s="3"/>
      <c r="D23" s="5"/>
      <c r="E23" s="5"/>
      <c r="F23" s="5"/>
      <c r="G23" s="47"/>
      <c r="H23" s="5" t="str">
        <f>ROUND(LN((H18-B23+H18+B23)/((-AA23+X23+H41-H38)+H18+B23))*365/16,6)*100&amp;"%"&amp;"("&amp;ROUND((H18-B23-(-AA23+X23+H41-H38)),6)&amp;")"</f>
        <v>15.123%(0.0245)</v>
      </c>
      <c r="I23" s="5" t="str">
        <f>ROUND(LN((I18-B23+I18+B23)/((-AA23+X23+I41-I38)+I18+B23))*365/16,6)*100&amp;"%"&amp;"("&amp;ROUND((I18-B23-(-AA23+X23+I41-I38)),6)&amp;")"</f>
        <v>25.1114%(0.0416)</v>
      </c>
      <c r="J23" s="5" t="str">
        <f>ROUND(LN((J18-B23+J18+B23)/((-AA23+X23+J41-J38)+J18+B23))*365/16,6)*100&amp;"%"&amp;"("&amp;ROUND((J18-B23-(-AA23+X23+J41-J38)),6)&amp;")"</f>
        <v>3.981%(0.0068)</v>
      </c>
      <c r="K23" s="5" t="str">
        <f>ROUND(LN((K18-B23+K18+B23)/((-AA23+X23+K41-K38)+K18+B23))*365/16,6)*100&amp;"%"&amp;"("&amp;ROUND((K18-B23-(-AA23+X23+K41-K38)),6)&amp;")"</f>
        <v>18.1509%(0.0317)</v>
      </c>
      <c r="L23" s="5" t="str">
        <f>ROUND(LN((L18-B23+L18+B23)/((-AA23+X23+L41-L38)+L18+B23))*365/16,6)*100&amp;"%"&amp;"("&amp;ROUND((L18-B23-(-AA23+X23+L41-L38)),6)&amp;")"</f>
        <v>7.3005%(0.0131)</v>
      </c>
      <c r="M23" s="5" t="str">
        <f>ROUND(LN((M18-B23+M18+B23)/((-AA23+X23+M41-M38)+M18+B23))*365/16,6)*100&amp;"%"&amp;"("&amp;ROUND((M18-B23-(-AA23+X23+M41-M38)),6)&amp;")"</f>
        <v>10.3434%(0.019)</v>
      </c>
      <c r="N23" s="5" t="str">
        <f>ROUND(LN((N18-B23+N18+B23)/((-AA23+X23+N41-N38)+N18+B23))*365/16,6)*100&amp;"%"&amp;"("&amp;ROUND((N18-B23-(-AA23+X23+N41-N38)),6)&amp;")"</f>
        <v>5.8964%(0.0111)</v>
      </c>
      <c r="O23" s="5" t="str">
        <f>ROUND(LN((O18-B23+O18+B23)/((-AA23+X23+O41-O38)+O18+B23))*365/16,6)*100&amp;"%"&amp;"("&amp;ROUND((O18-B23-(-AA23+X23+O41-O38)),6)&amp;")"</f>
        <v>8.4667%(0.0163)</v>
      </c>
      <c r="P23" s="5" t="str">
        <f>ROUND(LN((P18-B23+P18+B23)/((-AA23+X23+P41-P38)+P18+B23))*365/16,6)*100&amp;"%"&amp;"("&amp;ROUND((P18-B23-(-AA23+X23+P41-P38)),6)&amp;")"</f>
        <v>8.4817%(0.0167)</v>
      </c>
      <c r="Q23" s="6" t="str">
        <f>ROUND(LN((Q18-B23+Q18+B23)/((-AA23+X23+Q41-Q38)+Q18+B23))*365/16,6)*100&amp;"%"&amp;"("&amp;ROUND((Q18-B23-(-AA23+X23+Q41-Q38)),6)&amp;")"</f>
        <v>8.6952%(0.0175)</v>
      </c>
      <c r="W23" s="3">
        <v>0.35970000000000002</v>
      </c>
      <c r="X23" s="5">
        <v>0.3604</v>
      </c>
      <c r="Y23" s="5">
        <v>1.85</v>
      </c>
      <c r="Z23" s="5">
        <v>2.0000000000000001E-4</v>
      </c>
      <c r="AA23" s="6">
        <v>1E-4</v>
      </c>
    </row>
    <row r="24" spans="2:27" x14ac:dyDescent="0.25">
      <c r="B24" s="40">
        <v>1.8540000000000001</v>
      </c>
      <c r="C24" s="3"/>
      <c r="D24" s="5"/>
      <c r="E24" s="5"/>
      <c r="F24" s="5"/>
      <c r="G24" s="5"/>
      <c r="H24" s="47"/>
      <c r="I24" s="5" t="str">
        <f>ROUND(LN((I18-B24+I18+B24)/((-AA24+X24+I41-I38)+I18+B24))*365/16,6)*100&amp;"%"&amp;"("&amp;ROUND((I18-B24-(-AA24+X24+I41-I38)),6)&amp;")"</f>
        <v>9.9873%(0.0166)</v>
      </c>
      <c r="J24" s="5" t="str">
        <f>ROUND(LN((J18-B24+J18+B24)/((-AA24+X24+J41-J38)+J18+B24))*365/16,6)*100&amp;"%"&amp;"("&amp;ROUND((J18-B24-(-AA24+X24+J41-J38)),6)&amp;")"</f>
        <v>-10.6211%(-0.0182)</v>
      </c>
      <c r="K24" s="5" t="str">
        <f>ROUND(LN((K18-B24+K18+B24)/((-AA24+X24+K41-K38)+K18+B24))*365/16,6)*100&amp;"%"&amp;"("&amp;ROUND((K18-B24-(-AA24+X24+K41-K38)),6)&amp;")"</f>
        <v>3.8243%(0.0067)</v>
      </c>
      <c r="L24" s="5" t="str">
        <f>ROUND(LN((L18-B24+L18+B24)/((-AA24+X24+L41-L38)+L18+B24))*365/16,6)*100&amp;"%"&amp;"("&amp;ROUND((L18-B24-(-AA24+X24+L41-L38)),6)&amp;")"</f>
        <v>-6.6116%(-0.0119)</v>
      </c>
      <c r="M24" s="5" t="str">
        <f>ROUND(LN((M18-B24+M18+B24)/((-AA24+X24+M41-M38)+M18+B24))*365/16,6)*100&amp;"%"&amp;"("&amp;ROUND((M18-B24-(-AA24+X24+M41-M38)),6)&amp;")"</f>
        <v>-3.2566%(-0.006)</v>
      </c>
      <c r="N24" s="5" t="str">
        <f>ROUND(LN((N18-B24+N18+B24)/((-AA24+X24+N41-N38)+N18+B24))*365/16,6)*100&amp;"%"&amp;"("&amp;ROUND((N18-B24-(-AA24+X24+N41-N38)),6)&amp;")"</f>
        <v>-7.3624%(-0.0139)</v>
      </c>
      <c r="O24" s="5" t="str">
        <f>ROUND(LN((O18-B24+O18+B24)/((-AA24+X24+O41-O38)+O18+B24))*365/16,6)*100&amp;"%"&amp;"("&amp;ROUND((O18-B24-(-AA24+X24+O41-O38)),6)&amp;")"</f>
        <v>-4.5062%(-0.0087)</v>
      </c>
      <c r="P24" s="5" t="str">
        <f>ROUND(LN((P18-B24+P18+B24)/((-AA24+X24+P41-P38)+P18+B24))*365/16,6)*100&amp;"%"&amp;"("&amp;ROUND((P18-B24-(-AA24+X24+P41-P38)),6)&amp;")"</f>
        <v>-4.2038%(-0.0083)</v>
      </c>
      <c r="Q24" s="6" t="str">
        <f>ROUND(LN((Q18-B24+Q18+B24)/((-AA24+X24+Q41-Q38)+Q18+B24))*365/16,6)*100&amp;"%"&amp;"("&amp;ROUND((Q18-B24-(-AA24+X24+Q41-Q38)),6)&amp;")"</f>
        <v>-3.7164%(-0.0075)</v>
      </c>
      <c r="W24" s="3">
        <v>0.38350000000000001</v>
      </c>
      <c r="X24" s="5">
        <v>0.38390000000000002</v>
      </c>
      <c r="Y24" s="5">
        <v>1.8540000000000001</v>
      </c>
      <c r="Z24" s="5">
        <v>2.7000000000000001E-3</v>
      </c>
      <c r="AA24" s="6">
        <v>2.5999999999999999E-3</v>
      </c>
    </row>
    <row r="25" spans="2:27" x14ac:dyDescent="0.25">
      <c r="B25" s="41">
        <v>1.9</v>
      </c>
      <c r="C25" s="3"/>
      <c r="D25" s="5"/>
      <c r="E25" s="5"/>
      <c r="F25" s="5"/>
      <c r="G25" s="5"/>
      <c r="H25" s="5"/>
      <c r="I25" s="47"/>
      <c r="J25" s="5" t="str">
        <f>ROUND(LN((J18-B25+J18+B25)/((-AA25+X25+J41-J38)+J18+B25))*365/16,6)*100&amp;"%"&amp;"("&amp;ROUND((J18-B25-(-AA25+X25+J41-J38)),6)&amp;")"</f>
        <v>-23.0467%(-0.0396)</v>
      </c>
      <c r="K25" s="5" t="str">
        <f>ROUND(LN((K18-B25+K18+B25)/((-AA25+X25+K41-K38)+K18+B25))*365/16,6)*100&amp;"%"&amp;"("&amp;ROUND((K18-B25-(-AA25+X25+K41-K38)),6)&amp;")"</f>
        <v>-8.3682%(-0.0147)</v>
      </c>
      <c r="L25" s="5" t="str">
        <f>ROUND(LN((L18-B25+L18+B25)/((-AA25+X25+L41-L38)+L18+B25))*365/16,6)*100&amp;"%"&amp;"("&amp;ROUND((L18-B25-(-AA25+X25+L41-L38)),6)&amp;")"</f>
        <v>-18.4534%(-0.0333)</v>
      </c>
      <c r="M25" s="5" t="str">
        <f>ROUND(LN((M18-B25+M18+B25)/((-AA25+X25+M41-M38)+M18+B25))*365/16,6)*100&amp;"%"&amp;"("&amp;ROUND((M18-B25-(-AA25+X25+M41-M38)),6)&amp;")"</f>
        <v>-14.8341%(-0.0274)</v>
      </c>
      <c r="N25" s="5" t="str">
        <f>ROUND(LN((N18-B25+N18+B25)/((-AA25+X25+N41-N38)+N18+B25))*365/16,6)*100&amp;"%"&amp;"("&amp;ROUND((N18-B25-(-AA25+X25+N41-N38)),6)&amp;")"</f>
        <v>-18.651%(-0.0353)</v>
      </c>
      <c r="O25" s="5" t="str">
        <f>ROUND(LN((O18-B25+O18+B25)/((-AA25+X25+O41-O38)+O18+B25))*365/16,6)*100&amp;"%"&amp;"("&amp;ROUND((O18-B25-(-AA25+X25+O41-O38)),6)&amp;")"</f>
        <v>-15.5527%(-0.0301)</v>
      </c>
      <c r="P25" s="5" t="str">
        <f>ROUND(LN((P18-B25+P18+B25)/((-AA25+X25+P41-P38)+P18+B25))*365/16,6)*100&amp;"%"&amp;"("&amp;ROUND((P18-B25-(-AA25+X25+P41-P38)),6)&amp;")"</f>
        <v>-15.0068%(-0.0297)</v>
      </c>
      <c r="Q25" s="6" t="str">
        <f>ROUND(LN((Q18-B25+Q18+B25)/((-AA25+X25+Q41-Q38)+Q18+B25))*365/16,6)*100&amp;"%"&amp;"("&amp;ROUND((Q18-B25-(-AA25+X25+Q41-Q38)),6)&amp;")"</f>
        <v>-14.2874%(-0.0289)</v>
      </c>
      <c r="W25" s="53">
        <v>0.35539999999999999</v>
      </c>
      <c r="X25" s="14">
        <v>0.36</v>
      </c>
      <c r="Y25" s="5">
        <v>1.9</v>
      </c>
      <c r="Z25" s="20">
        <v>3.5000000000000001E-3</v>
      </c>
      <c r="AA25" s="6">
        <v>3.3E-3</v>
      </c>
    </row>
    <row r="26" spans="2:27" x14ac:dyDescent="0.25">
      <c r="B26" s="40">
        <v>1.95</v>
      </c>
      <c r="C26" s="3"/>
      <c r="D26" s="5"/>
      <c r="E26" s="5"/>
      <c r="F26" s="5"/>
      <c r="G26" s="5"/>
      <c r="H26" s="5"/>
      <c r="I26" s="5"/>
      <c r="J26" s="47"/>
      <c r="K26" s="5" t="str">
        <f>ROUND(LN((K18-B26+K18+B26)/((-AA26+X26+K41-K38)+K18+B26))*365/16,6)*100&amp;"%"&amp;"("&amp;ROUND((K18-B26-(-AA26+X26+K41-K38)),6)&amp;")"</f>
        <v>7.2545%(0.0127)</v>
      </c>
      <c r="L26" s="5" t="str">
        <f>ROUND(LN((L18-B26+L18+B26)/((-AA26+X26+L41-L38)+L18+B26))*365/16,6)*100&amp;"%"&amp;"("&amp;ROUND((L18-B26-(-AA26+X26+L41-L38)),6)&amp;")"</f>
        <v>-3.2804%(-0.0059)</v>
      </c>
      <c r="M26" s="5" t="str">
        <f>ROUND(LN((M18-B26+M18+B26)/((-AA26+X26+M41-M38)+M18+B26))*365/16,6)*100&amp;"%"&amp;"("&amp;ROUND((M18-B26-(-AA26+X26+M41-M38)),6)&amp;")"</f>
        <v>0%(0)</v>
      </c>
      <c r="N26" s="5" t="str">
        <f>ROUND(LN((N18-B26+N18+B26)/((-AA26+X26+N41-N38)+N18+B26))*365/16,6)*100&amp;"%"&amp;"("&amp;ROUND((N18-B26-(-AA26+X26+N41-N38)),6)&amp;")"</f>
        <v>-4.1873%(-0.0079)</v>
      </c>
      <c r="O26" s="5" t="str">
        <f>ROUND(LN((O18-B26+O18+B26)/((-AA26+X26+O41-O38)+O18+B26))*365/16,6)*100&amp;"%"&amp;"("&amp;ROUND((O18-B26-(-AA26+X26+O41-O38)),6)&amp;")"</f>
        <v>-1.3994%(-0.0027)</v>
      </c>
      <c r="P26" s="5" t="str">
        <f>ROUND(LN((P18-B26+P18+B26)/((-AA26+X26+P41-P38)+P18+B26))*365/16,6)*100&amp;"%"&amp;"("&amp;ROUND((P18-B26-(-AA26+X26+P41-P38)),6)&amp;")"</f>
        <v>-1.1657%(-0.0023)</v>
      </c>
      <c r="Q26" s="6" t="str">
        <f>ROUND(LN((Q18-B26+Q18+B26)/((-AA26+X26+Q41-Q38)+Q18+B26))*365/16,6)*100&amp;"%"&amp;"("&amp;ROUND((Q18-B26-(-AA26+X26+Q41-Q38)),6)&amp;")"</f>
        <v>-0.7438%(-0.0015)</v>
      </c>
      <c r="W26" s="3">
        <v>0.28449999999999998</v>
      </c>
      <c r="X26" s="5">
        <v>0.29609999999999997</v>
      </c>
      <c r="Y26" s="5">
        <v>1.95</v>
      </c>
      <c r="Z26" s="5">
        <v>1.7399999999999999E-2</v>
      </c>
      <c r="AA26" s="6">
        <v>1.6799999999999999E-2</v>
      </c>
    </row>
    <row r="27" spans="2:27" x14ac:dyDescent="0.25">
      <c r="B27" s="40">
        <v>2</v>
      </c>
      <c r="C27" s="3"/>
      <c r="D27" s="5"/>
      <c r="E27" s="5"/>
      <c r="F27" s="5"/>
      <c r="G27" s="5"/>
      <c r="H27" s="5"/>
      <c r="I27" s="5"/>
      <c r="J27" s="5"/>
      <c r="K27" s="47"/>
      <c r="L27" s="5" t="str">
        <f>ROUND(LN((L18-B27+L18+B27)/((-AA27+X27+L41-L38)+L18+B27))*365/16,6)*100&amp;"%"&amp;"("&amp;ROUND((L18-B27-(-AA27+X27+L42-L39)),6)&amp;")"</f>
        <v>-15.9684%(-0.0176)</v>
      </c>
      <c r="M27" s="5" t="str">
        <f>ROUND(LN((M18-B27+M18+B27)/((-AA27+X27+M41-M38)+M18+B27))*365/16,6)*100&amp;"%"&amp;"("&amp;ROUND((M18-B27-(-AA27+X27+M42-M39)),6)&amp;")"</f>
        <v>-12.4045%(-0.017)</v>
      </c>
      <c r="N27" s="5" t="str">
        <f>ROUND(LN((N18-B27+N18+B27)/((-AA27+X27+N41-N38)+N18+B27))*365/16,6)*100&amp;"%"&amp;"("&amp;ROUND((N18-B27-(-AA27+X27+N41-N38)),6)&amp;")"</f>
        <v>-16.2819%(-0.0308)</v>
      </c>
      <c r="O27" s="5" t="str">
        <f>ROUND(LN((O18-B27+O18+B27)/((-AA27+X27+O41-O38)+O18+B27))*365/16,6)*100&amp;"%"&amp;"("&amp;ROUND((O18-B27-(-AA27+X27+O41-O38)),6)&amp;")"</f>
        <v>-13.2343%(-0.0256)</v>
      </c>
      <c r="P27" s="5" t="str">
        <f>ROUND(LN((P18-B27+P18+B27)/((-AA27+X27+P41-P38)+P18+B27))*365/16,6)*100&amp;"%"&amp;"("&amp;ROUND((P18-B27-(-AA27+X27+P41-P38)),6)&amp;")"</f>
        <v>-12.7394%(-0.0252)</v>
      </c>
      <c r="Q27" s="6" t="str">
        <f>ROUND(LN((Q18-B27+Q18+B27)/((-AA27+X27+Q41-Q38)+Q18+B27))*365/16,6)*100&amp;"%"&amp;"("&amp;ROUND((Q18-B27-(-AA27+X27+Q42-Q39)),6)&amp;")"</f>
        <v>-12.0686%(-0.0235)</v>
      </c>
      <c r="W27" s="3">
        <v>0.24979999999999999</v>
      </c>
      <c r="X27" s="5">
        <v>0.26</v>
      </c>
      <c r="Y27" s="5">
        <v>2</v>
      </c>
      <c r="Z27" s="5">
        <v>7.7999999999999996E-3</v>
      </c>
      <c r="AA27" s="6">
        <v>7.7999999999999996E-3</v>
      </c>
    </row>
    <row r="28" spans="2:27" x14ac:dyDescent="0.25">
      <c r="B28" s="40">
        <v>2.0499999999999998</v>
      </c>
      <c r="C28" s="3"/>
      <c r="D28" s="5"/>
      <c r="E28" s="5"/>
      <c r="F28" s="5"/>
      <c r="G28" s="5"/>
      <c r="H28" s="5"/>
      <c r="I28" s="5"/>
      <c r="J28" s="5"/>
      <c r="K28" s="5"/>
      <c r="L28" s="47"/>
      <c r="M28" s="5" t="str">
        <f>ROUND(LN((M18-B28+M18+B28)/((-AA28+X28+M41-M38)+M18+B28))*365/16,6)*100&amp;"%"&amp;"("&amp;ROUND((M18-B28-(-AA28+X28+M42-M39)),6)&amp;")"</f>
        <v>-2.8769%(0.0006)</v>
      </c>
      <c r="N28" s="5" t="str">
        <f>ROUND(LN((N18-B28+N18+B28)/((-AA28+X28+N41-N38)+N18+B28))*365/16,6)*100&amp;"%"&amp;"("&amp;ROUND((N18-B28-(-AA28+X28+N41-N38)),6)&amp;")"</f>
        <v>-6.9922%(-0.0132)</v>
      </c>
      <c r="O28" s="5" t="str">
        <f>ROUND(LN((O18-B28+O18+B28)/((-AA28+X28+O41-O38)+O18+B28))*365/16,6)*100&amp;"%"&amp;"("&amp;ROUND((O18-B28-(-AA28+X28+O41-O38)),6)&amp;")"</f>
        <v>-4.144%(-0.008)</v>
      </c>
      <c r="P28" s="5" t="str">
        <f>ROUND(LN((P18-B28+P18+B28)/((-AA28+X28+P41-P38)+P18+B28))*365/16,6)*100&amp;"%"&amp;"("&amp;ROUND((P18-B28-(-AA28+X28+P41-P38)),6)&amp;")"</f>
        <v>-3.8495%(-0.0076)</v>
      </c>
      <c r="Q28" s="6" t="str">
        <f>ROUND(LN((Q18-B28+Q18+B28)/((-AA28+X28+Q41-Q38)+Q18+B28))*365/16,6)*100&amp;"%"&amp;"("&amp;ROUND((Q18-B28-(-AA28+X28+Q42-Q39)),6)&amp;")"</f>
        <v>-3.3698%(-0.0059)</v>
      </c>
      <c r="W28" s="3">
        <v>0.17519999999999999</v>
      </c>
      <c r="X28" s="5">
        <v>0.1862</v>
      </c>
      <c r="Y28" s="5">
        <v>2.0499999999999998</v>
      </c>
      <c r="Z28" s="5">
        <v>1.8E-3</v>
      </c>
      <c r="AA28" s="6">
        <v>1.6000000000000001E-3</v>
      </c>
    </row>
    <row r="29" spans="2:27" x14ac:dyDescent="0.25">
      <c r="B29" s="40">
        <v>2.1</v>
      </c>
      <c r="C29" s="3"/>
      <c r="D29" s="5"/>
      <c r="E29" s="5"/>
      <c r="F29" s="5"/>
      <c r="G29" s="5"/>
      <c r="H29" s="5"/>
      <c r="I29" s="5"/>
      <c r="J29" s="5"/>
      <c r="K29" s="5"/>
      <c r="L29" s="5"/>
      <c r="M29" s="47"/>
      <c r="N29" s="5" t="str">
        <f>ROUND(LN((N18-B29+N18+B29)/((-AA29+X29+N41-N38)+N18+B29))*365/16,6)*100&amp;"%"&amp;"("&amp;ROUND((N18-B29-(-AA29+X29+N41-N38)),6)&amp;")"</f>
        <v>-7.3095%(-0.0138)</v>
      </c>
      <c r="O29" s="5" t="str">
        <f>ROUND(LN((O18-B29+O18+B29)/((-AA29+X29+O41-O38)+O18+B29))*365/16,6)*100&amp;"%"&amp;"("&amp;ROUND((O18-B29-(-AA29+X29+O41-O38)),6)&amp;")"</f>
        <v>-4.4545%(-0.0086)</v>
      </c>
      <c r="P29" s="5" t="str">
        <f>ROUND(LN((P18-B29+P18+B29)/((-AA29+X29+P41-P38)+P18+B29))*365/16,6)*100&amp;"%"&amp;"("&amp;ROUND((P18-B29-(-AA29+X29+P41-P38)),6)&amp;")"</f>
        <v>-4.1532%(-0.0082)</v>
      </c>
      <c r="Q29" s="6" t="str">
        <f>ROUND(LN((Q18-B29+Q18+B29)/((-AA29+X29+Q41-Q38)+Q18+B29))*365/16,6)*100&amp;"%"&amp;"("&amp;ROUND((Q18-B29-(-AA29+X29+Q41-Q38)),6)&amp;")"</f>
        <v>-3.6669%(-0.0074)</v>
      </c>
      <c r="W29" s="3">
        <v>0.13730000000000001</v>
      </c>
      <c r="X29" s="5">
        <v>0.1429</v>
      </c>
      <c r="Y29" s="5">
        <v>2.1</v>
      </c>
      <c r="Z29" s="5">
        <v>8.0000000000000002E-3</v>
      </c>
      <c r="AA29" s="6">
        <v>7.7000000000000002E-3</v>
      </c>
    </row>
    <row r="30" spans="2:27" x14ac:dyDescent="0.25">
      <c r="B30" s="40">
        <v>2.15</v>
      </c>
      <c r="C30" s="3"/>
      <c r="D30" s="5"/>
      <c r="E30" s="5"/>
      <c r="F30" s="5"/>
      <c r="G30" s="5"/>
      <c r="H30" s="5"/>
      <c r="I30" s="5"/>
      <c r="J30" s="5"/>
      <c r="K30" s="5"/>
      <c r="L30" s="5"/>
      <c r="M30" s="5"/>
      <c r="N30" s="47"/>
      <c r="O30" s="5" t="str">
        <f>ROUND(LN((O18-B30+O18+B30)/((-AA30+X30+O41-O38)+O18+B30))*365/16,6)*100&amp;"%"&amp;"("&amp;ROUND((O18-B30-(-Z30+W30+O41-O38)),6)&amp;")"</f>
        <v>1.7116%(0.0052)</v>
      </c>
      <c r="P30" s="5" t="str">
        <f>ROUND(LN((P18-B30+P18+B30)/((-AA30+X30+P41-P38)+P18+B30))*365/16,6)*100&amp;"%"&amp;"("&amp;ROUND((P18-B30-(-Z30+X30+P41-P38)),6)&amp;")"</f>
        <v>1.8765%(0.0042)</v>
      </c>
      <c r="Q30" s="6" t="str">
        <f>ROUND(LN((Q18-B30+Q18+B30)/((-AA30+X30+Q41-Q38)+Q18+B30))*365/16,6)*100&amp;"%"&amp;"("&amp;ROUND((Q18-B30-(-AA30+X30+Q41-Q38)),6)&amp;")"</f>
        <v>2.2327%(0.0045)</v>
      </c>
      <c r="W30" s="3">
        <v>8.9399999999999993E-2</v>
      </c>
      <c r="X30" s="5">
        <v>9.0800000000000006E-2</v>
      </c>
      <c r="Y30" s="5">
        <v>2.15</v>
      </c>
      <c r="Z30" s="5">
        <v>1.7999999999999999E-2</v>
      </c>
      <c r="AA30" s="6">
        <v>1.7500000000000002E-2</v>
      </c>
    </row>
    <row r="31" spans="2:27" x14ac:dyDescent="0.25">
      <c r="B31" s="40">
        <v>2.2000000000000002</v>
      </c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7"/>
      <c r="P31" s="5" t="str">
        <f>ROUND(LN((P18-B31+P18+B31)/((-AA31+X31+P41-P38)+P18+B31))*365/16,6)*100&amp;"%"&amp;"("&amp;ROUND((P18-B31-(-Z31+X31+P41-P38)),6)&amp;")"</f>
        <v>-1.9762%(-0.0034)</v>
      </c>
      <c r="Q31" s="6" t="str">
        <f>ROUND(LN((Q18-B31+Q18+B31)/((-AA31+X31+Q41-Q38)+Q18+B31))*365/16,6)*100&amp;"%"&amp;"("&amp;ROUND((Q18-B31-(-AA31+X31+Q41-Q38)),6)&amp;")"</f>
        <v>-1.5368%(-0.0031)</v>
      </c>
      <c r="W31" s="3">
        <v>6.13E-2</v>
      </c>
      <c r="X31" s="5">
        <v>6.5100000000000005E-2</v>
      </c>
      <c r="Y31" s="5">
        <v>2.2000000000000002</v>
      </c>
      <c r="Z31" s="5">
        <v>3.4700000000000002E-2</v>
      </c>
      <c r="AA31" s="6">
        <v>3.4200000000000001E-2</v>
      </c>
    </row>
    <row r="32" spans="2:27" x14ac:dyDescent="0.25">
      <c r="B32" s="40">
        <v>2.25</v>
      </c>
      <c r="C32" s="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7"/>
      <c r="Q32" s="6" t="str">
        <f>ROUND(LN((Q18-B32+Q18+B32)/((-AA32+X32+Q41-Q38)+Q18+B32))*365/16,6)*100&amp;"%"&amp;"("&amp;ROUND((Q18-B32-(-AA32+X32+Q41-Q38)),6)&amp;")"</f>
        <v>-1.1899%(-0.0024)</v>
      </c>
      <c r="W32" s="3">
        <v>3.5499999999999997E-2</v>
      </c>
      <c r="X32" s="5">
        <v>3.6900000000000002E-2</v>
      </c>
      <c r="Y32" s="5">
        <v>2.25</v>
      </c>
      <c r="Z32" s="5">
        <v>5.8500000000000003E-2</v>
      </c>
      <c r="AA32" s="6">
        <v>5.67E-2</v>
      </c>
    </row>
    <row r="33" spans="1:27" ht="15.75" thickBot="1" x14ac:dyDescent="0.3">
      <c r="B33" s="42">
        <v>2.2999999999999998</v>
      </c>
      <c r="C33" s="3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49"/>
      <c r="W33" s="37">
        <v>2.0899999999999998E-2</v>
      </c>
      <c r="X33" s="7">
        <v>2.12E-2</v>
      </c>
      <c r="Y33" s="7">
        <v>2.2999999999999998</v>
      </c>
      <c r="Z33" s="7">
        <v>9.3100000000000002E-2</v>
      </c>
      <c r="AA33" s="8">
        <v>9.2499999999999999E-2</v>
      </c>
    </row>
    <row r="35" spans="1:27" x14ac:dyDescent="0.25">
      <c r="C35" t="s">
        <v>0</v>
      </c>
      <c r="D35" t="s">
        <v>1</v>
      </c>
    </row>
    <row r="36" spans="1:27" x14ac:dyDescent="0.25">
      <c r="B36" t="s">
        <v>5</v>
      </c>
      <c r="C36">
        <v>2.238</v>
      </c>
      <c r="D36" s="22">
        <v>2.2389999999999999</v>
      </c>
    </row>
    <row r="37" spans="1:27" ht="15.75" thickBot="1" x14ac:dyDescent="0.3"/>
    <row r="38" spans="1:27" x14ac:dyDescent="0.25">
      <c r="A38" s="95" t="s">
        <v>3</v>
      </c>
      <c r="B38" s="1" t="s">
        <v>0</v>
      </c>
      <c r="C38" s="1"/>
      <c r="D38" s="1"/>
      <c r="E38" s="1"/>
      <c r="F38" s="1">
        <v>0.38479999999999998</v>
      </c>
      <c r="G38" s="1">
        <v>0.35970000000000002</v>
      </c>
      <c r="H38" s="1">
        <v>0.38350000000000001</v>
      </c>
      <c r="I38" s="21">
        <v>0.35539999999999999</v>
      </c>
      <c r="J38" s="1">
        <v>0.28449999999999998</v>
      </c>
      <c r="K38" s="1">
        <v>0.24979999999999999</v>
      </c>
      <c r="L38" s="1">
        <v>0.17519999999999999</v>
      </c>
      <c r="M38" s="1">
        <v>0.13730000000000001</v>
      </c>
      <c r="N38" s="1">
        <v>8.9399999999999993E-2</v>
      </c>
      <c r="O38" s="1">
        <v>6.13E-2</v>
      </c>
      <c r="P38" s="1">
        <v>3.5499999999999997E-2</v>
      </c>
      <c r="Q38" s="2">
        <v>2.0899999999999998E-2</v>
      </c>
    </row>
    <row r="39" spans="1:27" x14ac:dyDescent="0.25">
      <c r="A39" s="96"/>
      <c r="B39" s="5" t="s">
        <v>1</v>
      </c>
      <c r="C39" s="5"/>
      <c r="D39" s="5"/>
      <c r="E39" s="5"/>
      <c r="F39" s="20">
        <v>0.39639999999999997</v>
      </c>
      <c r="G39" s="5">
        <v>0.3604</v>
      </c>
      <c r="H39" s="5">
        <v>0.38390000000000002</v>
      </c>
      <c r="I39" s="14">
        <v>0.36</v>
      </c>
      <c r="J39" s="5">
        <v>0.29609999999999997</v>
      </c>
      <c r="K39" s="5">
        <v>0.26</v>
      </c>
      <c r="L39" s="5">
        <v>0.1862</v>
      </c>
      <c r="M39" s="5">
        <v>0.1429</v>
      </c>
      <c r="N39" s="5">
        <v>9.0800000000000006E-2</v>
      </c>
      <c r="O39" s="5">
        <v>6.5100000000000005E-2</v>
      </c>
      <c r="P39" s="5">
        <v>3.6900000000000002E-2</v>
      </c>
      <c r="Q39" s="6">
        <v>2.12E-2</v>
      </c>
    </row>
    <row r="40" spans="1:27" x14ac:dyDescent="0.25">
      <c r="A40" s="3">
        <v>1412</v>
      </c>
      <c r="B40" s="5" t="s">
        <v>2</v>
      </c>
      <c r="C40" s="5">
        <v>1.7</v>
      </c>
      <c r="D40" s="5">
        <v>1.75</v>
      </c>
      <c r="E40" s="5">
        <v>1.8</v>
      </c>
      <c r="F40" s="5">
        <v>1.8049999999999999</v>
      </c>
      <c r="G40" s="5">
        <v>1.85</v>
      </c>
      <c r="H40" s="5">
        <v>1.8540000000000001</v>
      </c>
      <c r="I40" s="5">
        <v>1.9</v>
      </c>
      <c r="J40" s="5">
        <v>1.95</v>
      </c>
      <c r="K40" s="5">
        <v>2</v>
      </c>
      <c r="L40" s="5">
        <v>2.0499999999999998</v>
      </c>
      <c r="M40" s="5">
        <v>2.1</v>
      </c>
      <c r="N40" s="5">
        <v>2.15</v>
      </c>
      <c r="O40" s="5">
        <v>2.2000000000000002</v>
      </c>
      <c r="P40" s="5">
        <v>2.25</v>
      </c>
      <c r="Q40" s="6">
        <v>2.2999999999999998</v>
      </c>
    </row>
    <row r="41" spans="1:27" x14ac:dyDescent="0.25">
      <c r="A41" s="96" t="s">
        <v>4</v>
      </c>
      <c r="B41" s="5" t="s">
        <v>1</v>
      </c>
      <c r="C41" s="5"/>
      <c r="D41" s="5"/>
      <c r="E41" s="5"/>
      <c r="F41" s="5">
        <v>7.0000000000000001E-3</v>
      </c>
      <c r="G41" s="5">
        <v>2.0000000000000001E-4</v>
      </c>
      <c r="H41" s="5">
        <v>2.7000000000000001E-3</v>
      </c>
      <c r="I41" s="20">
        <v>3.5000000000000001E-3</v>
      </c>
      <c r="J41" s="5">
        <v>1.7399999999999999E-2</v>
      </c>
      <c r="K41" s="5">
        <v>7.7999999999999996E-3</v>
      </c>
      <c r="L41" s="5">
        <v>1.8E-3</v>
      </c>
      <c r="M41" s="5">
        <v>8.0000000000000002E-3</v>
      </c>
      <c r="N41" s="5">
        <v>1.7999999999999999E-2</v>
      </c>
      <c r="O41" s="5">
        <v>3.4700000000000002E-2</v>
      </c>
      <c r="P41" s="5">
        <v>5.8500000000000003E-2</v>
      </c>
      <c r="Q41" s="6">
        <v>9.3100000000000002E-2</v>
      </c>
    </row>
    <row r="42" spans="1:27" ht="15.75" thickBot="1" x14ac:dyDescent="0.3">
      <c r="A42" s="97"/>
      <c r="B42" s="7" t="s">
        <v>0</v>
      </c>
      <c r="C42" s="7"/>
      <c r="D42" s="7"/>
      <c r="E42" s="7"/>
      <c r="F42" s="23">
        <v>2.7000000000000001E-3</v>
      </c>
      <c r="G42" s="7">
        <v>1E-4</v>
      </c>
      <c r="H42" s="7">
        <v>2.5999999999999999E-3</v>
      </c>
      <c r="I42" s="7">
        <v>3.3E-3</v>
      </c>
      <c r="J42" s="7">
        <v>1.6799999999999999E-2</v>
      </c>
      <c r="K42" s="7">
        <v>7.7999999999999996E-3</v>
      </c>
      <c r="L42" s="7">
        <v>1.6000000000000001E-3</v>
      </c>
      <c r="M42" s="7">
        <v>7.7000000000000002E-3</v>
      </c>
      <c r="N42" s="7">
        <v>1.7500000000000002E-2</v>
      </c>
      <c r="O42" s="7">
        <v>3.4200000000000001E-2</v>
      </c>
      <c r="P42" s="7">
        <v>5.67E-2</v>
      </c>
      <c r="Q42" s="8">
        <v>9.2499999999999999E-2</v>
      </c>
    </row>
    <row r="43" spans="1:27" s="98" customFormat="1" ht="15.75" thickBot="1" x14ac:dyDescent="0.3"/>
    <row r="44" spans="1:27" s="5" customFormat="1" x14ac:dyDescent="0.25">
      <c r="A44" s="95" t="s">
        <v>3</v>
      </c>
      <c r="B44" s="1" t="s">
        <v>0</v>
      </c>
      <c r="C44" s="1">
        <v>0.54549999999999998</v>
      </c>
      <c r="D44" s="1">
        <v>0.50990000000000002</v>
      </c>
      <c r="E44" s="1">
        <v>0.47089999999999999</v>
      </c>
      <c r="F44" s="1"/>
      <c r="G44" s="1"/>
      <c r="H44" s="1"/>
      <c r="I44" s="1">
        <v>0.32569999999999999</v>
      </c>
      <c r="J44" s="1">
        <v>0.2792</v>
      </c>
      <c r="K44" s="1">
        <v>0.23899999999999999</v>
      </c>
      <c r="L44" s="1">
        <v>0.18809999999999999</v>
      </c>
      <c r="M44" s="1">
        <v>0.1457</v>
      </c>
      <c r="N44" s="1">
        <v>0.1157</v>
      </c>
      <c r="O44" s="1">
        <v>8.2199999999999995E-2</v>
      </c>
      <c r="P44" s="1">
        <v>6.2E-2</v>
      </c>
      <c r="Q44" s="2">
        <v>4.7500000000000001E-2</v>
      </c>
    </row>
    <row r="45" spans="1:27" s="5" customFormat="1" x14ac:dyDescent="0.25">
      <c r="A45" s="96"/>
      <c r="B45" s="5" t="s">
        <v>1</v>
      </c>
      <c r="C45" s="5">
        <v>0.56769999999999998</v>
      </c>
      <c r="D45" s="5">
        <v>0.52049999999999996</v>
      </c>
      <c r="E45" s="14">
        <v>0.48060000000000003</v>
      </c>
      <c r="G45" s="14"/>
      <c r="I45" s="14">
        <v>0.32969999999999999</v>
      </c>
      <c r="J45" s="14">
        <v>0.28360000000000002</v>
      </c>
      <c r="K45" s="14">
        <v>0.24229999999999999</v>
      </c>
      <c r="L45" s="14">
        <v>0.19089999999999999</v>
      </c>
      <c r="M45" s="14">
        <v>0.15010000000000001</v>
      </c>
      <c r="N45" s="14">
        <v>0.11890000000000001</v>
      </c>
      <c r="O45" s="14">
        <v>8.6499999999999994E-2</v>
      </c>
      <c r="P45" s="14">
        <v>6.3100000000000003E-2</v>
      </c>
      <c r="Q45" s="6">
        <v>4.8300000000000003E-2</v>
      </c>
    </row>
    <row r="46" spans="1:27" s="5" customFormat="1" x14ac:dyDescent="0.25">
      <c r="A46" s="3">
        <v>1501</v>
      </c>
      <c r="B46" s="5" t="s">
        <v>2</v>
      </c>
      <c r="C46" s="12">
        <v>1.7</v>
      </c>
      <c r="D46" s="12">
        <v>1.75</v>
      </c>
      <c r="E46" s="13">
        <v>1.8</v>
      </c>
      <c r="F46" s="10">
        <v>1.8049999999999999</v>
      </c>
      <c r="G46" s="10">
        <v>1.85</v>
      </c>
      <c r="H46" s="10">
        <v>1.8540000000000001</v>
      </c>
      <c r="I46" s="10">
        <v>1.9</v>
      </c>
      <c r="J46" s="10">
        <v>1.95</v>
      </c>
      <c r="K46" s="10">
        <v>2</v>
      </c>
      <c r="L46" s="10">
        <v>2.0499999999999998</v>
      </c>
      <c r="M46" s="10">
        <v>2.1</v>
      </c>
      <c r="N46" s="10">
        <v>2.15</v>
      </c>
      <c r="O46" s="10">
        <v>2.2000000000000002</v>
      </c>
      <c r="P46" s="10">
        <v>2.25</v>
      </c>
      <c r="Q46" s="15">
        <v>2.2999999999999998</v>
      </c>
    </row>
    <row r="47" spans="1:27" s="5" customFormat="1" x14ac:dyDescent="0.25">
      <c r="A47" s="96" t="s">
        <v>4</v>
      </c>
      <c r="B47" s="5" t="s">
        <v>1</v>
      </c>
      <c r="C47" s="14">
        <v>1E-3</v>
      </c>
      <c r="D47" s="14">
        <v>5.9999999999999995E-4</v>
      </c>
      <c r="E47" s="14">
        <v>6.9999999999999999E-4</v>
      </c>
      <c r="G47" s="14">
        <v>1E-3</v>
      </c>
      <c r="I47" s="14">
        <v>3.0999999999999999E-3</v>
      </c>
      <c r="J47" s="14">
        <v>3.7000000000000002E-3</v>
      </c>
      <c r="K47" s="14">
        <v>6.4999999999999997E-3</v>
      </c>
      <c r="L47" s="5">
        <v>1.0500000000000001E-2</v>
      </c>
      <c r="M47" s="14">
        <v>1.9800000000000002E-2</v>
      </c>
      <c r="N47" s="14">
        <v>4.2599999999999999E-2</v>
      </c>
      <c r="O47" s="14">
        <v>6.1600000000000002E-2</v>
      </c>
      <c r="P47" s="14">
        <v>8.77E-2</v>
      </c>
      <c r="Q47" s="6">
        <v>0.1202</v>
      </c>
    </row>
    <row r="48" spans="1:27" s="5" customFormat="1" ht="15.75" thickBot="1" x14ac:dyDescent="0.3">
      <c r="A48" s="97"/>
      <c r="B48" s="7" t="s">
        <v>0</v>
      </c>
      <c r="C48" s="7">
        <v>8.9999999999999998E-4</v>
      </c>
      <c r="D48" s="7">
        <v>4.0000000000000002E-4</v>
      </c>
      <c r="E48" s="7">
        <v>5.9999999999999995E-4</v>
      </c>
      <c r="F48" s="7"/>
      <c r="G48" s="7">
        <v>8.0000000000000004E-4</v>
      </c>
      <c r="H48" s="7"/>
      <c r="I48" s="7">
        <v>2.8999999999999998E-3</v>
      </c>
      <c r="J48" s="7">
        <v>3.5000000000000001E-3</v>
      </c>
      <c r="K48" s="7">
        <v>6.3E-3</v>
      </c>
      <c r="L48" s="16">
        <v>9.9000000000000008E-3</v>
      </c>
      <c r="M48" s="7">
        <v>1.9199999999999998E-2</v>
      </c>
      <c r="N48" s="7">
        <v>4.2000000000000003E-2</v>
      </c>
      <c r="O48" s="7">
        <v>5.9400000000000001E-2</v>
      </c>
      <c r="P48" s="7">
        <v>8.6400000000000005E-2</v>
      </c>
      <c r="Q48" s="8">
        <v>0.11600000000000001</v>
      </c>
    </row>
    <row r="49" spans="1:17" s="98" customFormat="1" ht="15.75" thickBot="1" x14ac:dyDescent="0.3"/>
    <row r="50" spans="1:17" x14ac:dyDescent="0.25">
      <c r="A50" s="95" t="s">
        <v>3</v>
      </c>
      <c r="B50" s="1" t="s">
        <v>0</v>
      </c>
      <c r="C50" s="1"/>
      <c r="D50" s="1"/>
      <c r="E50" s="1"/>
      <c r="F50" s="1">
        <v>0.4425</v>
      </c>
      <c r="G50" s="1">
        <v>0.3871</v>
      </c>
      <c r="H50" s="1">
        <v>0.38919999999999999</v>
      </c>
      <c r="I50" s="1">
        <v>0.34949999999999998</v>
      </c>
      <c r="J50" s="1">
        <v>0.29899999999999999</v>
      </c>
      <c r="K50" s="1">
        <v>0.26129999999999998</v>
      </c>
      <c r="L50" s="1">
        <v>0.21179999999999999</v>
      </c>
      <c r="M50" s="1">
        <v>0.17979999999999999</v>
      </c>
      <c r="N50" s="1">
        <v>0.15060000000000001</v>
      </c>
      <c r="O50" s="1">
        <v>0.124</v>
      </c>
      <c r="P50" s="1">
        <v>9.8699999999999996E-2</v>
      </c>
      <c r="Q50" s="2">
        <v>7.7899999999999997E-2</v>
      </c>
    </row>
    <row r="51" spans="1:17" x14ac:dyDescent="0.25">
      <c r="A51" s="96"/>
      <c r="B51" s="5" t="s">
        <v>1</v>
      </c>
      <c r="C51" s="5"/>
      <c r="D51" s="5"/>
      <c r="E51" s="14"/>
      <c r="F51" s="5">
        <v>0.44879999999999998</v>
      </c>
      <c r="G51" s="14">
        <v>0.39219999999999999</v>
      </c>
      <c r="H51" s="5">
        <v>0.4032</v>
      </c>
      <c r="I51" s="14">
        <v>0.35549999999999998</v>
      </c>
      <c r="J51" s="14">
        <v>0.31119999999999998</v>
      </c>
      <c r="K51" s="14">
        <v>0.26469999999999999</v>
      </c>
      <c r="L51" s="14">
        <v>0.22040000000000001</v>
      </c>
      <c r="M51" s="14">
        <v>0.18720000000000001</v>
      </c>
      <c r="N51" s="14">
        <v>0.155</v>
      </c>
      <c r="O51" s="14">
        <v>0.12790000000000001</v>
      </c>
      <c r="P51" s="14">
        <v>0.1023</v>
      </c>
      <c r="Q51" s="6">
        <v>8.0299999999999996E-2</v>
      </c>
    </row>
    <row r="52" spans="1:17" x14ac:dyDescent="0.25">
      <c r="A52" s="3">
        <v>1503</v>
      </c>
      <c r="B52" s="5" t="s">
        <v>2</v>
      </c>
      <c r="C52" s="12">
        <v>1.7</v>
      </c>
      <c r="D52" s="12">
        <v>1.75</v>
      </c>
      <c r="E52" s="13">
        <v>1.8</v>
      </c>
      <c r="F52" s="10">
        <v>1.8049999999999999</v>
      </c>
      <c r="G52" s="10">
        <v>1.85</v>
      </c>
      <c r="H52" s="10">
        <v>1.8540000000000001</v>
      </c>
      <c r="I52" s="10">
        <v>1.9</v>
      </c>
      <c r="J52" s="10">
        <v>1.95</v>
      </c>
      <c r="K52" s="10">
        <v>2</v>
      </c>
      <c r="L52" s="10">
        <v>2.0499999999999998</v>
      </c>
      <c r="M52" s="10">
        <v>2.1</v>
      </c>
      <c r="N52" s="10">
        <v>2.15</v>
      </c>
      <c r="O52" s="10">
        <v>2.2000000000000002</v>
      </c>
      <c r="P52" s="10">
        <v>2.25</v>
      </c>
      <c r="Q52" s="15">
        <v>2.2999999999999998</v>
      </c>
    </row>
    <row r="53" spans="1:17" x14ac:dyDescent="0.25">
      <c r="A53" s="96" t="s">
        <v>4</v>
      </c>
      <c r="B53" s="5" t="s">
        <v>1</v>
      </c>
      <c r="C53" s="14"/>
      <c r="D53" s="14"/>
      <c r="E53" s="14"/>
      <c r="F53" s="14">
        <v>4.3E-3</v>
      </c>
      <c r="G53" s="14">
        <v>2.0999999999999999E-3</v>
      </c>
      <c r="H53" s="14">
        <v>5.1999999999999998E-3</v>
      </c>
      <c r="I53" s="14">
        <v>6.1000000000000004E-3</v>
      </c>
      <c r="J53" s="14">
        <v>1.2E-2</v>
      </c>
      <c r="K53" s="14">
        <v>1.32E-2</v>
      </c>
      <c r="L53" s="5">
        <v>0.02</v>
      </c>
      <c r="M53" s="14">
        <v>3.4299999999999997E-2</v>
      </c>
      <c r="N53" s="14">
        <v>6.1699999999999998E-2</v>
      </c>
      <c r="O53" s="14">
        <v>8.3000000000000004E-2</v>
      </c>
      <c r="P53" s="14">
        <v>0.1081</v>
      </c>
      <c r="Q53" s="6">
        <v>0.13650000000000001</v>
      </c>
    </row>
    <row r="54" spans="1:17" ht="15.75" thickBot="1" x14ac:dyDescent="0.3">
      <c r="A54" s="97"/>
      <c r="B54" s="7" t="s">
        <v>0</v>
      </c>
      <c r="C54" s="7"/>
      <c r="D54" s="7"/>
      <c r="E54" s="7"/>
      <c r="F54" s="7">
        <v>4.1000000000000003E-3</v>
      </c>
      <c r="G54" s="7">
        <v>1.9E-3</v>
      </c>
      <c r="H54" s="7">
        <v>5.0000000000000001E-3</v>
      </c>
      <c r="I54" s="7">
        <v>6.1000000000000004E-3</v>
      </c>
      <c r="J54" s="7">
        <v>1.1599999999999999E-2</v>
      </c>
      <c r="K54" s="7">
        <v>1.26E-2</v>
      </c>
      <c r="L54" s="16">
        <v>1.9599999999999999E-2</v>
      </c>
      <c r="M54" s="7">
        <v>3.3500000000000002E-2</v>
      </c>
      <c r="N54" s="7">
        <v>6.0699999999999997E-2</v>
      </c>
      <c r="O54" s="7">
        <v>8.09E-2</v>
      </c>
      <c r="P54" s="7">
        <v>0.1062</v>
      </c>
      <c r="Q54" s="8">
        <v>0.13400000000000001</v>
      </c>
    </row>
    <row r="55" spans="1:17" ht="15.75" thickBot="1" x14ac:dyDescent="0.3"/>
    <row r="56" spans="1:17" x14ac:dyDescent="0.25">
      <c r="A56" s="95" t="s">
        <v>3</v>
      </c>
      <c r="B56" s="1" t="s">
        <v>0</v>
      </c>
      <c r="C56" s="1"/>
      <c r="D56" s="1"/>
      <c r="E56" s="1"/>
      <c r="F56" s="1">
        <v>0.45119999999999999</v>
      </c>
      <c r="G56" s="1">
        <v>0.4153</v>
      </c>
      <c r="H56" s="1">
        <v>0.40550000000000003</v>
      </c>
      <c r="I56" s="1">
        <v>0.37280000000000002</v>
      </c>
      <c r="J56" s="1">
        <v>0.32519999999999999</v>
      </c>
      <c r="K56" s="1">
        <v>0.28510000000000002</v>
      </c>
      <c r="L56" s="1">
        <v>0.25209999999999999</v>
      </c>
      <c r="M56" s="1">
        <v>0.22259999999999999</v>
      </c>
      <c r="N56" s="1">
        <v>0.19139999999999999</v>
      </c>
      <c r="O56" s="1">
        <v>0.161</v>
      </c>
      <c r="P56" s="1">
        <v>0.1363</v>
      </c>
      <c r="Q56" s="2">
        <v>0.1169</v>
      </c>
    </row>
    <row r="57" spans="1:17" x14ac:dyDescent="0.25">
      <c r="A57" s="96"/>
      <c r="B57" s="5" t="s">
        <v>1</v>
      </c>
      <c r="C57" s="5"/>
      <c r="D57" s="5"/>
      <c r="E57" s="14"/>
      <c r="F57" s="5">
        <v>0.45650000000000002</v>
      </c>
      <c r="G57" s="14">
        <v>0.41589999999999999</v>
      </c>
      <c r="H57" s="5">
        <v>0.41089999999999999</v>
      </c>
      <c r="I57" s="14">
        <v>0.37709999999999999</v>
      </c>
      <c r="J57" s="14">
        <v>0.33079999999999998</v>
      </c>
      <c r="K57" s="14">
        <v>0.29060000000000002</v>
      </c>
      <c r="L57" s="14">
        <v>0.25640000000000002</v>
      </c>
      <c r="M57" s="14">
        <v>0.22450000000000001</v>
      </c>
      <c r="N57" s="14">
        <v>0.19400000000000001</v>
      </c>
      <c r="O57" s="14">
        <v>0.1641</v>
      </c>
      <c r="P57" s="14">
        <v>0.14000000000000001</v>
      </c>
      <c r="Q57" s="17">
        <v>0.1188</v>
      </c>
    </row>
    <row r="58" spans="1:17" x14ac:dyDescent="0.25">
      <c r="A58" s="3">
        <v>1506</v>
      </c>
      <c r="B58" s="5" t="s">
        <v>2</v>
      </c>
      <c r="C58" s="12">
        <v>1.7</v>
      </c>
      <c r="D58" s="12">
        <v>1.75</v>
      </c>
      <c r="E58" s="13">
        <v>1.8</v>
      </c>
      <c r="F58" s="10">
        <v>1.8049999999999999</v>
      </c>
      <c r="G58" s="10">
        <v>1.85</v>
      </c>
      <c r="H58" s="10">
        <v>1.8540000000000001</v>
      </c>
      <c r="I58" s="10">
        <v>1.9</v>
      </c>
      <c r="J58" s="10">
        <v>1.95</v>
      </c>
      <c r="K58" s="10">
        <v>2</v>
      </c>
      <c r="L58" s="10">
        <v>2.0499999999999998</v>
      </c>
      <c r="M58" s="10">
        <v>2.1</v>
      </c>
      <c r="N58" s="10">
        <v>2.15</v>
      </c>
      <c r="O58" s="10">
        <v>2.2000000000000002</v>
      </c>
      <c r="P58" s="10">
        <v>2.25</v>
      </c>
      <c r="Q58" s="15">
        <v>2.2999999999999998</v>
      </c>
    </row>
    <row r="59" spans="1:17" x14ac:dyDescent="0.25">
      <c r="A59" s="96" t="s">
        <v>4</v>
      </c>
      <c r="B59" s="5" t="s">
        <v>1</v>
      </c>
      <c r="C59" s="14"/>
      <c r="D59" s="14"/>
      <c r="E59" s="14"/>
      <c r="F59" s="14">
        <v>8.5000000000000006E-3</v>
      </c>
      <c r="G59" s="14">
        <v>1.43E-2</v>
      </c>
      <c r="H59" s="14">
        <v>9.4999999999999998E-3</v>
      </c>
      <c r="I59" s="14">
        <v>2.0400000000000001E-2</v>
      </c>
      <c r="J59" s="14">
        <v>2.5700000000000001E-2</v>
      </c>
      <c r="K59" s="14">
        <v>3.49E-2</v>
      </c>
      <c r="L59" s="5">
        <v>4.3900000000000002E-2</v>
      </c>
      <c r="M59" s="14">
        <v>6.08E-2</v>
      </c>
      <c r="N59" s="14">
        <v>8.6300000000000002E-2</v>
      </c>
      <c r="O59" s="14">
        <v>0.1084</v>
      </c>
      <c r="P59" s="14">
        <v>0.1326</v>
      </c>
      <c r="Q59" s="17">
        <v>0.16259999999999999</v>
      </c>
    </row>
    <row r="60" spans="1:17" ht="15.75" thickBot="1" x14ac:dyDescent="0.3">
      <c r="A60" s="97"/>
      <c r="B60" s="7" t="s">
        <v>0</v>
      </c>
      <c r="C60" s="7"/>
      <c r="D60" s="7"/>
      <c r="E60" s="7"/>
      <c r="F60" s="7">
        <v>6.4000000000000003E-3</v>
      </c>
      <c r="G60" s="7">
        <v>1.37E-2</v>
      </c>
      <c r="H60" s="7">
        <v>9.1000000000000004E-3</v>
      </c>
      <c r="I60" s="7">
        <v>0.02</v>
      </c>
      <c r="J60" s="7">
        <v>2.47E-2</v>
      </c>
      <c r="K60" s="7">
        <v>3.4200000000000001E-2</v>
      </c>
      <c r="L60" s="18">
        <v>4.2700000000000002E-2</v>
      </c>
      <c r="M60" s="7">
        <v>5.8599999999999999E-2</v>
      </c>
      <c r="N60" s="7">
        <v>8.48E-2</v>
      </c>
      <c r="O60" s="7">
        <v>0.1065</v>
      </c>
      <c r="P60" s="7">
        <v>0.13039999999999999</v>
      </c>
      <c r="Q60" s="8">
        <v>0.1598</v>
      </c>
    </row>
  </sheetData>
  <mergeCells count="15">
    <mergeCell ref="A41:A42"/>
    <mergeCell ref="A44:A45"/>
    <mergeCell ref="B8:Q8"/>
    <mergeCell ref="A59:A60"/>
    <mergeCell ref="A47:A48"/>
    <mergeCell ref="A43:XFD43"/>
    <mergeCell ref="A50:A51"/>
    <mergeCell ref="A53:A54"/>
    <mergeCell ref="A49:XFD49"/>
    <mergeCell ref="A56:A57"/>
    <mergeCell ref="W17:X17"/>
    <mergeCell ref="Z17:AA17"/>
    <mergeCell ref="B17:Q17"/>
    <mergeCell ref="B1:Q1"/>
    <mergeCell ref="A38:A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B1"/>
    </sheetView>
  </sheetViews>
  <sheetFormatPr defaultRowHeight="15" x14ac:dyDescent="0.25"/>
  <sheetData>
    <row r="1" spans="1:5" x14ac:dyDescent="0.25">
      <c r="A1" s="98" t="s">
        <v>3</v>
      </c>
      <c r="B1" s="98"/>
      <c r="C1">
        <v>1412</v>
      </c>
      <c r="D1" s="98" t="s">
        <v>4</v>
      </c>
      <c r="E1" s="98"/>
    </row>
    <row r="2" spans="1:5" x14ac:dyDescent="0.25">
      <c r="A2" t="s">
        <v>0</v>
      </c>
      <c r="B2" t="s">
        <v>1</v>
      </c>
      <c r="C2" t="s">
        <v>2</v>
      </c>
      <c r="D2" t="s">
        <v>1</v>
      </c>
      <c r="E2" t="s">
        <v>0</v>
      </c>
    </row>
    <row r="3" spans="1:5" x14ac:dyDescent="0.25">
      <c r="A3">
        <v>0.45119999999999999</v>
      </c>
      <c r="B3">
        <v>0.45650000000000002</v>
      </c>
      <c r="C3">
        <v>1.8049999999999999</v>
      </c>
      <c r="D3">
        <v>8.5000000000000006E-3</v>
      </c>
      <c r="E3">
        <v>6.4000000000000003E-3</v>
      </c>
    </row>
    <row r="4" spans="1:5" x14ac:dyDescent="0.25">
      <c r="A4">
        <v>0.4153</v>
      </c>
      <c r="B4">
        <v>0.41589999999999999</v>
      </c>
      <c r="C4">
        <v>1.85</v>
      </c>
      <c r="D4">
        <v>1.43E-2</v>
      </c>
      <c r="E4">
        <v>1.37E-2</v>
      </c>
    </row>
    <row r="5" spans="1:5" x14ac:dyDescent="0.25">
      <c r="A5">
        <v>0.40550000000000003</v>
      </c>
      <c r="B5">
        <v>0.41089999999999999</v>
      </c>
      <c r="C5">
        <v>1.8540000000000001</v>
      </c>
      <c r="D5">
        <v>9.4999999999999998E-3</v>
      </c>
      <c r="E5">
        <v>9.1000000000000004E-3</v>
      </c>
    </row>
    <row r="6" spans="1:5" x14ac:dyDescent="0.25">
      <c r="A6">
        <v>0.37280000000000002</v>
      </c>
      <c r="B6">
        <v>0.37709999999999999</v>
      </c>
      <c r="C6">
        <v>1.9</v>
      </c>
      <c r="D6">
        <v>2.0400000000000001E-2</v>
      </c>
      <c r="E6">
        <v>0.02</v>
      </c>
    </row>
    <row r="7" spans="1:5" x14ac:dyDescent="0.25">
      <c r="A7">
        <v>0.32519999999999999</v>
      </c>
      <c r="B7">
        <v>0.33079999999999998</v>
      </c>
      <c r="C7">
        <v>1.95</v>
      </c>
      <c r="D7">
        <v>2.5700000000000001E-2</v>
      </c>
      <c r="E7">
        <v>2.47E-2</v>
      </c>
    </row>
    <row r="8" spans="1:5" x14ac:dyDescent="0.25">
      <c r="A8">
        <v>0.28510000000000002</v>
      </c>
      <c r="B8">
        <v>0.29060000000000002</v>
      </c>
      <c r="C8">
        <v>2</v>
      </c>
      <c r="D8">
        <v>3.49E-2</v>
      </c>
      <c r="E8">
        <v>3.4200000000000001E-2</v>
      </c>
    </row>
    <row r="9" spans="1:5" x14ac:dyDescent="0.25">
      <c r="A9">
        <v>0.25209999999999999</v>
      </c>
      <c r="B9">
        <v>0.25640000000000002</v>
      </c>
      <c r="C9">
        <v>2.0499999999999998</v>
      </c>
      <c r="D9">
        <v>4.3900000000000002E-2</v>
      </c>
      <c r="E9">
        <v>4.2700000000000002E-2</v>
      </c>
    </row>
    <row r="10" spans="1:5" x14ac:dyDescent="0.25">
      <c r="A10">
        <v>0.22259999999999999</v>
      </c>
      <c r="B10">
        <v>0.22450000000000001</v>
      </c>
      <c r="C10">
        <v>2.1</v>
      </c>
      <c r="D10">
        <v>6.08E-2</v>
      </c>
      <c r="E10">
        <v>5.8599999999999999E-2</v>
      </c>
    </row>
    <row r="11" spans="1:5" x14ac:dyDescent="0.25">
      <c r="A11">
        <v>0.19139999999999999</v>
      </c>
      <c r="B11">
        <v>0.19400000000000001</v>
      </c>
      <c r="C11">
        <v>2.15</v>
      </c>
      <c r="D11">
        <v>8.6300000000000002E-2</v>
      </c>
      <c r="E11">
        <v>8.48E-2</v>
      </c>
    </row>
    <row r="12" spans="1:5" x14ac:dyDescent="0.25">
      <c r="A12">
        <v>0.161</v>
      </c>
      <c r="B12">
        <v>0.1641</v>
      </c>
      <c r="C12">
        <v>2.2000000000000002</v>
      </c>
      <c r="D12">
        <v>0.1084</v>
      </c>
      <c r="E12">
        <v>0.1065</v>
      </c>
    </row>
    <row r="13" spans="1:5" x14ac:dyDescent="0.25">
      <c r="A13">
        <v>0.1363</v>
      </c>
      <c r="B13">
        <v>0.14000000000000001</v>
      </c>
      <c r="C13">
        <v>2.25</v>
      </c>
      <c r="D13">
        <v>0.1326</v>
      </c>
      <c r="E13">
        <v>0.13039999999999999</v>
      </c>
    </row>
    <row r="14" spans="1:5" x14ac:dyDescent="0.25">
      <c r="A14">
        <v>0.1169</v>
      </c>
      <c r="B14">
        <v>0.1188</v>
      </c>
      <c r="C14">
        <v>2.2999999999999998</v>
      </c>
      <c r="D14">
        <v>0.16259999999999999</v>
      </c>
      <c r="E14">
        <v>0.1598</v>
      </c>
    </row>
    <row r="16" spans="1:5" x14ac:dyDescent="0.25">
      <c r="A16" s="98" t="s">
        <v>3</v>
      </c>
      <c r="B16" s="98"/>
      <c r="C16">
        <v>1501</v>
      </c>
      <c r="D16" s="98" t="s">
        <v>4</v>
      </c>
      <c r="E16" s="98"/>
    </row>
    <row r="17" spans="1:5" x14ac:dyDescent="0.25">
      <c r="A17" t="s">
        <v>0</v>
      </c>
      <c r="B17" t="s">
        <v>1</v>
      </c>
      <c r="C17" t="s">
        <v>2</v>
      </c>
      <c r="D17" t="s">
        <v>1</v>
      </c>
      <c r="E17" t="s">
        <v>0</v>
      </c>
    </row>
  </sheetData>
  <mergeCells count="4">
    <mergeCell ref="A1:B1"/>
    <mergeCell ref="D1:E1"/>
    <mergeCell ref="A16:B16"/>
    <mergeCell ref="D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5"/>
  <sheetViews>
    <sheetView topLeftCell="A14" workbookViewId="0">
      <selection activeCell="A30" sqref="A30:P45"/>
    </sheetView>
  </sheetViews>
  <sheetFormatPr defaultRowHeight="15" x14ac:dyDescent="0.25"/>
  <sheetData>
    <row r="2" spans="1:17" x14ac:dyDescent="0.25">
      <c r="A2" t="s">
        <v>6</v>
      </c>
      <c r="B2">
        <v>1.7</v>
      </c>
      <c r="C2">
        <v>1.75</v>
      </c>
      <c r="D2">
        <v>1.8</v>
      </c>
      <c r="E2">
        <v>1.8049999999999999</v>
      </c>
      <c r="F2">
        <v>1.85</v>
      </c>
      <c r="G2">
        <v>1.8540000000000001</v>
      </c>
      <c r="H2">
        <v>1.9</v>
      </c>
      <c r="I2">
        <v>1.95</v>
      </c>
      <c r="J2">
        <v>2</v>
      </c>
      <c r="K2">
        <v>2.0499999999999998</v>
      </c>
      <c r="L2">
        <v>2.1</v>
      </c>
      <c r="M2">
        <v>2.15</v>
      </c>
      <c r="N2">
        <v>2.2000000000000002</v>
      </c>
      <c r="O2">
        <v>2.25</v>
      </c>
      <c r="P2">
        <v>2.2999999999999998</v>
      </c>
    </row>
    <row r="3" spans="1:17" x14ac:dyDescent="0.25">
      <c r="A3">
        <v>1412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</row>
    <row r="4" spans="1:17" x14ac:dyDescent="0.25">
      <c r="A4">
        <v>1501</v>
      </c>
      <c r="B4" t="s">
        <v>22</v>
      </c>
      <c r="C4" t="s">
        <v>23</v>
      </c>
      <c r="D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</row>
    <row r="5" spans="1:17" x14ac:dyDescent="0.25">
      <c r="A5">
        <v>1503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</row>
    <row r="6" spans="1:17" x14ac:dyDescent="0.25">
      <c r="A6">
        <v>1506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  <c r="K6" t="s">
        <v>52</v>
      </c>
      <c r="L6" t="s">
        <v>53</v>
      </c>
      <c r="M6" t="s">
        <v>54</v>
      </c>
      <c r="N6" t="s">
        <v>55</v>
      </c>
      <c r="O6" t="s">
        <v>56</v>
      </c>
      <c r="P6" t="s">
        <v>57</v>
      </c>
    </row>
    <row r="10" spans="1:17" x14ac:dyDescent="0.25">
      <c r="A10" t="s">
        <v>6</v>
      </c>
      <c r="B10">
        <v>1.7</v>
      </c>
      <c r="C10">
        <v>1.75</v>
      </c>
      <c r="D10">
        <v>1.8</v>
      </c>
      <c r="E10">
        <v>1.8049999999999999</v>
      </c>
      <c r="F10">
        <v>1.85</v>
      </c>
      <c r="G10">
        <v>1.8540000000000001</v>
      </c>
      <c r="H10">
        <v>1.9</v>
      </c>
      <c r="I10">
        <v>1.95</v>
      </c>
      <c r="J10">
        <v>2</v>
      </c>
      <c r="K10">
        <v>2.0499999999999998</v>
      </c>
      <c r="L10">
        <v>2.1</v>
      </c>
      <c r="M10">
        <v>2.15</v>
      </c>
      <c r="N10">
        <v>2.2000000000000002</v>
      </c>
      <c r="O10">
        <v>2.25</v>
      </c>
      <c r="P10">
        <v>2.2999999999999998</v>
      </c>
    </row>
    <row r="11" spans="1:17" x14ac:dyDescent="0.25">
      <c r="A11">
        <v>1412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64</v>
      </c>
      <c r="K11" t="s">
        <v>65</v>
      </c>
      <c r="L11" t="s">
        <v>66</v>
      </c>
      <c r="M11" t="s">
        <v>67</v>
      </c>
      <c r="N11" t="s">
        <v>68</v>
      </c>
      <c r="O11" t="s">
        <v>69</v>
      </c>
      <c r="P11" t="s">
        <v>70</v>
      </c>
    </row>
    <row r="12" spans="1:17" x14ac:dyDescent="0.25">
      <c r="A12">
        <v>1501</v>
      </c>
      <c r="B12" t="s">
        <v>71</v>
      </c>
      <c r="C12" t="s">
        <v>72</v>
      </c>
      <c r="D12" t="s">
        <v>73</v>
      </c>
      <c r="H12" t="s">
        <v>74</v>
      </c>
      <c r="I12" t="s">
        <v>75</v>
      </c>
      <c r="J12" t="s">
        <v>76</v>
      </c>
      <c r="K12" t="s">
        <v>77</v>
      </c>
      <c r="L12" t="s">
        <v>78</v>
      </c>
      <c r="M12" t="s">
        <v>79</v>
      </c>
      <c r="N12" t="s">
        <v>80</v>
      </c>
      <c r="O12" t="s">
        <v>81</v>
      </c>
      <c r="P12" t="s">
        <v>82</v>
      </c>
    </row>
    <row r="13" spans="1:17" x14ac:dyDescent="0.25">
      <c r="A13">
        <v>1503</v>
      </c>
      <c r="E13" t="s">
        <v>83</v>
      </c>
      <c r="F13" t="s">
        <v>84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92</v>
      </c>
      <c r="O13" t="s">
        <v>93</v>
      </c>
      <c r="P13" t="s">
        <v>94</v>
      </c>
    </row>
    <row r="14" spans="1:17" x14ac:dyDescent="0.25">
      <c r="A14">
        <v>1506</v>
      </c>
      <c r="E14" t="s">
        <v>95</v>
      </c>
      <c r="F14" t="s">
        <v>96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105</v>
      </c>
      <c r="P14" t="s">
        <v>106</v>
      </c>
    </row>
    <row r="16" spans="1:17" x14ac:dyDescent="0.25">
      <c r="A16" t="s">
        <v>3</v>
      </c>
      <c r="B16" t="s">
        <v>0</v>
      </c>
      <c r="F16">
        <v>0.4425</v>
      </c>
      <c r="G16">
        <v>0.3871</v>
      </c>
      <c r="H16">
        <v>0.38919999999999999</v>
      </c>
      <c r="I16">
        <v>0.34949999999999998</v>
      </c>
      <c r="J16">
        <v>0.29899999999999999</v>
      </c>
      <c r="K16">
        <v>0.26129999999999998</v>
      </c>
      <c r="L16">
        <v>0.21179999999999999</v>
      </c>
      <c r="M16">
        <v>0.17979999999999999</v>
      </c>
      <c r="N16">
        <v>0.15060000000000001</v>
      </c>
      <c r="O16">
        <v>0.124</v>
      </c>
      <c r="P16">
        <v>9.8699999999999996E-2</v>
      </c>
      <c r="Q16">
        <v>7.7899999999999997E-2</v>
      </c>
    </row>
    <row r="17" spans="1:17" x14ac:dyDescent="0.25">
      <c r="B17" t="s">
        <v>1</v>
      </c>
      <c r="F17">
        <v>0.44879999999999998</v>
      </c>
      <c r="G17">
        <v>0.39219999999999999</v>
      </c>
      <c r="H17">
        <v>0.4032</v>
      </c>
      <c r="I17">
        <v>0.35549999999999998</v>
      </c>
      <c r="J17">
        <v>0.31119999999999998</v>
      </c>
      <c r="K17">
        <v>0.26469999999999999</v>
      </c>
      <c r="L17">
        <v>0.22040000000000001</v>
      </c>
      <c r="M17">
        <v>0.18720000000000001</v>
      </c>
      <c r="N17">
        <v>0.155</v>
      </c>
      <c r="O17">
        <v>0.12790000000000001</v>
      </c>
      <c r="P17">
        <v>0.1023</v>
      </c>
      <c r="Q17">
        <v>8.0299999999999996E-2</v>
      </c>
    </row>
    <row r="18" spans="1:17" x14ac:dyDescent="0.25">
      <c r="A18">
        <v>1503</v>
      </c>
      <c r="B18" t="s">
        <v>2</v>
      </c>
      <c r="C18">
        <v>1.7</v>
      </c>
      <c r="D18">
        <v>1.75</v>
      </c>
      <c r="E18">
        <v>1.8</v>
      </c>
      <c r="F18">
        <v>1.8049999999999999</v>
      </c>
      <c r="G18">
        <v>1.85</v>
      </c>
      <c r="H18">
        <v>1.8540000000000001</v>
      </c>
      <c r="I18">
        <v>1.9</v>
      </c>
      <c r="J18">
        <v>1.95</v>
      </c>
      <c r="K18">
        <v>2</v>
      </c>
      <c r="L18">
        <v>2.0499999999999998</v>
      </c>
      <c r="M18">
        <v>2.1</v>
      </c>
      <c r="N18">
        <v>2.15</v>
      </c>
      <c r="O18">
        <v>2.2000000000000002</v>
      </c>
      <c r="P18">
        <v>2.25</v>
      </c>
      <c r="Q18">
        <v>2.2999999999999998</v>
      </c>
    </row>
    <row r="19" spans="1:17" x14ac:dyDescent="0.25">
      <c r="A19" t="s">
        <v>4</v>
      </c>
      <c r="B19" t="s">
        <v>1</v>
      </c>
      <c r="F19">
        <v>4.3E-3</v>
      </c>
      <c r="G19">
        <v>2.0999999999999999E-3</v>
      </c>
      <c r="H19">
        <v>5.1999999999999998E-3</v>
      </c>
      <c r="I19">
        <v>6.1000000000000004E-3</v>
      </c>
      <c r="J19">
        <v>1.2E-2</v>
      </c>
      <c r="K19">
        <v>1.32E-2</v>
      </c>
      <c r="L19">
        <v>0.02</v>
      </c>
      <c r="M19">
        <v>3.4299999999999997E-2</v>
      </c>
      <c r="N19">
        <v>6.1699999999999998E-2</v>
      </c>
      <c r="O19">
        <v>8.3000000000000004E-2</v>
      </c>
      <c r="P19">
        <v>0.1081</v>
      </c>
      <c r="Q19">
        <v>0.13650000000000001</v>
      </c>
    </row>
    <row r="20" spans="1:17" x14ac:dyDescent="0.25">
      <c r="B20" t="s">
        <v>0</v>
      </c>
      <c r="F20">
        <v>4.1000000000000003E-3</v>
      </c>
      <c r="G20">
        <v>1.9E-3</v>
      </c>
      <c r="H20">
        <v>5.0000000000000001E-3</v>
      </c>
      <c r="I20">
        <v>6.1000000000000004E-3</v>
      </c>
      <c r="J20">
        <v>1.1599999999999999E-2</v>
      </c>
      <c r="K20">
        <v>1.26E-2</v>
      </c>
      <c r="L20">
        <v>1.9599999999999999E-2</v>
      </c>
      <c r="M20">
        <v>3.3500000000000002E-2</v>
      </c>
      <c r="N20">
        <v>6.0699999999999997E-2</v>
      </c>
      <c r="O20">
        <v>8.09E-2</v>
      </c>
      <c r="P20">
        <v>0.1062</v>
      </c>
      <c r="Q20">
        <v>0.13400000000000001</v>
      </c>
    </row>
    <row r="22" spans="1:17" x14ac:dyDescent="0.25">
      <c r="A22" t="s">
        <v>3</v>
      </c>
      <c r="B22" t="s">
        <v>0</v>
      </c>
      <c r="F22">
        <v>0.45119999999999999</v>
      </c>
      <c r="G22">
        <v>0.4153</v>
      </c>
      <c r="H22">
        <v>0.40550000000000003</v>
      </c>
      <c r="I22">
        <v>0.37280000000000002</v>
      </c>
      <c r="J22">
        <v>0.32519999999999999</v>
      </c>
      <c r="K22">
        <v>0.28510000000000002</v>
      </c>
      <c r="L22">
        <v>0.25209999999999999</v>
      </c>
      <c r="M22">
        <v>0.22259999999999999</v>
      </c>
      <c r="N22">
        <v>0.19139999999999999</v>
      </c>
      <c r="O22">
        <v>0.161</v>
      </c>
      <c r="P22">
        <v>0.1363</v>
      </c>
      <c r="Q22">
        <v>0.1169</v>
      </c>
    </row>
    <row r="23" spans="1:17" x14ac:dyDescent="0.25">
      <c r="B23" t="s">
        <v>1</v>
      </c>
      <c r="F23">
        <v>0.45650000000000002</v>
      </c>
      <c r="G23">
        <v>0.41589999999999999</v>
      </c>
      <c r="H23">
        <v>0.41089999999999999</v>
      </c>
      <c r="I23">
        <v>0.37709999999999999</v>
      </c>
      <c r="J23">
        <v>0.33079999999999998</v>
      </c>
      <c r="K23">
        <v>0.29060000000000002</v>
      </c>
      <c r="L23">
        <v>0.25640000000000002</v>
      </c>
      <c r="M23">
        <v>0.22450000000000001</v>
      </c>
      <c r="N23">
        <v>0.19400000000000001</v>
      </c>
      <c r="O23">
        <v>0.1641</v>
      </c>
      <c r="P23">
        <v>0.14000000000000001</v>
      </c>
      <c r="Q23">
        <v>0.1188</v>
      </c>
    </row>
    <row r="24" spans="1:17" x14ac:dyDescent="0.25">
      <c r="A24">
        <v>1506</v>
      </c>
      <c r="B24" t="s">
        <v>2</v>
      </c>
      <c r="C24">
        <v>1.7</v>
      </c>
      <c r="D24">
        <v>1.75</v>
      </c>
      <c r="E24">
        <v>1.8</v>
      </c>
      <c r="F24">
        <v>1.8049999999999999</v>
      </c>
      <c r="G24">
        <v>1.85</v>
      </c>
      <c r="H24">
        <v>1.8540000000000001</v>
      </c>
      <c r="I24">
        <v>1.9</v>
      </c>
      <c r="J24">
        <v>1.95</v>
      </c>
      <c r="K24">
        <v>2</v>
      </c>
      <c r="L24">
        <v>2.0499999999999998</v>
      </c>
      <c r="M24">
        <v>2.1</v>
      </c>
      <c r="N24">
        <v>2.15</v>
      </c>
      <c r="O24">
        <v>2.2000000000000002</v>
      </c>
      <c r="P24">
        <v>2.25</v>
      </c>
      <c r="Q24">
        <v>2.2999999999999998</v>
      </c>
    </row>
    <row r="25" spans="1:17" x14ac:dyDescent="0.25">
      <c r="A25" t="s">
        <v>4</v>
      </c>
      <c r="B25" t="s">
        <v>1</v>
      </c>
      <c r="F25">
        <v>8.5000000000000006E-3</v>
      </c>
      <c r="G25">
        <v>1.43E-2</v>
      </c>
      <c r="H25">
        <v>9.4999999999999998E-3</v>
      </c>
      <c r="I25">
        <v>2.0400000000000001E-2</v>
      </c>
      <c r="J25">
        <v>2.5700000000000001E-2</v>
      </c>
      <c r="K25">
        <v>3.49E-2</v>
      </c>
      <c r="L25">
        <v>4.3900000000000002E-2</v>
      </c>
      <c r="M25">
        <v>6.08E-2</v>
      </c>
      <c r="N25">
        <v>8.6300000000000002E-2</v>
      </c>
      <c r="O25">
        <v>0.1084</v>
      </c>
      <c r="P25">
        <v>0.1326</v>
      </c>
      <c r="Q25">
        <v>0.16259999999999999</v>
      </c>
    </row>
    <row r="26" spans="1:17" x14ac:dyDescent="0.25">
      <c r="B26" t="s">
        <v>0</v>
      </c>
      <c r="F26">
        <v>6.4000000000000003E-3</v>
      </c>
      <c r="G26">
        <v>1.37E-2</v>
      </c>
      <c r="H26">
        <v>9.1000000000000004E-3</v>
      </c>
      <c r="I26">
        <v>0.02</v>
      </c>
      <c r="J26">
        <v>2.47E-2</v>
      </c>
      <c r="K26">
        <v>3.4200000000000001E-2</v>
      </c>
      <c r="L26">
        <v>4.2700000000000002E-2</v>
      </c>
      <c r="M26">
        <v>5.8599999999999999E-2</v>
      </c>
      <c r="N26">
        <v>8.48E-2</v>
      </c>
      <c r="O26">
        <v>0.1065</v>
      </c>
      <c r="P26">
        <v>0.13039999999999999</v>
      </c>
      <c r="Q26">
        <v>0.1598</v>
      </c>
    </row>
    <row r="30" spans="1:17" x14ac:dyDescent="0.25">
      <c r="A30" t="s">
        <v>2</v>
      </c>
      <c r="B30">
        <v>1.7</v>
      </c>
      <c r="C30">
        <v>1.75</v>
      </c>
      <c r="D30">
        <v>1.8</v>
      </c>
      <c r="E30">
        <v>1.8049999999999999</v>
      </c>
      <c r="F30">
        <v>1.85</v>
      </c>
      <c r="G30">
        <v>1.8540000000000001</v>
      </c>
      <c r="H30">
        <v>1.9</v>
      </c>
      <c r="I30">
        <v>1.95</v>
      </c>
      <c r="J30">
        <v>2</v>
      </c>
      <c r="K30">
        <v>2.0499999999999998</v>
      </c>
      <c r="L30">
        <v>2.1</v>
      </c>
      <c r="M30">
        <v>2.15</v>
      </c>
      <c r="N30">
        <v>2.2000000000000002</v>
      </c>
      <c r="O30">
        <v>2.25</v>
      </c>
      <c r="P30">
        <v>2.2999999999999998</v>
      </c>
    </row>
    <row r="31" spans="1:17" x14ac:dyDescent="0.25">
      <c r="A31">
        <v>1.7</v>
      </c>
    </row>
    <row r="32" spans="1:17" x14ac:dyDescent="0.25">
      <c r="A32">
        <v>1.75</v>
      </c>
    </row>
    <row r="33" spans="1:16" x14ac:dyDescent="0.25">
      <c r="A33">
        <v>1.8</v>
      </c>
    </row>
    <row r="34" spans="1:16" x14ac:dyDescent="0.25">
      <c r="A34">
        <v>1.8049999999999999</v>
      </c>
      <c r="F34" t="s">
        <v>108</v>
      </c>
      <c r="G34" t="s">
        <v>109</v>
      </c>
      <c r="H34" t="s">
        <v>110</v>
      </c>
      <c r="I34" t="s">
        <v>111</v>
      </c>
      <c r="J34" t="s">
        <v>112</v>
      </c>
      <c r="K34" t="s">
        <v>113</v>
      </c>
      <c r="L34" t="s">
        <v>114</v>
      </c>
      <c r="M34" t="s">
        <v>115</v>
      </c>
      <c r="N34" t="s">
        <v>116</v>
      </c>
      <c r="O34" t="s">
        <v>117</v>
      </c>
      <c r="P34" t="s">
        <v>118</v>
      </c>
    </row>
    <row r="35" spans="1:16" x14ac:dyDescent="0.25">
      <c r="A35">
        <v>1.85</v>
      </c>
      <c r="G35" t="s">
        <v>119</v>
      </c>
      <c r="H35" t="s">
        <v>120</v>
      </c>
      <c r="I35" t="s">
        <v>121</v>
      </c>
      <c r="J35" t="s">
        <v>122</v>
      </c>
      <c r="K35" t="s">
        <v>123</v>
      </c>
      <c r="L35" t="s">
        <v>124</v>
      </c>
      <c r="M35" t="s">
        <v>125</v>
      </c>
      <c r="N35" t="s">
        <v>126</v>
      </c>
      <c r="O35" t="s">
        <v>127</v>
      </c>
      <c r="P35" t="s">
        <v>128</v>
      </c>
    </row>
    <row r="36" spans="1:16" x14ac:dyDescent="0.25">
      <c r="A36">
        <v>1.8540000000000001</v>
      </c>
      <c r="H36" t="s">
        <v>129</v>
      </c>
      <c r="I36" t="s">
        <v>130</v>
      </c>
      <c r="J36" t="s">
        <v>131</v>
      </c>
      <c r="K36" t="s">
        <v>132</v>
      </c>
      <c r="L36" t="s">
        <v>133</v>
      </c>
      <c r="M36" t="s">
        <v>134</v>
      </c>
      <c r="N36" t="s">
        <v>135</v>
      </c>
      <c r="O36" t="s">
        <v>136</v>
      </c>
      <c r="P36" t="s">
        <v>137</v>
      </c>
    </row>
    <row r="37" spans="1:16" x14ac:dyDescent="0.25">
      <c r="A37">
        <v>1.9</v>
      </c>
      <c r="I37" t="s">
        <v>138</v>
      </c>
      <c r="J37" t="s">
        <v>139</v>
      </c>
      <c r="K37" t="s">
        <v>140</v>
      </c>
      <c r="L37" t="s">
        <v>141</v>
      </c>
      <c r="M37" t="s">
        <v>142</v>
      </c>
      <c r="N37" t="s">
        <v>143</v>
      </c>
      <c r="O37" t="s">
        <v>144</v>
      </c>
      <c r="P37" t="s">
        <v>145</v>
      </c>
    </row>
    <row r="38" spans="1:16" x14ac:dyDescent="0.25">
      <c r="A38">
        <v>1.95</v>
      </c>
      <c r="J38" t="s">
        <v>146</v>
      </c>
      <c r="K38" t="s">
        <v>147</v>
      </c>
      <c r="L38" t="s">
        <v>148</v>
      </c>
      <c r="M38" t="s">
        <v>149</v>
      </c>
      <c r="N38" t="s">
        <v>150</v>
      </c>
      <c r="O38" t="s">
        <v>151</v>
      </c>
      <c r="P38" t="s">
        <v>152</v>
      </c>
    </row>
    <row r="39" spans="1:16" x14ac:dyDescent="0.25">
      <c r="A39">
        <v>2</v>
      </c>
      <c r="K39" t="s">
        <v>153</v>
      </c>
      <c r="L39" t="s">
        <v>154</v>
      </c>
      <c r="M39" t="s">
        <v>155</v>
      </c>
      <c r="N39" t="s">
        <v>156</v>
      </c>
      <c r="O39" t="s">
        <v>157</v>
      </c>
      <c r="P39" t="s">
        <v>158</v>
      </c>
    </row>
    <row r="40" spans="1:16" x14ac:dyDescent="0.25">
      <c r="A40">
        <v>2.0499999999999998</v>
      </c>
      <c r="L40" t="s">
        <v>159</v>
      </c>
      <c r="M40" t="s">
        <v>160</v>
      </c>
      <c r="N40" t="s">
        <v>161</v>
      </c>
      <c r="O40" t="s">
        <v>162</v>
      </c>
      <c r="P40" t="s">
        <v>163</v>
      </c>
    </row>
    <row r="41" spans="1:16" x14ac:dyDescent="0.25">
      <c r="A41">
        <v>2.1</v>
      </c>
      <c r="M41" t="s">
        <v>164</v>
      </c>
      <c r="N41" t="s">
        <v>165</v>
      </c>
      <c r="O41" t="s">
        <v>166</v>
      </c>
      <c r="P41" t="s">
        <v>167</v>
      </c>
    </row>
    <row r="42" spans="1:16" x14ac:dyDescent="0.25">
      <c r="A42">
        <v>2.15</v>
      </c>
      <c r="N42" t="s">
        <v>168</v>
      </c>
      <c r="O42" t="s">
        <v>169</v>
      </c>
      <c r="P42" t="s">
        <v>170</v>
      </c>
    </row>
    <row r="43" spans="1:16" x14ac:dyDescent="0.25">
      <c r="A43">
        <v>2.2000000000000002</v>
      </c>
      <c r="O43" t="s">
        <v>171</v>
      </c>
      <c r="P43" t="s">
        <v>172</v>
      </c>
    </row>
    <row r="44" spans="1:16" x14ac:dyDescent="0.25">
      <c r="A44">
        <v>2.25</v>
      </c>
      <c r="P44" t="s">
        <v>173</v>
      </c>
    </row>
    <row r="45" spans="1:16" x14ac:dyDescent="0.25">
      <c r="A45">
        <v>2.2999999999999998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opLeftCell="A8" zoomScaleNormal="100" workbookViewId="0">
      <selection activeCell="F8" sqref="F8"/>
    </sheetView>
  </sheetViews>
  <sheetFormatPr defaultRowHeight="15" x14ac:dyDescent="0.25"/>
  <cols>
    <col min="4" max="4" width="30.5703125" customWidth="1"/>
    <col min="5" max="6" width="17.85546875" bestFit="1" customWidth="1"/>
    <col min="7" max="7" width="17.28515625" bestFit="1" customWidth="1"/>
    <col min="8" max="8" width="16.7109375" bestFit="1" customWidth="1"/>
  </cols>
  <sheetData>
    <row r="1" spans="1:32" ht="39" customHeight="1" thickBot="1" x14ac:dyDescent="0.3">
      <c r="A1" s="101" t="s">
        <v>174</v>
      </c>
      <c r="B1" s="102"/>
      <c r="C1" s="5"/>
      <c r="D1" s="104" t="s">
        <v>107</v>
      </c>
      <c r="E1" s="105"/>
      <c r="F1" s="105"/>
      <c r="G1" s="105"/>
      <c r="H1" s="105"/>
      <c r="J1" s="103" t="s">
        <v>3</v>
      </c>
      <c r="K1" s="99"/>
      <c r="L1" s="76">
        <v>1412</v>
      </c>
      <c r="M1" s="99" t="s">
        <v>4</v>
      </c>
      <c r="N1" s="100"/>
      <c r="P1" s="103" t="s">
        <v>3</v>
      </c>
      <c r="Q1" s="99"/>
      <c r="R1" s="76">
        <v>1501</v>
      </c>
      <c r="S1" s="99" t="s">
        <v>4</v>
      </c>
      <c r="T1" s="100"/>
      <c r="V1" s="103" t="s">
        <v>3</v>
      </c>
      <c r="W1" s="99"/>
      <c r="X1" s="76">
        <v>1503</v>
      </c>
      <c r="Y1" s="99" t="s">
        <v>4</v>
      </c>
      <c r="Z1" s="100"/>
      <c r="AB1" s="103" t="s">
        <v>3</v>
      </c>
      <c r="AC1" s="99"/>
      <c r="AD1" s="76">
        <v>1506</v>
      </c>
      <c r="AE1" s="99" t="s">
        <v>4</v>
      </c>
      <c r="AF1" s="100"/>
    </row>
    <row r="2" spans="1:32" ht="36.75" customHeight="1" thickBot="1" x14ac:dyDescent="0.3">
      <c r="A2" s="36" t="s">
        <v>0</v>
      </c>
      <c r="B2" s="2" t="s">
        <v>1</v>
      </c>
      <c r="C2" s="74"/>
      <c r="D2" s="70" t="s">
        <v>58</v>
      </c>
      <c r="E2" s="44">
        <v>1412</v>
      </c>
      <c r="F2" s="44">
        <v>1501</v>
      </c>
      <c r="G2" s="44">
        <v>1503</v>
      </c>
      <c r="H2" s="46">
        <v>1506</v>
      </c>
      <c r="J2" s="77" t="s">
        <v>0</v>
      </c>
      <c r="K2" s="78" t="s">
        <v>1</v>
      </c>
      <c r="L2" s="78" t="s">
        <v>2</v>
      </c>
      <c r="M2" s="78" t="s">
        <v>1</v>
      </c>
      <c r="N2" s="79" t="s">
        <v>0</v>
      </c>
      <c r="P2" s="77" t="s">
        <v>0</v>
      </c>
      <c r="Q2" s="78" t="s">
        <v>1</v>
      </c>
      <c r="R2" s="78" t="s">
        <v>2</v>
      </c>
      <c r="S2" s="78" t="s">
        <v>1</v>
      </c>
      <c r="T2" s="79" t="s">
        <v>0</v>
      </c>
      <c r="V2" s="77" t="s">
        <v>0</v>
      </c>
      <c r="W2" s="78" t="s">
        <v>1</v>
      </c>
      <c r="X2" s="78" t="s">
        <v>2</v>
      </c>
      <c r="Y2" s="78" t="s">
        <v>1</v>
      </c>
      <c r="Z2" s="79" t="s">
        <v>0</v>
      </c>
      <c r="AB2" s="77" t="s">
        <v>0</v>
      </c>
      <c r="AC2" s="78" t="s">
        <v>1</v>
      </c>
      <c r="AD2" s="78" t="s">
        <v>2</v>
      </c>
      <c r="AE2" s="78" t="s">
        <v>1</v>
      </c>
      <c r="AF2" s="79" t="s">
        <v>0</v>
      </c>
    </row>
    <row r="3" spans="1:32" ht="15.75" thickBot="1" x14ac:dyDescent="0.3">
      <c r="A3" s="37">
        <v>2.238</v>
      </c>
      <c r="B3" s="89">
        <v>2.2389999999999999</v>
      </c>
      <c r="C3" s="74"/>
      <c r="D3" s="71">
        <v>1.7</v>
      </c>
      <c r="E3" s="61"/>
      <c r="F3" s="61" t="s">
        <v>22</v>
      </c>
      <c r="G3" s="61"/>
      <c r="H3" s="62"/>
      <c r="J3" s="3"/>
      <c r="K3" s="5"/>
      <c r="L3" s="5">
        <v>1.7</v>
      </c>
      <c r="M3" s="5"/>
      <c r="N3" s="6"/>
      <c r="P3" s="64">
        <v>0.54549999999999998</v>
      </c>
      <c r="Q3" s="5">
        <v>0.56769999999999998</v>
      </c>
      <c r="R3" s="12">
        <v>1.7</v>
      </c>
      <c r="S3" s="14">
        <v>1E-3</v>
      </c>
      <c r="T3" s="65">
        <v>8.9999999999999998E-4</v>
      </c>
      <c r="V3" s="64"/>
      <c r="W3" s="5"/>
      <c r="X3" s="5">
        <v>1.7</v>
      </c>
      <c r="Y3" s="5"/>
      <c r="Z3" s="65"/>
      <c r="AB3" s="64"/>
      <c r="AC3" s="5"/>
      <c r="AD3" s="5">
        <v>1.7</v>
      </c>
      <c r="AE3" s="5"/>
      <c r="AF3" s="65"/>
    </row>
    <row r="4" spans="1:32" x14ac:dyDescent="0.25">
      <c r="C4" s="74"/>
      <c r="D4" s="72">
        <v>1.75</v>
      </c>
      <c r="E4" s="57"/>
      <c r="F4" s="57" t="s">
        <v>23</v>
      </c>
      <c r="G4" s="57"/>
      <c r="H4" s="59"/>
      <c r="J4" s="3"/>
      <c r="K4" s="5"/>
      <c r="L4" s="5">
        <v>1.75</v>
      </c>
      <c r="M4" s="5"/>
      <c r="N4" s="6"/>
      <c r="P4" s="64">
        <v>0.50990000000000002</v>
      </c>
      <c r="Q4" s="5">
        <v>0.52049999999999996</v>
      </c>
      <c r="R4" s="12">
        <v>1.75</v>
      </c>
      <c r="S4" s="14">
        <v>5.9999999999999995E-4</v>
      </c>
      <c r="T4" s="65">
        <v>4.0000000000000002E-4</v>
      </c>
      <c r="V4" s="64"/>
      <c r="W4" s="5"/>
      <c r="X4" s="5">
        <v>1.75</v>
      </c>
      <c r="Y4" s="5"/>
      <c r="Z4" s="65"/>
      <c r="AB4" s="64"/>
      <c r="AC4" s="5"/>
      <c r="AD4" s="5">
        <v>1.75</v>
      </c>
      <c r="AE4" s="5"/>
      <c r="AF4" s="65"/>
    </row>
    <row r="5" spans="1:32" x14ac:dyDescent="0.25">
      <c r="C5" s="74"/>
      <c r="D5" s="72">
        <v>1.8</v>
      </c>
      <c r="E5" s="57"/>
      <c r="F5" s="57" t="s">
        <v>24</v>
      </c>
      <c r="G5" s="57"/>
      <c r="H5" s="59"/>
      <c r="J5" s="3"/>
      <c r="K5" s="5"/>
      <c r="L5" s="5">
        <v>1.8</v>
      </c>
      <c r="M5" s="5"/>
      <c r="N5" s="6"/>
      <c r="P5" s="64">
        <v>0.47089999999999999</v>
      </c>
      <c r="Q5" s="14">
        <v>0.48060000000000003</v>
      </c>
      <c r="R5" s="13">
        <v>1.8</v>
      </c>
      <c r="S5" s="14">
        <v>6.9999999999999999E-4</v>
      </c>
      <c r="T5" s="65">
        <v>5.9999999999999995E-4</v>
      </c>
      <c r="V5" s="64"/>
      <c r="W5" s="5"/>
      <c r="X5" s="5">
        <v>1.8</v>
      </c>
      <c r="Y5" s="5"/>
      <c r="Z5" s="65"/>
      <c r="AB5" s="64"/>
      <c r="AC5" s="5"/>
      <c r="AD5" s="5">
        <v>1.8</v>
      </c>
      <c r="AE5" s="5"/>
      <c r="AF5" s="65"/>
    </row>
    <row r="6" spans="1:32" x14ac:dyDescent="0.25">
      <c r="C6" s="74"/>
      <c r="D6" s="72">
        <v>1.8049999999999999</v>
      </c>
      <c r="E6" s="57" t="s">
        <v>10</v>
      </c>
      <c r="F6" s="57"/>
      <c r="G6" s="57" t="s">
        <v>34</v>
      </c>
      <c r="H6" s="59" t="s">
        <v>46</v>
      </c>
      <c r="J6" s="3">
        <v>0.38479999999999998</v>
      </c>
      <c r="K6" s="20">
        <v>0.39639999999999997</v>
      </c>
      <c r="L6" s="5">
        <v>1.8049999999999999</v>
      </c>
      <c r="M6" s="5">
        <v>7.0000000000000001E-3</v>
      </c>
      <c r="N6" s="52">
        <v>2.7000000000000001E-3</v>
      </c>
      <c r="P6" s="64"/>
      <c r="Q6" s="5"/>
      <c r="R6" s="10">
        <v>1.8049999999999999</v>
      </c>
      <c r="S6" s="5"/>
      <c r="T6" s="65"/>
      <c r="V6" s="64">
        <v>0.4425</v>
      </c>
      <c r="W6" s="5">
        <v>0.44879999999999998</v>
      </c>
      <c r="X6" s="5">
        <v>1.8049999999999999</v>
      </c>
      <c r="Y6" s="5">
        <v>4.3E-3</v>
      </c>
      <c r="Z6" s="65">
        <v>4.1000000000000003E-3</v>
      </c>
      <c r="AB6" s="64">
        <v>0.45119999999999999</v>
      </c>
      <c r="AC6" s="5">
        <v>0.45650000000000002</v>
      </c>
      <c r="AD6" s="5">
        <v>1.8049999999999999</v>
      </c>
      <c r="AE6" s="5">
        <v>8.5000000000000006E-3</v>
      </c>
      <c r="AF6" s="65">
        <v>6.4000000000000003E-3</v>
      </c>
    </row>
    <row r="7" spans="1:32" x14ac:dyDescent="0.25">
      <c r="C7" s="74"/>
      <c r="D7" s="72">
        <v>1.85</v>
      </c>
      <c r="E7" s="57" t="s">
        <v>11</v>
      </c>
      <c r="F7" s="57"/>
      <c r="G7" s="57" t="s">
        <v>35</v>
      </c>
      <c r="H7" s="59" t="s">
        <v>47</v>
      </c>
      <c r="J7" s="3">
        <v>0.35970000000000002</v>
      </c>
      <c r="K7" s="5">
        <v>0.3604</v>
      </c>
      <c r="L7" s="5">
        <v>1.85</v>
      </c>
      <c r="M7" s="5">
        <v>2.0000000000000001E-4</v>
      </c>
      <c r="N7" s="6">
        <v>1E-4</v>
      </c>
      <c r="P7" s="64"/>
      <c r="Q7" s="14"/>
      <c r="R7" s="10">
        <v>1.85</v>
      </c>
      <c r="S7" s="14">
        <v>1E-3</v>
      </c>
      <c r="T7" s="65">
        <v>8.0000000000000004E-4</v>
      </c>
      <c r="V7" s="64">
        <v>0.3871</v>
      </c>
      <c r="W7" s="5">
        <v>0.39219999999999999</v>
      </c>
      <c r="X7" s="5">
        <v>1.85</v>
      </c>
      <c r="Y7" s="5">
        <v>2.0999999999999999E-3</v>
      </c>
      <c r="Z7" s="65">
        <v>1.9E-3</v>
      </c>
      <c r="AB7" s="64">
        <v>0.4153</v>
      </c>
      <c r="AC7" s="5">
        <v>0.41589999999999999</v>
      </c>
      <c r="AD7" s="5">
        <v>1.85</v>
      </c>
      <c r="AE7" s="5">
        <v>1.43E-2</v>
      </c>
      <c r="AF7" s="65">
        <v>1.37E-2</v>
      </c>
    </row>
    <row r="8" spans="1:32" x14ac:dyDescent="0.25">
      <c r="C8" s="74"/>
      <c r="D8" s="72">
        <v>1.8540000000000001</v>
      </c>
      <c r="E8" s="57" t="s">
        <v>12</v>
      </c>
      <c r="F8" s="57"/>
      <c r="G8" s="57" t="s">
        <v>36</v>
      </c>
      <c r="H8" s="59" t="s">
        <v>48</v>
      </c>
      <c r="J8" s="3">
        <v>0.38350000000000001</v>
      </c>
      <c r="K8" s="5">
        <v>0.38390000000000002</v>
      </c>
      <c r="L8" s="5">
        <v>1.8540000000000001</v>
      </c>
      <c r="M8" s="5">
        <v>2.7000000000000001E-3</v>
      </c>
      <c r="N8" s="6">
        <v>2.5999999999999999E-3</v>
      </c>
      <c r="P8" s="64"/>
      <c r="Q8" s="5"/>
      <c r="R8" s="10">
        <v>1.8540000000000001</v>
      </c>
      <c r="S8" s="5"/>
      <c r="T8" s="65"/>
      <c r="V8" s="64">
        <v>0.38919999999999999</v>
      </c>
      <c r="W8" s="5">
        <v>0.4032</v>
      </c>
      <c r="X8" s="5">
        <v>1.8540000000000001</v>
      </c>
      <c r="Y8" s="5">
        <v>5.1999999999999998E-3</v>
      </c>
      <c r="Z8" s="65">
        <v>5.0000000000000001E-3</v>
      </c>
      <c r="AB8" s="64">
        <v>0.40550000000000003</v>
      </c>
      <c r="AC8" s="5">
        <v>0.41089999999999999</v>
      </c>
      <c r="AD8" s="5">
        <v>1.8540000000000001</v>
      </c>
      <c r="AE8" s="5">
        <v>9.4999999999999998E-3</v>
      </c>
      <c r="AF8" s="65">
        <v>9.1000000000000004E-3</v>
      </c>
    </row>
    <row r="9" spans="1:32" x14ac:dyDescent="0.25">
      <c r="C9" s="74"/>
      <c r="D9" s="72">
        <v>1.9</v>
      </c>
      <c r="E9" s="63" t="s">
        <v>13</v>
      </c>
      <c r="F9" s="57" t="s">
        <v>25</v>
      </c>
      <c r="G9" s="57" t="s">
        <v>37</v>
      </c>
      <c r="H9" s="59" t="s">
        <v>49</v>
      </c>
      <c r="J9" s="53">
        <v>0.35539999999999999</v>
      </c>
      <c r="K9" s="14">
        <v>0.36</v>
      </c>
      <c r="L9" s="5">
        <v>1.9</v>
      </c>
      <c r="M9" s="20">
        <v>3.5000000000000001E-3</v>
      </c>
      <c r="N9" s="6">
        <v>3.3E-3</v>
      </c>
      <c r="P9" s="64">
        <v>0.32569999999999999</v>
      </c>
      <c r="Q9" s="14">
        <v>0.32969999999999999</v>
      </c>
      <c r="R9" s="10">
        <v>1.9</v>
      </c>
      <c r="S9" s="14">
        <v>3.0999999999999999E-3</v>
      </c>
      <c r="T9" s="65">
        <v>2.8999999999999998E-3</v>
      </c>
      <c r="V9" s="64">
        <v>0.34949999999999998</v>
      </c>
      <c r="W9" s="5">
        <v>0.35549999999999998</v>
      </c>
      <c r="X9" s="5">
        <v>1.9</v>
      </c>
      <c r="Y9" s="5">
        <v>6.1000000000000004E-3</v>
      </c>
      <c r="Z9" s="65">
        <v>6.1000000000000004E-3</v>
      </c>
      <c r="AB9" s="64">
        <v>0.37280000000000002</v>
      </c>
      <c r="AC9" s="5">
        <v>0.37709999999999999</v>
      </c>
      <c r="AD9" s="5">
        <v>1.9</v>
      </c>
      <c r="AE9" s="5">
        <v>2.0400000000000001E-2</v>
      </c>
      <c r="AF9" s="65">
        <v>0.02</v>
      </c>
    </row>
    <row r="10" spans="1:32" x14ac:dyDescent="0.25">
      <c r="C10" s="74"/>
      <c r="D10" s="72">
        <v>1.95</v>
      </c>
      <c r="E10" s="57" t="s">
        <v>14</v>
      </c>
      <c r="F10" s="57" t="s">
        <v>26</v>
      </c>
      <c r="G10" s="57" t="s">
        <v>38</v>
      </c>
      <c r="H10" s="59" t="s">
        <v>50</v>
      </c>
      <c r="J10" s="3">
        <v>0.28449999999999998</v>
      </c>
      <c r="K10" s="5">
        <v>0.29609999999999997</v>
      </c>
      <c r="L10" s="5">
        <v>1.95</v>
      </c>
      <c r="M10" s="5">
        <v>1.7399999999999999E-2</v>
      </c>
      <c r="N10" s="6">
        <v>1.6799999999999999E-2</v>
      </c>
      <c r="P10" s="64">
        <v>0.2792</v>
      </c>
      <c r="Q10" s="14">
        <v>0.28360000000000002</v>
      </c>
      <c r="R10" s="10">
        <v>1.95</v>
      </c>
      <c r="S10" s="14">
        <v>3.7000000000000002E-3</v>
      </c>
      <c r="T10" s="65">
        <v>3.5000000000000001E-3</v>
      </c>
      <c r="V10" s="64">
        <v>0.29899999999999999</v>
      </c>
      <c r="W10" s="5">
        <v>0.31119999999999998</v>
      </c>
      <c r="X10" s="5">
        <v>1.95</v>
      </c>
      <c r="Y10" s="5">
        <v>1.2E-2</v>
      </c>
      <c r="Z10" s="65">
        <v>1.1599999999999999E-2</v>
      </c>
      <c r="AB10" s="64">
        <v>0.32519999999999999</v>
      </c>
      <c r="AC10" s="5">
        <v>0.33079999999999998</v>
      </c>
      <c r="AD10" s="5">
        <v>1.95</v>
      </c>
      <c r="AE10" s="5">
        <v>2.5700000000000001E-2</v>
      </c>
      <c r="AF10" s="65">
        <v>2.47E-2</v>
      </c>
    </row>
    <row r="11" spans="1:32" x14ac:dyDescent="0.25">
      <c r="C11" s="74"/>
      <c r="D11" s="72">
        <v>2</v>
      </c>
      <c r="E11" s="57" t="s">
        <v>15</v>
      </c>
      <c r="F11" s="57" t="s">
        <v>27</v>
      </c>
      <c r="G11" s="57" t="s">
        <v>39</v>
      </c>
      <c r="H11" s="59" t="s">
        <v>51</v>
      </c>
      <c r="J11" s="3">
        <v>0.24979999999999999</v>
      </c>
      <c r="K11" s="5">
        <v>0.26</v>
      </c>
      <c r="L11" s="5">
        <v>2</v>
      </c>
      <c r="M11" s="5">
        <v>7.7999999999999996E-3</v>
      </c>
      <c r="N11" s="6">
        <v>7.7999999999999996E-3</v>
      </c>
      <c r="P11" s="64">
        <v>0.23899999999999999</v>
      </c>
      <c r="Q11" s="14">
        <v>0.24229999999999999</v>
      </c>
      <c r="R11" s="10">
        <v>2</v>
      </c>
      <c r="S11" s="14">
        <v>6.4999999999999997E-3</v>
      </c>
      <c r="T11" s="65">
        <v>6.3E-3</v>
      </c>
      <c r="V11" s="64">
        <v>0.26129999999999998</v>
      </c>
      <c r="W11" s="5">
        <v>0.26469999999999999</v>
      </c>
      <c r="X11" s="5">
        <v>2</v>
      </c>
      <c r="Y11" s="5">
        <v>1.32E-2</v>
      </c>
      <c r="Z11" s="65">
        <v>1.26E-2</v>
      </c>
      <c r="AB11" s="64">
        <v>0.28510000000000002</v>
      </c>
      <c r="AC11" s="5">
        <v>0.29060000000000002</v>
      </c>
      <c r="AD11" s="5">
        <v>2</v>
      </c>
      <c r="AE11" s="5">
        <v>3.49E-2</v>
      </c>
      <c r="AF11" s="65">
        <v>3.4200000000000001E-2</v>
      </c>
    </row>
    <row r="12" spans="1:32" x14ac:dyDescent="0.25">
      <c r="C12" s="74"/>
      <c r="D12" s="72">
        <v>2.0499999999999998</v>
      </c>
      <c r="E12" s="57" t="s">
        <v>16</v>
      </c>
      <c r="F12" s="57" t="s">
        <v>28</v>
      </c>
      <c r="G12" s="57" t="s">
        <v>40</v>
      </c>
      <c r="H12" s="59" t="s">
        <v>52</v>
      </c>
      <c r="J12" s="3">
        <v>0.17519999999999999</v>
      </c>
      <c r="K12" s="5">
        <v>0.1862</v>
      </c>
      <c r="L12" s="5">
        <v>2.0499999999999998</v>
      </c>
      <c r="M12" s="5">
        <v>1.8E-3</v>
      </c>
      <c r="N12" s="6">
        <v>1.6000000000000001E-3</v>
      </c>
      <c r="P12" s="64">
        <v>0.18809999999999999</v>
      </c>
      <c r="Q12" s="14">
        <v>0.19089999999999999</v>
      </c>
      <c r="R12" s="10">
        <v>2.0499999999999998</v>
      </c>
      <c r="S12" s="5">
        <v>1.0500000000000001E-2</v>
      </c>
      <c r="T12" s="66">
        <v>9.9000000000000008E-3</v>
      </c>
      <c r="V12" s="64">
        <v>0.21179999999999999</v>
      </c>
      <c r="W12" s="5">
        <v>0.22040000000000001</v>
      </c>
      <c r="X12" s="5">
        <v>2.0499999999999998</v>
      </c>
      <c r="Y12" s="5">
        <v>0.02</v>
      </c>
      <c r="Z12" s="65">
        <v>1.9599999999999999E-2</v>
      </c>
      <c r="AB12" s="64">
        <v>0.25209999999999999</v>
      </c>
      <c r="AC12" s="5">
        <v>0.25640000000000002</v>
      </c>
      <c r="AD12" s="5">
        <v>2.0499999999999998</v>
      </c>
      <c r="AE12" s="5">
        <v>4.3900000000000002E-2</v>
      </c>
      <c r="AF12" s="65">
        <v>4.2700000000000002E-2</v>
      </c>
    </row>
    <row r="13" spans="1:32" x14ac:dyDescent="0.25">
      <c r="C13" s="74"/>
      <c r="D13" s="72">
        <v>2.1</v>
      </c>
      <c r="E13" s="57" t="s">
        <v>17</v>
      </c>
      <c r="F13" s="57" t="s">
        <v>29</v>
      </c>
      <c r="G13" s="57" t="s">
        <v>41</v>
      </c>
      <c r="H13" s="59" t="s">
        <v>53</v>
      </c>
      <c r="J13" s="3">
        <v>0.13730000000000001</v>
      </c>
      <c r="K13" s="5">
        <v>0.1429</v>
      </c>
      <c r="L13" s="5">
        <v>2.1</v>
      </c>
      <c r="M13" s="5">
        <v>8.0000000000000002E-3</v>
      </c>
      <c r="N13" s="6">
        <v>7.7000000000000002E-3</v>
      </c>
      <c r="P13" s="64">
        <v>0.1457</v>
      </c>
      <c r="Q13" s="14">
        <v>0.15010000000000001</v>
      </c>
      <c r="R13" s="10">
        <v>2.1</v>
      </c>
      <c r="S13" s="14">
        <v>1.9800000000000002E-2</v>
      </c>
      <c r="T13" s="65">
        <v>1.9199999999999998E-2</v>
      </c>
      <c r="V13" s="64">
        <v>0.17979999999999999</v>
      </c>
      <c r="W13" s="5">
        <v>0.18720000000000001</v>
      </c>
      <c r="X13" s="5">
        <v>2.1</v>
      </c>
      <c r="Y13" s="5">
        <v>3.4299999999999997E-2</v>
      </c>
      <c r="Z13" s="65">
        <v>3.3500000000000002E-2</v>
      </c>
      <c r="AB13" s="64">
        <v>0.22259999999999999</v>
      </c>
      <c r="AC13" s="5">
        <v>0.22450000000000001</v>
      </c>
      <c r="AD13" s="5">
        <v>2.1</v>
      </c>
      <c r="AE13" s="5">
        <v>6.08E-2</v>
      </c>
      <c r="AF13" s="65">
        <v>5.8599999999999999E-2</v>
      </c>
    </row>
    <row r="14" spans="1:32" x14ac:dyDescent="0.25">
      <c r="C14" s="74"/>
      <c r="D14" s="72">
        <v>2.15</v>
      </c>
      <c r="E14" s="57" t="s">
        <v>18</v>
      </c>
      <c r="F14" s="57" t="s">
        <v>30</v>
      </c>
      <c r="G14" s="57" t="s">
        <v>42</v>
      </c>
      <c r="H14" s="59" t="s">
        <v>54</v>
      </c>
      <c r="J14" s="3">
        <v>8.9399999999999993E-2</v>
      </c>
      <c r="K14" s="5">
        <v>9.0800000000000006E-2</v>
      </c>
      <c r="L14" s="5">
        <v>2.15</v>
      </c>
      <c r="M14" s="5">
        <v>1.7999999999999999E-2</v>
      </c>
      <c r="N14" s="6">
        <v>1.7500000000000002E-2</v>
      </c>
      <c r="P14" s="64">
        <v>0.1157</v>
      </c>
      <c r="Q14" s="14">
        <v>0.11890000000000001</v>
      </c>
      <c r="R14" s="10">
        <v>2.15</v>
      </c>
      <c r="S14" s="14">
        <v>4.2599999999999999E-2</v>
      </c>
      <c r="T14" s="65">
        <v>4.2000000000000003E-2</v>
      </c>
      <c r="V14" s="64">
        <v>0.15060000000000001</v>
      </c>
      <c r="W14" s="5">
        <v>0.155</v>
      </c>
      <c r="X14" s="5">
        <v>2.15</v>
      </c>
      <c r="Y14" s="5">
        <v>6.1699999999999998E-2</v>
      </c>
      <c r="Z14" s="65">
        <v>6.0699999999999997E-2</v>
      </c>
      <c r="AB14" s="64">
        <v>0.19139999999999999</v>
      </c>
      <c r="AC14" s="5">
        <v>0.19400000000000001</v>
      </c>
      <c r="AD14" s="5">
        <v>2.15</v>
      </c>
      <c r="AE14" s="5">
        <v>8.6300000000000002E-2</v>
      </c>
      <c r="AF14" s="65">
        <v>8.48E-2</v>
      </c>
    </row>
    <row r="15" spans="1:32" x14ac:dyDescent="0.25">
      <c r="C15" s="74"/>
      <c r="D15" s="72">
        <v>2.2000000000000002</v>
      </c>
      <c r="E15" s="57" t="s">
        <v>19</v>
      </c>
      <c r="F15" s="57" t="s">
        <v>31</v>
      </c>
      <c r="G15" s="57" t="s">
        <v>43</v>
      </c>
      <c r="H15" s="59" t="s">
        <v>55</v>
      </c>
      <c r="J15" s="3">
        <v>6.13E-2</v>
      </c>
      <c r="K15" s="5">
        <v>6.5100000000000005E-2</v>
      </c>
      <c r="L15" s="5">
        <v>2.2000000000000002</v>
      </c>
      <c r="M15" s="5">
        <v>3.4700000000000002E-2</v>
      </c>
      <c r="N15" s="6">
        <v>3.4200000000000001E-2</v>
      </c>
      <c r="P15" s="64">
        <v>8.2199999999999995E-2</v>
      </c>
      <c r="Q15" s="14">
        <v>8.6499999999999994E-2</v>
      </c>
      <c r="R15" s="10">
        <v>2.2000000000000002</v>
      </c>
      <c r="S15" s="14">
        <v>6.1600000000000002E-2</v>
      </c>
      <c r="T15" s="65">
        <v>5.9400000000000001E-2</v>
      </c>
      <c r="V15" s="64">
        <v>0.124</v>
      </c>
      <c r="W15" s="5">
        <v>0.12790000000000001</v>
      </c>
      <c r="X15" s="5">
        <v>2.2000000000000002</v>
      </c>
      <c r="Y15" s="5">
        <v>8.3000000000000004E-2</v>
      </c>
      <c r="Z15" s="65">
        <v>8.09E-2</v>
      </c>
      <c r="AB15" s="64">
        <v>0.161</v>
      </c>
      <c r="AC15" s="5">
        <v>0.1641</v>
      </c>
      <c r="AD15" s="5">
        <v>2.2000000000000002</v>
      </c>
      <c r="AE15" s="5">
        <v>0.1084</v>
      </c>
      <c r="AF15" s="65">
        <v>0.1065</v>
      </c>
    </row>
    <row r="16" spans="1:32" x14ac:dyDescent="0.25">
      <c r="C16" s="74"/>
      <c r="D16" s="72">
        <v>2.25</v>
      </c>
      <c r="E16" s="57" t="s">
        <v>20</v>
      </c>
      <c r="F16" s="57" t="s">
        <v>32</v>
      </c>
      <c r="G16" s="57" t="s">
        <v>44</v>
      </c>
      <c r="H16" s="59" t="s">
        <v>56</v>
      </c>
      <c r="J16" s="3">
        <v>3.5499999999999997E-2</v>
      </c>
      <c r="K16" s="5">
        <v>3.6900000000000002E-2</v>
      </c>
      <c r="L16" s="5">
        <v>2.25</v>
      </c>
      <c r="M16" s="5">
        <v>5.8500000000000003E-2</v>
      </c>
      <c r="N16" s="6">
        <v>5.67E-2</v>
      </c>
      <c r="P16" s="64">
        <v>6.2E-2</v>
      </c>
      <c r="Q16" s="14">
        <v>6.3100000000000003E-2</v>
      </c>
      <c r="R16" s="10">
        <v>2.25</v>
      </c>
      <c r="S16" s="14">
        <v>8.77E-2</v>
      </c>
      <c r="T16" s="65">
        <v>8.6400000000000005E-2</v>
      </c>
      <c r="V16" s="64">
        <v>9.8699999999999996E-2</v>
      </c>
      <c r="W16" s="5">
        <v>0.1023</v>
      </c>
      <c r="X16" s="5">
        <v>2.25</v>
      </c>
      <c r="Y16" s="5">
        <v>0.1081</v>
      </c>
      <c r="Z16" s="65">
        <v>0.1062</v>
      </c>
      <c r="AB16" s="64">
        <v>0.1363</v>
      </c>
      <c r="AC16" s="5">
        <v>0.14000000000000001</v>
      </c>
      <c r="AD16" s="5">
        <v>2.25</v>
      </c>
      <c r="AE16" s="5">
        <v>0.1326</v>
      </c>
      <c r="AF16" s="65">
        <v>0.13039999999999999</v>
      </c>
    </row>
    <row r="17" spans="3:32" ht="15.75" thickBot="1" x14ac:dyDescent="0.3">
      <c r="C17" s="74"/>
      <c r="D17" s="73">
        <v>2.2999999999999998</v>
      </c>
      <c r="E17" s="58" t="s">
        <v>21</v>
      </c>
      <c r="F17" s="58" t="s">
        <v>33</v>
      </c>
      <c r="G17" s="58" t="s">
        <v>45</v>
      </c>
      <c r="H17" s="60" t="s">
        <v>57</v>
      </c>
      <c r="J17" s="37">
        <v>2.0899999999999998E-2</v>
      </c>
      <c r="K17" s="7">
        <v>2.12E-2</v>
      </c>
      <c r="L17" s="7">
        <v>2.2999999999999998</v>
      </c>
      <c r="M17" s="7">
        <v>9.3100000000000002E-2</v>
      </c>
      <c r="N17" s="8">
        <v>9.2499999999999999E-2</v>
      </c>
      <c r="P17" s="67">
        <v>4.7500000000000001E-2</v>
      </c>
      <c r="Q17" s="68">
        <v>4.8300000000000003E-2</v>
      </c>
      <c r="R17" s="69">
        <v>2.2999999999999998</v>
      </c>
      <c r="S17" s="68">
        <v>0.1202</v>
      </c>
      <c r="T17" s="50">
        <v>0.11600000000000001</v>
      </c>
      <c r="V17" s="67">
        <v>7.7899999999999997E-2</v>
      </c>
      <c r="W17" s="68">
        <v>8.0299999999999996E-2</v>
      </c>
      <c r="X17" s="68">
        <v>2.2999999999999998</v>
      </c>
      <c r="Y17" s="68">
        <v>0.13650000000000001</v>
      </c>
      <c r="Z17" s="50">
        <v>0.13400000000000001</v>
      </c>
      <c r="AB17" s="67">
        <v>0.1169</v>
      </c>
      <c r="AC17" s="68">
        <v>0.1188</v>
      </c>
      <c r="AD17" s="68">
        <v>2.2999999999999998</v>
      </c>
      <c r="AE17" s="68">
        <v>0.16259999999999999</v>
      </c>
      <c r="AF17" s="50">
        <v>0.1598</v>
      </c>
    </row>
    <row r="21" spans="3:32" ht="15.75" thickBot="1" x14ac:dyDescent="0.3">
      <c r="D21" s="104" t="s">
        <v>7</v>
      </c>
      <c r="E21" s="105"/>
      <c r="F21" s="105"/>
      <c r="G21" s="105"/>
      <c r="H21" s="105"/>
    </row>
    <row r="22" spans="3:32" ht="30.75" thickBot="1" x14ac:dyDescent="0.3">
      <c r="D22" s="70" t="s">
        <v>58</v>
      </c>
      <c r="E22" s="44">
        <v>1412</v>
      </c>
      <c r="F22" s="44">
        <v>1501</v>
      </c>
      <c r="G22" s="44">
        <v>1503</v>
      </c>
      <c r="H22" s="46">
        <v>1506</v>
      </c>
    </row>
    <row r="23" spans="3:32" x14ac:dyDescent="0.25">
      <c r="D23" s="71">
        <v>1.7</v>
      </c>
      <c r="E23" s="61"/>
      <c r="F23" s="61" t="s">
        <v>71</v>
      </c>
      <c r="G23" s="61"/>
      <c r="H23" s="62"/>
    </row>
    <row r="24" spans="3:32" x14ac:dyDescent="0.25">
      <c r="D24" s="72">
        <v>1.75</v>
      </c>
      <c r="E24" s="57"/>
      <c r="F24" s="57" t="s">
        <v>72</v>
      </c>
      <c r="G24" s="57"/>
      <c r="H24" s="59"/>
    </row>
    <row r="25" spans="3:32" x14ac:dyDescent="0.25">
      <c r="D25" s="72">
        <v>1.8</v>
      </c>
      <c r="E25" s="57"/>
      <c r="F25" s="57" t="s">
        <v>73</v>
      </c>
      <c r="G25" s="57"/>
      <c r="H25" s="59"/>
    </row>
    <row r="26" spans="3:32" x14ac:dyDescent="0.25">
      <c r="D26" s="72">
        <v>1.8049999999999999</v>
      </c>
      <c r="E26" s="57" t="s">
        <v>59</v>
      </c>
      <c r="F26" s="57"/>
      <c r="G26" s="57" t="s">
        <v>83</v>
      </c>
      <c r="H26" s="59" t="s">
        <v>95</v>
      </c>
    </row>
    <row r="27" spans="3:32" x14ac:dyDescent="0.25">
      <c r="D27" s="72">
        <v>1.85</v>
      </c>
      <c r="E27" s="57" t="s">
        <v>60</v>
      </c>
      <c r="F27" s="57"/>
      <c r="G27" s="57" t="s">
        <v>84</v>
      </c>
      <c r="H27" s="59" t="s">
        <v>96</v>
      </c>
    </row>
    <row r="28" spans="3:32" x14ac:dyDescent="0.25">
      <c r="D28" s="72">
        <v>1.8540000000000001</v>
      </c>
      <c r="E28" s="57" t="s">
        <v>61</v>
      </c>
      <c r="F28" s="57"/>
      <c r="G28" s="57" t="s">
        <v>85</v>
      </c>
      <c r="H28" s="59" t="s">
        <v>97</v>
      </c>
    </row>
    <row r="29" spans="3:32" x14ac:dyDescent="0.25">
      <c r="D29" s="72">
        <v>1.9</v>
      </c>
      <c r="E29" s="75" t="s">
        <v>62</v>
      </c>
      <c r="F29" s="57" t="s">
        <v>74</v>
      </c>
      <c r="G29" s="57" t="s">
        <v>86</v>
      </c>
      <c r="H29" s="59" t="s">
        <v>98</v>
      </c>
    </row>
    <row r="30" spans="3:32" x14ac:dyDescent="0.25">
      <c r="D30" s="72">
        <v>1.95</v>
      </c>
      <c r="E30" s="57" t="s">
        <v>63</v>
      </c>
      <c r="F30" s="57" t="s">
        <v>75</v>
      </c>
      <c r="G30" s="57" t="s">
        <v>87</v>
      </c>
      <c r="H30" s="59" t="s">
        <v>99</v>
      </c>
    </row>
    <row r="31" spans="3:32" x14ac:dyDescent="0.25">
      <c r="D31" s="72">
        <v>2</v>
      </c>
      <c r="E31" s="57" t="s">
        <v>64</v>
      </c>
      <c r="F31" s="57" t="s">
        <v>76</v>
      </c>
      <c r="G31" s="57" t="s">
        <v>88</v>
      </c>
      <c r="H31" s="59" t="s">
        <v>100</v>
      </c>
    </row>
    <row r="32" spans="3:32" x14ac:dyDescent="0.25">
      <c r="D32" s="72">
        <v>2.0499999999999998</v>
      </c>
      <c r="E32" s="57" t="s">
        <v>65</v>
      </c>
      <c r="F32" s="57" t="s">
        <v>77</v>
      </c>
      <c r="G32" s="57" t="s">
        <v>89</v>
      </c>
      <c r="H32" s="59" t="s">
        <v>101</v>
      </c>
    </row>
    <row r="33" spans="4:8" x14ac:dyDescent="0.25">
      <c r="D33" s="72">
        <v>2.1</v>
      </c>
      <c r="E33" s="57" t="s">
        <v>66</v>
      </c>
      <c r="F33" s="57" t="s">
        <v>78</v>
      </c>
      <c r="G33" s="57" t="s">
        <v>90</v>
      </c>
      <c r="H33" s="59" t="s">
        <v>102</v>
      </c>
    </row>
    <row r="34" spans="4:8" x14ac:dyDescent="0.25">
      <c r="D34" s="72">
        <v>2.15</v>
      </c>
      <c r="E34" s="57" t="s">
        <v>67</v>
      </c>
      <c r="F34" s="57" t="s">
        <v>79</v>
      </c>
      <c r="G34" s="57" t="s">
        <v>91</v>
      </c>
      <c r="H34" s="59" t="s">
        <v>103</v>
      </c>
    </row>
    <row r="35" spans="4:8" x14ac:dyDescent="0.25">
      <c r="D35" s="72">
        <v>2.2000000000000002</v>
      </c>
      <c r="E35" s="57" t="s">
        <v>68</v>
      </c>
      <c r="F35" s="57" t="s">
        <v>80</v>
      </c>
      <c r="G35" s="57" t="s">
        <v>92</v>
      </c>
      <c r="H35" s="59" t="s">
        <v>104</v>
      </c>
    </row>
    <row r="36" spans="4:8" x14ac:dyDescent="0.25">
      <c r="D36" s="72">
        <v>2.25</v>
      </c>
      <c r="E36" s="57" t="s">
        <v>69</v>
      </c>
      <c r="F36" s="57" t="s">
        <v>81</v>
      </c>
      <c r="G36" s="57" t="s">
        <v>93</v>
      </c>
      <c r="H36" s="59" t="s">
        <v>105</v>
      </c>
    </row>
    <row r="37" spans="4:8" ht="15.75" thickBot="1" x14ac:dyDescent="0.3">
      <c r="D37" s="73">
        <v>2.2999999999999998</v>
      </c>
      <c r="E37" s="58" t="s">
        <v>70</v>
      </c>
      <c r="F37" s="58" t="s">
        <v>82</v>
      </c>
      <c r="G37" s="58" t="s">
        <v>94</v>
      </c>
      <c r="H37" s="60" t="s">
        <v>106</v>
      </c>
    </row>
  </sheetData>
  <mergeCells count="11">
    <mergeCell ref="AE1:AF1"/>
    <mergeCell ref="A1:B1"/>
    <mergeCell ref="P1:Q1"/>
    <mergeCell ref="S1:T1"/>
    <mergeCell ref="D21:H21"/>
    <mergeCell ref="V1:W1"/>
    <mergeCell ref="Y1:Z1"/>
    <mergeCell ref="AB1:AC1"/>
    <mergeCell ref="J1:K1"/>
    <mergeCell ref="M1:N1"/>
    <mergeCell ref="D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abSelected="1" zoomScale="80" zoomScaleNormal="80" workbookViewId="0">
      <selection activeCell="M21" sqref="M21"/>
    </sheetView>
  </sheetViews>
  <sheetFormatPr defaultRowHeight="15" x14ac:dyDescent="0.25"/>
  <cols>
    <col min="2" max="2" width="7.42578125" bestFit="1" customWidth="1"/>
    <col min="3" max="3" width="4" hidden="1" customWidth="1"/>
    <col min="4" max="4" width="5" hidden="1" customWidth="1"/>
    <col min="5" max="5" width="4" hidden="1" customWidth="1"/>
    <col min="6" max="7" width="16.28515625" bestFit="1" customWidth="1"/>
    <col min="8" max="9" width="17.85546875" bestFit="1" customWidth="1"/>
    <col min="10" max="10" width="16.7109375" bestFit="1" customWidth="1"/>
    <col min="11" max="11" width="17.85546875" bestFit="1" customWidth="1"/>
    <col min="12" max="13" width="16.7109375" bestFit="1" customWidth="1"/>
    <col min="14" max="14" width="15.28515625" bestFit="1" customWidth="1"/>
    <col min="15" max="16" width="16.7109375" bestFit="1" customWidth="1"/>
    <col min="17" max="17" width="18.85546875" customWidth="1"/>
  </cols>
  <sheetData>
    <row r="1" spans="2:17" ht="15.75" thickBot="1" x14ac:dyDescent="0.3"/>
    <row r="2" spans="2:17" ht="15.75" thickBot="1" x14ac:dyDescent="0.3">
      <c r="B2" s="92" t="s">
        <v>175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4"/>
    </row>
    <row r="3" spans="2:17" ht="15.75" thickBot="1" x14ac:dyDescent="0.3">
      <c r="B3" s="85" t="s">
        <v>2</v>
      </c>
      <c r="C3" s="68">
        <v>1.7</v>
      </c>
      <c r="D3" s="68">
        <v>1.75</v>
      </c>
      <c r="E3" s="68">
        <v>1.8</v>
      </c>
      <c r="F3" s="80">
        <v>1.8049999999999999</v>
      </c>
      <c r="G3" s="80">
        <v>1.85</v>
      </c>
      <c r="H3" s="80">
        <v>1.8540000000000001</v>
      </c>
      <c r="I3" s="80">
        <v>1.9</v>
      </c>
      <c r="J3" s="80">
        <v>1.95</v>
      </c>
      <c r="K3" s="80">
        <v>2</v>
      </c>
      <c r="L3" s="80">
        <v>2.0499999999999998</v>
      </c>
      <c r="M3" s="80">
        <v>2.1</v>
      </c>
      <c r="N3" s="80">
        <v>2.15</v>
      </c>
      <c r="O3" s="80">
        <v>2.2000000000000002</v>
      </c>
      <c r="P3" s="80">
        <v>2.25</v>
      </c>
      <c r="Q3" s="86">
        <v>2.2999999999999998</v>
      </c>
    </row>
    <row r="4" spans="2:17" ht="15.75" hidden="1" thickBot="1" x14ac:dyDescent="0.3">
      <c r="B4" s="87">
        <v>1.7</v>
      </c>
      <c r="C4" s="81"/>
      <c r="D4" s="5"/>
      <c r="E4" s="5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6"/>
    </row>
    <row r="5" spans="2:17" ht="15.75" hidden="1" thickBot="1" x14ac:dyDescent="0.3">
      <c r="B5" s="87">
        <v>1.75</v>
      </c>
      <c r="C5" s="5"/>
      <c r="D5" s="82"/>
      <c r="E5" s="5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6"/>
    </row>
    <row r="6" spans="2:17" ht="15.75" hidden="1" thickBot="1" x14ac:dyDescent="0.3">
      <c r="B6" s="87">
        <v>1.8</v>
      </c>
      <c r="C6" s="5"/>
      <c r="D6" s="5"/>
      <c r="E6" s="82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6"/>
    </row>
    <row r="7" spans="2:17" x14ac:dyDescent="0.25">
      <c r="B7" s="87">
        <v>1.8049999999999999</v>
      </c>
      <c r="C7" s="5"/>
      <c r="D7" s="5"/>
      <c r="E7" s="5"/>
      <c r="F7" s="83"/>
      <c r="G7" s="61"/>
      <c r="H7" s="61"/>
      <c r="I7" s="61"/>
      <c r="J7" s="61"/>
      <c r="K7" s="61"/>
      <c r="L7" s="61"/>
      <c r="M7" s="61"/>
      <c r="N7" s="61"/>
      <c r="O7" s="61"/>
      <c r="P7" s="61"/>
      <c r="Q7" s="62"/>
    </row>
    <row r="8" spans="2:17" x14ac:dyDescent="0.25">
      <c r="B8" s="87">
        <v>1.85</v>
      </c>
      <c r="C8" s="5"/>
      <c r="D8" s="5"/>
      <c r="E8" s="5"/>
      <c r="F8" s="33" t="s">
        <v>108</v>
      </c>
      <c r="G8" s="82"/>
      <c r="H8" s="57"/>
      <c r="I8" s="57"/>
      <c r="J8" s="57"/>
      <c r="K8" s="57"/>
      <c r="L8" s="57"/>
      <c r="M8" s="57"/>
      <c r="N8" s="57"/>
      <c r="O8" s="57"/>
      <c r="P8" s="57"/>
      <c r="Q8" s="6"/>
    </row>
    <row r="9" spans="2:17" x14ac:dyDescent="0.25">
      <c r="B9" s="87">
        <v>1.8540000000000001</v>
      </c>
      <c r="C9" s="5"/>
      <c r="D9" s="5"/>
      <c r="E9" s="5"/>
      <c r="F9" s="33" t="s">
        <v>109</v>
      </c>
      <c r="G9" s="57" t="s">
        <v>119</v>
      </c>
      <c r="H9" s="82"/>
      <c r="I9" s="57"/>
      <c r="J9" s="57"/>
      <c r="K9" s="57"/>
      <c r="L9" s="57"/>
      <c r="M9" s="57"/>
      <c r="N9" s="57"/>
      <c r="O9" s="57"/>
      <c r="P9" s="57"/>
      <c r="Q9" s="6"/>
    </row>
    <row r="10" spans="2:17" x14ac:dyDescent="0.25">
      <c r="B10" s="87">
        <v>1.9</v>
      </c>
      <c r="C10" s="5"/>
      <c r="D10" s="5"/>
      <c r="E10" s="5"/>
      <c r="F10" s="33" t="s">
        <v>110</v>
      </c>
      <c r="G10" s="57" t="s">
        <v>120</v>
      </c>
      <c r="H10" s="57" t="s">
        <v>129</v>
      </c>
      <c r="I10" s="82"/>
      <c r="J10" s="57"/>
      <c r="K10" s="57"/>
      <c r="L10" s="57"/>
      <c r="M10" s="57"/>
      <c r="N10" s="57"/>
      <c r="O10" s="57"/>
      <c r="P10" s="57"/>
      <c r="Q10" s="6"/>
    </row>
    <row r="11" spans="2:17" x14ac:dyDescent="0.25">
      <c r="B11" s="87">
        <v>1.95</v>
      </c>
      <c r="C11" s="5"/>
      <c r="D11" s="5"/>
      <c r="E11" s="5"/>
      <c r="F11" s="33" t="s">
        <v>111</v>
      </c>
      <c r="G11" s="57" t="s">
        <v>121</v>
      </c>
      <c r="H11" s="57" t="s">
        <v>130</v>
      </c>
      <c r="I11" s="57" t="s">
        <v>138</v>
      </c>
      <c r="J11" s="82"/>
      <c r="K11" s="57"/>
      <c r="L11" s="57"/>
      <c r="M11" s="57"/>
      <c r="N11" s="57"/>
      <c r="O11" s="57"/>
      <c r="P11" s="57"/>
      <c r="Q11" s="6"/>
    </row>
    <row r="12" spans="2:17" x14ac:dyDescent="0.25">
      <c r="B12" s="87">
        <v>2</v>
      </c>
      <c r="C12" s="5"/>
      <c r="D12" s="5"/>
      <c r="E12" s="5"/>
      <c r="F12" s="33" t="s">
        <v>112</v>
      </c>
      <c r="G12" s="57" t="s">
        <v>122</v>
      </c>
      <c r="H12" s="57" t="s">
        <v>131</v>
      </c>
      <c r="I12" s="57" t="s">
        <v>139</v>
      </c>
      <c r="J12" s="57" t="s">
        <v>146</v>
      </c>
      <c r="K12" s="82"/>
      <c r="L12" s="57"/>
      <c r="M12" s="57"/>
      <c r="N12" s="57"/>
      <c r="O12" s="57"/>
      <c r="P12" s="57"/>
      <c r="Q12" s="6"/>
    </row>
    <row r="13" spans="2:17" x14ac:dyDescent="0.25">
      <c r="B13" s="87">
        <v>2.0499999999999998</v>
      </c>
      <c r="C13" s="5"/>
      <c r="D13" s="5"/>
      <c r="E13" s="5"/>
      <c r="F13" s="33" t="s">
        <v>113</v>
      </c>
      <c r="G13" s="57" t="s">
        <v>123</v>
      </c>
      <c r="H13" s="57" t="s">
        <v>132</v>
      </c>
      <c r="I13" s="57" t="s">
        <v>140</v>
      </c>
      <c r="J13" s="57" t="s">
        <v>147</v>
      </c>
      <c r="K13" s="57" t="s">
        <v>153</v>
      </c>
      <c r="L13" s="82"/>
      <c r="M13" s="57"/>
      <c r="N13" s="57"/>
      <c r="O13" s="57"/>
      <c r="P13" s="57"/>
      <c r="Q13" s="6"/>
    </row>
    <row r="14" spans="2:17" x14ac:dyDescent="0.25">
      <c r="B14" s="87">
        <v>2.1</v>
      </c>
      <c r="C14" s="5"/>
      <c r="D14" s="5"/>
      <c r="E14" s="5"/>
      <c r="F14" s="33" t="s">
        <v>114</v>
      </c>
      <c r="G14" s="57" t="s">
        <v>124</v>
      </c>
      <c r="H14" s="57" t="s">
        <v>133</v>
      </c>
      <c r="I14" s="57" t="s">
        <v>141</v>
      </c>
      <c r="J14" s="57" t="s">
        <v>148</v>
      </c>
      <c r="K14" s="57" t="s">
        <v>154</v>
      </c>
      <c r="L14" s="57" t="s">
        <v>159</v>
      </c>
      <c r="M14" s="82"/>
      <c r="N14" s="57"/>
      <c r="O14" s="57"/>
      <c r="P14" s="57"/>
      <c r="Q14" s="6"/>
    </row>
    <row r="15" spans="2:17" x14ac:dyDescent="0.25">
      <c r="B15" s="87">
        <v>2.15</v>
      </c>
      <c r="C15" s="5"/>
      <c r="D15" s="5"/>
      <c r="E15" s="5"/>
      <c r="F15" s="33" t="s">
        <v>115</v>
      </c>
      <c r="G15" s="57" t="s">
        <v>125</v>
      </c>
      <c r="H15" s="57" t="s">
        <v>134</v>
      </c>
      <c r="I15" s="57" t="s">
        <v>142</v>
      </c>
      <c r="J15" s="57" t="s">
        <v>149</v>
      </c>
      <c r="K15" s="57" t="s">
        <v>155</v>
      </c>
      <c r="L15" s="57" t="s">
        <v>160</v>
      </c>
      <c r="M15" s="57" t="s">
        <v>164</v>
      </c>
      <c r="N15" s="82"/>
      <c r="O15" s="57"/>
      <c r="P15" s="57"/>
      <c r="Q15" s="6"/>
    </row>
    <row r="16" spans="2:17" x14ac:dyDescent="0.25">
      <c r="B16" s="87">
        <v>2.2000000000000002</v>
      </c>
      <c r="C16" s="5"/>
      <c r="D16" s="5"/>
      <c r="E16" s="5"/>
      <c r="F16" s="33" t="s">
        <v>116</v>
      </c>
      <c r="G16" s="57" t="s">
        <v>126</v>
      </c>
      <c r="H16" s="57" t="s">
        <v>135</v>
      </c>
      <c r="I16" s="57" t="s">
        <v>143</v>
      </c>
      <c r="J16" s="57" t="s">
        <v>150</v>
      </c>
      <c r="K16" s="57" t="s">
        <v>156</v>
      </c>
      <c r="L16" s="57" t="s">
        <v>161</v>
      </c>
      <c r="M16" s="57" t="s">
        <v>165</v>
      </c>
      <c r="N16" s="57" t="s">
        <v>168</v>
      </c>
      <c r="O16" s="82"/>
      <c r="P16" s="57"/>
      <c r="Q16" s="6"/>
    </row>
    <row r="17" spans="2:17" x14ac:dyDescent="0.25">
      <c r="B17" s="87">
        <v>2.25</v>
      </c>
      <c r="C17" s="5"/>
      <c r="D17" s="5"/>
      <c r="E17" s="5"/>
      <c r="F17" s="33" t="s">
        <v>117</v>
      </c>
      <c r="G17" s="57" t="s">
        <v>127</v>
      </c>
      <c r="H17" s="57" t="s">
        <v>136</v>
      </c>
      <c r="I17" s="57" t="s">
        <v>144</v>
      </c>
      <c r="J17" s="57" t="s">
        <v>151</v>
      </c>
      <c r="K17" s="57" t="s">
        <v>157</v>
      </c>
      <c r="L17" s="57" t="s">
        <v>162</v>
      </c>
      <c r="M17" s="57" t="s">
        <v>166</v>
      </c>
      <c r="N17" s="57" t="s">
        <v>169</v>
      </c>
      <c r="O17" s="57" t="s">
        <v>171</v>
      </c>
      <c r="P17" s="82"/>
      <c r="Q17" s="6"/>
    </row>
    <row r="18" spans="2:17" ht="15.75" thickBot="1" x14ac:dyDescent="0.3">
      <c r="B18" s="88">
        <v>2.2999999999999998</v>
      </c>
      <c r="C18" s="7"/>
      <c r="D18" s="7"/>
      <c r="E18" s="7"/>
      <c r="F18" s="34" t="s">
        <v>118</v>
      </c>
      <c r="G18" s="58" t="s">
        <v>128</v>
      </c>
      <c r="H18" s="58" t="s">
        <v>137</v>
      </c>
      <c r="I18" s="58" t="s">
        <v>145</v>
      </c>
      <c r="J18" s="58" t="s">
        <v>152</v>
      </c>
      <c r="K18" s="58" t="s">
        <v>158</v>
      </c>
      <c r="L18" s="58" t="s">
        <v>163</v>
      </c>
      <c r="M18" s="58" t="s">
        <v>167</v>
      </c>
      <c r="N18" s="58" t="s">
        <v>170</v>
      </c>
      <c r="O18" s="58" t="s">
        <v>172</v>
      </c>
      <c r="P18" s="58" t="s">
        <v>173</v>
      </c>
      <c r="Q18" s="84"/>
    </row>
  </sheetData>
  <mergeCells count="1">
    <mergeCell ref="B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正反向期权现货套利</vt:lpstr>
      <vt:lpstr>盒式套利</vt:lpstr>
      <vt:lpstr>期权行情1412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Wentao</dc:creator>
  <cp:lastModifiedBy>Wentao</cp:lastModifiedBy>
  <dcterms:created xsi:type="dcterms:W3CDTF">2014-12-08T02:42:24Z</dcterms:created>
  <dcterms:modified xsi:type="dcterms:W3CDTF">2014-12-09T21:15:43Z</dcterms:modified>
</cp:coreProperties>
</file>