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RIZIO\Downloads\"/>
    </mc:Choice>
  </mc:AlternateContent>
  <xr:revisionPtr revIDLastSave="0" documentId="13_ncr:1_{3693A603-8014-4459-9B08-2A7B14A42FAB}" xr6:coauthVersionLast="47" xr6:coauthVersionMax="47" xr10:uidLastSave="{00000000-0000-0000-0000-000000000000}"/>
  <bookViews>
    <workbookView xWindow="-108" yWindow="-108" windowWidth="23256" windowHeight="12456" activeTab="2" xr2:uid="{F26F18C7-370E-48DB-ADF8-76CE56C3D4C5}"/>
  </bookViews>
  <sheets>
    <sheet name="Ventas pastelería." sheetId="9" r:id="rId1"/>
    <sheet name="Análisis." sheetId="10" r:id="rId2"/>
    <sheet name="Dashboard" sheetId="13" r:id="rId3"/>
  </sheets>
  <definedNames>
    <definedName name="NativeTimeline_Fecha">#N/A</definedName>
    <definedName name="SegmentaciónDeDatos_Tien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D9" i="10"/>
  <c r="D10" i="10"/>
  <c r="D11" i="10"/>
  <c r="D12" i="10"/>
  <c r="C12" i="10"/>
  <c r="C11" i="10"/>
  <c r="C10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E10" i="10" l="1"/>
  <c r="C13" i="10"/>
  <c r="E11" i="10"/>
  <c r="D13" i="10"/>
  <c r="E9" i="10"/>
  <c r="E12" i="10"/>
  <c r="E1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A147B-A5A5-4C0A-87DA-8861576CDCC4}" keepAlive="1" name="Consulta - Bakery sales" description="Conexión a la consulta 'Bakery sales' en el libro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2" xr16:uid="{621A7C98-A45A-4B48-AD8E-7034E6FEAF8D}" keepAlive="1" name="Consulta - Bakery sales (2)" description="Conexión a la consulta 'Bakery sales (2)' en el libro." type="5" refreshedVersion="8" background="1" saveData="1">
    <dbPr connection="Provider=Microsoft.Mashup.OleDb.1;Data Source=$Workbook$;Location=&quot;Bakery sales (2)&quot;;Extended Properties=&quot;&quot;" command="SELECT * FROM [Bakery sales (2)]"/>
  </connection>
  <connection id="3" xr16:uid="{56789B87-92B6-43CE-9988-BD19F36B8FED}" keepAlive="1" name="Consulta - Sales" description="Conexión a la consulta 'Sales' en el libro." type="5" refreshedVersion="0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<sst xmlns="http://schemas.openxmlformats.org/spreadsheetml/2006/main" count="622" uniqueCount="110">
  <si>
    <t xml:space="preserve">Análisis de datos en Excel </t>
  </si>
  <si>
    <t>French bakery daily sales | Kaggle</t>
  </si>
  <si>
    <t>Fuente:</t>
  </si>
  <si>
    <t>Record</t>
  </si>
  <si>
    <t>Estadística descriptiva</t>
  </si>
  <si>
    <t>Promedio</t>
  </si>
  <si>
    <t>Mediana</t>
  </si>
  <si>
    <t>Mínimo</t>
  </si>
  <si>
    <t>Máximo</t>
  </si>
  <si>
    <t>Rango</t>
  </si>
  <si>
    <t>Cantidad</t>
  </si>
  <si>
    <t>Precio unitario</t>
  </si>
  <si>
    <t>Ventas totales</t>
  </si>
  <si>
    <t>Lyon</t>
  </si>
  <si>
    <t>Marsella</t>
  </si>
  <si>
    <t>Total general</t>
  </si>
  <si>
    <t>Etiquetas de fila</t>
  </si>
  <si>
    <t>Ticket</t>
  </si>
  <si>
    <t>Tienda</t>
  </si>
  <si>
    <t>Fecha</t>
  </si>
  <si>
    <t>Hora</t>
  </si>
  <si>
    <t>Artículo</t>
  </si>
  <si>
    <t>Precio Unit</t>
  </si>
  <si>
    <t>Venta total</t>
  </si>
  <si>
    <t>Suma de Venta total</t>
  </si>
  <si>
    <t>Galette 8 Pers</t>
  </si>
  <si>
    <t>Sand Jb Emmental</t>
  </si>
  <si>
    <t>Pt Nantais</t>
  </si>
  <si>
    <t>Tarte Fruits 4P</t>
  </si>
  <si>
    <t>Gal Frangipane 4P</t>
  </si>
  <si>
    <t>Kouign Amann</t>
  </si>
  <si>
    <t>Sandwich Complet</t>
  </si>
  <si>
    <t>Traiteur</t>
  </si>
  <si>
    <t>Formule Sandwich</t>
  </si>
  <si>
    <t>Gd Kouign Amann</t>
  </si>
  <si>
    <t>Traditional Baguette</t>
  </si>
  <si>
    <t>Cafe Ou Eau</t>
  </si>
  <si>
    <t>Croissant</t>
  </si>
  <si>
    <t>Suma de Cantidad</t>
  </si>
  <si>
    <t>Gal Pomme 6P</t>
  </si>
  <si>
    <t>Tarte Fraise 6P</t>
  </si>
  <si>
    <t>Buche 8Pers</t>
  </si>
  <si>
    <t>Buche 6Pers</t>
  </si>
  <si>
    <t>Divers Boulangerie</t>
  </si>
  <si>
    <t>Buche 4Pers</t>
  </si>
  <si>
    <t>08 a. m.</t>
  </si>
  <si>
    <t>09 a. m.</t>
  </si>
  <si>
    <t>10 a. m.</t>
  </si>
  <si>
    <t>11 a. m.</t>
  </si>
  <si>
    <t>12 p. m.</t>
  </si>
  <si>
    <t>01 p. m.</t>
  </si>
  <si>
    <t>02 p. m.</t>
  </si>
  <si>
    <t>04 p. m.</t>
  </si>
  <si>
    <t>05 p. m.</t>
  </si>
  <si>
    <t>06 p. m.</t>
  </si>
  <si>
    <t>07 p. m.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</si>
  <si>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</si>
  <si>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</si>
  <si>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</si>
  <si>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</si>
  <si>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</si>
  <si>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</si>
  <si>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</si>
  <si>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</si>
  <si>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</si>
  <si>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</si>
  <si>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</si>
  <si>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</si>
  <si>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ratio= v/c</t>
  </si>
  <si>
    <t>Ratio (V/C)</t>
  </si>
  <si>
    <t>Facturación</t>
  </si>
  <si>
    <t xml:space="preserve"> Cantidad</t>
  </si>
  <si>
    <t>Cantidades</t>
  </si>
  <si>
    <t>Pregunta 4 Productos más facturan $</t>
  </si>
  <si>
    <t>Pregunta 2 Productos más vendidos Q</t>
  </si>
  <si>
    <t>Pregunta 3  Productos menos vendidos Q</t>
  </si>
  <si>
    <t>Pregunta 1 Tienda que genera mas venta y cantidades</t>
  </si>
  <si>
    <t>Pregunta 6 Hora de mayor concurrencia según ventas</t>
  </si>
  <si>
    <t>Baguette</t>
  </si>
  <si>
    <t>Royal 6P</t>
  </si>
  <si>
    <t>Gd Nantais</t>
  </si>
  <si>
    <t>Tartelette Fraise</t>
  </si>
  <si>
    <t>Pain Au Chocolat</t>
  </si>
  <si>
    <t>1. Tienda que genera más ventas $ y Q</t>
  </si>
  <si>
    <t xml:space="preserve">2. Top 5 productos más vendidos Q por tienda </t>
  </si>
  <si>
    <t xml:space="preserve">3. Top 5 productos menos vendidos Q por tienda </t>
  </si>
  <si>
    <t xml:space="preserve">4. Top 5 productos más vendidos $ por tienda </t>
  </si>
  <si>
    <t xml:space="preserve">5. Top 5 productos menos vendidos $ por tienda </t>
  </si>
  <si>
    <t>6. Horas de mayor concurrencia según ventas</t>
  </si>
  <si>
    <t>7. Meses con mayores ventas Q, $ y Ratio (precio unitario)</t>
  </si>
  <si>
    <t>Pregunta 5 Productos menos facturan $</t>
  </si>
  <si>
    <t>Grand Far Breton</t>
  </si>
  <si>
    <t>Gal Pomme 4P</t>
  </si>
  <si>
    <t>Divers Patisserie</t>
  </si>
  <si>
    <t>Gal Frangipane 6P</t>
  </si>
  <si>
    <t>Royal 4P</t>
  </si>
  <si>
    <t>Eclair</t>
  </si>
  <si>
    <t>Divers Viennoiserie</t>
  </si>
  <si>
    <t>Tarte Fraise 4Per</t>
  </si>
  <si>
    <t>Tarte Fruits 6P</t>
  </si>
  <si>
    <t>Campagne</t>
  </si>
  <si>
    <t>Platprepare7,00</t>
  </si>
  <si>
    <t>Tartelette</t>
  </si>
  <si>
    <t>Seigle</t>
  </si>
  <si>
    <t>Vik Bread</t>
  </si>
  <si>
    <t>Boule 400G</t>
  </si>
  <si>
    <t>Pregunta 7 Meses según cantidad, ventas y ratio</t>
  </si>
  <si>
    <t>Preguntas del problema</t>
  </si>
  <si>
    <r>
      <t xml:space="preserve">*El conjunto de datos pertenece a una panadería francesa. El conjunto de datos proporciona los detalles de las transacciones diarias de los clientes del año 2022.
</t>
    </r>
    <r>
      <rPr>
        <sz val="8"/>
        <color theme="1"/>
        <rFont val="Calibri"/>
        <family val="2"/>
        <scheme val="minor"/>
      </rPr>
      <t>(los datos han sido modificados. Para consultar los datos originales dirigirse a la fuente señalada).</t>
    </r>
  </si>
  <si>
    <t>Datos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</si>
</sst>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u/>
      <sz val="11"/>
      <color theme="10"/>
      <name val="Bahnschrift"/>
      <family val="2"/>
    </font>
    <font>
      <b/>
      <sz val="11"/>
      <color theme="0"/>
      <name val="Bahnschrift"/>
      <family val="2"/>
    </font>
    <font>
      <sz val="11"/>
      <color theme="0" tint="-0.249977111117893"/>
      <name val="Bahnschrift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1FFE8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6" fillId="5" borderId="0" xfId="1" applyFont="1" applyFill="1"/>
    <xf numFmtId="0" fontId="4" fillId="5" borderId="0" xfId="0" applyFont="1" applyFill="1"/>
    <xf numFmtId="0" fontId="7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2" xfId="2" applyNumberFormat="1" applyFont="1" applyFill="1" applyBorder="1"/>
    <xf numFmtId="14" fontId="0" fillId="0" borderId="2" xfId="0" applyNumberFormat="1" applyBorder="1"/>
    <xf numFmtId="168" fontId="0" fillId="0" borderId="2" xfId="0" applyNumberFormat="1" applyBorder="1"/>
    <xf numFmtId="165" fontId="0" fillId="0" borderId="2" xfId="2" applyNumberFormat="1" applyFont="1" applyFill="1" applyBorder="1" applyAlignment="1">
      <alignment vertical="center"/>
    </xf>
    <xf numFmtId="166" fontId="0" fillId="0" borderId="2" xfId="3" applyNumberFormat="1" applyFont="1" applyFill="1" applyBorder="1" applyAlignment="1">
      <alignment vertical="center"/>
    </xf>
    <xf numFmtId="167" fontId="0" fillId="0" borderId="3" xfId="3" applyNumberFormat="1" applyFont="1" applyFill="1" applyBorder="1" applyAlignment="1">
      <alignment vertical="center"/>
    </xf>
    <xf numFmtId="165" fontId="0" fillId="0" borderId="2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/>
    </xf>
    <xf numFmtId="166" fontId="0" fillId="0" borderId="0" xfId="3" applyNumberFormat="1" applyFont="1" applyFill="1" applyAlignment="1">
      <alignment vertical="center"/>
    </xf>
    <xf numFmtId="167" fontId="0" fillId="0" borderId="0" xfId="3" applyNumberFormat="1" applyFont="1" applyFill="1" applyAlignment="1">
      <alignment vertical="center"/>
    </xf>
    <xf numFmtId="166" fontId="0" fillId="0" borderId="0" xfId="3" applyNumberFormat="1" applyFont="1" applyFill="1" applyBorder="1" applyAlignment="1">
      <alignment vertical="center"/>
    </xf>
    <xf numFmtId="167" fontId="0" fillId="0" borderId="0" xfId="3" applyNumberFormat="1" applyFont="1" applyFill="1" applyBorder="1" applyAlignment="1">
      <alignment vertical="center"/>
    </xf>
    <xf numFmtId="167" fontId="0" fillId="0" borderId="0" xfId="0" applyNumberFormat="1"/>
    <xf numFmtId="0" fontId="0" fillId="0" borderId="0" xfId="0" applyAlignment="1">
      <alignment horizontal="left" vertical="top" wrapText="1"/>
    </xf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167" fontId="11" fillId="0" borderId="4" xfId="0" applyNumberFormat="1" applyFont="1" applyBorder="1"/>
    <xf numFmtId="0" fontId="11" fillId="0" borderId="4" xfId="0" applyFont="1" applyBorder="1"/>
    <xf numFmtId="164" fontId="0" fillId="0" borderId="0" xfId="0" applyNumberFormat="1"/>
    <xf numFmtId="0" fontId="11" fillId="0" borderId="0" xfId="0" applyFont="1"/>
    <xf numFmtId="0" fontId="7" fillId="0" borderId="0" xfId="0" applyFont="1"/>
    <xf numFmtId="0" fontId="4" fillId="0" borderId="4" xfId="0" applyFont="1" applyBorder="1"/>
    <xf numFmtId="1" fontId="4" fillId="0" borderId="4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 applyFill="1"/>
    <xf numFmtId="0" fontId="4" fillId="7" borderId="0" xfId="0" applyFont="1" applyFill="1"/>
    <xf numFmtId="0" fontId="0" fillId="7" borderId="0" xfId="0" applyFill="1"/>
    <xf numFmtId="0" fontId="8" fillId="7" borderId="0" xfId="0" applyFont="1" applyFill="1"/>
    <xf numFmtId="0" fontId="11" fillId="7" borderId="0" xfId="0" applyFont="1" applyFill="1"/>
    <xf numFmtId="0" fontId="0" fillId="0" borderId="0" xfId="0" applyAlignment="1">
      <alignment horizontal="left" vertical="top" wrapText="1"/>
    </xf>
    <xf numFmtId="0" fontId="0" fillId="8" borderId="0" xfId="0" applyFill="1"/>
    <xf numFmtId="0" fontId="4" fillId="9" borderId="0" xfId="0" applyFont="1" applyFill="1" applyAlignment="1">
      <alignment horizontal="left"/>
    </xf>
    <xf numFmtId="0" fontId="2" fillId="9" borderId="0" xfId="0" applyFont="1" applyFill="1" applyAlignment="1">
      <alignment horizontal="left" vertical="center"/>
    </xf>
    <xf numFmtId="0" fontId="0" fillId="9" borderId="0" xfId="0" applyFill="1"/>
    <xf numFmtId="0" fontId="5" fillId="9" borderId="0" xfId="0" applyFont="1" applyFill="1" applyAlignment="1">
      <alignment horizontal="left"/>
    </xf>
    <xf numFmtId="0" fontId="6" fillId="9" borderId="0" xfId="1" applyFont="1" applyFill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-&quot;$&quot;\ * #,##0_-;\-&quot;$&quot;\ * #,##0_-;_-&quot;$&quot;\ * &quot;-&quot;??_-;_-@_-"/>
    </dxf>
    <dxf>
      <numFmt numFmtId="164" formatCode="_-&quot;$&quot;\ * #,##0.00_-;\-&quot;$&quot;\ * #,##0.0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" formatCode="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69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 tint="0.14996795556505021"/>
        <name val="Bahnschrif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personalizado" pivot="0" table="0" count="9" xr9:uid="{55B47AA3-7B09-40B7-80CE-31D03E187C3A}">
      <tableStyleElement type="wholeTable" dxfId="31"/>
      <tableStyleElement type="headerRow" dxfId="30"/>
    </tableStyle>
    <tableStyle name="po" pivot="0" table="0" count="9" xr9:uid="{A91519D3-7E7F-4737-968D-8B9D397A08C7}">
      <tableStyleElement type="wholeTable" dxfId="29"/>
      <tableStyleElement type="headerRow" dxfId="28"/>
    </tableStyle>
    <tableStyle name="poo" pivot="0" table="0" count="10" xr9:uid="{684CA490-ADF4-4586-AC2E-0341F66A9D98}">
      <tableStyleElement type="wholeTable" dxfId="27"/>
      <tableStyleElement type="headerRow" dxfId="26"/>
    </tableStyle>
  </tableStyles>
  <colors>
    <mruColors>
      <color rgb="FFE1FFE8"/>
      <color rgb="FFF3FFF6"/>
      <color rgb="FFEAFFE7"/>
      <color rgb="FFE7F4FF"/>
      <color rgb="FFF8DBFD"/>
      <color rgb="FFD9FFEE"/>
      <color rgb="FFCDFFDB"/>
      <color rgb="FF9BFFB8"/>
      <color rgb="FFF2F2F2"/>
      <color rgb="FFFFFF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o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006666"/>
              </stop>
              <stop position="1">
                <color rgb="FF00666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24994659260841701"/>
            <name val="Bahnschrift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 tint="0.1499679555650502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personalizado">
        <x15:timelineStyle name="personalizado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panaderia.xlsx]Análisis.!Resumen por tienda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ventas y cantidades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Análisis.!$C$19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Análisis.!$C$20:$C$22</c:f>
              <c:numCache>
                <c:formatCode>_-"$"\ * #,##0_-;\-"$"\ * #,##0_-;_-"$"\ * "-"??_-;_-@_-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1-4DC8-B9AC-7A2C41F6E218}"/>
            </c:ext>
          </c:extLst>
        </c:ser>
        <c:ser>
          <c:idx val="1"/>
          <c:order val="1"/>
          <c:tx>
            <c:strRef>
              <c:f>Análisis.!$D$19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Análisis.!$D$20:$D$22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1-4DC8-B9AC-7A2C41F6E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113344"/>
        <c:axId val="1090114304"/>
      </c:barChart>
      <c:catAx>
        <c:axId val="10901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14304"/>
        <c:crosses val="autoZero"/>
        <c:auto val="1"/>
        <c:lblAlgn val="ctr"/>
        <c:lblOffset val="100"/>
        <c:noMultiLvlLbl val="0"/>
      </c:catAx>
      <c:valAx>
        <c:axId val="1090114304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[Análisis de panaderia.xlsx]Análisis.!Resumen por tienda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solidFill>
                  <a:schemeClr val="accent2">
                    <a:lumMod val="50000"/>
                  </a:schemeClr>
                </a:solidFill>
              </a:rPr>
              <a:t>Resumen de ventas y cantidades por tienda</a:t>
            </a:r>
          </a:p>
        </c:rich>
      </c:tx>
      <c:layout>
        <c:manualLayout>
          <c:xMode val="edge"/>
          <c:yMode val="edge"/>
          <c:x val="0.12841113590978503"/>
          <c:y val="6.3720765941624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Análisis.!$C$19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Análisis.!$C$20:$C$22</c:f>
              <c:numCache>
                <c:formatCode>_-"$"\ * #,##0_-;\-"$"\ * #,##0_-;_-"$"\ * "-"??_-;_-@_-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3-4342-BB01-D1E242642958}"/>
            </c:ext>
          </c:extLst>
        </c:ser>
        <c:ser>
          <c:idx val="1"/>
          <c:order val="1"/>
          <c:tx>
            <c:strRef>
              <c:f>Análisis.!$D$19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Análisis.!$D$20:$D$22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3-4342-BB01-D1E2426429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113344"/>
        <c:axId val="1090114304"/>
      </c:barChart>
      <c:catAx>
        <c:axId val="10901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14304"/>
        <c:crosses val="autoZero"/>
        <c:auto val="1"/>
        <c:lblAlgn val="ctr"/>
        <c:lblOffset val="100"/>
        <c:noMultiLvlLbl val="0"/>
      </c:catAx>
      <c:valAx>
        <c:axId val="1090114304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94349817925527"/>
          <c:y val="0.89618411940144904"/>
          <c:w val="0.52768236814284031"/>
          <c:h val="7.6585626285128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[Análisis de panaderia.xlsx]Análisis.!Resumen de meses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solidFill>
                  <a:schemeClr val="accent2">
                    <a:lumMod val="50000"/>
                  </a:schemeClr>
                </a:solidFill>
              </a:rPr>
              <a:t>RESUMEN</a:t>
            </a:r>
            <a:r>
              <a:rPr lang="es-PE" sz="1600" b="1" baseline="0">
                <a:solidFill>
                  <a:schemeClr val="accent2">
                    <a:lumMod val="50000"/>
                  </a:schemeClr>
                </a:solidFill>
              </a:rPr>
              <a:t> DE VENTAS DEL AÑO</a:t>
            </a:r>
            <a:endParaRPr lang="es-PE" sz="16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5050267282645797"/>
          <c:y val="3.023624506786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Análisis.!$C$118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Análisis.!$C$119:$C$131</c:f>
              <c:numCache>
                <c:formatCode>_-"$"\ * #,##0_-;\-"$"\ * #,##0_-;_-"$"\ * "-"??_-;_-@_-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6-4159-ABBC-9879595DC205}"/>
            </c:ext>
          </c:extLst>
        </c:ser>
        <c:ser>
          <c:idx val="1"/>
          <c:order val="1"/>
          <c:tx>
            <c:strRef>
              <c:f>Análisis.!$D$118</c:f>
              <c:strCache>
                <c:ptCount val="1"/>
                <c:pt idx="0">
                  <c:v> Cantidad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Análisis.!$D$119:$D$131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6-4159-ABBC-9879595D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119712"/>
        <c:axId val="658120192"/>
      </c:barChart>
      <c:lineChart>
        <c:grouping val="standard"/>
        <c:varyColors val="0"/>
        <c:ser>
          <c:idx val="2"/>
          <c:order val="2"/>
          <c:tx>
            <c:strRef>
              <c:f>Análisis.!$E$118</c:f>
              <c:strCache>
                <c:ptCount val="1"/>
                <c:pt idx="0">
                  <c:v>Ratio (V/C)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Análisis.!$E$119:$E$131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6-4159-ABBC-9879595D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0960"/>
        <c:axId val="656332880"/>
      </c:lineChart>
      <c:catAx>
        <c:axId val="6581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0192"/>
        <c:crosses val="autoZero"/>
        <c:auto val="1"/>
        <c:lblAlgn val="ctr"/>
        <c:lblOffset val="100"/>
        <c:noMultiLvlLbl val="0"/>
      </c:catAx>
      <c:valAx>
        <c:axId val="65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Facturación</a:t>
                </a:r>
                <a:r>
                  <a:rPr lang="es-PE" sz="1200" b="1" baseline="0"/>
                  <a:t> y cantidad</a:t>
                </a:r>
                <a:endParaRPr lang="es-P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19712"/>
        <c:crosses val="autoZero"/>
        <c:crossBetween val="between"/>
      </c:valAx>
      <c:valAx>
        <c:axId val="65633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6330960"/>
        <c:crosses val="max"/>
        <c:crossBetween val="between"/>
      </c:valAx>
      <c:catAx>
        <c:axId val="65633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33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92699910563945"/>
          <c:y val="0.92810127208830373"/>
          <c:w val="0.4810054434094827"/>
          <c:h val="5.304014255308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más facturan $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</a:rPr>
              <a:t>Productos que más</a:t>
            </a:r>
            <a:r>
              <a:rPr lang="en-US" sz="1600" b="1" baseline="0">
                <a:solidFill>
                  <a:schemeClr val="accent2">
                    <a:lumMod val="50000"/>
                  </a:schemeClr>
                </a:solidFill>
              </a:rPr>
              <a:t> facturan $ por tienda</a:t>
            </a:r>
            <a:endParaRPr lang="en-US" sz="16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9.6145698847867681E-2"/>
          <c:y val="0.1684110573397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870450568678915"/>
          <c:y val="0.26328484981044037"/>
          <c:w val="0.34336023622047246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Análisis.!$B$65:$B$77</c:f>
              <c:multiLvlStrCache>
                <c:ptCount val="10"/>
                <c:lvl>
                  <c:pt idx="0">
                    <c:v>Gd Kouign Amann</c:v>
                  </c:pt>
                  <c:pt idx="1">
                    <c:v>Cafe Ou Eau</c:v>
                  </c:pt>
                  <c:pt idx="2">
                    <c:v>Sandwich Complet</c:v>
                  </c:pt>
                  <c:pt idx="3">
                    <c:v>Traiteur</c:v>
                  </c:pt>
                  <c:pt idx="4">
                    <c:v>Formule Sandwich</c:v>
                  </c:pt>
                  <c:pt idx="5">
                    <c:v>Sandwich Complet</c:v>
                  </c:pt>
                  <c:pt idx="6">
                    <c:v>Gd Nantais</c:v>
                  </c:pt>
                  <c:pt idx="7">
                    <c:v>Traiteur</c:v>
                  </c:pt>
                  <c:pt idx="8">
                    <c:v>Gd Kouign Amann</c:v>
                  </c:pt>
                  <c:pt idx="9">
                    <c:v>Formule Sandwich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Análisis.!$C$65:$C$77</c:f>
              <c:numCache>
                <c:formatCode>_-"$"\ * #,##0_-;\-"$"\ * #,##0_-;_-"$"\ * "-"??_-;_-@_-</c:formatCode>
                <c:ptCount val="10"/>
                <c:pt idx="0">
                  <c:v>1425</c:v>
                </c:pt>
                <c:pt idx="1">
                  <c:v>2000</c:v>
                </c:pt>
                <c:pt idx="2">
                  <c:v>2025</c:v>
                </c:pt>
                <c:pt idx="3">
                  <c:v>3191</c:v>
                </c:pt>
                <c:pt idx="4">
                  <c:v>9945</c:v>
                </c:pt>
                <c:pt idx="5">
                  <c:v>1530</c:v>
                </c:pt>
                <c:pt idx="6">
                  <c:v>2090</c:v>
                </c:pt>
                <c:pt idx="7">
                  <c:v>2266.5</c:v>
                </c:pt>
                <c:pt idx="8">
                  <c:v>2550</c:v>
                </c:pt>
                <c:pt idx="9">
                  <c:v>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6-4E35-A77A-5B8120B5A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299904"/>
        <c:axId val="713297024"/>
      </c:barChart>
      <c:catAx>
        <c:axId val="7132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297024"/>
        <c:crosses val="autoZero"/>
        <c:auto val="1"/>
        <c:lblAlgn val="ctr"/>
        <c:lblOffset val="100"/>
        <c:noMultiLvlLbl val="0"/>
      </c:catAx>
      <c:valAx>
        <c:axId val="713297024"/>
        <c:scaling>
          <c:orientation val="minMax"/>
        </c:scaling>
        <c:delete val="1"/>
        <c:axPos val="t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7132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menos facturan $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2">
                    <a:lumMod val="50000"/>
                  </a:schemeClr>
                </a:solidFill>
              </a:rPr>
              <a:t>Productos que menos facturan $ por tienda</a:t>
            </a:r>
          </a:p>
        </c:rich>
      </c:tx>
      <c:layout>
        <c:manualLayout>
          <c:xMode val="edge"/>
          <c:yMode val="edge"/>
          <c:x val="0.10477395515188118"/>
          <c:y val="5.4425241122150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473882897606695"/>
          <c:y val="0.11952387675325581"/>
          <c:w val="0.69122547959931258"/>
          <c:h val="0.847216253672096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Análisis.!$B$84:$B$96</c:f>
              <c:multiLvlStrCache>
                <c:ptCount val="10"/>
                <c:lvl>
                  <c:pt idx="0">
                    <c:v>Galette 8 Pers</c:v>
                  </c:pt>
                  <c:pt idx="1">
                    <c:v>Sand Jb Emmental</c:v>
                  </c:pt>
                  <c:pt idx="2">
                    <c:v>Tarte Fruits 4P</c:v>
                  </c:pt>
                  <c:pt idx="3">
                    <c:v>Pt Nantais</c:v>
                  </c:pt>
                  <c:pt idx="4">
                    <c:v>Tartelette Fraise</c:v>
                  </c:pt>
                  <c:pt idx="5">
                    <c:v>Galette 8 Pers</c:v>
                  </c:pt>
                  <c:pt idx="6">
                    <c:v>Gal Frangipane 4P</c:v>
                  </c:pt>
                  <c:pt idx="7">
                    <c:v>Kouign Amann</c:v>
                  </c:pt>
                  <c:pt idx="8">
                    <c:v>Divers Boulangerie</c:v>
                  </c:pt>
                  <c:pt idx="9">
                    <c:v>Pain Au Chocolat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Análisis.!$C$84:$C$96</c:f>
              <c:numCache>
                <c:formatCode>_-"$"\ * #,##0.00_-;\-"$"\ * #,##0.00_-;_-"$"\ * "-"??_-;_-@_-</c:formatCode>
                <c:ptCount val="10"/>
                <c:pt idx="0">
                  <c:v>160</c:v>
                </c:pt>
                <c:pt idx="1">
                  <c:v>175</c:v>
                </c:pt>
                <c:pt idx="2">
                  <c:v>180</c:v>
                </c:pt>
                <c:pt idx="3">
                  <c:v>180</c:v>
                </c:pt>
                <c:pt idx="4">
                  <c:v>240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210</c:v>
                </c:pt>
                <c:pt idx="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40CC-A36E-3F58602A7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9859856"/>
        <c:axId val="739850736"/>
      </c:barChart>
      <c:catAx>
        <c:axId val="7398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9850736"/>
        <c:crosses val="autoZero"/>
        <c:auto val="1"/>
        <c:lblAlgn val="ctr"/>
        <c:lblOffset val="100"/>
        <c:noMultiLvlLbl val="0"/>
      </c:catAx>
      <c:valAx>
        <c:axId val="739850736"/>
        <c:scaling>
          <c:orientation val="minMax"/>
        </c:scaling>
        <c:delete val="1"/>
        <c:axPos val="b"/>
        <c:numFmt formatCode="_-&quot;$&quot;\ * #,##0.00_-;\-&quot;$&quot;\ * #,##0.00_-;_-&quot;$&quot;\ * &quot;-&quot;??_-;_-@_-" sourceLinked="1"/>
        <c:majorTickMark val="none"/>
        <c:minorTickMark val="none"/>
        <c:tickLblPos val="nextTo"/>
        <c:crossAx val="739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[Análisis de panaderia.xlsx]Análisis.!Hora de mayor concurrencia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>
                <a:solidFill>
                  <a:schemeClr val="accent2">
                    <a:lumMod val="50000"/>
                  </a:schemeClr>
                </a:solidFill>
              </a:rPr>
              <a:t>Horas más</a:t>
            </a:r>
            <a:r>
              <a:rPr lang="es-PE" sz="1800" b="1" baseline="0">
                <a:solidFill>
                  <a:schemeClr val="accent2">
                    <a:lumMod val="50000"/>
                  </a:schemeClr>
                </a:solidFill>
              </a:rPr>
              <a:t> concurridas</a:t>
            </a:r>
            <a:endParaRPr lang="es-PE" sz="18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8901536820034149"/>
          <c:y val="8.1637861683225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325002852904262E-2"/>
          <c:y val="0.12718947059686173"/>
          <c:w val="0.91067499714709577"/>
          <c:h val="0.71542845969594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Análisis.!$C$101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Análisis.!$B$102:$B$113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Análisis.!$C$102:$C$113</c:f>
              <c:numCache>
                <c:formatCode>_-"$"\ * #,##0_-;\-"$"\ * #,##0_-;_-"$"\ * "-"??_-;_-@_-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A-4009-B7D5-A9B3A00C0EBE}"/>
            </c:ext>
          </c:extLst>
        </c:ser>
        <c:ser>
          <c:idx val="1"/>
          <c:order val="1"/>
          <c:tx>
            <c:strRef>
              <c:f>Análisis.!$D$101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Análisis.!$B$102:$B$113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Análisis.!$D$102:$D$113</c:f>
              <c:numCache>
                <c:formatCode>0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A-4009-B7D5-A9B3A00C0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9762624"/>
        <c:axId val="1089763584"/>
      </c:barChart>
      <c:catAx>
        <c:axId val="1089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763584"/>
        <c:crosses val="autoZero"/>
        <c:auto val="1"/>
        <c:lblAlgn val="ctr"/>
        <c:lblOffset val="100"/>
        <c:noMultiLvlLbl val="0"/>
      </c:catAx>
      <c:valAx>
        <c:axId val="1089763584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762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417946958649981"/>
          <c:y val="0.93126964516973099"/>
          <c:w val="0.33465149495517532"/>
          <c:h val="5.0702813857832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mas vendidos Q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</a:rPr>
              <a:t>Productos más vendidos Q por tienda</a:t>
            </a:r>
          </a:p>
        </c:rich>
      </c:tx>
      <c:layout>
        <c:manualLayout>
          <c:xMode val="edge"/>
          <c:yMode val="edge"/>
          <c:x val="0.12306346579202079"/>
          <c:y val="3.6283494081433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835925925925927"/>
          <c:y val="0.10739143518518519"/>
          <c:w val="0.64164074074074073"/>
          <c:h val="0.85145115740740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Análisis.!$B$28:$B$41</c:f>
              <c:multiLvlStrCache>
                <c:ptCount val="11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  <c:pt idx="8">
                    <c:v>Baguette</c:v>
                  </c:pt>
                  <c:pt idx="9">
                    <c:v>Sandwich Complet</c:v>
                  </c:pt>
                  <c:pt idx="10">
                    <c:v>Gd Kouign Amann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Análisis.!$C$28:$C$41</c:f>
              <c:numCache>
                <c:formatCode>General</c:formatCode>
                <c:ptCount val="11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  <c:pt idx="8">
                  <c:v>450</c:v>
                </c:pt>
                <c:pt idx="9">
                  <c:v>340</c:v>
                </c:pt>
                <c:pt idx="1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2-4B19-9971-026B23A61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1393696"/>
        <c:axId val="1503753440"/>
      </c:barChart>
      <c:catAx>
        <c:axId val="193139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3753440"/>
        <c:crosses val="autoZero"/>
        <c:auto val="1"/>
        <c:lblAlgn val="ctr"/>
        <c:lblOffset val="100"/>
        <c:noMultiLvlLbl val="0"/>
      </c:catAx>
      <c:valAx>
        <c:axId val="150375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1393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menos vendidos Q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>
                    <a:lumMod val="50000"/>
                  </a:schemeClr>
                </a:solidFill>
              </a:rPr>
              <a:t>Productos menos vendidos</a:t>
            </a:r>
            <a:r>
              <a:rPr lang="en-US" sz="1600" b="1" baseline="0">
                <a:solidFill>
                  <a:schemeClr val="accent2">
                    <a:lumMod val="50000"/>
                  </a:schemeClr>
                </a:solidFill>
              </a:rPr>
              <a:t> Q por tienda</a:t>
            </a:r>
            <a:endParaRPr lang="en-US" sz="16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0733083136887442E-2"/>
          <c:y val="4.213701980434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122846192979169"/>
          <c:y val="0.1497348484848485"/>
          <c:w val="0.6606110713429687"/>
          <c:h val="0.80859848484848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Análisis.!$B$46:$B$60</c:f>
              <c:multiLvlStrCache>
                <c:ptCount val="12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Royal 6P</c:v>
                  </c:pt>
                  <c:pt idx="7">
                    <c:v>Buche 6Pers</c:v>
                  </c:pt>
                  <c:pt idx="8">
                    <c:v>Gal Pomme 6P</c:v>
                  </c:pt>
                  <c:pt idx="9">
                    <c:v>Gal Frangipane 4P</c:v>
                  </c:pt>
                  <c:pt idx="10">
                    <c:v>Divers Boulangerie</c:v>
                  </c:pt>
                  <c:pt idx="11">
                    <c:v>Galette 8 Pers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Análisis.!$C$46:$C$60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8-460E-BCC1-E012DF6A1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310944"/>
        <c:axId val="713301824"/>
      </c:barChart>
      <c:catAx>
        <c:axId val="7133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301824"/>
        <c:crosses val="autoZero"/>
        <c:auto val="1"/>
        <c:lblAlgn val="ctr"/>
        <c:lblOffset val="100"/>
        <c:noMultiLvlLbl val="0"/>
      </c:catAx>
      <c:valAx>
        <c:axId val="71330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3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cantidades</a:t>
            </a:r>
            <a:r>
              <a:rPr lang="es-PE" baseline="0"/>
              <a:t> y ventas totales de la empresa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Análisis.!$G$19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Análisis.!$H$19</c:f>
              <c:numCache>
                <c:formatCode>_-"$"\ * #,##0_-;\-"$"\ * #,##0_-;_-"$"\ * "-"??_-;_-@_-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D-42BC-AA3C-1F434787A9C9}"/>
            </c:ext>
          </c:extLst>
        </c:ser>
        <c:ser>
          <c:idx val="1"/>
          <c:order val="1"/>
          <c:tx>
            <c:strRef>
              <c:f>Análisis.!$G$20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Análisis.!$H$20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D-42BC-AA3C-1F434787A9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5127728"/>
        <c:axId val="595124368"/>
      </c:barChart>
      <c:catAx>
        <c:axId val="59512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5124368"/>
        <c:crosses val="autoZero"/>
        <c:auto val="1"/>
        <c:lblAlgn val="ctr"/>
        <c:lblOffset val="100"/>
        <c:noMultiLvlLbl val="0"/>
      </c:catAx>
      <c:valAx>
        <c:axId val="595124368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5951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panaderia.xlsx]Análisis.!Resumen de meses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Análisis.!$C$118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Análisis.!$C$119:$C$131</c:f>
              <c:numCache>
                <c:formatCode>_-"$"\ * #,##0_-;\-"$"\ * #,##0_-;_-"$"\ * "-"??_-;_-@_-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A-428B-A20C-C1584B095CD7}"/>
            </c:ext>
          </c:extLst>
        </c:ser>
        <c:ser>
          <c:idx val="1"/>
          <c:order val="1"/>
          <c:tx>
            <c:strRef>
              <c:f>Análisis.!$D$118</c:f>
              <c:strCache>
                <c:ptCount val="1"/>
                <c:pt idx="0">
                  <c:v>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Análisis.!$D$119:$D$131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A-428B-A20C-C1584B09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119712"/>
        <c:axId val="658120192"/>
      </c:barChart>
      <c:lineChart>
        <c:grouping val="standard"/>
        <c:varyColors val="0"/>
        <c:ser>
          <c:idx val="2"/>
          <c:order val="2"/>
          <c:tx>
            <c:strRef>
              <c:f>Análisis.!$E$118</c:f>
              <c:strCache>
                <c:ptCount val="1"/>
                <c:pt idx="0">
                  <c:v>Ratio (V/C)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Análisis.!$B$119:$B$131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Análisis.!$E$119:$E$131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A-428B-A20C-C1584B09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0960"/>
        <c:axId val="656332880"/>
      </c:lineChart>
      <c:catAx>
        <c:axId val="6581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0192"/>
        <c:crosses val="autoZero"/>
        <c:auto val="1"/>
        <c:lblAlgn val="ctr"/>
        <c:lblOffset val="100"/>
        <c:noMultiLvlLbl val="0"/>
      </c:catAx>
      <c:valAx>
        <c:axId val="65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Facturación</a:t>
                </a:r>
                <a:r>
                  <a:rPr lang="es-PE" baseline="0"/>
                  <a:t> y cantidad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19712"/>
        <c:crosses val="autoZero"/>
        <c:crossBetween val="between"/>
      </c:valAx>
      <c:valAx>
        <c:axId val="65633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6330960"/>
        <c:crosses val="max"/>
        <c:crossBetween val="between"/>
      </c:valAx>
      <c:catAx>
        <c:axId val="65633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33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panaderia.xlsx]Análisis.!Hora de mayor concurrencia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más</a:t>
            </a:r>
            <a:r>
              <a:rPr lang="es-PE" baseline="0"/>
              <a:t> concurridas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Análisis.!$C$101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Análisis.!$B$102:$B$113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Análisis.!$C$102:$C$113</c:f>
              <c:numCache>
                <c:formatCode>_-"$"\ * #,##0_-;\-"$"\ * #,##0_-;_-"$"\ * "-"??_-;_-@_-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0-41D1-9A72-82900E30DECE}"/>
            </c:ext>
          </c:extLst>
        </c:ser>
        <c:ser>
          <c:idx val="1"/>
          <c:order val="1"/>
          <c:tx>
            <c:strRef>
              <c:f>Análisis.!$D$101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Análisis.!$B$102:$B$113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Análisis.!$D$102:$D$113</c:f>
              <c:numCache>
                <c:formatCode>0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0-41D1-9A72-82900E30D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9762624"/>
        <c:axId val="1089763584"/>
      </c:barChart>
      <c:catAx>
        <c:axId val="1089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763584"/>
        <c:crosses val="autoZero"/>
        <c:auto val="1"/>
        <c:lblAlgn val="ctr"/>
        <c:lblOffset val="100"/>
        <c:noMultiLvlLbl val="0"/>
      </c:catAx>
      <c:valAx>
        <c:axId val="1089763584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762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mas vendidos Q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</a:t>
            </a:r>
            <a:r>
              <a:rPr lang="en-US" baseline="0"/>
              <a:t> vendidos Q por tienda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Análisis.!$B$28:$B$41</c:f>
              <c:multiLvlStrCache>
                <c:ptCount val="11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  <c:pt idx="8">
                    <c:v>Baguette</c:v>
                  </c:pt>
                  <c:pt idx="9">
                    <c:v>Sandwich Complet</c:v>
                  </c:pt>
                  <c:pt idx="10">
                    <c:v>Gd Kouign Amann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Análisis.!$C$28:$C$41</c:f>
              <c:numCache>
                <c:formatCode>General</c:formatCode>
                <c:ptCount val="11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  <c:pt idx="8">
                  <c:v>450</c:v>
                </c:pt>
                <c:pt idx="9">
                  <c:v>340</c:v>
                </c:pt>
                <c:pt idx="1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5-4202-BEB2-36B4623A3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1393696"/>
        <c:axId val="1503753440"/>
      </c:barChart>
      <c:catAx>
        <c:axId val="193139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3753440"/>
        <c:crosses val="autoZero"/>
        <c:auto val="1"/>
        <c:lblAlgn val="ctr"/>
        <c:lblOffset val="100"/>
        <c:noMultiLvlLbl val="0"/>
      </c:catAx>
      <c:valAx>
        <c:axId val="150375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1393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menos vendidos Q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</a:t>
            </a:r>
            <a:r>
              <a:rPr lang="en-US" baseline="0"/>
              <a:t> Q por tienda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Análisis.!$B$46:$B$60</c:f>
              <c:multiLvlStrCache>
                <c:ptCount val="12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Royal 6P</c:v>
                  </c:pt>
                  <c:pt idx="7">
                    <c:v>Buche 6Pers</c:v>
                  </c:pt>
                  <c:pt idx="8">
                    <c:v>Gal Pomme 6P</c:v>
                  </c:pt>
                  <c:pt idx="9">
                    <c:v>Gal Frangipane 4P</c:v>
                  </c:pt>
                  <c:pt idx="10">
                    <c:v>Divers Boulangerie</c:v>
                  </c:pt>
                  <c:pt idx="11">
                    <c:v>Galette 8 Pers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Análisis.!$C$46:$C$60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373-A939-04E2592D0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310944"/>
        <c:axId val="713301824"/>
      </c:barChart>
      <c:catAx>
        <c:axId val="7133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301824"/>
        <c:crosses val="autoZero"/>
        <c:auto val="1"/>
        <c:lblAlgn val="ctr"/>
        <c:lblOffset val="100"/>
        <c:noMultiLvlLbl val="0"/>
      </c:catAx>
      <c:valAx>
        <c:axId val="71330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3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más facturan $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que más</a:t>
            </a:r>
            <a:r>
              <a:rPr lang="en-US" baseline="0"/>
              <a:t> facturan $ por tienda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3870450568678915"/>
          <c:y val="0.26328484981044037"/>
          <c:w val="0.34336023622047246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Análisis.!$B$65:$B$77</c:f>
              <c:multiLvlStrCache>
                <c:ptCount val="10"/>
                <c:lvl>
                  <c:pt idx="0">
                    <c:v>Gd Kouign Amann</c:v>
                  </c:pt>
                  <c:pt idx="1">
                    <c:v>Cafe Ou Eau</c:v>
                  </c:pt>
                  <c:pt idx="2">
                    <c:v>Sandwich Complet</c:v>
                  </c:pt>
                  <c:pt idx="3">
                    <c:v>Traiteur</c:v>
                  </c:pt>
                  <c:pt idx="4">
                    <c:v>Formule Sandwich</c:v>
                  </c:pt>
                  <c:pt idx="5">
                    <c:v>Sandwich Complet</c:v>
                  </c:pt>
                  <c:pt idx="6">
                    <c:v>Gd Nantais</c:v>
                  </c:pt>
                  <c:pt idx="7">
                    <c:v>Traiteur</c:v>
                  </c:pt>
                  <c:pt idx="8">
                    <c:v>Gd Kouign Amann</c:v>
                  </c:pt>
                  <c:pt idx="9">
                    <c:v>Formule Sandwich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Análisis.!$C$65:$C$77</c:f>
              <c:numCache>
                <c:formatCode>_-"$"\ * #,##0_-;\-"$"\ * #,##0_-;_-"$"\ * "-"??_-;_-@_-</c:formatCode>
                <c:ptCount val="10"/>
                <c:pt idx="0">
                  <c:v>1425</c:v>
                </c:pt>
                <c:pt idx="1">
                  <c:v>2000</c:v>
                </c:pt>
                <c:pt idx="2">
                  <c:v>2025</c:v>
                </c:pt>
                <c:pt idx="3">
                  <c:v>3191</c:v>
                </c:pt>
                <c:pt idx="4">
                  <c:v>9945</c:v>
                </c:pt>
                <c:pt idx="5">
                  <c:v>1530</c:v>
                </c:pt>
                <c:pt idx="6">
                  <c:v>2090</c:v>
                </c:pt>
                <c:pt idx="7">
                  <c:v>2266.5</c:v>
                </c:pt>
                <c:pt idx="8">
                  <c:v>2550</c:v>
                </c:pt>
                <c:pt idx="9">
                  <c:v>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84C-A0B3-6201E2B4CE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3299904"/>
        <c:axId val="713297024"/>
      </c:barChart>
      <c:catAx>
        <c:axId val="7132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297024"/>
        <c:crosses val="autoZero"/>
        <c:auto val="1"/>
        <c:lblAlgn val="ctr"/>
        <c:lblOffset val="100"/>
        <c:noMultiLvlLbl val="0"/>
      </c:catAx>
      <c:valAx>
        <c:axId val="713297024"/>
        <c:scaling>
          <c:orientation val="minMax"/>
        </c:scaling>
        <c:delete val="1"/>
        <c:axPos val="t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7132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panaderia.xlsx]Análisis.!Productos menos facturan $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Análisis.!$B$84:$B$96</c:f>
              <c:multiLvlStrCache>
                <c:ptCount val="10"/>
                <c:lvl>
                  <c:pt idx="0">
                    <c:v>Galette 8 Pers</c:v>
                  </c:pt>
                  <c:pt idx="1">
                    <c:v>Sand Jb Emmental</c:v>
                  </c:pt>
                  <c:pt idx="2">
                    <c:v>Tarte Fruits 4P</c:v>
                  </c:pt>
                  <c:pt idx="3">
                    <c:v>Pt Nantais</c:v>
                  </c:pt>
                  <c:pt idx="4">
                    <c:v>Tartelette Fraise</c:v>
                  </c:pt>
                  <c:pt idx="5">
                    <c:v>Galette 8 Pers</c:v>
                  </c:pt>
                  <c:pt idx="6">
                    <c:v>Gal Frangipane 4P</c:v>
                  </c:pt>
                  <c:pt idx="7">
                    <c:v>Kouign Amann</c:v>
                  </c:pt>
                  <c:pt idx="8">
                    <c:v>Divers Boulangerie</c:v>
                  </c:pt>
                  <c:pt idx="9">
                    <c:v>Pain Au Chocolat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Análisis.!$C$84:$C$96</c:f>
              <c:numCache>
                <c:formatCode>_-"$"\ * #,##0.00_-;\-"$"\ * #,##0.00_-;_-"$"\ * "-"??_-;_-@_-</c:formatCode>
                <c:ptCount val="10"/>
                <c:pt idx="0">
                  <c:v>160</c:v>
                </c:pt>
                <c:pt idx="1">
                  <c:v>175</c:v>
                </c:pt>
                <c:pt idx="2">
                  <c:v>180</c:v>
                </c:pt>
                <c:pt idx="3">
                  <c:v>180</c:v>
                </c:pt>
                <c:pt idx="4">
                  <c:v>240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210</c:v>
                </c:pt>
                <c:pt idx="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40D4-86C0-CC64236BD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9859856"/>
        <c:axId val="739850736"/>
      </c:barChart>
      <c:catAx>
        <c:axId val="7398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9850736"/>
        <c:crosses val="autoZero"/>
        <c:auto val="1"/>
        <c:lblAlgn val="ctr"/>
        <c:lblOffset val="100"/>
        <c:noMultiLvlLbl val="0"/>
      </c:catAx>
      <c:valAx>
        <c:axId val="739850736"/>
        <c:scaling>
          <c:orientation val="minMax"/>
        </c:scaling>
        <c:delete val="1"/>
        <c:axPos val="b"/>
        <c:numFmt formatCode="_-&quot;$&quot;\ * #,##0.00_-;\-&quot;$&quot;\ * #,##0.00_-;_-&quot;$&quot;\ * &quot;-&quot;??_-;_-@_-" sourceLinked="1"/>
        <c:majorTickMark val="none"/>
        <c:minorTickMark val="none"/>
        <c:tickLblPos val="nextTo"/>
        <c:crossAx val="739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solidFill>
                  <a:schemeClr val="accent2">
                    <a:lumMod val="50000"/>
                  </a:schemeClr>
                </a:solidFill>
              </a:rPr>
              <a:t>Resumen de ventas</a:t>
            </a:r>
            <a:r>
              <a:rPr lang="es-PE" sz="1600" b="1" baseline="0">
                <a:solidFill>
                  <a:schemeClr val="accent2">
                    <a:lumMod val="50000"/>
                  </a:schemeClr>
                </a:solidFill>
              </a:rPr>
              <a:t> totales de la empresa</a:t>
            </a:r>
            <a:endParaRPr lang="es-PE" sz="16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7436673323152826"/>
          <c:y val="0.14846291132180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Análisis.!$G$19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Análisis.!$H$19</c:f>
              <c:numCache>
                <c:formatCode>_-"$"\ * #,##0_-;\-"$"\ * #,##0_-;_-"$"\ * "-"??_-;_-@_-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E-4249-BB06-BFDBCA626050}"/>
            </c:ext>
          </c:extLst>
        </c:ser>
        <c:ser>
          <c:idx val="1"/>
          <c:order val="1"/>
          <c:tx>
            <c:strRef>
              <c:f>Análisis.!$G$20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Análisis.!$H$20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E-4249-BB06-BFDBCA626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5127728"/>
        <c:axId val="595124368"/>
      </c:barChart>
      <c:catAx>
        <c:axId val="59512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5124368"/>
        <c:crosses val="autoZero"/>
        <c:auto val="1"/>
        <c:lblAlgn val="ctr"/>
        <c:lblOffset val="100"/>
        <c:noMultiLvlLbl val="0"/>
      </c:catAx>
      <c:valAx>
        <c:axId val="595124368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5951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41195818160458"/>
          <c:y val="0.75349468602154956"/>
          <c:w val="0.4952740514507224"/>
          <c:h val="7.8672283615795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510987</xdr:colOff>
      <xdr:row>15</xdr:row>
      <xdr:rowOff>10887</xdr:rowOff>
    </xdr:from>
    <xdr:to>
      <xdr:col>20</xdr:col>
      <xdr:colOff>47737</xdr:colOff>
      <xdr:row>22</xdr:row>
      <xdr:rowOff>127427</xdr:rowOff>
    </xdr:to>
    <xdr:graphicFrame macro="">
      <xdr:nvGraphicFramePr>
        <xdr:cNvPr id="4" name="Más $ y Q">
          <a:extLst>
            <a:ext uri="{FF2B5EF4-FFF2-40B4-BE49-F238E27FC236}">
              <a16:creationId xmlns:a16="http://schemas.microsoft.com/office/drawing/2014/main" id="{1FE0897B-6201-9A91-1F0F-9C7ECDBD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206187</xdr:colOff>
      <xdr:row>14</xdr:row>
      <xdr:rowOff>170329</xdr:rowOff>
    </xdr:from>
    <xdr:to>
      <xdr:col>26</xdr:col>
      <xdr:colOff>152398</xdr:colOff>
      <xdr:row>23</xdr:row>
      <xdr:rowOff>116541</xdr:rowOff>
    </xdr:to>
    <xdr:graphicFrame macro="">
      <xdr:nvGraphicFramePr>
        <xdr:cNvPr id="5" name="Resumen de $ y Q">
          <a:extLst>
            <a:ext uri="{FF2B5EF4-FFF2-40B4-BE49-F238E27FC236}">
              <a16:creationId xmlns:a16="http://schemas.microsoft.com/office/drawing/2014/main" id="{01235257-F904-4DD8-F0B7-285D7CCD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510987</xdr:colOff>
      <xdr:row>114</xdr:row>
      <xdr:rowOff>10886</xdr:rowOff>
    </xdr:from>
    <xdr:to>
      <xdr:col>24</xdr:col>
      <xdr:colOff>376994</xdr:colOff>
      <xdr:row>128</xdr:row>
      <xdr:rowOff>61474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CE6BE4-5373-7A9B-CDAF-CC7324A9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510987</xdr:colOff>
      <xdr:row>98</xdr:row>
      <xdr:rowOff>1</xdr:rowOff>
    </xdr:from>
    <xdr:to>
      <xdr:col>24</xdr:col>
      <xdr:colOff>661945</xdr:colOff>
      <xdr:row>109</xdr:row>
      <xdr:rowOff>81962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CA9D86-97FE-F3A6-416A-6DAA2362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510987</xdr:colOff>
      <xdr:row>24</xdr:row>
      <xdr:rowOff>170329</xdr:rowOff>
    </xdr:from>
    <xdr:to>
      <xdr:col>19</xdr:col>
      <xdr:colOff>67234</xdr:colOff>
      <xdr:row>38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4F44FF-525E-FE70-B4E4-A3283197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510987</xdr:colOff>
      <xdr:row>39</xdr:row>
      <xdr:rowOff>169687</xdr:rowOff>
    </xdr:from>
    <xdr:to>
      <xdr:col>18</xdr:col>
      <xdr:colOff>498180</xdr:colOff>
      <xdr:row>53</xdr:row>
      <xdr:rowOff>142794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338B73-F402-7AF8-D515-18899785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510987</xdr:colOff>
      <xdr:row>59</xdr:row>
      <xdr:rowOff>150478</xdr:rowOff>
    </xdr:from>
    <xdr:to>
      <xdr:col>21</xdr:col>
      <xdr:colOff>259880</xdr:colOff>
      <xdr:row>73</xdr:row>
      <xdr:rowOff>126786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04578E-1526-2730-C456-7145A6C7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510987</xdr:colOff>
      <xdr:row>78</xdr:row>
      <xdr:rowOff>180574</xdr:rowOff>
    </xdr:from>
    <xdr:to>
      <xdr:col>20</xdr:col>
      <xdr:colOff>53788</xdr:colOff>
      <xdr:row>94</xdr:row>
      <xdr:rowOff>49305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A23508-196D-E0FE-6725-6BF41842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762000</xdr:colOff>
      <xdr:row>34</xdr:row>
      <xdr:rowOff>114300</xdr:rowOff>
    </xdr:from>
    <xdr:to>
      <xdr:col>30</xdr:col>
      <xdr:colOff>628650</xdr:colOff>
      <xdr:row>57</xdr:row>
      <xdr:rowOff>133350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CA678C35-FC87-48A0-9499-00B71B640D48}"/>
            </a:ext>
          </a:extLst>
        </xdr:cNvPr>
        <xdr:cNvSpPr/>
      </xdr:nvSpPr>
      <xdr:spPr>
        <a:xfrm>
          <a:off x="19964400" y="6838950"/>
          <a:ext cx="4667250" cy="44005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34</xdr:row>
      <xdr:rowOff>38100</xdr:rowOff>
    </xdr:from>
    <xdr:to>
      <xdr:col>24</xdr:col>
      <xdr:colOff>419100</xdr:colOff>
      <xdr:row>57</xdr:row>
      <xdr:rowOff>95250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61F564F1-FA60-4249-8B85-EEC2927507F5}"/>
            </a:ext>
          </a:extLst>
        </xdr:cNvPr>
        <xdr:cNvSpPr/>
      </xdr:nvSpPr>
      <xdr:spPr>
        <a:xfrm>
          <a:off x="10458450" y="6762750"/>
          <a:ext cx="9163050" cy="44386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666750</xdr:colOff>
      <xdr:row>33</xdr:row>
      <xdr:rowOff>152400</xdr:rowOff>
    </xdr:from>
    <xdr:to>
      <xdr:col>12</xdr:col>
      <xdr:colOff>495300</xdr:colOff>
      <xdr:row>57</xdr:row>
      <xdr:rowOff>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FDBFFF2-A21E-47B4-B46D-6F7D4AAB805A}"/>
            </a:ext>
          </a:extLst>
        </xdr:cNvPr>
        <xdr:cNvSpPr/>
      </xdr:nvSpPr>
      <xdr:spPr>
        <a:xfrm>
          <a:off x="666750" y="6686550"/>
          <a:ext cx="9429750" cy="44196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24</xdr:col>
      <xdr:colOff>704850</xdr:colOff>
      <xdr:row>7</xdr:row>
      <xdr:rowOff>38100</xdr:rowOff>
    </xdr:from>
    <xdr:to>
      <xdr:col>30</xdr:col>
      <xdr:colOff>571500</xdr:colOff>
      <xdr:row>32</xdr:row>
      <xdr:rowOff>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78EF971-C0C7-4C42-8754-1564C7E6D00D}"/>
            </a:ext>
          </a:extLst>
        </xdr:cNvPr>
        <xdr:cNvSpPr/>
      </xdr:nvSpPr>
      <xdr:spPr>
        <a:xfrm>
          <a:off x="19907250" y="1619250"/>
          <a:ext cx="4667250" cy="47244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523009</xdr:colOff>
      <xdr:row>7</xdr:row>
      <xdr:rowOff>54429</xdr:rowOff>
    </xdr:from>
    <xdr:to>
      <xdr:col>24</xdr:col>
      <xdr:colOff>389660</xdr:colOff>
      <xdr:row>32</xdr:row>
      <xdr:rowOff>27709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D09B4620-CDB1-4EE8-931B-C00208861002}"/>
            </a:ext>
          </a:extLst>
        </xdr:cNvPr>
        <xdr:cNvSpPr/>
      </xdr:nvSpPr>
      <xdr:spPr>
        <a:xfrm>
          <a:off x="14826838" y="1611086"/>
          <a:ext cx="4634593" cy="459970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180111</xdr:colOff>
      <xdr:row>7</xdr:row>
      <xdr:rowOff>27708</xdr:rowOff>
    </xdr:from>
    <xdr:to>
      <xdr:col>18</xdr:col>
      <xdr:colOff>207820</xdr:colOff>
      <xdr:row>32</xdr:row>
      <xdr:rowOff>55418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2831FF8B-83C2-420A-B158-B95FBD5388FB}"/>
            </a:ext>
          </a:extLst>
        </xdr:cNvPr>
        <xdr:cNvSpPr/>
      </xdr:nvSpPr>
      <xdr:spPr>
        <a:xfrm>
          <a:off x="10446329" y="1551708"/>
          <a:ext cx="3976255" cy="4530437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732559</xdr:colOff>
      <xdr:row>17</xdr:row>
      <xdr:rowOff>13854</xdr:rowOff>
    </xdr:from>
    <xdr:to>
      <xdr:col>12</xdr:col>
      <xdr:colOff>599210</xdr:colOff>
      <xdr:row>32</xdr:row>
      <xdr:rowOff>8659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0473B7AB-FC59-4BAE-973E-189E0F6199E6}"/>
            </a:ext>
          </a:extLst>
        </xdr:cNvPr>
        <xdr:cNvSpPr/>
      </xdr:nvSpPr>
      <xdr:spPr>
        <a:xfrm>
          <a:off x="5470814" y="3338945"/>
          <a:ext cx="4604905" cy="2696441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704850</xdr:colOff>
      <xdr:row>16</xdr:row>
      <xdr:rowOff>138545</xdr:rowOff>
    </xdr:from>
    <xdr:to>
      <xdr:col>6</xdr:col>
      <xdr:colOff>571500</xdr:colOff>
      <xdr:row>31</xdr:row>
      <xdr:rowOff>133350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73529529-6D69-65CD-D946-5DBE1EC5D3E9}"/>
            </a:ext>
          </a:extLst>
        </xdr:cNvPr>
        <xdr:cNvSpPr/>
      </xdr:nvSpPr>
      <xdr:spPr>
        <a:xfrm>
          <a:off x="704850" y="3283527"/>
          <a:ext cx="4604905" cy="2696441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26894</xdr:colOff>
      <xdr:row>6</xdr:row>
      <xdr:rowOff>0</xdr:rowOff>
    </xdr:from>
    <xdr:to>
      <xdr:col>3</xdr:col>
      <xdr:colOff>226694</xdr:colOff>
      <xdr:row>15</xdr:row>
      <xdr:rowOff>85500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enda">
              <a:extLst>
                <a:ext uri="{FF2B5EF4-FFF2-40B4-BE49-F238E27FC236}">
                  <a16:creationId xmlns:a16="http://schemas.microsoft.com/office/drawing/2014/main" id="{FB8CEC85-EE7D-4875-9163-332F6F235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994" y="1390650"/>
              <a:ext cx="180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776194</xdr:colOff>
      <xdr:row>17</xdr:row>
      <xdr:rowOff>49918</xdr:rowOff>
    </xdr:from>
    <xdr:to>
      <xdr:col>6</xdr:col>
      <xdr:colOff>308294</xdr:colOff>
      <xdr:row>32</xdr:row>
      <xdr:rowOff>72418</xdr:rowOff>
    </xdr:to>
    <xdr:graphicFrame macro="">
      <xdr:nvGraphicFramePr>
        <xdr:cNvPr id="6" name="Resumen de $ y Q">
          <a:extLst>
            <a:ext uri="{FF2B5EF4-FFF2-40B4-BE49-F238E27FC236}">
              <a16:creationId xmlns:a16="http://schemas.microsoft.com/office/drawing/2014/main" id="{43F06EAC-709E-47D5-A47A-A1A18C700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20273</xdr:colOff>
      <xdr:row>16</xdr:row>
      <xdr:rowOff>145168</xdr:rowOff>
    </xdr:from>
    <xdr:to>
      <xdr:col>12</xdr:col>
      <xdr:colOff>339773</xdr:colOff>
      <xdr:row>31</xdr:row>
      <xdr:rowOff>167668</xdr:rowOff>
    </xdr:to>
    <xdr:graphicFrame macro="">
      <xdr:nvGraphicFramePr>
        <xdr:cNvPr id="14" name="Más $ y Q">
          <a:extLst>
            <a:ext uri="{FF2B5EF4-FFF2-40B4-BE49-F238E27FC236}">
              <a16:creationId xmlns:a16="http://schemas.microsoft.com/office/drawing/2014/main" id="{F13982FD-4E5D-4645-A75D-621968DD1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26894</xdr:colOff>
      <xdr:row>34</xdr:row>
      <xdr:rowOff>13855</xdr:rowOff>
    </xdr:from>
    <xdr:to>
      <xdr:col>12</xdr:col>
      <xdr:colOff>323850</xdr:colOff>
      <xdr:row>56</xdr:row>
      <xdr:rowOff>142855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15DAC9D-FDE0-441D-9389-77623A85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744683</xdr:colOff>
      <xdr:row>7</xdr:row>
      <xdr:rowOff>5195</xdr:rowOff>
    </xdr:from>
    <xdr:to>
      <xdr:col>18</xdr:col>
      <xdr:colOff>587933</xdr:colOff>
      <xdr:row>29</xdr:row>
      <xdr:rowOff>134195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8CE02F1-0D1B-4CE2-BF2D-B03E05E29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584860</xdr:colOff>
      <xdr:row>7</xdr:row>
      <xdr:rowOff>116032</xdr:rowOff>
    </xdr:from>
    <xdr:to>
      <xdr:col>24</xdr:col>
      <xdr:colOff>572346</xdr:colOff>
      <xdr:row>30</xdr:row>
      <xdr:rowOff>64923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8468BA0-6DA7-4B56-A7E0-83574F2C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34</xdr:row>
      <xdr:rowOff>13855</xdr:rowOff>
    </xdr:from>
    <xdr:to>
      <xdr:col>24</xdr:col>
      <xdr:colOff>95250</xdr:colOff>
      <xdr:row>56</xdr:row>
      <xdr:rowOff>142855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6E49573-B89B-49EF-8424-28E7D332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</xdr:row>
      <xdr:rowOff>38100</xdr:rowOff>
    </xdr:from>
    <xdr:to>
      <xdr:col>30</xdr:col>
      <xdr:colOff>319500</xdr:colOff>
      <xdr:row>30</xdr:row>
      <xdr:rowOff>167100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05D983B-073E-4445-B008-6F91C47D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582083</xdr:colOff>
      <xdr:row>35</xdr:row>
      <xdr:rowOff>95250</xdr:rowOff>
    </xdr:from>
    <xdr:to>
      <xdr:col>31</xdr:col>
      <xdr:colOff>133350</xdr:colOff>
      <xdr:row>55</xdr:row>
      <xdr:rowOff>149148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BDDA4BB-AEF9-420A-A9BB-B6CA2F662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20088</xdr:colOff>
      <xdr:row>6</xdr:row>
      <xdr:rowOff>0</xdr:rowOff>
    </xdr:from>
    <xdr:to>
      <xdr:col>9</xdr:col>
      <xdr:colOff>339588</xdr:colOff>
      <xdr:row>15</xdr:row>
      <xdr:rowOff>85500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1" name="Fecha">
              <a:extLst>
                <a:ext uri="{FF2B5EF4-FFF2-40B4-BE49-F238E27FC236}">
                  <a16:creationId xmlns:a16="http://schemas.microsoft.com/office/drawing/2014/main" id="{5F644D69-9D5E-4A07-8F2F-B2CE797CC5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0488" y="1390650"/>
              <a:ext cx="432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11</xdr:col>
      <xdr:colOff>247650</xdr:colOff>
      <xdr:row>0</xdr:row>
      <xdr:rowOff>266700</xdr:rowOff>
    </xdr:from>
    <xdr:to>
      <xdr:col>21</xdr:col>
      <xdr:colOff>247650</xdr:colOff>
      <xdr:row>3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F4414E8-BC68-5A5D-8662-6684EB65E3FD}"/>
            </a:ext>
          </a:extLst>
        </xdr:cNvPr>
        <xdr:cNvSpPr txBox="1"/>
      </xdr:nvSpPr>
      <xdr:spPr>
        <a:xfrm>
          <a:off x="9048750" y="266700"/>
          <a:ext cx="80010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3200" b="1">
              <a:solidFill>
                <a:srgbClr val="FF0000"/>
              </a:solidFill>
            </a:rPr>
            <a:t>RESUMEN GENERAL DE LA PASTELERIA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" refreshedDate="45492.555621527776" createdVersion="8" refreshedVersion="8" minRefreshableVersion="3" recordCount="240" xr:uid="{1AB02648-D3DC-4737-867C-D22BCD84AB01}">
  <cacheSource type="worksheet">
    <worksheetSource name="registro"/>
  </cacheSource>
  <cacheFields count="13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5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par="11"/>
    </cacheField>
    <cacheField name="Hora" numFmtId="168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10"/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/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/>
    </cacheField>
    <cacheField name="Minutos (Hora)" numFmtId="0" databaseField="0">
      <fieldGroup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 (Hora)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Meses (Fecha)" numFmtId="0" databaseField="0"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Campo1" numFmtId="0" formula="'Venta total'/Cantidad" databaseField="0"/>
  </cacheFields>
  <extLst>
    <ext xmlns:x14="http://schemas.microsoft.com/office/spreadsheetml/2009/9/main" uri="{725AE2AE-9491-48be-B2B4-4EB974FC3084}">
      <x14:pivotCacheDefinition pivotCacheId="16912116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n v="50"/>
    <n v="3.5"/>
    <n v="175"/>
  </r>
  <r>
    <n v="421"/>
    <n v="1501470"/>
    <x v="1"/>
    <x v="0"/>
    <x v="1"/>
    <x v="1"/>
    <n v="20"/>
    <n v="8"/>
    <n v="160"/>
  </r>
  <r>
    <n v="646"/>
    <n v="1502040"/>
    <x v="0"/>
    <x v="0"/>
    <x v="2"/>
    <x v="2"/>
    <n v="20"/>
    <n v="7"/>
    <n v="140"/>
  </r>
  <r>
    <n v="1169"/>
    <n v="1503420"/>
    <x v="1"/>
    <x v="1"/>
    <x v="3"/>
    <x v="3"/>
    <n v="20"/>
    <n v="8"/>
    <n v="160"/>
  </r>
  <r>
    <n v="779"/>
    <n v="1502360"/>
    <x v="1"/>
    <x v="1"/>
    <x v="4"/>
    <x v="4"/>
    <n v="20"/>
    <n v="7.5"/>
    <n v="150"/>
  </r>
  <r>
    <n v="2357"/>
    <n v="1506790"/>
    <x v="0"/>
    <x v="2"/>
    <x v="5"/>
    <x v="5"/>
    <n v="30"/>
    <n v="6.5"/>
    <n v="195"/>
  </r>
  <r>
    <n v="4091"/>
    <n v="1511630"/>
    <x v="1"/>
    <x v="3"/>
    <x v="6"/>
    <x v="5"/>
    <n v="30"/>
    <n v="6.5"/>
    <n v="195"/>
  </r>
  <r>
    <n v="4922"/>
    <n v="1513880"/>
    <x v="1"/>
    <x v="4"/>
    <x v="7"/>
    <x v="6"/>
    <n v="10"/>
    <n v="16"/>
    <n v="160"/>
  </r>
  <r>
    <n v="5991"/>
    <n v="1516920"/>
    <x v="0"/>
    <x v="5"/>
    <x v="8"/>
    <x v="7"/>
    <n v="10"/>
    <n v="24"/>
    <n v="240"/>
  </r>
  <r>
    <n v="6399"/>
    <n v="1518100"/>
    <x v="1"/>
    <x v="6"/>
    <x v="9"/>
    <x v="8"/>
    <n v="200"/>
    <n v="1.1000000000000001"/>
    <n v="220.00000000000003"/>
  </r>
  <r>
    <n v="8016"/>
    <n v="1522570"/>
    <x v="1"/>
    <x v="7"/>
    <x v="2"/>
    <x v="9"/>
    <n v="20"/>
    <n v="12"/>
    <n v="240"/>
  </r>
  <r>
    <n v="7625"/>
    <n v="1521480"/>
    <x v="0"/>
    <x v="7"/>
    <x v="10"/>
    <x v="1"/>
    <n v="20"/>
    <n v="8"/>
    <n v="160"/>
  </r>
  <r>
    <n v="8286"/>
    <n v="1523320"/>
    <x v="1"/>
    <x v="8"/>
    <x v="11"/>
    <x v="3"/>
    <n v="20"/>
    <n v="8"/>
    <n v="160"/>
  </r>
  <r>
    <n v="8393"/>
    <n v="1523640"/>
    <x v="0"/>
    <x v="8"/>
    <x v="12"/>
    <x v="10"/>
    <n v="30"/>
    <n v="4.5"/>
    <n v="135"/>
  </r>
  <r>
    <n v="9795"/>
    <n v="1527670"/>
    <x v="0"/>
    <x v="9"/>
    <x v="3"/>
    <x v="6"/>
    <n v="10"/>
    <n v="16"/>
    <n v="160"/>
  </r>
  <r>
    <n v="10112"/>
    <n v="1528510"/>
    <x v="1"/>
    <x v="10"/>
    <x v="13"/>
    <x v="11"/>
    <n v="40"/>
    <n v="12"/>
    <n v="480"/>
  </r>
  <r>
    <n v="10963"/>
    <n v="1530700"/>
    <x v="0"/>
    <x v="11"/>
    <x v="14"/>
    <x v="12"/>
    <n v="20"/>
    <n v="12"/>
    <n v="240"/>
  </r>
  <r>
    <n v="11015"/>
    <n v="1530830"/>
    <x v="0"/>
    <x v="11"/>
    <x v="15"/>
    <x v="1"/>
    <n v="20"/>
    <n v="8"/>
    <n v="160"/>
  </r>
  <r>
    <n v="14492"/>
    <n v="1540290"/>
    <x v="1"/>
    <x v="12"/>
    <x v="16"/>
    <x v="4"/>
    <n v="30"/>
    <n v="7.5"/>
    <n v="225"/>
  </r>
  <r>
    <n v="14337"/>
    <n v="1539910"/>
    <x v="0"/>
    <x v="12"/>
    <x v="17"/>
    <x v="4"/>
    <n v="20"/>
    <n v="7.5"/>
    <n v="150"/>
  </r>
  <r>
    <n v="16995"/>
    <n v="1547250"/>
    <x v="0"/>
    <x v="13"/>
    <x v="18"/>
    <x v="2"/>
    <n v="30"/>
    <n v="7"/>
    <n v="210"/>
  </r>
  <r>
    <n v="16970"/>
    <n v="1547170"/>
    <x v="0"/>
    <x v="13"/>
    <x v="19"/>
    <x v="13"/>
    <n v="70"/>
    <n v="2"/>
    <n v="140"/>
  </r>
  <r>
    <n v="18302"/>
    <n v="1550790"/>
    <x v="0"/>
    <x v="14"/>
    <x v="20"/>
    <x v="10"/>
    <n v="30"/>
    <n v="4.5"/>
    <n v="135"/>
  </r>
  <r>
    <n v="19523"/>
    <n v="1554150"/>
    <x v="0"/>
    <x v="15"/>
    <x v="21"/>
    <x v="4"/>
    <n v="20"/>
    <n v="7.5"/>
    <n v="150"/>
  </r>
  <r>
    <n v="20145"/>
    <n v="1555800"/>
    <x v="1"/>
    <x v="16"/>
    <x v="22"/>
    <x v="2"/>
    <n v="20"/>
    <n v="7"/>
    <n v="140"/>
  </r>
  <r>
    <n v="20332"/>
    <n v="1556280"/>
    <x v="1"/>
    <x v="16"/>
    <x v="23"/>
    <x v="2"/>
    <n v="20"/>
    <n v="7"/>
    <n v="140"/>
  </r>
  <r>
    <n v="21684"/>
    <n v="1559800"/>
    <x v="1"/>
    <x v="17"/>
    <x v="24"/>
    <x v="5"/>
    <n v="30"/>
    <n v="6.5"/>
    <n v="195"/>
  </r>
  <r>
    <n v="21985"/>
    <n v="1560630"/>
    <x v="0"/>
    <x v="18"/>
    <x v="25"/>
    <x v="4"/>
    <n v="20"/>
    <n v="7.5"/>
    <n v="150"/>
  </r>
  <r>
    <n v="23899"/>
    <n v="1565980"/>
    <x v="1"/>
    <x v="19"/>
    <x v="26"/>
    <x v="4"/>
    <n v="20"/>
    <n v="7.5"/>
    <n v="150"/>
  </r>
  <r>
    <n v="24628"/>
    <n v="1567840"/>
    <x v="0"/>
    <x v="20"/>
    <x v="27"/>
    <x v="13"/>
    <n v="70"/>
    <n v="2"/>
    <n v="140"/>
  </r>
  <r>
    <n v="26915"/>
    <n v="1574010"/>
    <x v="1"/>
    <x v="21"/>
    <x v="28"/>
    <x v="14"/>
    <n v="10"/>
    <n v="18"/>
    <n v="180"/>
  </r>
  <r>
    <n v="26942"/>
    <n v="1574070"/>
    <x v="0"/>
    <x v="21"/>
    <x v="29"/>
    <x v="10"/>
    <n v="30"/>
    <n v="4.5"/>
    <n v="135"/>
  </r>
  <r>
    <n v="27875"/>
    <n v="1576590"/>
    <x v="0"/>
    <x v="22"/>
    <x v="30"/>
    <x v="4"/>
    <n v="20"/>
    <n v="7.5"/>
    <n v="150"/>
  </r>
  <r>
    <n v="28177"/>
    <n v="1577390"/>
    <x v="1"/>
    <x v="23"/>
    <x v="31"/>
    <x v="4"/>
    <n v="40"/>
    <n v="7.5"/>
    <n v="300"/>
  </r>
  <r>
    <n v="29084"/>
    <n v="1579750"/>
    <x v="1"/>
    <x v="24"/>
    <x v="32"/>
    <x v="15"/>
    <n v="10"/>
    <n v="44"/>
    <n v="440"/>
  </r>
  <r>
    <n v="31316"/>
    <n v="1585480"/>
    <x v="0"/>
    <x v="25"/>
    <x v="33"/>
    <x v="5"/>
    <n v="30"/>
    <n v="6.5"/>
    <n v="195"/>
  </r>
  <r>
    <n v="31474"/>
    <n v="1585940"/>
    <x v="1"/>
    <x v="25"/>
    <x v="34"/>
    <x v="5"/>
    <n v="30"/>
    <n v="6.5"/>
    <n v="195"/>
  </r>
  <r>
    <n v="30238"/>
    <n v="1582720"/>
    <x v="1"/>
    <x v="25"/>
    <x v="35"/>
    <x v="16"/>
    <n v="20"/>
    <n v="9"/>
    <n v="180"/>
  </r>
  <r>
    <n v="30601"/>
    <n v="1583630"/>
    <x v="1"/>
    <x v="25"/>
    <x v="36"/>
    <x v="16"/>
    <n v="20"/>
    <n v="9"/>
    <n v="180"/>
  </r>
  <r>
    <n v="30760"/>
    <n v="1584020"/>
    <x v="0"/>
    <x v="25"/>
    <x v="37"/>
    <x v="2"/>
    <n v="20"/>
    <n v="7"/>
    <n v="140"/>
  </r>
  <r>
    <n v="33823"/>
    <n v="1592460"/>
    <x v="0"/>
    <x v="26"/>
    <x v="38"/>
    <x v="10"/>
    <n v="30"/>
    <n v="4.5"/>
    <n v="135"/>
  </r>
  <r>
    <n v="34822"/>
    <n v="1595030"/>
    <x v="0"/>
    <x v="27"/>
    <x v="39"/>
    <x v="5"/>
    <n v="40"/>
    <n v="6.5"/>
    <n v="260"/>
  </r>
  <r>
    <n v="34837"/>
    <n v="1595070"/>
    <x v="0"/>
    <x v="27"/>
    <x v="7"/>
    <x v="10"/>
    <n v="30"/>
    <n v="4.5"/>
    <n v="135"/>
  </r>
  <r>
    <n v="35494"/>
    <n v="1596830"/>
    <x v="1"/>
    <x v="28"/>
    <x v="40"/>
    <x v="4"/>
    <n v="30"/>
    <n v="7.5"/>
    <n v="225"/>
  </r>
  <r>
    <n v="35852"/>
    <n v="1597810"/>
    <x v="1"/>
    <x v="28"/>
    <x v="41"/>
    <x v="17"/>
    <n v="120"/>
    <n v="1.2"/>
    <n v="144"/>
  </r>
  <r>
    <n v="37493"/>
    <n v="1602080"/>
    <x v="1"/>
    <x v="29"/>
    <x v="42"/>
    <x v="10"/>
    <n v="30"/>
    <n v="4.5"/>
    <n v="135"/>
  </r>
  <r>
    <n v="39236"/>
    <n v="1606910"/>
    <x v="0"/>
    <x v="30"/>
    <x v="43"/>
    <x v="15"/>
    <n v="10"/>
    <n v="22"/>
    <n v="220"/>
  </r>
  <r>
    <n v="39859"/>
    <n v="1608560"/>
    <x v="1"/>
    <x v="31"/>
    <x v="44"/>
    <x v="4"/>
    <n v="20"/>
    <n v="7.5"/>
    <n v="150"/>
  </r>
  <r>
    <n v="40153"/>
    <n v="1609330"/>
    <x v="1"/>
    <x v="31"/>
    <x v="0"/>
    <x v="4"/>
    <n v="20"/>
    <n v="7.5"/>
    <n v="150"/>
  </r>
  <r>
    <n v="41040"/>
    <n v="1611590"/>
    <x v="0"/>
    <x v="32"/>
    <x v="45"/>
    <x v="16"/>
    <n v="20"/>
    <n v="9"/>
    <n v="180"/>
  </r>
  <r>
    <n v="44468"/>
    <n v="1621060"/>
    <x v="1"/>
    <x v="33"/>
    <x v="35"/>
    <x v="10"/>
    <n v="40"/>
    <n v="4.5"/>
    <n v="180"/>
  </r>
  <r>
    <n v="45021"/>
    <n v="1622550"/>
    <x v="0"/>
    <x v="33"/>
    <x v="46"/>
    <x v="14"/>
    <n v="10"/>
    <n v="18"/>
    <n v="180"/>
  </r>
  <r>
    <n v="45401"/>
    <n v="1623560"/>
    <x v="0"/>
    <x v="34"/>
    <x v="47"/>
    <x v="7"/>
    <n v="10"/>
    <n v="14"/>
    <n v="140"/>
  </r>
  <r>
    <n v="47888"/>
    <n v="1630380"/>
    <x v="1"/>
    <x v="35"/>
    <x v="48"/>
    <x v="5"/>
    <n v="70"/>
    <n v="6.5"/>
    <n v="455"/>
  </r>
  <r>
    <n v="48062"/>
    <n v="1630850"/>
    <x v="1"/>
    <x v="36"/>
    <x v="49"/>
    <x v="18"/>
    <n v="80"/>
    <n v="2.1"/>
    <n v="168"/>
  </r>
  <r>
    <n v="49245"/>
    <n v="1634100"/>
    <x v="1"/>
    <x v="37"/>
    <x v="50"/>
    <x v="16"/>
    <n v="20"/>
    <n v="9"/>
    <n v="180"/>
  </r>
  <r>
    <n v="50155"/>
    <n v="1636470"/>
    <x v="0"/>
    <x v="38"/>
    <x v="51"/>
    <x v="19"/>
    <n v="20"/>
    <n v="12"/>
    <n v="240"/>
  </r>
  <r>
    <n v="49617"/>
    <n v="1635070"/>
    <x v="0"/>
    <x v="38"/>
    <x v="52"/>
    <x v="20"/>
    <n v="10"/>
    <n v="18"/>
    <n v="180"/>
  </r>
  <r>
    <n v="49510"/>
    <n v="1634820"/>
    <x v="0"/>
    <x v="38"/>
    <x v="53"/>
    <x v="4"/>
    <n v="20"/>
    <n v="7.5"/>
    <n v="150"/>
  </r>
  <r>
    <n v="50564"/>
    <n v="1637610"/>
    <x v="1"/>
    <x v="39"/>
    <x v="54"/>
    <x v="21"/>
    <n v="200"/>
    <n v="0.9"/>
    <n v="180"/>
  </r>
  <r>
    <n v="55521"/>
    <n v="1651040"/>
    <x v="0"/>
    <x v="40"/>
    <x v="55"/>
    <x v="14"/>
    <n v="40"/>
    <n v="18"/>
    <n v="720"/>
  </r>
  <r>
    <n v="54722"/>
    <n v="1648980"/>
    <x v="1"/>
    <x v="40"/>
    <x v="56"/>
    <x v="22"/>
    <n v="20"/>
    <n v="12"/>
    <n v="240"/>
  </r>
  <r>
    <n v="54821"/>
    <n v="1649230"/>
    <x v="0"/>
    <x v="40"/>
    <x v="57"/>
    <x v="23"/>
    <n v="80"/>
    <n v="3"/>
    <n v="240"/>
  </r>
  <r>
    <n v="54333"/>
    <n v="1648030"/>
    <x v="1"/>
    <x v="40"/>
    <x v="58"/>
    <x v="20"/>
    <n v="10"/>
    <n v="18"/>
    <n v="180"/>
  </r>
  <r>
    <n v="54423"/>
    <n v="1648230"/>
    <x v="0"/>
    <x v="40"/>
    <x v="59"/>
    <x v="20"/>
    <n v="10"/>
    <n v="18"/>
    <n v="180"/>
  </r>
  <r>
    <n v="56031"/>
    <n v="1652340"/>
    <x v="1"/>
    <x v="41"/>
    <x v="60"/>
    <x v="5"/>
    <n v="30"/>
    <n v="6.5"/>
    <n v="195"/>
  </r>
  <r>
    <n v="57025"/>
    <n v="1655110"/>
    <x v="0"/>
    <x v="42"/>
    <x v="21"/>
    <x v="5"/>
    <n v="40"/>
    <n v="6.5"/>
    <n v="260"/>
  </r>
  <r>
    <n v="57120"/>
    <n v="1655380"/>
    <x v="0"/>
    <x v="42"/>
    <x v="61"/>
    <x v="5"/>
    <n v="30"/>
    <n v="6.5"/>
    <n v="195"/>
  </r>
  <r>
    <n v="64872"/>
    <n v="1676690"/>
    <x v="0"/>
    <x v="43"/>
    <x v="62"/>
    <x v="5"/>
    <n v="40"/>
    <n v="6.5"/>
    <n v="260"/>
  </r>
  <r>
    <n v="64370"/>
    <n v="1675370"/>
    <x v="1"/>
    <x v="43"/>
    <x v="63"/>
    <x v="15"/>
    <n v="10"/>
    <n v="22"/>
    <n v="220"/>
  </r>
  <r>
    <n v="66625"/>
    <n v="1681310"/>
    <x v="0"/>
    <x v="44"/>
    <x v="64"/>
    <x v="19"/>
    <n v="20"/>
    <n v="12"/>
    <n v="240"/>
  </r>
  <r>
    <n v="66540"/>
    <n v="1681070"/>
    <x v="0"/>
    <x v="44"/>
    <x v="52"/>
    <x v="5"/>
    <n v="30"/>
    <n v="6.5"/>
    <n v="195"/>
  </r>
  <r>
    <n v="67831"/>
    <n v="1684750"/>
    <x v="1"/>
    <x v="45"/>
    <x v="65"/>
    <x v="5"/>
    <n v="30"/>
    <n v="6.5"/>
    <n v="195"/>
  </r>
  <r>
    <n v="68586"/>
    <n v="1686890"/>
    <x v="0"/>
    <x v="46"/>
    <x v="66"/>
    <x v="5"/>
    <n v="30"/>
    <n v="6.5"/>
    <n v="195"/>
  </r>
  <r>
    <n v="68930"/>
    <n v="1687830"/>
    <x v="0"/>
    <x v="47"/>
    <x v="67"/>
    <x v="13"/>
    <n v="100"/>
    <n v="2"/>
    <n v="200"/>
  </r>
  <r>
    <n v="70791"/>
    <n v="1692920"/>
    <x v="1"/>
    <x v="48"/>
    <x v="68"/>
    <x v="15"/>
    <n v="10"/>
    <n v="22"/>
    <n v="220"/>
  </r>
  <r>
    <n v="71815"/>
    <n v="1695600"/>
    <x v="0"/>
    <x v="49"/>
    <x v="69"/>
    <x v="5"/>
    <n v="60"/>
    <n v="6.5"/>
    <n v="390"/>
  </r>
  <r>
    <n v="72904"/>
    <n v="1698580"/>
    <x v="1"/>
    <x v="50"/>
    <x v="62"/>
    <x v="5"/>
    <n v="30"/>
    <n v="6.5"/>
    <n v="195"/>
  </r>
  <r>
    <n v="75494"/>
    <n v="1706000"/>
    <x v="0"/>
    <x v="51"/>
    <x v="14"/>
    <x v="5"/>
    <n v="30"/>
    <n v="6.5"/>
    <n v="195"/>
  </r>
  <r>
    <n v="75662"/>
    <n v="1706470"/>
    <x v="0"/>
    <x v="51"/>
    <x v="70"/>
    <x v="5"/>
    <n v="30"/>
    <n v="6.5"/>
    <n v="195"/>
  </r>
  <r>
    <n v="83724"/>
    <n v="1728100"/>
    <x v="0"/>
    <x v="52"/>
    <x v="71"/>
    <x v="5"/>
    <n v="40"/>
    <n v="6.5"/>
    <n v="260"/>
  </r>
  <r>
    <n v="87739"/>
    <n v="1738890"/>
    <x v="1"/>
    <x v="53"/>
    <x v="72"/>
    <x v="4"/>
    <n v="30"/>
    <n v="7.5"/>
    <n v="225"/>
  </r>
  <r>
    <n v="89390"/>
    <n v="1743120"/>
    <x v="0"/>
    <x v="54"/>
    <x v="73"/>
    <x v="19"/>
    <n v="30"/>
    <n v="12"/>
    <n v="360"/>
  </r>
  <r>
    <n v="90101"/>
    <n v="1744940"/>
    <x v="1"/>
    <x v="54"/>
    <x v="74"/>
    <x v="5"/>
    <n v="40"/>
    <n v="6.5"/>
    <n v="260"/>
  </r>
  <r>
    <n v="91363"/>
    <n v="1748070"/>
    <x v="1"/>
    <x v="55"/>
    <x v="75"/>
    <x v="5"/>
    <n v="50"/>
    <n v="6.5"/>
    <n v="325"/>
  </r>
  <r>
    <n v="92089"/>
    <n v="1749920"/>
    <x v="1"/>
    <x v="55"/>
    <x v="76"/>
    <x v="5"/>
    <n v="40"/>
    <n v="6.5"/>
    <n v="260"/>
  </r>
  <r>
    <n v="91334"/>
    <n v="1747990"/>
    <x v="1"/>
    <x v="55"/>
    <x v="77"/>
    <x v="12"/>
    <n v="20"/>
    <n v="12"/>
    <n v="240"/>
  </r>
  <r>
    <n v="90840"/>
    <n v="1746900"/>
    <x v="0"/>
    <x v="55"/>
    <x v="78"/>
    <x v="15"/>
    <n v="20"/>
    <n v="11"/>
    <n v="220"/>
  </r>
  <r>
    <n v="93402"/>
    <n v="1753350"/>
    <x v="0"/>
    <x v="56"/>
    <x v="79"/>
    <x v="12"/>
    <n v="20"/>
    <n v="12"/>
    <n v="240"/>
  </r>
  <r>
    <n v="93668"/>
    <n v="1754080"/>
    <x v="1"/>
    <x v="56"/>
    <x v="80"/>
    <x v="15"/>
    <n v="10"/>
    <n v="22"/>
    <n v="220"/>
  </r>
  <r>
    <n v="94885"/>
    <n v="1757170"/>
    <x v="0"/>
    <x v="57"/>
    <x v="11"/>
    <x v="5"/>
    <n v="40"/>
    <n v="6.5"/>
    <n v="260"/>
  </r>
  <r>
    <n v="94070"/>
    <n v="1755060"/>
    <x v="1"/>
    <x v="57"/>
    <x v="81"/>
    <x v="4"/>
    <n v="30"/>
    <n v="7.5"/>
    <n v="225"/>
  </r>
  <r>
    <n v="95515"/>
    <n v="1758730"/>
    <x v="0"/>
    <x v="58"/>
    <x v="75"/>
    <x v="19"/>
    <n v="20"/>
    <n v="12"/>
    <n v="240"/>
  </r>
  <r>
    <n v="95297"/>
    <n v="1758210"/>
    <x v="1"/>
    <x v="58"/>
    <x v="82"/>
    <x v="4"/>
    <n v="30"/>
    <n v="7.5"/>
    <n v="225"/>
  </r>
  <r>
    <n v="97569"/>
    <n v="1764370"/>
    <x v="1"/>
    <x v="59"/>
    <x v="62"/>
    <x v="5"/>
    <n v="40"/>
    <n v="6.5"/>
    <n v="260"/>
  </r>
  <r>
    <n v="98196"/>
    <n v="1766150"/>
    <x v="0"/>
    <x v="60"/>
    <x v="83"/>
    <x v="5"/>
    <n v="40"/>
    <n v="6.5"/>
    <n v="260"/>
  </r>
  <r>
    <n v="98821"/>
    <n v="1767850"/>
    <x v="1"/>
    <x v="61"/>
    <x v="84"/>
    <x v="5"/>
    <n v="40"/>
    <n v="6.5"/>
    <n v="260"/>
  </r>
  <r>
    <n v="100616"/>
    <n v="1772540"/>
    <x v="1"/>
    <x v="62"/>
    <x v="85"/>
    <x v="19"/>
    <n v="20"/>
    <n v="12"/>
    <n v="240"/>
  </r>
  <r>
    <n v="101622"/>
    <n v="1775310"/>
    <x v="0"/>
    <x v="63"/>
    <x v="3"/>
    <x v="5"/>
    <n v="40"/>
    <n v="6.5"/>
    <n v="260"/>
  </r>
  <r>
    <n v="101536"/>
    <n v="1775050"/>
    <x v="1"/>
    <x v="63"/>
    <x v="86"/>
    <x v="19"/>
    <n v="20"/>
    <n v="12"/>
    <n v="240"/>
  </r>
  <r>
    <n v="102402"/>
    <n v="1777510"/>
    <x v="0"/>
    <x v="64"/>
    <x v="62"/>
    <x v="5"/>
    <n v="40"/>
    <n v="6.5"/>
    <n v="260"/>
  </r>
  <r>
    <n v="102965"/>
    <n v="1779120"/>
    <x v="1"/>
    <x v="65"/>
    <x v="87"/>
    <x v="5"/>
    <n v="40"/>
    <n v="6.5"/>
    <n v="260"/>
  </r>
  <r>
    <n v="103654"/>
    <n v="1781040"/>
    <x v="0"/>
    <x v="66"/>
    <x v="88"/>
    <x v="5"/>
    <n v="40"/>
    <n v="6.5"/>
    <n v="260"/>
  </r>
  <r>
    <n v="104364"/>
    <n v="1783020"/>
    <x v="0"/>
    <x v="67"/>
    <x v="89"/>
    <x v="5"/>
    <n v="40"/>
    <n v="6.5"/>
    <n v="260"/>
  </r>
  <r>
    <n v="107025"/>
    <n v="1790110"/>
    <x v="0"/>
    <x v="68"/>
    <x v="15"/>
    <x v="5"/>
    <n v="40"/>
    <n v="6.5"/>
    <n v="260"/>
  </r>
  <r>
    <n v="107925"/>
    <n v="1792590"/>
    <x v="0"/>
    <x v="69"/>
    <x v="6"/>
    <x v="5"/>
    <n v="40"/>
    <n v="6.5"/>
    <n v="260"/>
  </r>
  <r>
    <n v="108523"/>
    <n v="1794180"/>
    <x v="1"/>
    <x v="70"/>
    <x v="89"/>
    <x v="5"/>
    <n v="40"/>
    <n v="6.5"/>
    <n v="260"/>
  </r>
  <r>
    <n v="109121"/>
    <n v="1795870"/>
    <x v="1"/>
    <x v="71"/>
    <x v="90"/>
    <x v="5"/>
    <n v="40"/>
    <n v="6.5"/>
    <n v="260"/>
  </r>
  <r>
    <n v="109627"/>
    <n v="1797320"/>
    <x v="1"/>
    <x v="72"/>
    <x v="91"/>
    <x v="19"/>
    <n v="40"/>
    <n v="12"/>
    <n v="480"/>
  </r>
  <r>
    <n v="110375"/>
    <n v="1799310"/>
    <x v="0"/>
    <x v="73"/>
    <x v="92"/>
    <x v="24"/>
    <n v="2000"/>
    <n v="1"/>
    <n v="2000"/>
  </r>
  <r>
    <n v="112773"/>
    <n v="1805750"/>
    <x v="0"/>
    <x v="74"/>
    <x v="62"/>
    <x v="5"/>
    <n v="40"/>
    <n v="6.5"/>
    <n v="260"/>
  </r>
  <r>
    <n v="113516"/>
    <n v="1807840"/>
    <x v="1"/>
    <x v="75"/>
    <x v="93"/>
    <x v="5"/>
    <n v="50"/>
    <n v="6.5"/>
    <n v="325"/>
  </r>
  <r>
    <n v="113454"/>
    <n v="1807670"/>
    <x v="0"/>
    <x v="75"/>
    <x v="94"/>
    <x v="10"/>
    <n v="60"/>
    <n v="4.5"/>
    <n v="270"/>
  </r>
  <r>
    <n v="113486"/>
    <n v="1807750"/>
    <x v="1"/>
    <x v="75"/>
    <x v="1"/>
    <x v="5"/>
    <n v="40"/>
    <n v="6.5"/>
    <n v="260"/>
  </r>
  <r>
    <n v="118298"/>
    <n v="1820860"/>
    <x v="0"/>
    <x v="76"/>
    <x v="95"/>
    <x v="5"/>
    <n v="50"/>
    <n v="6.5"/>
    <n v="325"/>
  </r>
  <r>
    <n v="118970"/>
    <n v="1822770"/>
    <x v="1"/>
    <x v="77"/>
    <x v="96"/>
    <x v="5"/>
    <n v="50"/>
    <n v="6.5"/>
    <n v="325"/>
  </r>
  <r>
    <n v="119786"/>
    <n v="1825100"/>
    <x v="0"/>
    <x v="78"/>
    <x v="26"/>
    <x v="5"/>
    <n v="50"/>
    <n v="6.5"/>
    <n v="325"/>
  </r>
  <r>
    <n v="119822"/>
    <n v="1825210"/>
    <x v="1"/>
    <x v="78"/>
    <x v="93"/>
    <x v="5"/>
    <n v="50"/>
    <n v="6.5"/>
    <n v="325"/>
  </r>
  <r>
    <n v="120475"/>
    <n v="1827000"/>
    <x v="0"/>
    <x v="79"/>
    <x v="96"/>
    <x v="5"/>
    <n v="50"/>
    <n v="6.5"/>
    <n v="325"/>
  </r>
  <r>
    <n v="124938"/>
    <n v="1839110"/>
    <x v="0"/>
    <x v="80"/>
    <x v="97"/>
    <x v="10"/>
    <n v="60"/>
    <n v="4.5"/>
    <n v="270"/>
  </r>
  <r>
    <n v="127824"/>
    <n v="1847120"/>
    <x v="0"/>
    <x v="81"/>
    <x v="98"/>
    <x v="25"/>
    <n v="150"/>
    <n v="1.8"/>
    <n v="270"/>
  </r>
  <r>
    <n v="135766"/>
    <n v="1868240"/>
    <x v="1"/>
    <x v="82"/>
    <x v="77"/>
    <x v="22"/>
    <n v="20"/>
    <n v="12"/>
    <n v="240"/>
  </r>
  <r>
    <n v="136344"/>
    <n v="1869650"/>
    <x v="0"/>
    <x v="82"/>
    <x v="99"/>
    <x v="19"/>
    <n v="20"/>
    <n v="12"/>
    <n v="240"/>
  </r>
  <r>
    <n v="138743"/>
    <n v="1876060"/>
    <x v="1"/>
    <x v="83"/>
    <x v="100"/>
    <x v="26"/>
    <n v="40"/>
    <n v="7"/>
    <n v="280"/>
  </r>
  <r>
    <n v="140029"/>
    <n v="1879520"/>
    <x v="1"/>
    <x v="84"/>
    <x v="101"/>
    <x v="17"/>
    <n v="200"/>
    <n v="1.2"/>
    <n v="240"/>
  </r>
  <r>
    <n v="141765"/>
    <n v="1884030"/>
    <x v="1"/>
    <x v="85"/>
    <x v="76"/>
    <x v="5"/>
    <n v="60"/>
    <n v="6.5"/>
    <n v="390"/>
  </r>
  <r>
    <n v="141440"/>
    <n v="1883160"/>
    <x v="0"/>
    <x v="85"/>
    <x v="102"/>
    <x v="5"/>
    <n v="40"/>
    <n v="6.5"/>
    <n v="260"/>
  </r>
  <r>
    <n v="141478"/>
    <n v="1883250"/>
    <x v="0"/>
    <x v="85"/>
    <x v="103"/>
    <x v="5"/>
    <n v="40"/>
    <n v="6.5"/>
    <n v="260"/>
  </r>
  <r>
    <n v="142801"/>
    <n v="1886900"/>
    <x v="1"/>
    <x v="86"/>
    <x v="54"/>
    <x v="5"/>
    <n v="40"/>
    <n v="6.5"/>
    <n v="260"/>
  </r>
  <r>
    <n v="147505"/>
    <n v="1899380"/>
    <x v="1"/>
    <x v="87"/>
    <x v="87"/>
    <x v="5"/>
    <n v="40"/>
    <n v="6.5"/>
    <n v="260"/>
  </r>
  <r>
    <n v="149496"/>
    <n v="1904760"/>
    <x v="0"/>
    <x v="88"/>
    <x v="104"/>
    <x v="5"/>
    <n v="40"/>
    <n v="6.5"/>
    <n v="260"/>
  </r>
  <r>
    <n v="152338"/>
    <n v="1912360"/>
    <x v="1"/>
    <x v="89"/>
    <x v="71"/>
    <x v="27"/>
    <n v="250"/>
    <n v="2"/>
    <n v="500"/>
  </r>
  <r>
    <n v="152736"/>
    <n v="1913440"/>
    <x v="1"/>
    <x v="89"/>
    <x v="105"/>
    <x v="20"/>
    <n v="20"/>
    <n v="18"/>
    <n v="360"/>
  </r>
  <r>
    <n v="152745"/>
    <n v="1913460"/>
    <x v="1"/>
    <x v="89"/>
    <x v="106"/>
    <x v="20"/>
    <n v="20"/>
    <n v="18"/>
    <n v="360"/>
  </r>
  <r>
    <n v="153509"/>
    <n v="1915440"/>
    <x v="0"/>
    <x v="90"/>
    <x v="47"/>
    <x v="28"/>
    <n v="40"/>
    <n v="7"/>
    <n v="280"/>
  </r>
  <r>
    <n v="156661"/>
    <n v="1923790"/>
    <x v="1"/>
    <x v="91"/>
    <x v="11"/>
    <x v="5"/>
    <n v="40"/>
    <n v="6.5"/>
    <n v="260"/>
  </r>
  <r>
    <n v="162233"/>
    <n v="1938980"/>
    <x v="1"/>
    <x v="92"/>
    <x v="107"/>
    <x v="29"/>
    <n v="250"/>
    <n v="1.8"/>
    <n v="450"/>
  </r>
  <r>
    <n v="162234"/>
    <n v="1938980"/>
    <x v="0"/>
    <x v="92"/>
    <x v="107"/>
    <x v="30"/>
    <n v="110"/>
    <n v="2.5"/>
    <n v="275"/>
  </r>
  <r>
    <n v="163377"/>
    <n v="1941990"/>
    <x v="1"/>
    <x v="93"/>
    <x v="108"/>
    <x v="31"/>
    <n v="110"/>
    <n v="11"/>
    <n v="1210"/>
  </r>
  <r>
    <n v="163378"/>
    <n v="1941990"/>
    <x v="0"/>
    <x v="93"/>
    <x v="108"/>
    <x v="4"/>
    <n v="90"/>
    <n v="7.5"/>
    <n v="675"/>
  </r>
  <r>
    <n v="165121"/>
    <n v="1946470"/>
    <x v="1"/>
    <x v="94"/>
    <x v="109"/>
    <x v="22"/>
    <n v="20"/>
    <n v="12"/>
    <n v="240"/>
  </r>
  <r>
    <n v="166265"/>
    <n v="1949490"/>
    <x v="0"/>
    <x v="95"/>
    <x v="110"/>
    <x v="5"/>
    <n v="40"/>
    <n v="6.5"/>
    <n v="260"/>
  </r>
  <r>
    <n v="168007"/>
    <n v="1954120"/>
    <x v="1"/>
    <x v="96"/>
    <x v="111"/>
    <x v="22"/>
    <n v="20"/>
    <n v="12"/>
    <n v="240"/>
  </r>
  <r>
    <n v="170417"/>
    <n v="1960500"/>
    <x v="0"/>
    <x v="97"/>
    <x v="112"/>
    <x v="5"/>
    <n v="40"/>
    <n v="6.5"/>
    <n v="260"/>
  </r>
  <r>
    <n v="173225"/>
    <n v="1967980"/>
    <x v="1"/>
    <x v="98"/>
    <x v="113"/>
    <x v="5"/>
    <n v="50"/>
    <n v="6.5"/>
    <n v="325"/>
  </r>
  <r>
    <n v="174909"/>
    <n v="1972170"/>
    <x v="0"/>
    <x v="99"/>
    <x v="14"/>
    <x v="5"/>
    <n v="80"/>
    <n v="6.5"/>
    <n v="520"/>
  </r>
  <r>
    <n v="179519"/>
    <n v="1984810"/>
    <x v="1"/>
    <x v="100"/>
    <x v="114"/>
    <x v="2"/>
    <n v="80"/>
    <n v="7"/>
    <n v="560"/>
  </r>
  <r>
    <n v="179122"/>
    <n v="1983690"/>
    <x v="1"/>
    <x v="100"/>
    <x v="115"/>
    <x v="0"/>
    <n v="70"/>
    <n v="3.5"/>
    <n v="245"/>
  </r>
  <r>
    <n v="179893"/>
    <n v="1985730"/>
    <x v="1"/>
    <x v="101"/>
    <x v="116"/>
    <x v="10"/>
    <n v="60"/>
    <n v="4.5"/>
    <n v="270"/>
  </r>
  <r>
    <n v="182650"/>
    <n v="1993180"/>
    <x v="0"/>
    <x v="102"/>
    <x v="117"/>
    <x v="31"/>
    <n v="30"/>
    <n v="11"/>
    <n v="330"/>
  </r>
  <r>
    <n v="185186"/>
    <n v="1999610"/>
    <x v="1"/>
    <x v="103"/>
    <x v="69"/>
    <x v="4"/>
    <n v="40"/>
    <n v="7.5"/>
    <n v="300"/>
  </r>
  <r>
    <n v="184801"/>
    <n v="1998720"/>
    <x v="0"/>
    <x v="103"/>
    <x v="118"/>
    <x v="5"/>
    <n v="40"/>
    <n v="6.5"/>
    <n v="260"/>
  </r>
  <r>
    <n v="188764"/>
    <n v="2009310"/>
    <x v="0"/>
    <x v="104"/>
    <x v="119"/>
    <x v="31"/>
    <n v="30"/>
    <n v="11"/>
    <n v="330"/>
  </r>
  <r>
    <n v="194601"/>
    <n v="2024860"/>
    <x v="0"/>
    <x v="105"/>
    <x v="120"/>
    <x v="5"/>
    <n v="50"/>
    <n v="6.5"/>
    <n v="325"/>
  </r>
  <r>
    <n v="194738"/>
    <n v="2025180"/>
    <x v="0"/>
    <x v="106"/>
    <x v="121"/>
    <x v="32"/>
    <n v="250"/>
    <n v="1.2"/>
    <n v="300"/>
  </r>
  <r>
    <n v="194741"/>
    <n v="2025180"/>
    <x v="0"/>
    <x v="106"/>
    <x v="121"/>
    <x v="8"/>
    <n v="250"/>
    <n v="1.1000000000000001"/>
    <n v="275"/>
  </r>
  <r>
    <n v="198210"/>
    <n v="2034410"/>
    <x v="1"/>
    <x v="107"/>
    <x v="74"/>
    <x v="5"/>
    <n v="40"/>
    <n v="6.5"/>
    <n v="260"/>
  </r>
  <r>
    <n v="201154"/>
    <n v="2042370"/>
    <x v="1"/>
    <x v="108"/>
    <x v="122"/>
    <x v="5"/>
    <n v="50"/>
    <n v="6.5"/>
    <n v="325"/>
  </r>
  <r>
    <n v="202267"/>
    <n v="2045370"/>
    <x v="1"/>
    <x v="109"/>
    <x v="123"/>
    <x v="5"/>
    <n v="50"/>
    <n v="6.5"/>
    <n v="325"/>
  </r>
  <r>
    <n v="205080"/>
    <n v="2052720"/>
    <x v="0"/>
    <x v="110"/>
    <x v="124"/>
    <x v="5"/>
    <n v="50"/>
    <n v="6.5"/>
    <n v="325"/>
  </r>
  <r>
    <n v="208442"/>
    <n v="2061990"/>
    <x v="0"/>
    <x v="111"/>
    <x v="76"/>
    <x v="5"/>
    <n v="30"/>
    <n v="6.5"/>
    <n v="195"/>
  </r>
  <r>
    <n v="208606"/>
    <n v="2062470"/>
    <x v="0"/>
    <x v="111"/>
    <x v="125"/>
    <x v="5"/>
    <n v="30"/>
    <n v="6.5"/>
    <n v="195"/>
  </r>
  <r>
    <n v="209646"/>
    <n v="2065380"/>
    <x v="0"/>
    <x v="112"/>
    <x v="126"/>
    <x v="25"/>
    <n v="140"/>
    <n v="1.8"/>
    <n v="252"/>
  </r>
  <r>
    <n v="213709"/>
    <n v="2076290"/>
    <x v="1"/>
    <x v="113"/>
    <x v="127"/>
    <x v="28"/>
    <n v="10"/>
    <n v="24"/>
    <n v="240"/>
  </r>
  <r>
    <n v="213824"/>
    <n v="2076610"/>
    <x v="1"/>
    <x v="113"/>
    <x v="128"/>
    <x v="28"/>
    <n v="10"/>
    <n v="21"/>
    <n v="210"/>
  </r>
  <r>
    <n v="214730"/>
    <n v="2079160"/>
    <x v="1"/>
    <x v="114"/>
    <x v="129"/>
    <x v="5"/>
    <n v="40"/>
    <n v="6.5"/>
    <n v="260"/>
  </r>
  <r>
    <n v="215472"/>
    <n v="2081250"/>
    <x v="0"/>
    <x v="115"/>
    <x v="24"/>
    <x v="28"/>
    <n v="10"/>
    <n v="35"/>
    <n v="350"/>
  </r>
  <r>
    <n v="215471"/>
    <n v="2081250"/>
    <x v="1"/>
    <x v="115"/>
    <x v="24"/>
    <x v="28"/>
    <n v="10"/>
    <n v="22.5"/>
    <n v="225"/>
  </r>
  <r>
    <n v="216747"/>
    <n v="2084600"/>
    <x v="0"/>
    <x v="116"/>
    <x v="130"/>
    <x v="12"/>
    <n v="20"/>
    <n v="12"/>
    <n v="240"/>
  </r>
  <r>
    <n v="218761"/>
    <n v="2090020"/>
    <x v="1"/>
    <x v="117"/>
    <x v="131"/>
    <x v="12"/>
    <n v="40"/>
    <n v="12"/>
    <n v="480"/>
  </r>
  <r>
    <n v="219550"/>
    <n v="2092260"/>
    <x v="1"/>
    <x v="118"/>
    <x v="132"/>
    <x v="5"/>
    <n v="30"/>
    <n v="6.5"/>
    <n v="195"/>
  </r>
  <r>
    <n v="220312"/>
    <n v="2094430"/>
    <x v="1"/>
    <x v="119"/>
    <x v="133"/>
    <x v="10"/>
    <n v="50"/>
    <n v="4.5"/>
    <n v="225"/>
  </r>
  <r>
    <n v="220338"/>
    <n v="2094510"/>
    <x v="0"/>
    <x v="119"/>
    <x v="134"/>
    <x v="5"/>
    <n v="30"/>
    <n v="6.5"/>
    <n v="195"/>
  </r>
  <r>
    <n v="220970"/>
    <n v="2096310"/>
    <x v="1"/>
    <x v="120"/>
    <x v="18"/>
    <x v="5"/>
    <n v="30"/>
    <n v="6.5"/>
    <n v="195"/>
  </r>
  <r>
    <n v="221759"/>
    <n v="2098500"/>
    <x v="0"/>
    <x v="121"/>
    <x v="135"/>
    <x v="17"/>
    <n v="200"/>
    <n v="1.2"/>
    <n v="240"/>
  </r>
  <r>
    <n v="224108"/>
    <n v="2104920"/>
    <x v="0"/>
    <x v="122"/>
    <x v="14"/>
    <x v="28"/>
    <n v="40"/>
    <n v="7"/>
    <n v="280"/>
  </r>
  <r>
    <n v="225341"/>
    <n v="2108400"/>
    <x v="0"/>
    <x v="123"/>
    <x v="136"/>
    <x v="28"/>
    <n v="30"/>
    <n v="7"/>
    <n v="210"/>
  </r>
  <r>
    <n v="226656"/>
    <n v="2112020"/>
    <x v="0"/>
    <x v="124"/>
    <x v="137"/>
    <x v="25"/>
    <n v="150"/>
    <n v="1.8"/>
    <n v="270"/>
  </r>
  <r>
    <n v="225996"/>
    <n v="2110200"/>
    <x v="0"/>
    <x v="124"/>
    <x v="138"/>
    <x v="8"/>
    <n v="200"/>
    <n v="1.1000000000000001"/>
    <n v="220.00000000000003"/>
  </r>
  <r>
    <n v="228046"/>
    <n v="2115760"/>
    <x v="1"/>
    <x v="125"/>
    <x v="135"/>
    <x v="31"/>
    <n v="20"/>
    <n v="11"/>
    <n v="220"/>
  </r>
  <r>
    <n v="230306"/>
    <n v="2122180"/>
    <x v="1"/>
    <x v="126"/>
    <x v="139"/>
    <x v="28"/>
    <n v="10"/>
    <n v="21"/>
    <n v="210"/>
  </r>
  <r>
    <n v="232951"/>
    <n v="2129470"/>
    <x v="0"/>
    <x v="127"/>
    <x v="140"/>
    <x v="10"/>
    <n v="40"/>
    <n v="4.5"/>
    <n v="180"/>
  </r>
  <r>
    <n v="235215"/>
    <n v="2135530"/>
    <x v="0"/>
    <x v="128"/>
    <x v="85"/>
    <x v="10"/>
    <n v="140"/>
    <n v="4.5"/>
    <n v="630"/>
  </r>
  <r>
    <n v="235607"/>
    <n v="2136650"/>
    <x v="0"/>
    <x v="128"/>
    <x v="141"/>
    <x v="5"/>
    <n v="40"/>
    <n v="6.5"/>
    <n v="260"/>
  </r>
  <r>
    <n v="238895"/>
    <n v="2145750"/>
    <x v="0"/>
    <x v="129"/>
    <x v="142"/>
    <x v="28"/>
    <n v="10"/>
    <n v="28"/>
    <n v="280"/>
  </r>
  <r>
    <n v="238852"/>
    <n v="2145640"/>
    <x v="0"/>
    <x v="129"/>
    <x v="102"/>
    <x v="32"/>
    <n v="180"/>
    <n v="1.2"/>
    <n v="216"/>
  </r>
  <r>
    <n v="239034"/>
    <n v="2146160"/>
    <x v="1"/>
    <x v="129"/>
    <x v="143"/>
    <x v="32"/>
    <n v="180"/>
    <n v="1.2"/>
    <n v="216"/>
  </r>
  <r>
    <n v="238851"/>
    <n v="2145640"/>
    <x v="1"/>
    <x v="129"/>
    <x v="102"/>
    <x v="8"/>
    <n v="170"/>
    <n v="1.1000000000000001"/>
    <n v="187.00000000000003"/>
  </r>
  <r>
    <n v="239033"/>
    <n v="2146160"/>
    <x v="1"/>
    <x v="129"/>
    <x v="143"/>
    <x v="8"/>
    <n v="170"/>
    <n v="1.1000000000000001"/>
    <n v="187.00000000000003"/>
  </r>
  <r>
    <n v="239512"/>
    <n v="2147480"/>
    <x v="1"/>
    <x v="130"/>
    <x v="144"/>
    <x v="33"/>
    <n v="200"/>
    <n v="1.5"/>
    <n v="300"/>
  </r>
  <r>
    <n v="239738"/>
    <n v="2148120"/>
    <x v="1"/>
    <x v="130"/>
    <x v="145"/>
    <x v="10"/>
    <n v="60"/>
    <n v="4.5"/>
    <n v="270"/>
  </r>
  <r>
    <n v="241700"/>
    <n v="2153450"/>
    <x v="0"/>
    <x v="131"/>
    <x v="80"/>
    <x v="17"/>
    <n v="250"/>
    <n v="1.2"/>
    <n v="300"/>
  </r>
  <r>
    <n v="242151"/>
    <n v="2154750"/>
    <x v="0"/>
    <x v="132"/>
    <x v="88"/>
    <x v="28"/>
    <n v="10"/>
    <n v="18"/>
    <n v="180"/>
  </r>
  <r>
    <n v="245104"/>
    <n v="2162690"/>
    <x v="1"/>
    <x v="133"/>
    <x v="86"/>
    <x v="12"/>
    <n v="40"/>
    <n v="12"/>
    <n v="480"/>
  </r>
  <r>
    <n v="244623"/>
    <n v="2161440"/>
    <x v="1"/>
    <x v="133"/>
    <x v="138"/>
    <x v="4"/>
    <n v="30"/>
    <n v="7.5"/>
    <n v="225"/>
  </r>
  <r>
    <n v="245089"/>
    <n v="2162650"/>
    <x v="1"/>
    <x v="133"/>
    <x v="146"/>
    <x v="5"/>
    <n v="30"/>
    <n v="6.5"/>
    <n v="195"/>
  </r>
  <r>
    <n v="245204"/>
    <n v="2162970"/>
    <x v="1"/>
    <x v="133"/>
    <x v="147"/>
    <x v="16"/>
    <n v="20"/>
    <n v="9"/>
    <n v="180"/>
  </r>
  <r>
    <n v="245798"/>
    <n v="2164600"/>
    <x v="0"/>
    <x v="134"/>
    <x v="148"/>
    <x v="28"/>
    <n v="30"/>
    <n v="8"/>
    <n v="240"/>
  </r>
  <r>
    <n v="249184"/>
    <n v="2173960"/>
    <x v="0"/>
    <x v="135"/>
    <x v="95"/>
    <x v="2"/>
    <n v="30"/>
    <n v="7"/>
    <n v="210"/>
  </r>
  <r>
    <n v="250844"/>
    <n v="2178210"/>
    <x v="1"/>
    <x v="136"/>
    <x v="149"/>
    <x v="17"/>
    <n v="550"/>
    <n v="1.2"/>
    <n v="660"/>
  </r>
  <r>
    <n v="251573"/>
    <n v="2180090"/>
    <x v="0"/>
    <x v="137"/>
    <x v="150"/>
    <x v="31"/>
    <n v="30"/>
    <n v="11"/>
    <n v="330"/>
  </r>
  <r>
    <n v="252486"/>
    <n v="2182420"/>
    <x v="1"/>
    <x v="137"/>
    <x v="134"/>
    <x v="22"/>
    <n v="20"/>
    <n v="12"/>
    <n v="240"/>
  </r>
  <r>
    <n v="253348"/>
    <n v="2184730"/>
    <x v="1"/>
    <x v="138"/>
    <x v="151"/>
    <x v="5"/>
    <n v="30"/>
    <n v="6.5"/>
    <n v="195"/>
  </r>
  <r>
    <n v="254729"/>
    <n v="2188520"/>
    <x v="1"/>
    <x v="139"/>
    <x v="152"/>
    <x v="5"/>
    <n v="40"/>
    <n v="6.5"/>
    <n v="260"/>
  </r>
  <r>
    <n v="256168"/>
    <n v="2192460"/>
    <x v="1"/>
    <x v="140"/>
    <x v="153"/>
    <x v="5"/>
    <n v="50"/>
    <n v="6.5"/>
    <n v="325"/>
  </r>
  <r>
    <n v="257472"/>
    <n v="2196000"/>
    <x v="0"/>
    <x v="141"/>
    <x v="9"/>
    <x v="21"/>
    <n v="430"/>
    <n v="0.9"/>
    <n v="387"/>
  </r>
  <r>
    <n v="257470"/>
    <n v="2196000"/>
    <x v="1"/>
    <x v="141"/>
    <x v="9"/>
    <x v="25"/>
    <n v="210"/>
    <n v="1.8"/>
    <n v="378"/>
  </r>
  <r>
    <n v="257615"/>
    <n v="2196410"/>
    <x v="1"/>
    <x v="141"/>
    <x v="97"/>
    <x v="10"/>
    <n v="40"/>
    <n v="4.5"/>
    <n v="180"/>
  </r>
  <r>
    <n v="258056"/>
    <n v="2197650"/>
    <x v="1"/>
    <x v="142"/>
    <x v="154"/>
    <x v="10"/>
    <n v="60"/>
    <n v="4.5"/>
    <n v="270"/>
  </r>
  <r>
    <n v="258031"/>
    <n v="2197600"/>
    <x v="1"/>
    <x v="142"/>
    <x v="155"/>
    <x v="21"/>
    <n v="250"/>
    <n v="0.9"/>
    <n v="225"/>
  </r>
  <r>
    <n v="258423"/>
    <n v="2198690"/>
    <x v="0"/>
    <x v="142"/>
    <x v="156"/>
    <x v="28"/>
    <n v="10"/>
    <n v="21"/>
    <n v="210"/>
  </r>
  <r>
    <n v="259781"/>
    <n v="2202380"/>
    <x v="1"/>
    <x v="143"/>
    <x v="63"/>
    <x v="14"/>
    <n v="20"/>
    <n v="18"/>
    <n v="360"/>
  </r>
  <r>
    <n v="259780"/>
    <n v="2202380"/>
    <x v="0"/>
    <x v="143"/>
    <x v="63"/>
    <x v="7"/>
    <n v="10"/>
    <n v="24"/>
    <n v="240"/>
  </r>
  <r>
    <n v="263271"/>
    <n v="2212030"/>
    <x v="1"/>
    <x v="144"/>
    <x v="53"/>
    <x v="8"/>
    <n v="170"/>
    <n v="1.1000000000000001"/>
    <n v="187.00000000000003"/>
  </r>
  <r>
    <n v="264056"/>
    <n v="2214220"/>
    <x v="1"/>
    <x v="145"/>
    <x v="11"/>
    <x v="31"/>
    <n v="20"/>
    <n v="11"/>
    <n v="220"/>
  </r>
  <r>
    <n v="263733"/>
    <n v="2213340"/>
    <x v="1"/>
    <x v="145"/>
    <x v="157"/>
    <x v="5"/>
    <n v="30"/>
    <n v="6.5"/>
    <n v="195"/>
  </r>
  <r>
    <n v="264054"/>
    <n v="2214220"/>
    <x v="0"/>
    <x v="145"/>
    <x v="11"/>
    <x v="34"/>
    <n v="60"/>
    <n v="3"/>
    <n v="180"/>
  </r>
  <r>
    <n v="265187"/>
    <n v="2217290"/>
    <x v="0"/>
    <x v="146"/>
    <x v="22"/>
    <x v="28"/>
    <n v="10"/>
    <n v="21"/>
    <n v="210"/>
  </r>
  <r>
    <n v="267094"/>
    <n v="2222670"/>
    <x v="0"/>
    <x v="147"/>
    <x v="31"/>
    <x v="7"/>
    <n v="10"/>
    <n v="24"/>
    <n v="240"/>
  </r>
  <r>
    <n v="269095"/>
    <n v="2228040"/>
    <x v="1"/>
    <x v="148"/>
    <x v="158"/>
    <x v="28"/>
    <n v="10"/>
    <n v="16.600000000000001"/>
    <n v="166"/>
  </r>
  <r>
    <n v="271763"/>
    <n v="2235390"/>
    <x v="0"/>
    <x v="149"/>
    <x v="159"/>
    <x v="5"/>
    <n v="40"/>
    <n v="6.5"/>
    <n v="260"/>
  </r>
  <r>
    <n v="277854"/>
    <n v="2252570"/>
    <x v="1"/>
    <x v="150"/>
    <x v="95"/>
    <x v="31"/>
    <n v="20"/>
    <n v="11"/>
    <n v="220"/>
  </r>
  <r>
    <n v="278696"/>
    <n v="2254860"/>
    <x v="0"/>
    <x v="151"/>
    <x v="160"/>
    <x v="28"/>
    <n v="20"/>
    <n v="12.6"/>
    <n v="252"/>
  </r>
  <r>
    <n v="279818"/>
    <n v="2257660"/>
    <x v="0"/>
    <x v="152"/>
    <x v="161"/>
    <x v="35"/>
    <n v="20"/>
    <n v="28"/>
    <n v="560"/>
  </r>
  <r>
    <n v="280142"/>
    <n v="2258380"/>
    <x v="1"/>
    <x v="152"/>
    <x v="162"/>
    <x v="28"/>
    <n v="40"/>
    <n v="9.6"/>
    <n v="384"/>
  </r>
  <r>
    <n v="279990"/>
    <n v="2258020"/>
    <x v="1"/>
    <x v="152"/>
    <x v="163"/>
    <x v="31"/>
    <n v="20"/>
    <n v="11"/>
    <n v="220"/>
  </r>
  <r>
    <n v="279405"/>
    <n v="2256700"/>
    <x v="0"/>
    <x v="152"/>
    <x v="164"/>
    <x v="36"/>
    <n v="10"/>
    <n v="21"/>
    <n v="210"/>
  </r>
  <r>
    <n v="280064"/>
    <n v="2258200"/>
    <x v="1"/>
    <x v="152"/>
    <x v="109"/>
    <x v="36"/>
    <n v="10"/>
    <n v="21"/>
    <n v="210"/>
  </r>
  <r>
    <n v="280192"/>
    <n v="2258480"/>
    <x v="1"/>
    <x v="152"/>
    <x v="165"/>
    <x v="37"/>
    <n v="10"/>
    <n v="21"/>
    <n v="210"/>
  </r>
  <r>
    <n v="280277"/>
    <n v="2258680"/>
    <x v="0"/>
    <x v="152"/>
    <x v="166"/>
    <x v="36"/>
    <n v="10"/>
    <n v="21"/>
    <n v="210"/>
  </r>
  <r>
    <n v="280373"/>
    <n v="2258900"/>
    <x v="1"/>
    <x v="152"/>
    <x v="167"/>
    <x v="36"/>
    <n v="10"/>
    <n v="21"/>
    <n v="210"/>
  </r>
  <r>
    <n v="280613"/>
    <n v="2259400"/>
    <x v="1"/>
    <x v="153"/>
    <x v="168"/>
    <x v="28"/>
    <n v="30"/>
    <n v="11.65"/>
    <n v="349.5"/>
  </r>
  <r>
    <n v="280954"/>
    <n v="2260260"/>
    <x v="0"/>
    <x v="153"/>
    <x v="51"/>
    <x v="38"/>
    <n v="20"/>
    <n v="14"/>
    <n v="280"/>
  </r>
  <r>
    <n v="280598"/>
    <n v="2259370"/>
    <x v="1"/>
    <x v="153"/>
    <x v="169"/>
    <x v="36"/>
    <n v="10"/>
    <n v="21"/>
    <n v="210"/>
  </r>
  <r>
    <n v="282481"/>
    <n v="2264220"/>
    <x v="1"/>
    <x v="154"/>
    <x v="165"/>
    <x v="28"/>
    <n v="20"/>
    <n v="11.65"/>
    <n v="233"/>
  </r>
  <r>
    <n v="284478"/>
    <n v="2269640"/>
    <x v="0"/>
    <x v="155"/>
    <x v="170"/>
    <x v="28"/>
    <n v="20"/>
    <n v="11.65"/>
    <n v="233"/>
  </r>
  <r>
    <n v="285435"/>
    <n v="2271930"/>
    <x v="1"/>
    <x v="156"/>
    <x v="110"/>
    <x v="28"/>
    <n v="30"/>
    <n v="8.3000000000000007"/>
    <n v="249.00000000000003"/>
  </r>
  <r>
    <n v="285414"/>
    <n v="2271890"/>
    <x v="1"/>
    <x v="156"/>
    <x v="171"/>
    <x v="11"/>
    <n v="20"/>
    <n v="12"/>
    <n v="240"/>
  </r>
  <r>
    <n v="285420"/>
    <n v="2271900"/>
    <x v="0"/>
    <x v="156"/>
    <x v="132"/>
    <x v="28"/>
    <n v="20"/>
    <n v="11.65"/>
    <n v="233"/>
  </r>
  <r>
    <n v="285806"/>
    <n v="2272760"/>
    <x v="0"/>
    <x v="156"/>
    <x v="172"/>
    <x v="28"/>
    <n v="20"/>
    <n v="11.65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59851-0F1F-478E-B5CF-36A9730F47DA}" name="Productos menos vendidos Q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7">
  <location ref="B45:C60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5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>
      <x v="1"/>
    </i>
    <i r="1">
      <x v="26"/>
    </i>
    <i r="1">
      <x v="3"/>
    </i>
    <i r="1">
      <x v="16"/>
    </i>
    <i r="1">
      <x v="13"/>
    </i>
    <i r="1">
      <x v="8"/>
    </i>
    <i r="1">
      <x v="17"/>
    </i>
    <i t="grand">
      <x/>
    </i>
  </rowItems>
  <colItems count="1">
    <i/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6315-DCAA-4C61-A2B7-1B502914A36D}" name="Resumen por tien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4">
  <location ref="B19:D22" firstHeaderRow="0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acturación" fld="8" baseField="0" baseItem="0" numFmtId="167"/>
    <dataField name="Cantidades" fld="6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11FD1-1FE2-41F9-BDF3-EED21B999880}" name="Productos menos facturan $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8">
  <location ref="B83:C96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7"/>
    </i>
    <i r="1">
      <x v="27"/>
    </i>
    <i r="1">
      <x v="32"/>
    </i>
    <i r="1">
      <x v="24"/>
    </i>
    <i r="1">
      <x v="35"/>
    </i>
    <i>
      <x v="1"/>
    </i>
    <i r="1">
      <x v="17"/>
    </i>
    <i r="1">
      <x v="13"/>
    </i>
    <i r="1">
      <x v="21"/>
    </i>
    <i r="1">
      <x v="8"/>
    </i>
    <i r="1">
      <x v="22"/>
    </i>
    <i t="grand">
      <x/>
    </i>
  </rowItems>
  <colItems count="1">
    <i/>
  </colItems>
  <dataFields count="1">
    <dataField name="Suma de Venta total" fld="8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8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D615B-E53F-4EBB-AA60-A59D8DECCFB6}" name="Hora de mayor concurrenci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1">
  <location ref="B101:D113" firstHeaderRow="0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6" showAll="0"/>
    <pivotField dataField="1" numFmtId="167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10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/>
    <dataField name="Suma de Cantidad" fld="6" baseField="0" baseItem="0"/>
  </dataFields>
  <formats count="4">
    <format dxfId="7">
      <pivotArea dataOnly="0" labelOnly="1" outline="0" axis="axisValues" fieldPosition="0"/>
    </format>
    <format dxfId="6">
      <pivotArea collapsedLevelsAreSubtotals="1" fieldPosition="0">
        <references count="1">
          <reference field="10" count="11">
            <x v="9"/>
            <x v="10"/>
            <x v="11"/>
            <x v="12"/>
            <x v="13"/>
            <x v="14"/>
            <x v="15"/>
            <x v="17"/>
            <x v="18"/>
            <x v="19"/>
            <x v="2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0" count="1">
            <x v="9"/>
          </reference>
        </references>
      </pivotArea>
    </format>
    <format dxfId="4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6FE7C-A9EB-4E95-A464-86237A8F3EFF}" name="Productos mas vendidos Q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5">
  <location ref="B27:C41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4">
    <i>
      <x/>
    </i>
    <i r="1">
      <x v="5"/>
    </i>
    <i r="1">
      <x v="12"/>
    </i>
    <i r="1">
      <x v="7"/>
    </i>
    <i r="1">
      <x v="36"/>
    </i>
    <i r="1">
      <x v="28"/>
    </i>
    <i>
      <x v="1"/>
    </i>
    <i r="1">
      <x v="12"/>
    </i>
    <i r="1">
      <x v="36"/>
    </i>
    <i r="1">
      <x v="7"/>
    </i>
    <i r="1">
      <x/>
    </i>
    <i r="1">
      <x v="28"/>
    </i>
    <i r="1">
      <x v="18"/>
    </i>
    <i t="grand">
      <x/>
    </i>
  </rowItems>
  <colItems count="1">
    <i/>
  </colItems>
  <dataFields count="1">
    <dataField name="Suma de Cantida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D374A-6BD3-4CF4-B539-D67B43F5B996}" name="Productos más facturan $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8">
  <location ref="B64:C77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18"/>
    </i>
    <i r="1">
      <x v="5"/>
    </i>
    <i r="1">
      <x v="28"/>
    </i>
    <i r="1">
      <x v="37"/>
    </i>
    <i r="1">
      <x v="12"/>
    </i>
    <i>
      <x v="1"/>
    </i>
    <i r="1">
      <x v="28"/>
    </i>
    <i r="1">
      <x v="19"/>
    </i>
    <i r="1">
      <x v="37"/>
    </i>
    <i r="1">
      <x v="18"/>
    </i>
    <i r="1">
      <x v="12"/>
    </i>
    <i t="grand">
      <x/>
    </i>
  </rowItems>
  <colItems count="1">
    <i/>
  </colItems>
  <dataFields count="1">
    <dataField name="Suma de Venta total" fld="8" baseField="0" baseItem="0" numFmtId="167"/>
  </dataFields>
  <formats count="3">
    <format dxfId="10">
      <pivotArea collapsedLevelsAreSubtotals="1" fieldPosition="0">
        <references count="1">
          <reference field="2" count="1">
            <x v="0"/>
          </reference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9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8E7DC-1F9E-4440-A3D6-007D4B4A8CB8}" name="Resumen de mes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B118:E131" firstHeaderRow="0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umFmtId="168" showAll="0">
      <items count="174">
        <item x="78"/>
        <item x="117"/>
        <item x="121"/>
        <item x="126"/>
        <item x="73"/>
        <item x="82"/>
        <item x="49"/>
        <item x="63"/>
        <item x="130"/>
        <item x="157"/>
        <item x="58"/>
        <item x="53"/>
        <item x="150"/>
        <item x="13"/>
        <item x="59"/>
        <item x="81"/>
        <item x="44"/>
        <item x="116"/>
        <item x="164"/>
        <item x="52"/>
        <item x="4"/>
        <item x="138"/>
        <item x="77"/>
        <item x="118"/>
        <item x="75"/>
        <item x="160"/>
        <item x="35"/>
        <item x="169"/>
        <item x="101"/>
        <item x="168"/>
        <item x="92"/>
        <item x="9"/>
        <item x="56"/>
        <item x="104"/>
        <item x="131"/>
        <item x="67"/>
        <item x="64"/>
        <item x="155"/>
        <item x="47"/>
        <item x="102"/>
        <item x="57"/>
        <item x="25"/>
        <item x="43"/>
        <item x="98"/>
        <item x="85"/>
        <item x="60"/>
        <item x="103"/>
        <item x="100"/>
        <item x="69"/>
        <item x="136"/>
        <item x="32"/>
        <item x="149"/>
        <item x="54"/>
        <item x="68"/>
        <item x="45"/>
        <item x="91"/>
        <item x="154"/>
        <item x="142"/>
        <item x="36"/>
        <item x="27"/>
        <item x="10"/>
        <item x="74"/>
        <item x="31"/>
        <item x="161"/>
        <item x="8"/>
        <item x="99"/>
        <item x="146"/>
        <item x="144"/>
        <item x="86"/>
        <item x="37"/>
        <item x="127"/>
        <item x="71"/>
        <item x="159"/>
        <item x="153"/>
        <item x="79"/>
        <item x="147"/>
        <item x="171"/>
        <item x="132"/>
        <item x="0"/>
        <item x="11"/>
        <item x="14"/>
        <item x="110"/>
        <item x="163"/>
        <item x="170"/>
        <item x="76"/>
        <item x="15"/>
        <item x="17"/>
        <item x="148"/>
        <item x="21"/>
        <item x="51"/>
        <item x="3"/>
        <item x="97"/>
        <item x="124"/>
        <item x="22"/>
        <item x="128"/>
        <item x="84"/>
        <item x="109"/>
        <item x="94"/>
        <item x="40"/>
        <item x="88"/>
        <item x="83"/>
        <item x="115"/>
        <item x="72"/>
        <item x="90"/>
        <item x="1"/>
        <item x="87"/>
        <item x="96"/>
        <item x="143"/>
        <item x="89"/>
        <item x="62"/>
        <item x="133"/>
        <item x="55"/>
        <item x="95"/>
        <item x="26"/>
        <item x="108"/>
        <item x="134"/>
        <item x="61"/>
        <item x="140"/>
        <item x="162"/>
        <item x="12"/>
        <item x="16"/>
        <item x="65"/>
        <item x="5"/>
        <item x="129"/>
        <item x="145"/>
        <item x="93"/>
        <item x="152"/>
        <item x="33"/>
        <item x="125"/>
        <item x="19"/>
        <item x="66"/>
        <item x="141"/>
        <item x="50"/>
        <item x="38"/>
        <item x="24"/>
        <item x="112"/>
        <item x="139"/>
        <item x="2"/>
        <item x="70"/>
        <item x="23"/>
        <item x="18"/>
        <item x="113"/>
        <item x="39"/>
        <item x="6"/>
        <item x="122"/>
        <item x="7"/>
        <item x="123"/>
        <item x="20"/>
        <item x="46"/>
        <item x="34"/>
        <item x="28"/>
        <item x="151"/>
        <item x="42"/>
        <item x="29"/>
        <item x="48"/>
        <item x="165"/>
        <item x="119"/>
        <item x="135"/>
        <item x="105"/>
        <item x="166"/>
        <item x="106"/>
        <item x="80"/>
        <item x="107"/>
        <item x="41"/>
        <item x="167"/>
        <item x="172"/>
        <item x="30"/>
        <item x="158"/>
        <item x="111"/>
        <item x="114"/>
        <item x="137"/>
        <item x="156"/>
        <item x="120"/>
        <item t="default"/>
      </items>
    </pivotField>
    <pivotField showAll="0"/>
    <pivotField dataField="1" showAll="0"/>
    <pivotField numFmtId="166" showAll="0"/>
    <pivotField dataField="1" numFmtId="167"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dataField="1" dragToRow="0" dragToCol="0" dragToPage="0" showAll="0" defaultSubtota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ción" fld="8" baseField="11" baseItem="12"/>
    <dataField name=" Cantidad" fld="6" baseField="0" baseItem="0"/>
    <dataField name="Ratio (V/C)" fld="12" baseField="11" baseItem="1"/>
  </dataFields>
  <formats count="3">
    <format dxfId="13">
      <pivotArea dataOnly="0"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">
      <pivotArea field="1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79D1A9BA-6DE8-4322-A178-B69475A22349}" sourceName="Tienda">
  <pivotTables>
    <pivotTable tabId="10" name="Resumen por tienda"/>
    <pivotTable tabId="10" name="Hora de mayor concurrencia"/>
    <pivotTable tabId="10" name="Productos más facturan $"/>
    <pivotTable tabId="10" name="Productos mas vendidos Q"/>
    <pivotTable tabId="10" name="Productos menos facturan $"/>
    <pivotTable tabId="10" name="Productos menos vendidos Q"/>
    <pivotTable tabId="10" name="Resumen de meses"/>
  </pivotTables>
  <data>
    <tabular pivotCacheId="169121161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A0C5F519-A8F1-4D8E-A321-82D84DE527C5}" cache="SegmentaciónDeDatos_Tienda" caption="Tienda" style="SlicerStyleLight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7FEAB-433F-445D-A4FE-DD5EF0B9D7A2}" name="Registro" displayName="Registro" ref="B6:J246" totalsRowShown="0" dataDxfId="24" headerRowBorderDxfId="25" tableBorderDxfId="23">
  <autoFilter ref="B6:J246" xr:uid="{F597FEAB-433F-445D-A4FE-DD5EF0B9D7A2}"/>
  <sortState xmlns:xlrd2="http://schemas.microsoft.com/office/spreadsheetml/2017/richdata2" ref="B7:J246">
    <sortCondition ref="E9:E249"/>
  </sortState>
  <tableColumns count="9">
    <tableColumn id="1" xr3:uid="{BEAED8A9-A976-450E-8ADD-7970973E1819}" name="Record" dataDxfId="22"/>
    <tableColumn id="4" xr3:uid="{37797883-FC12-435E-B356-E6A4501B2CEB}" name="Ticket" dataDxfId="21"/>
    <tableColumn id="9" xr3:uid="{897788F9-8B7B-4479-B4C7-60D311B50009}" name="Tienda" dataDxfId="20"/>
    <tableColumn id="2" xr3:uid="{D086F7B5-D09F-407C-887A-51C8C305072E}" name="Fecha" dataDxfId="19"/>
    <tableColumn id="3" xr3:uid="{F827C3EC-9622-40F7-87C4-413D53AC7BB5}" name="Hora" dataDxfId="18"/>
    <tableColumn id="5" xr3:uid="{12E16A86-8615-40A0-A004-938C4886E9C6}" name="Artículo" dataDxfId="17"/>
    <tableColumn id="6" xr3:uid="{B43677A9-2F7A-48F0-BE4E-44649A7A2CA5}" name="Cantidad" dataDxfId="16"/>
    <tableColumn id="7" xr3:uid="{1A1CEA59-1F29-4562-A8D9-B73C86F2D1D7}" name="Precio Unit" dataDxfId="15" dataCellStyle="Moneda"/>
    <tableColumn id="8" xr3:uid="{D9D71CE4-62FC-46DA-9847-D43B3D3B4CFF}" name="Venta total" dataDxfId="14" dataCellStyle="Moneda">
      <calculatedColumnFormula>Registro[[#This Row],[Cantidad]]*Registro[[#This Row],[Precio Unit]]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12FB70BB-7593-4191-B96B-C1B9AD1A2290}" sourceName="Fecha">
  <pivotTables>
    <pivotTable tabId="10" name="Resumen por tienda"/>
    <pivotTable tabId="10" name="Hora de mayor concurrencia"/>
    <pivotTable tabId="10" name="Productos más facturan $"/>
    <pivotTable tabId="10" name="Productos mas vendidos Q"/>
    <pivotTable tabId="10" name="Productos menos facturan $"/>
    <pivotTable tabId="10" name="Productos menos vendidos Q"/>
  </pivotTables>
  <state minimalRefreshVersion="6" lastRefreshVersion="6" pivotCacheId="1691211619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A53B0ECA-CE9E-4B54-88A9-4FA3DDC7885E}" cache="NativeTimeline_Fecha" caption="Fecha" showSelectionLabel="0" level="2" selectionLevel="2" scrollPosition="2022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C51-4307-4F58-A3AF-8F02D94360E1}">
  <sheetPr>
    <tabColor rgb="FF7030A0"/>
  </sheetPr>
  <dimension ref="A1:O246"/>
  <sheetViews>
    <sheetView zoomScale="85" zoomScaleNormal="85" workbookViewId="0">
      <selection activeCell="C2" sqref="C2"/>
    </sheetView>
  </sheetViews>
  <sheetFormatPr baseColWidth="10" defaultRowHeight="14.4" x14ac:dyDescent="0.3"/>
  <cols>
    <col min="1" max="1" width="5" customWidth="1"/>
    <col min="6" max="6" width="17.109375" customWidth="1"/>
    <col min="7" max="7" width="19.109375" customWidth="1"/>
  </cols>
  <sheetData>
    <row r="1" spans="1:15" ht="34.799999999999997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55" customHeight="1" x14ac:dyDescent="0.3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5" customHeight="1" x14ac:dyDescent="0.3">
      <c r="B3" s="49" t="s">
        <v>108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5" x14ac:dyDescent="0.3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6" spans="1:15" x14ac:dyDescent="0.3">
      <c r="B6" t="s">
        <v>3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10</v>
      </c>
      <c r="I6" t="s">
        <v>22</v>
      </c>
      <c r="J6" t="s">
        <v>23</v>
      </c>
    </row>
    <row r="7" spans="1:15" x14ac:dyDescent="0.3">
      <c r="B7" s="12">
        <v>300</v>
      </c>
      <c r="C7" s="13">
        <v>1501130</v>
      </c>
      <c r="D7" s="14" t="s">
        <v>13</v>
      </c>
      <c r="E7" s="15">
        <v>44563</v>
      </c>
      <c r="F7" s="16">
        <v>0.48888888888888887</v>
      </c>
      <c r="G7" t="s">
        <v>26</v>
      </c>
      <c r="H7" s="17">
        <v>50</v>
      </c>
      <c r="I7" s="18">
        <v>3.5</v>
      </c>
      <c r="J7" s="19">
        <f>Registro[[#This Row],[Cantidad]]*Registro[[#This Row],[Precio Unit]]</f>
        <v>175</v>
      </c>
    </row>
    <row r="8" spans="1:15" x14ac:dyDescent="0.3">
      <c r="B8" s="12">
        <v>421</v>
      </c>
      <c r="C8" s="13">
        <v>1501470</v>
      </c>
      <c r="D8" s="20" t="s">
        <v>14</v>
      </c>
      <c r="E8" s="15">
        <v>44563</v>
      </c>
      <c r="F8" s="16">
        <v>0.5131944444444444</v>
      </c>
      <c r="G8" t="s">
        <v>29</v>
      </c>
      <c r="H8" s="17">
        <v>20</v>
      </c>
      <c r="I8" s="18">
        <v>8</v>
      </c>
      <c r="J8" s="19">
        <f>Registro[[#This Row],[Cantidad]]*Registro[[#This Row],[Precio Unit]]</f>
        <v>160</v>
      </c>
    </row>
    <row r="9" spans="1:15" x14ac:dyDescent="0.3">
      <c r="B9" s="12">
        <v>646</v>
      </c>
      <c r="C9" s="13">
        <v>1502040</v>
      </c>
      <c r="D9" s="20" t="s">
        <v>13</v>
      </c>
      <c r="E9" s="15">
        <v>44563</v>
      </c>
      <c r="F9" s="16">
        <v>0.54861111111111116</v>
      </c>
      <c r="G9" t="s">
        <v>91</v>
      </c>
      <c r="H9" s="17">
        <v>20</v>
      </c>
      <c r="I9" s="18">
        <v>7</v>
      </c>
      <c r="J9" s="19">
        <f>Registro[[#This Row],[Cantidad]]*Registro[[#This Row],[Precio Unit]]</f>
        <v>140</v>
      </c>
    </row>
    <row r="10" spans="1:15" x14ac:dyDescent="0.3">
      <c r="B10" s="12">
        <v>1169</v>
      </c>
      <c r="C10" s="13">
        <v>1503420</v>
      </c>
      <c r="D10" s="20" t="s">
        <v>14</v>
      </c>
      <c r="E10" s="15">
        <v>44564</v>
      </c>
      <c r="F10" s="16">
        <v>0.50277777777777777</v>
      </c>
      <c r="G10" t="s">
        <v>92</v>
      </c>
      <c r="H10" s="17">
        <v>20</v>
      </c>
      <c r="I10" s="18">
        <v>8</v>
      </c>
      <c r="J10" s="19">
        <f>Registro[[#This Row],[Cantidad]]*Registro[[#This Row],[Precio Unit]]</f>
        <v>160</v>
      </c>
    </row>
    <row r="11" spans="1:15" x14ac:dyDescent="0.3">
      <c r="B11" s="12">
        <v>779</v>
      </c>
      <c r="C11" s="13">
        <v>1502360</v>
      </c>
      <c r="D11" s="20" t="s">
        <v>14</v>
      </c>
      <c r="E11" s="15">
        <v>44564</v>
      </c>
      <c r="F11" s="16">
        <v>0.39791666666666664</v>
      </c>
      <c r="G11" t="s">
        <v>34</v>
      </c>
      <c r="H11" s="17">
        <v>20</v>
      </c>
      <c r="I11" s="18">
        <v>7.5</v>
      </c>
      <c r="J11" s="19">
        <f>Registro[[#This Row],[Cantidad]]*Registro[[#This Row],[Precio Unit]]</f>
        <v>150</v>
      </c>
    </row>
    <row r="12" spans="1:15" x14ac:dyDescent="0.3">
      <c r="B12" s="12">
        <v>2357</v>
      </c>
      <c r="C12" s="13">
        <v>1506790</v>
      </c>
      <c r="D12" s="20" t="s">
        <v>13</v>
      </c>
      <c r="E12" s="15">
        <v>44566</v>
      </c>
      <c r="F12" s="16">
        <v>0.53194444444444444</v>
      </c>
      <c r="G12" t="s">
        <v>33</v>
      </c>
      <c r="H12" s="17">
        <v>30</v>
      </c>
      <c r="I12" s="18">
        <v>6.5</v>
      </c>
      <c r="J12" s="19">
        <f>Registro[[#This Row],[Cantidad]]*Registro[[#This Row],[Precio Unit]]</f>
        <v>195</v>
      </c>
    </row>
    <row r="13" spans="1:15" x14ac:dyDescent="0.3">
      <c r="B13" s="12">
        <v>4091</v>
      </c>
      <c r="C13" s="13">
        <v>1511630</v>
      </c>
      <c r="D13" s="20" t="s">
        <v>14</v>
      </c>
      <c r="E13" s="15">
        <v>44570</v>
      </c>
      <c r="F13" s="16">
        <v>0.55763888888888891</v>
      </c>
      <c r="G13" t="s">
        <v>33</v>
      </c>
      <c r="H13" s="17">
        <v>30</v>
      </c>
      <c r="I13" s="18">
        <v>6.5</v>
      </c>
      <c r="J13" s="19">
        <f>Registro[[#This Row],[Cantidad]]*Registro[[#This Row],[Precio Unit]]</f>
        <v>195</v>
      </c>
    </row>
    <row r="14" spans="1:15" x14ac:dyDescent="0.3">
      <c r="B14" s="12">
        <v>4922</v>
      </c>
      <c r="C14" s="13">
        <v>1513880</v>
      </c>
      <c r="D14" s="20" t="s">
        <v>14</v>
      </c>
      <c r="E14" s="15">
        <v>44571</v>
      </c>
      <c r="F14" s="16">
        <v>0.56458333333333333</v>
      </c>
      <c r="G14" t="s">
        <v>25</v>
      </c>
      <c r="H14" s="17">
        <v>10</v>
      </c>
      <c r="I14" s="18">
        <v>16</v>
      </c>
      <c r="J14" s="19">
        <f>Registro[[#This Row],[Cantidad]]*Registro[[#This Row],[Precio Unit]]</f>
        <v>160</v>
      </c>
    </row>
    <row r="15" spans="1:15" x14ac:dyDescent="0.3">
      <c r="B15" s="12">
        <v>5991</v>
      </c>
      <c r="C15" s="13">
        <v>1516920</v>
      </c>
      <c r="D15" s="20" t="s">
        <v>13</v>
      </c>
      <c r="E15" s="15">
        <v>44575</v>
      </c>
      <c r="F15" s="16">
        <v>0.46805555555555556</v>
      </c>
      <c r="G15" t="s">
        <v>93</v>
      </c>
      <c r="H15" s="17">
        <v>10</v>
      </c>
      <c r="I15" s="18">
        <v>24</v>
      </c>
      <c r="J15" s="19">
        <f>Registro[[#This Row],[Cantidad]]*Registro[[#This Row],[Precio Unit]]</f>
        <v>240</v>
      </c>
    </row>
    <row r="16" spans="1:15" x14ac:dyDescent="0.3">
      <c r="B16" s="12">
        <v>6399</v>
      </c>
      <c r="C16" s="13">
        <v>1518100</v>
      </c>
      <c r="D16" s="20" t="s">
        <v>14</v>
      </c>
      <c r="E16" s="15">
        <v>44576</v>
      </c>
      <c r="F16" s="16">
        <v>0.41875000000000001</v>
      </c>
      <c r="G16" t="s">
        <v>37</v>
      </c>
      <c r="H16" s="17">
        <v>200</v>
      </c>
      <c r="I16" s="18">
        <v>1.1000000000000001</v>
      </c>
      <c r="J16" s="19">
        <f>Registro[[#This Row],[Cantidad]]*Registro[[#This Row],[Precio Unit]]</f>
        <v>220.00000000000003</v>
      </c>
    </row>
    <row r="17" spans="2:10" x14ac:dyDescent="0.3">
      <c r="B17" s="12">
        <v>8016</v>
      </c>
      <c r="C17" s="13">
        <v>1522570</v>
      </c>
      <c r="D17" s="20" t="s">
        <v>14</v>
      </c>
      <c r="E17" s="15">
        <v>44578</v>
      </c>
      <c r="F17" s="16">
        <v>0.54861111111111116</v>
      </c>
      <c r="G17" t="s">
        <v>39</v>
      </c>
      <c r="H17" s="17">
        <v>20</v>
      </c>
      <c r="I17" s="18">
        <v>12</v>
      </c>
      <c r="J17" s="19">
        <f>Registro[[#This Row],[Cantidad]]*Registro[[#This Row],[Precio Unit]]</f>
        <v>240</v>
      </c>
    </row>
    <row r="18" spans="2:10" x14ac:dyDescent="0.3">
      <c r="B18" s="12">
        <v>7625</v>
      </c>
      <c r="C18" s="13">
        <v>1521480</v>
      </c>
      <c r="D18" s="20" t="s">
        <v>13</v>
      </c>
      <c r="E18" s="15">
        <v>44578</v>
      </c>
      <c r="F18" s="16">
        <v>0.46041666666666664</v>
      </c>
      <c r="G18" t="s">
        <v>29</v>
      </c>
      <c r="H18" s="17">
        <v>20</v>
      </c>
      <c r="I18" s="18">
        <v>8</v>
      </c>
      <c r="J18" s="19">
        <f>Registro[[#This Row],[Cantidad]]*Registro[[#This Row],[Precio Unit]]</f>
        <v>160</v>
      </c>
    </row>
    <row r="19" spans="2:10" x14ac:dyDescent="0.3">
      <c r="B19" s="12">
        <v>8286</v>
      </c>
      <c r="C19" s="13">
        <v>1523320</v>
      </c>
      <c r="D19" s="20" t="s">
        <v>14</v>
      </c>
      <c r="E19" s="15">
        <v>44579</v>
      </c>
      <c r="F19" s="16">
        <v>0.48958333333333331</v>
      </c>
      <c r="G19" t="s">
        <v>92</v>
      </c>
      <c r="H19" s="17">
        <v>20</v>
      </c>
      <c r="I19" s="18">
        <v>8</v>
      </c>
      <c r="J19" s="19">
        <f>Registro[[#This Row],[Cantidad]]*Registro[[#This Row],[Precio Unit]]</f>
        <v>160</v>
      </c>
    </row>
    <row r="20" spans="2:10" x14ac:dyDescent="0.3">
      <c r="B20" s="12">
        <v>8393</v>
      </c>
      <c r="C20" s="13">
        <v>1523640</v>
      </c>
      <c r="D20" s="20" t="s">
        <v>13</v>
      </c>
      <c r="E20" s="15">
        <v>44579</v>
      </c>
      <c r="F20" s="16">
        <v>0.52916666666666667</v>
      </c>
      <c r="G20" t="s">
        <v>31</v>
      </c>
      <c r="H20" s="17">
        <v>30</v>
      </c>
      <c r="I20" s="18">
        <v>4.5</v>
      </c>
      <c r="J20" s="19">
        <f>Registro[[#This Row],[Cantidad]]*Registro[[#This Row],[Precio Unit]]</f>
        <v>135</v>
      </c>
    </row>
    <row r="21" spans="2:10" x14ac:dyDescent="0.3">
      <c r="B21" s="12">
        <v>9795</v>
      </c>
      <c r="C21" s="13">
        <v>1527670</v>
      </c>
      <c r="D21" s="20" t="s">
        <v>13</v>
      </c>
      <c r="E21" s="15">
        <v>44583</v>
      </c>
      <c r="F21" s="16">
        <v>0.50277777777777777</v>
      </c>
      <c r="G21" t="s">
        <v>25</v>
      </c>
      <c r="H21" s="17">
        <v>10</v>
      </c>
      <c r="I21" s="18">
        <v>16</v>
      </c>
      <c r="J21" s="19">
        <f>Registro[[#This Row],[Cantidad]]*Registro[[#This Row],[Precio Unit]]</f>
        <v>160</v>
      </c>
    </row>
    <row r="22" spans="2:10" x14ac:dyDescent="0.3">
      <c r="B22" s="12">
        <v>10112</v>
      </c>
      <c r="C22" s="13">
        <v>1528510</v>
      </c>
      <c r="D22" s="20" t="s">
        <v>14</v>
      </c>
      <c r="E22" s="15">
        <v>44584</v>
      </c>
      <c r="F22" s="16">
        <v>0.37777777777777777</v>
      </c>
      <c r="G22" t="s">
        <v>94</v>
      </c>
      <c r="H22" s="17">
        <v>40</v>
      </c>
      <c r="I22" s="18">
        <v>12</v>
      </c>
      <c r="J22" s="19">
        <f>Registro[[#This Row],[Cantidad]]*Registro[[#This Row],[Precio Unit]]</f>
        <v>480</v>
      </c>
    </row>
    <row r="23" spans="2:10" x14ac:dyDescent="0.3">
      <c r="B23" s="12">
        <v>10963</v>
      </c>
      <c r="C23" s="13">
        <v>1530700</v>
      </c>
      <c r="D23" s="20" t="s">
        <v>13</v>
      </c>
      <c r="E23" s="15">
        <v>44585</v>
      </c>
      <c r="F23" s="16">
        <v>0.4909722222222222</v>
      </c>
      <c r="G23" t="s">
        <v>95</v>
      </c>
      <c r="H23" s="17">
        <v>20</v>
      </c>
      <c r="I23" s="18">
        <v>12</v>
      </c>
      <c r="J23" s="19">
        <f>Registro[[#This Row],[Cantidad]]*Registro[[#This Row],[Precio Unit]]</f>
        <v>240</v>
      </c>
    </row>
    <row r="24" spans="2:10" x14ac:dyDescent="0.3">
      <c r="B24" s="12">
        <v>11015</v>
      </c>
      <c r="C24" s="13">
        <v>1530830</v>
      </c>
      <c r="D24" s="20" t="s">
        <v>13</v>
      </c>
      <c r="E24" s="15">
        <v>44585</v>
      </c>
      <c r="F24" s="16">
        <v>0.49652777777777779</v>
      </c>
      <c r="G24" t="s">
        <v>29</v>
      </c>
      <c r="H24" s="17">
        <v>20</v>
      </c>
      <c r="I24" s="18">
        <v>8</v>
      </c>
      <c r="J24" s="19">
        <f>Registro[[#This Row],[Cantidad]]*Registro[[#This Row],[Precio Unit]]</f>
        <v>160</v>
      </c>
    </row>
    <row r="25" spans="2:10" x14ac:dyDescent="0.3">
      <c r="B25" s="12">
        <v>14492</v>
      </c>
      <c r="C25" s="13">
        <v>1540290</v>
      </c>
      <c r="D25" s="20" t="s">
        <v>14</v>
      </c>
      <c r="E25" s="15">
        <v>44592</v>
      </c>
      <c r="F25" s="16">
        <v>0.53055555555555556</v>
      </c>
      <c r="G25" t="s">
        <v>34</v>
      </c>
      <c r="H25" s="17">
        <v>30</v>
      </c>
      <c r="I25" s="18">
        <v>7.5</v>
      </c>
      <c r="J25" s="19">
        <f>Registro[[#This Row],[Cantidad]]*Registro[[#This Row],[Precio Unit]]</f>
        <v>225</v>
      </c>
    </row>
    <row r="26" spans="2:10" x14ac:dyDescent="0.3">
      <c r="B26" s="12">
        <v>14337</v>
      </c>
      <c r="C26" s="13">
        <v>1539910</v>
      </c>
      <c r="D26" s="20" t="s">
        <v>13</v>
      </c>
      <c r="E26" s="15">
        <v>44592</v>
      </c>
      <c r="F26" s="16">
        <v>0.49930555555555556</v>
      </c>
      <c r="G26" t="s">
        <v>34</v>
      </c>
      <c r="H26" s="17">
        <v>20</v>
      </c>
      <c r="I26" s="18">
        <v>7.5</v>
      </c>
      <c r="J26" s="19">
        <f>Registro[[#This Row],[Cantidad]]*Registro[[#This Row],[Precio Unit]]</f>
        <v>150</v>
      </c>
    </row>
    <row r="27" spans="2:10" x14ac:dyDescent="0.3">
      <c r="B27" s="12">
        <v>16995</v>
      </c>
      <c r="C27" s="13">
        <v>1547250</v>
      </c>
      <c r="D27" s="20" t="s">
        <v>13</v>
      </c>
      <c r="E27" s="15">
        <v>44598</v>
      </c>
      <c r="F27" s="16">
        <v>0.55208333333333337</v>
      </c>
      <c r="G27" t="s">
        <v>91</v>
      </c>
      <c r="H27" s="17">
        <v>30</v>
      </c>
      <c r="I27" s="18">
        <v>7</v>
      </c>
      <c r="J27" s="19">
        <f>Registro[[#This Row],[Cantidad]]*Registro[[#This Row],[Precio Unit]]</f>
        <v>210</v>
      </c>
    </row>
    <row r="28" spans="2:10" x14ac:dyDescent="0.3">
      <c r="B28" s="12">
        <v>16970</v>
      </c>
      <c r="C28" s="13">
        <v>1547170</v>
      </c>
      <c r="D28" s="20" t="s">
        <v>13</v>
      </c>
      <c r="E28" s="15">
        <v>44598</v>
      </c>
      <c r="F28" s="16">
        <v>0.54236111111111107</v>
      </c>
      <c r="G28" t="s">
        <v>96</v>
      </c>
      <c r="H28" s="17">
        <v>70</v>
      </c>
      <c r="I28" s="18">
        <v>2</v>
      </c>
      <c r="J28" s="19">
        <f>Registro[[#This Row],[Cantidad]]*Registro[[#This Row],[Precio Unit]]</f>
        <v>140</v>
      </c>
    </row>
    <row r="29" spans="2:10" x14ac:dyDescent="0.3">
      <c r="B29" s="12">
        <v>18302</v>
      </c>
      <c r="C29" s="13">
        <v>1550790</v>
      </c>
      <c r="D29" s="20" t="s">
        <v>13</v>
      </c>
      <c r="E29" s="15">
        <v>44600</v>
      </c>
      <c r="F29" s="16">
        <v>0.56666666666666665</v>
      </c>
      <c r="G29" t="s">
        <v>31</v>
      </c>
      <c r="H29" s="17">
        <v>30</v>
      </c>
      <c r="I29" s="18">
        <v>4.5</v>
      </c>
      <c r="J29" s="19">
        <f>Registro[[#This Row],[Cantidad]]*Registro[[#This Row],[Precio Unit]]</f>
        <v>135</v>
      </c>
    </row>
    <row r="30" spans="2:10" x14ac:dyDescent="0.3">
      <c r="B30" s="12">
        <v>19523</v>
      </c>
      <c r="C30" s="13">
        <v>1554150</v>
      </c>
      <c r="D30" s="20" t="s">
        <v>13</v>
      </c>
      <c r="E30" s="15">
        <v>44604</v>
      </c>
      <c r="F30" s="16">
        <v>0.50138888888888888</v>
      </c>
      <c r="G30" t="s">
        <v>34</v>
      </c>
      <c r="H30" s="17">
        <v>20</v>
      </c>
      <c r="I30" s="18">
        <v>7.5</v>
      </c>
      <c r="J30" s="19">
        <f>Registro[[#This Row],[Cantidad]]*Registro[[#This Row],[Precio Unit]]</f>
        <v>150</v>
      </c>
    </row>
    <row r="31" spans="2:10" x14ac:dyDescent="0.3">
      <c r="B31" s="12">
        <v>20145</v>
      </c>
      <c r="C31" s="13">
        <v>1555800</v>
      </c>
      <c r="D31" s="20" t="s">
        <v>14</v>
      </c>
      <c r="E31" s="15">
        <v>44605</v>
      </c>
      <c r="F31" s="16">
        <v>0.50486111111111109</v>
      </c>
      <c r="G31" t="s">
        <v>91</v>
      </c>
      <c r="H31" s="17">
        <v>20</v>
      </c>
      <c r="I31" s="18">
        <v>7</v>
      </c>
      <c r="J31" s="19">
        <f>Registro[[#This Row],[Cantidad]]*Registro[[#This Row],[Precio Unit]]</f>
        <v>140</v>
      </c>
    </row>
    <row r="32" spans="2:10" x14ac:dyDescent="0.3">
      <c r="B32" s="12">
        <v>20332</v>
      </c>
      <c r="C32" s="13">
        <v>1556280</v>
      </c>
      <c r="D32" s="20" t="s">
        <v>14</v>
      </c>
      <c r="E32" s="15">
        <v>44605</v>
      </c>
      <c r="F32" s="16">
        <v>0.55138888888888893</v>
      </c>
      <c r="G32" t="s">
        <v>91</v>
      </c>
      <c r="H32" s="17">
        <v>20</v>
      </c>
      <c r="I32" s="18">
        <v>7</v>
      </c>
      <c r="J32" s="19">
        <f>Registro[[#This Row],[Cantidad]]*Registro[[#This Row],[Precio Unit]]</f>
        <v>140</v>
      </c>
    </row>
    <row r="33" spans="2:10" x14ac:dyDescent="0.3">
      <c r="B33" s="12">
        <v>21684</v>
      </c>
      <c r="C33" s="13">
        <v>1559800</v>
      </c>
      <c r="D33" s="20" t="s">
        <v>14</v>
      </c>
      <c r="E33" s="15">
        <v>44607</v>
      </c>
      <c r="F33" s="16">
        <v>0.54652777777777772</v>
      </c>
      <c r="G33" t="s">
        <v>33</v>
      </c>
      <c r="H33" s="17">
        <v>30</v>
      </c>
      <c r="I33" s="18">
        <v>6.5</v>
      </c>
      <c r="J33" s="19">
        <f>Registro[[#This Row],[Cantidad]]*Registro[[#This Row],[Precio Unit]]</f>
        <v>195</v>
      </c>
    </row>
    <row r="34" spans="2:10" x14ac:dyDescent="0.3">
      <c r="B34" s="12">
        <v>21985</v>
      </c>
      <c r="C34" s="13">
        <v>1560630</v>
      </c>
      <c r="D34" s="20" t="s">
        <v>13</v>
      </c>
      <c r="E34" s="15">
        <v>44608</v>
      </c>
      <c r="F34" s="16">
        <v>0.43402777777777779</v>
      </c>
      <c r="G34" t="s">
        <v>34</v>
      </c>
      <c r="H34" s="17">
        <v>20</v>
      </c>
      <c r="I34" s="18">
        <v>7.5</v>
      </c>
      <c r="J34" s="19">
        <f>Registro[[#This Row],[Cantidad]]*Registro[[#This Row],[Precio Unit]]</f>
        <v>150</v>
      </c>
    </row>
    <row r="35" spans="2:10" x14ac:dyDescent="0.3">
      <c r="B35" s="12">
        <v>23899</v>
      </c>
      <c r="C35" s="13">
        <v>1565980</v>
      </c>
      <c r="D35" s="20" t="s">
        <v>14</v>
      </c>
      <c r="E35" s="15">
        <v>44612</v>
      </c>
      <c r="F35" s="16">
        <v>0.52152777777777781</v>
      </c>
      <c r="G35" t="s">
        <v>34</v>
      </c>
      <c r="H35" s="17">
        <v>20</v>
      </c>
      <c r="I35" s="18">
        <v>7.5</v>
      </c>
      <c r="J35" s="19">
        <f>Registro[[#This Row],[Cantidad]]*Registro[[#This Row],[Precio Unit]]</f>
        <v>150</v>
      </c>
    </row>
    <row r="36" spans="2:10" x14ac:dyDescent="0.3">
      <c r="B36" s="12">
        <v>24628</v>
      </c>
      <c r="C36" s="13">
        <v>1567840</v>
      </c>
      <c r="D36" s="20" t="s">
        <v>13</v>
      </c>
      <c r="E36" s="15">
        <v>44613</v>
      </c>
      <c r="F36" s="16">
        <v>0.4597222222222222</v>
      </c>
      <c r="G36" t="s">
        <v>96</v>
      </c>
      <c r="H36" s="17">
        <v>70</v>
      </c>
      <c r="I36" s="18">
        <v>2</v>
      </c>
      <c r="J36" s="19">
        <f>Registro[[#This Row],[Cantidad]]*Registro[[#This Row],[Precio Unit]]</f>
        <v>140</v>
      </c>
    </row>
    <row r="37" spans="2:10" x14ac:dyDescent="0.3">
      <c r="B37" s="12">
        <v>26915</v>
      </c>
      <c r="C37" s="13">
        <v>1574010</v>
      </c>
      <c r="D37" s="20" t="s">
        <v>14</v>
      </c>
      <c r="E37" s="15">
        <v>44615</v>
      </c>
      <c r="F37" s="16">
        <v>0.57152777777777775</v>
      </c>
      <c r="G37" t="s">
        <v>79</v>
      </c>
      <c r="H37" s="17">
        <v>10</v>
      </c>
      <c r="I37" s="18">
        <v>18</v>
      </c>
      <c r="J37" s="19">
        <f>Registro[[#This Row],[Cantidad]]*Registro[[#This Row],[Precio Unit]]</f>
        <v>180</v>
      </c>
    </row>
    <row r="38" spans="2:10" x14ac:dyDescent="0.3">
      <c r="B38" s="12">
        <v>26942</v>
      </c>
      <c r="C38" s="13">
        <v>1574070</v>
      </c>
      <c r="D38" s="20" t="s">
        <v>13</v>
      </c>
      <c r="E38" s="15">
        <v>44615</v>
      </c>
      <c r="F38" s="16">
        <v>0.58125000000000004</v>
      </c>
      <c r="G38" t="s">
        <v>31</v>
      </c>
      <c r="H38" s="17">
        <v>30</v>
      </c>
      <c r="I38" s="18">
        <v>4.5</v>
      </c>
      <c r="J38" s="19">
        <f>Registro[[#This Row],[Cantidad]]*Registro[[#This Row],[Precio Unit]]</f>
        <v>135</v>
      </c>
    </row>
    <row r="39" spans="2:10" x14ac:dyDescent="0.3">
      <c r="B39" s="12">
        <v>27875</v>
      </c>
      <c r="C39" s="13">
        <v>1576590</v>
      </c>
      <c r="D39" s="20" t="s">
        <v>13</v>
      </c>
      <c r="E39" s="15">
        <v>44617</v>
      </c>
      <c r="F39" s="16">
        <v>0.75277777777777777</v>
      </c>
      <c r="G39" t="s">
        <v>34</v>
      </c>
      <c r="H39" s="17">
        <v>20</v>
      </c>
      <c r="I39" s="18">
        <v>7.5</v>
      </c>
      <c r="J39" s="19">
        <f>Registro[[#This Row],[Cantidad]]*Registro[[#This Row],[Precio Unit]]</f>
        <v>150</v>
      </c>
    </row>
    <row r="40" spans="2:10" x14ac:dyDescent="0.3">
      <c r="B40" s="12">
        <v>28177</v>
      </c>
      <c r="C40" s="13">
        <v>1577390</v>
      </c>
      <c r="D40" s="20" t="s">
        <v>14</v>
      </c>
      <c r="E40" s="15">
        <v>44618</v>
      </c>
      <c r="F40" s="16">
        <v>0.46180555555555558</v>
      </c>
      <c r="G40" t="s">
        <v>34</v>
      </c>
      <c r="H40" s="17">
        <v>40</v>
      </c>
      <c r="I40" s="18">
        <v>7.5</v>
      </c>
      <c r="J40" s="19">
        <f>Registro[[#This Row],[Cantidad]]*Registro[[#This Row],[Precio Unit]]</f>
        <v>300</v>
      </c>
    </row>
    <row r="41" spans="2:10" x14ac:dyDescent="0.3">
      <c r="B41" s="12">
        <v>29084</v>
      </c>
      <c r="C41" s="13">
        <v>1579750</v>
      </c>
      <c r="D41" s="20" t="s">
        <v>14</v>
      </c>
      <c r="E41" s="15">
        <v>44619</v>
      </c>
      <c r="F41" s="16">
        <v>0.44513888888888886</v>
      </c>
      <c r="G41" t="s">
        <v>97</v>
      </c>
      <c r="H41" s="17">
        <v>10</v>
      </c>
      <c r="I41" s="18">
        <v>44</v>
      </c>
      <c r="J41" s="19">
        <f>Registro[[#This Row],[Cantidad]]*Registro[[#This Row],[Precio Unit]]</f>
        <v>440</v>
      </c>
    </row>
    <row r="42" spans="2:10" x14ac:dyDescent="0.3">
      <c r="B42" s="12">
        <v>31316</v>
      </c>
      <c r="C42" s="13">
        <v>1585480</v>
      </c>
      <c r="D42" s="20" t="s">
        <v>13</v>
      </c>
      <c r="E42" s="15">
        <v>44620</v>
      </c>
      <c r="F42" s="16">
        <v>0.53749999999999998</v>
      </c>
      <c r="G42" t="s">
        <v>33</v>
      </c>
      <c r="H42" s="17">
        <v>30</v>
      </c>
      <c r="I42" s="18">
        <v>6.5</v>
      </c>
      <c r="J42" s="19">
        <f>Registro[[#This Row],[Cantidad]]*Registro[[#This Row],[Precio Unit]]</f>
        <v>195</v>
      </c>
    </row>
    <row r="43" spans="2:10" x14ac:dyDescent="0.3">
      <c r="B43" s="12">
        <v>31474</v>
      </c>
      <c r="C43" s="13">
        <v>1585940</v>
      </c>
      <c r="D43" s="20" t="s">
        <v>14</v>
      </c>
      <c r="E43" s="15">
        <v>44620</v>
      </c>
      <c r="F43" s="16">
        <v>0.57013888888888886</v>
      </c>
      <c r="G43" t="s">
        <v>33</v>
      </c>
      <c r="H43" s="17">
        <v>30</v>
      </c>
      <c r="I43" s="18">
        <v>6.5</v>
      </c>
      <c r="J43" s="19">
        <f>Registro[[#This Row],[Cantidad]]*Registro[[#This Row],[Precio Unit]]</f>
        <v>195</v>
      </c>
    </row>
    <row r="44" spans="2:10" x14ac:dyDescent="0.3">
      <c r="B44" s="12">
        <v>30238</v>
      </c>
      <c r="C44" s="13">
        <v>1582720</v>
      </c>
      <c r="D44" s="20" t="s">
        <v>14</v>
      </c>
      <c r="E44" s="15">
        <v>44620</v>
      </c>
      <c r="F44" s="16">
        <v>0.40902777777777777</v>
      </c>
      <c r="G44" t="s">
        <v>28</v>
      </c>
      <c r="H44" s="17">
        <v>20</v>
      </c>
      <c r="I44" s="18">
        <v>9</v>
      </c>
      <c r="J44" s="19">
        <f>Registro[[#This Row],[Cantidad]]*Registro[[#This Row],[Precio Unit]]</f>
        <v>180</v>
      </c>
    </row>
    <row r="45" spans="2:10" x14ac:dyDescent="0.3">
      <c r="B45" s="12">
        <v>30601</v>
      </c>
      <c r="C45" s="13">
        <v>1583630</v>
      </c>
      <c r="D45" s="20" t="s">
        <v>14</v>
      </c>
      <c r="E45" s="15">
        <v>44620</v>
      </c>
      <c r="F45" s="16">
        <v>0.45763888888888887</v>
      </c>
      <c r="G45" t="s">
        <v>28</v>
      </c>
      <c r="H45" s="17">
        <v>20</v>
      </c>
      <c r="I45" s="18">
        <v>9</v>
      </c>
      <c r="J45" s="19">
        <f>Registro[[#This Row],[Cantidad]]*Registro[[#This Row],[Precio Unit]]</f>
        <v>180</v>
      </c>
    </row>
    <row r="46" spans="2:10" x14ac:dyDescent="0.3">
      <c r="B46" s="12">
        <v>30760</v>
      </c>
      <c r="C46" s="13">
        <v>1584020</v>
      </c>
      <c r="D46" s="20" t="s">
        <v>13</v>
      </c>
      <c r="E46" s="15">
        <v>44620</v>
      </c>
      <c r="F46" s="16">
        <v>0.47499999999999998</v>
      </c>
      <c r="G46" t="s">
        <v>91</v>
      </c>
      <c r="H46" s="17">
        <v>20</v>
      </c>
      <c r="I46" s="18">
        <v>7</v>
      </c>
      <c r="J46" s="19">
        <f>Registro[[#This Row],[Cantidad]]*Registro[[#This Row],[Precio Unit]]</f>
        <v>140</v>
      </c>
    </row>
    <row r="47" spans="2:10" x14ac:dyDescent="0.3">
      <c r="B47">
        <v>33823</v>
      </c>
      <c r="C47" s="21">
        <v>1592460</v>
      </c>
      <c r="D47" s="22" t="s">
        <v>13</v>
      </c>
      <c r="E47" s="23">
        <v>44624</v>
      </c>
      <c r="F47" s="24">
        <v>0.54583333333333328</v>
      </c>
      <c r="G47" t="s">
        <v>31</v>
      </c>
      <c r="H47" s="25">
        <v>30</v>
      </c>
      <c r="I47" s="26">
        <v>4.5</v>
      </c>
      <c r="J47" s="27">
        <f>Registro[[#This Row],[Cantidad]]*Registro[[#This Row],[Precio Unit]]</f>
        <v>135</v>
      </c>
    </row>
    <row r="48" spans="2:10" x14ac:dyDescent="0.3">
      <c r="B48">
        <v>34822</v>
      </c>
      <c r="C48" s="21">
        <v>1595030</v>
      </c>
      <c r="D48" s="22" t="s">
        <v>13</v>
      </c>
      <c r="E48" s="23">
        <v>44625</v>
      </c>
      <c r="F48" s="24">
        <v>0.55625000000000002</v>
      </c>
      <c r="G48" t="s">
        <v>33</v>
      </c>
      <c r="H48" s="25">
        <v>40</v>
      </c>
      <c r="I48" s="26">
        <v>6.5</v>
      </c>
      <c r="J48" s="27">
        <f>Registro[[#This Row],[Cantidad]]*Registro[[#This Row],[Precio Unit]]</f>
        <v>260</v>
      </c>
    </row>
    <row r="49" spans="2:10" x14ac:dyDescent="0.3">
      <c r="B49">
        <v>34837</v>
      </c>
      <c r="C49" s="21">
        <v>1595070</v>
      </c>
      <c r="D49" s="22" t="s">
        <v>13</v>
      </c>
      <c r="E49" s="23">
        <v>44625</v>
      </c>
      <c r="F49" s="24">
        <v>0.56458333333333333</v>
      </c>
      <c r="G49" t="s">
        <v>31</v>
      </c>
      <c r="H49" s="25">
        <v>30</v>
      </c>
      <c r="I49" s="26">
        <v>4.5</v>
      </c>
      <c r="J49" s="27">
        <f>Registro[[#This Row],[Cantidad]]*Registro[[#This Row],[Precio Unit]]</f>
        <v>135</v>
      </c>
    </row>
    <row r="50" spans="2:10" x14ac:dyDescent="0.3">
      <c r="B50">
        <v>35494</v>
      </c>
      <c r="C50" s="21">
        <v>1596830</v>
      </c>
      <c r="D50" s="22" t="s">
        <v>14</v>
      </c>
      <c r="E50" s="23">
        <v>44626</v>
      </c>
      <c r="F50" s="24">
        <v>0.50902777777777775</v>
      </c>
      <c r="G50" t="s">
        <v>34</v>
      </c>
      <c r="H50" s="25">
        <v>30</v>
      </c>
      <c r="I50" s="26">
        <v>7.5</v>
      </c>
      <c r="J50" s="27">
        <f>Registro[[#This Row],[Cantidad]]*Registro[[#This Row],[Precio Unit]]</f>
        <v>225</v>
      </c>
    </row>
    <row r="51" spans="2:10" x14ac:dyDescent="0.3">
      <c r="B51">
        <v>35852</v>
      </c>
      <c r="C51" s="21">
        <v>1597810</v>
      </c>
      <c r="D51" s="22" t="s">
        <v>14</v>
      </c>
      <c r="E51" s="23">
        <v>44626</v>
      </c>
      <c r="F51" s="24">
        <v>0.72222222222222221</v>
      </c>
      <c r="G51" t="s">
        <v>35</v>
      </c>
      <c r="H51" s="25">
        <v>120</v>
      </c>
      <c r="I51" s="26">
        <v>1.2</v>
      </c>
      <c r="J51" s="27">
        <f>Registro[[#This Row],[Cantidad]]*Registro[[#This Row],[Precio Unit]]</f>
        <v>144</v>
      </c>
    </row>
    <row r="52" spans="2:10" x14ac:dyDescent="0.3">
      <c r="B52">
        <v>37493</v>
      </c>
      <c r="C52" s="21">
        <v>1602080</v>
      </c>
      <c r="D52" s="22" t="s">
        <v>14</v>
      </c>
      <c r="E52" s="23">
        <v>44628</v>
      </c>
      <c r="F52" s="24">
        <v>0.5805555555555556</v>
      </c>
      <c r="G52" t="s">
        <v>31</v>
      </c>
      <c r="H52" s="25">
        <v>30</v>
      </c>
      <c r="I52" s="26">
        <v>4.5</v>
      </c>
      <c r="J52" s="27">
        <f>Registro[[#This Row],[Cantidad]]*Registro[[#This Row],[Precio Unit]]</f>
        <v>135</v>
      </c>
    </row>
    <row r="53" spans="2:10" x14ac:dyDescent="0.3">
      <c r="B53">
        <v>39236</v>
      </c>
      <c r="C53" s="21">
        <v>1606910</v>
      </c>
      <c r="D53" s="22" t="s">
        <v>13</v>
      </c>
      <c r="E53" s="23">
        <v>44632</v>
      </c>
      <c r="F53" s="24">
        <v>0.43541666666666667</v>
      </c>
      <c r="G53" t="s">
        <v>97</v>
      </c>
      <c r="H53" s="25">
        <v>10</v>
      </c>
      <c r="I53" s="26">
        <v>22</v>
      </c>
      <c r="J53" s="27">
        <f>Registro[[#This Row],[Cantidad]]*Registro[[#This Row],[Precio Unit]]</f>
        <v>220</v>
      </c>
    </row>
    <row r="54" spans="2:10" x14ac:dyDescent="0.3">
      <c r="B54">
        <v>39859</v>
      </c>
      <c r="C54" s="21">
        <v>1608560</v>
      </c>
      <c r="D54" s="22" t="s">
        <v>14</v>
      </c>
      <c r="E54" s="23">
        <v>44633</v>
      </c>
      <c r="F54" s="24">
        <v>0.38958333333333334</v>
      </c>
      <c r="G54" t="s">
        <v>34</v>
      </c>
      <c r="H54" s="25">
        <v>20</v>
      </c>
      <c r="I54" s="26">
        <v>7.5</v>
      </c>
      <c r="J54" s="27">
        <f>Registro[[#This Row],[Cantidad]]*Registro[[#This Row],[Precio Unit]]</f>
        <v>150</v>
      </c>
    </row>
    <row r="55" spans="2:10" x14ac:dyDescent="0.3">
      <c r="B55">
        <v>40153</v>
      </c>
      <c r="C55" s="21">
        <v>1609330</v>
      </c>
      <c r="D55" s="22" t="s">
        <v>14</v>
      </c>
      <c r="E55" s="23">
        <v>44633</v>
      </c>
      <c r="F55" s="24">
        <v>0.48888888888888887</v>
      </c>
      <c r="G55" t="s">
        <v>34</v>
      </c>
      <c r="H55" s="25">
        <v>20</v>
      </c>
      <c r="I55" s="26">
        <v>7.5</v>
      </c>
      <c r="J55" s="27">
        <f>Registro[[#This Row],[Cantidad]]*Registro[[#This Row],[Precio Unit]]</f>
        <v>150</v>
      </c>
    </row>
    <row r="56" spans="2:10" x14ac:dyDescent="0.3">
      <c r="B56">
        <v>41040</v>
      </c>
      <c r="C56" s="21">
        <v>1611590</v>
      </c>
      <c r="D56" s="22" t="s">
        <v>13</v>
      </c>
      <c r="E56" s="23">
        <v>44634</v>
      </c>
      <c r="F56" s="24">
        <v>0.44930555555555557</v>
      </c>
      <c r="G56" t="s">
        <v>28</v>
      </c>
      <c r="H56" s="25">
        <v>20</v>
      </c>
      <c r="I56" s="26">
        <v>9</v>
      </c>
      <c r="J56" s="27">
        <f>Registro[[#This Row],[Cantidad]]*Registro[[#This Row],[Precio Unit]]</f>
        <v>180</v>
      </c>
    </row>
    <row r="57" spans="2:10" x14ac:dyDescent="0.3">
      <c r="B57">
        <v>44468</v>
      </c>
      <c r="C57" s="21">
        <v>1621060</v>
      </c>
      <c r="D57" s="22" t="s">
        <v>14</v>
      </c>
      <c r="E57" s="23">
        <v>44640</v>
      </c>
      <c r="F57" s="24">
        <v>0.40902777777777777</v>
      </c>
      <c r="G57" t="s">
        <v>31</v>
      </c>
      <c r="H57" s="25">
        <v>40</v>
      </c>
      <c r="I57" s="26">
        <v>4.5</v>
      </c>
      <c r="J57" s="27">
        <f>Registro[[#This Row],[Cantidad]]*Registro[[#This Row],[Precio Unit]]</f>
        <v>180</v>
      </c>
    </row>
    <row r="58" spans="2:10" x14ac:dyDescent="0.3">
      <c r="B58">
        <v>45021</v>
      </c>
      <c r="C58" s="21">
        <v>1622550</v>
      </c>
      <c r="D58" s="22" t="s">
        <v>13</v>
      </c>
      <c r="E58" s="23">
        <v>44640</v>
      </c>
      <c r="F58" s="24">
        <v>0.56736111111111109</v>
      </c>
      <c r="G58" t="s">
        <v>79</v>
      </c>
      <c r="H58" s="25">
        <v>10</v>
      </c>
      <c r="I58" s="26">
        <v>18</v>
      </c>
      <c r="J58" s="27">
        <f>Registro[[#This Row],[Cantidad]]*Registro[[#This Row],[Precio Unit]]</f>
        <v>180</v>
      </c>
    </row>
    <row r="59" spans="2:10" x14ac:dyDescent="0.3">
      <c r="B59">
        <v>45401</v>
      </c>
      <c r="C59" s="21">
        <v>1623560</v>
      </c>
      <c r="D59" s="22" t="s">
        <v>13</v>
      </c>
      <c r="E59" s="23">
        <v>44641</v>
      </c>
      <c r="F59" s="24">
        <v>0.43194444444444446</v>
      </c>
      <c r="G59" t="s">
        <v>93</v>
      </c>
      <c r="H59" s="25">
        <v>10</v>
      </c>
      <c r="I59" s="26">
        <v>14</v>
      </c>
      <c r="J59" s="27">
        <f>Registro[[#This Row],[Cantidad]]*Registro[[#This Row],[Precio Unit]]</f>
        <v>140</v>
      </c>
    </row>
    <row r="60" spans="2:10" x14ac:dyDescent="0.3">
      <c r="B60">
        <v>47888</v>
      </c>
      <c r="C60" s="21">
        <v>1630380</v>
      </c>
      <c r="D60" s="22" t="s">
        <v>14</v>
      </c>
      <c r="E60" s="23">
        <v>44645</v>
      </c>
      <c r="F60" s="24">
        <v>0.58472222222222225</v>
      </c>
      <c r="G60" t="s">
        <v>33</v>
      </c>
      <c r="H60" s="25">
        <v>70</v>
      </c>
      <c r="I60" s="26">
        <v>6.5</v>
      </c>
      <c r="J60" s="27">
        <f>Registro[[#This Row],[Cantidad]]*Registro[[#This Row],[Precio Unit]]</f>
        <v>455</v>
      </c>
    </row>
    <row r="61" spans="2:10" x14ac:dyDescent="0.3">
      <c r="B61">
        <v>48062</v>
      </c>
      <c r="C61" s="21">
        <v>1630850</v>
      </c>
      <c r="D61" s="22" t="s">
        <v>14</v>
      </c>
      <c r="E61" s="23">
        <v>44646</v>
      </c>
      <c r="F61" s="24">
        <v>0.36041666666666666</v>
      </c>
      <c r="G61" t="s">
        <v>30</v>
      </c>
      <c r="H61" s="25">
        <v>80</v>
      </c>
      <c r="I61" s="26">
        <v>2.1</v>
      </c>
      <c r="J61" s="27">
        <f>Registro[[#This Row],[Cantidad]]*Registro[[#This Row],[Precio Unit]]</f>
        <v>168</v>
      </c>
    </row>
    <row r="62" spans="2:10" x14ac:dyDescent="0.3">
      <c r="B62">
        <v>49245</v>
      </c>
      <c r="C62" s="21">
        <v>1634100</v>
      </c>
      <c r="D62" s="22" t="s">
        <v>14</v>
      </c>
      <c r="E62" s="23">
        <v>44647</v>
      </c>
      <c r="F62" s="24">
        <v>0.54513888888888884</v>
      </c>
      <c r="G62" t="s">
        <v>28</v>
      </c>
      <c r="H62" s="25">
        <v>20</v>
      </c>
      <c r="I62" s="26">
        <v>9</v>
      </c>
      <c r="J62" s="27">
        <f>Registro[[#This Row],[Cantidad]]*Registro[[#This Row],[Precio Unit]]</f>
        <v>180</v>
      </c>
    </row>
    <row r="63" spans="2:10" x14ac:dyDescent="0.3">
      <c r="B63">
        <v>50155</v>
      </c>
      <c r="C63" s="21">
        <v>1636470</v>
      </c>
      <c r="D63" s="22" t="s">
        <v>13</v>
      </c>
      <c r="E63" s="23">
        <v>44648</v>
      </c>
      <c r="F63" s="24">
        <v>0.50208333333333333</v>
      </c>
      <c r="G63" t="s">
        <v>98</v>
      </c>
      <c r="H63" s="25">
        <v>20</v>
      </c>
      <c r="I63" s="26">
        <v>12</v>
      </c>
      <c r="J63" s="27">
        <f>Registro[[#This Row],[Cantidad]]*Registro[[#This Row],[Precio Unit]]</f>
        <v>240</v>
      </c>
    </row>
    <row r="64" spans="2:10" x14ac:dyDescent="0.3">
      <c r="B64">
        <v>49617</v>
      </c>
      <c r="C64" s="21">
        <v>1635070</v>
      </c>
      <c r="D64" s="22" t="s">
        <v>13</v>
      </c>
      <c r="E64" s="23">
        <v>44648</v>
      </c>
      <c r="F64" s="24">
        <v>0.39652777777777776</v>
      </c>
      <c r="G64" t="s">
        <v>40</v>
      </c>
      <c r="H64" s="25">
        <v>10</v>
      </c>
      <c r="I64" s="26">
        <v>18</v>
      </c>
      <c r="J64" s="27">
        <f>Registro[[#This Row],[Cantidad]]*Registro[[#This Row],[Precio Unit]]</f>
        <v>180</v>
      </c>
    </row>
    <row r="65" spans="2:10" x14ac:dyDescent="0.3">
      <c r="B65">
        <v>49510</v>
      </c>
      <c r="C65" s="21">
        <v>1634820</v>
      </c>
      <c r="D65" s="22" t="s">
        <v>13</v>
      </c>
      <c r="E65" s="23">
        <v>44648</v>
      </c>
      <c r="F65" s="24">
        <v>0.37291666666666667</v>
      </c>
      <c r="G65" t="s">
        <v>34</v>
      </c>
      <c r="H65" s="25">
        <v>20</v>
      </c>
      <c r="I65" s="26">
        <v>7.5</v>
      </c>
      <c r="J65" s="27">
        <f>Registro[[#This Row],[Cantidad]]*Registro[[#This Row],[Precio Unit]]</f>
        <v>150</v>
      </c>
    </row>
    <row r="66" spans="2:10" x14ac:dyDescent="0.3">
      <c r="B66">
        <v>50564</v>
      </c>
      <c r="C66" s="21">
        <v>1637610</v>
      </c>
      <c r="D66" s="22" t="s">
        <v>14</v>
      </c>
      <c r="E66" s="23">
        <v>44649</v>
      </c>
      <c r="F66" s="24">
        <v>0.4465277777777778</v>
      </c>
      <c r="G66" t="s">
        <v>78</v>
      </c>
      <c r="H66" s="25">
        <v>200</v>
      </c>
      <c r="I66" s="26">
        <v>0.9</v>
      </c>
      <c r="J66" s="27">
        <f>Registro[[#This Row],[Cantidad]]*Registro[[#This Row],[Precio Unit]]</f>
        <v>180</v>
      </c>
    </row>
    <row r="67" spans="2:10" x14ac:dyDescent="0.3">
      <c r="B67">
        <v>55521</v>
      </c>
      <c r="C67" s="21">
        <v>1651040</v>
      </c>
      <c r="D67" s="22" t="s">
        <v>13</v>
      </c>
      <c r="E67" s="23">
        <v>44655</v>
      </c>
      <c r="F67" s="24">
        <v>0.51875000000000004</v>
      </c>
      <c r="G67" t="s">
        <v>79</v>
      </c>
      <c r="H67" s="25">
        <v>40</v>
      </c>
      <c r="I67" s="26">
        <v>18</v>
      </c>
      <c r="J67" s="27">
        <f>Registro[[#This Row],[Cantidad]]*Registro[[#This Row],[Precio Unit]]</f>
        <v>720</v>
      </c>
    </row>
    <row r="68" spans="2:10" x14ac:dyDescent="0.3">
      <c r="B68">
        <v>54722</v>
      </c>
      <c r="C68" s="21">
        <v>1648980</v>
      </c>
      <c r="D68" s="22" t="s">
        <v>14</v>
      </c>
      <c r="E68" s="23">
        <v>44655</v>
      </c>
      <c r="F68" s="24">
        <v>0.4201388888888889</v>
      </c>
      <c r="G68" t="s">
        <v>99</v>
      </c>
      <c r="H68" s="25">
        <v>20</v>
      </c>
      <c r="I68" s="26">
        <v>12</v>
      </c>
      <c r="J68" s="27">
        <f>Registro[[#This Row],[Cantidad]]*Registro[[#This Row],[Precio Unit]]</f>
        <v>240</v>
      </c>
    </row>
    <row r="69" spans="2:10" x14ac:dyDescent="0.3">
      <c r="B69">
        <v>54821</v>
      </c>
      <c r="C69" s="21">
        <v>1649230</v>
      </c>
      <c r="D69" s="22" t="s">
        <v>13</v>
      </c>
      <c r="E69" s="23">
        <v>44655</v>
      </c>
      <c r="F69" s="24">
        <v>0.43333333333333335</v>
      </c>
      <c r="G69" t="s">
        <v>81</v>
      </c>
      <c r="H69" s="25">
        <v>80</v>
      </c>
      <c r="I69" s="26">
        <v>3</v>
      </c>
      <c r="J69" s="27">
        <f>Registro[[#This Row],[Cantidad]]*Registro[[#This Row],[Precio Unit]]</f>
        <v>240</v>
      </c>
    </row>
    <row r="70" spans="2:10" x14ac:dyDescent="0.3">
      <c r="B70">
        <v>54333</v>
      </c>
      <c r="C70" s="21">
        <v>1648030</v>
      </c>
      <c r="D70" s="22" t="s">
        <v>14</v>
      </c>
      <c r="E70" s="23">
        <v>44655</v>
      </c>
      <c r="F70" s="24">
        <v>0.37083333333333335</v>
      </c>
      <c r="G70" t="s">
        <v>40</v>
      </c>
      <c r="H70" s="25">
        <v>10</v>
      </c>
      <c r="I70" s="26">
        <v>18</v>
      </c>
      <c r="J70" s="27">
        <f>Registro[[#This Row],[Cantidad]]*Registro[[#This Row],[Precio Unit]]</f>
        <v>180</v>
      </c>
    </row>
    <row r="71" spans="2:10" x14ac:dyDescent="0.3">
      <c r="B71">
        <v>54423</v>
      </c>
      <c r="C71" s="21">
        <v>1648230</v>
      </c>
      <c r="D71" s="22" t="s">
        <v>13</v>
      </c>
      <c r="E71" s="23">
        <v>44655</v>
      </c>
      <c r="F71" s="24">
        <v>0.3840277777777778</v>
      </c>
      <c r="G71" t="s">
        <v>40</v>
      </c>
      <c r="H71" s="25">
        <v>10</v>
      </c>
      <c r="I71" s="26">
        <v>18</v>
      </c>
      <c r="J71" s="27">
        <f>Registro[[#This Row],[Cantidad]]*Registro[[#This Row],[Precio Unit]]</f>
        <v>180</v>
      </c>
    </row>
    <row r="72" spans="2:10" x14ac:dyDescent="0.3">
      <c r="B72">
        <v>56031</v>
      </c>
      <c r="C72" s="21">
        <v>1652340</v>
      </c>
      <c r="D72" s="22" t="s">
        <v>14</v>
      </c>
      <c r="E72" s="23">
        <v>44656</v>
      </c>
      <c r="F72" s="24">
        <v>0.43958333333333333</v>
      </c>
      <c r="G72" t="s">
        <v>33</v>
      </c>
      <c r="H72" s="25">
        <v>30</v>
      </c>
      <c r="I72" s="26">
        <v>6.5</v>
      </c>
      <c r="J72" s="27">
        <f>Registro[[#This Row],[Cantidad]]*Registro[[#This Row],[Precio Unit]]</f>
        <v>195</v>
      </c>
    </row>
    <row r="73" spans="2:10" x14ac:dyDescent="0.3">
      <c r="B73">
        <v>57025</v>
      </c>
      <c r="C73" s="21">
        <v>1655110</v>
      </c>
      <c r="D73" s="22" t="s">
        <v>13</v>
      </c>
      <c r="E73" s="23">
        <v>44657</v>
      </c>
      <c r="F73" s="24">
        <v>0.50138888888888888</v>
      </c>
      <c r="G73" t="s">
        <v>33</v>
      </c>
      <c r="H73" s="25">
        <v>40</v>
      </c>
      <c r="I73" s="26">
        <v>6.5</v>
      </c>
      <c r="J73" s="27">
        <f>Registro[[#This Row],[Cantidad]]*Registro[[#This Row],[Precio Unit]]</f>
        <v>260</v>
      </c>
    </row>
    <row r="74" spans="2:10" x14ac:dyDescent="0.3">
      <c r="B74">
        <v>57120</v>
      </c>
      <c r="C74" s="21">
        <v>1655380</v>
      </c>
      <c r="D74" s="22" t="s">
        <v>13</v>
      </c>
      <c r="E74" s="23">
        <v>44657</v>
      </c>
      <c r="F74" s="24">
        <v>0.52638888888888891</v>
      </c>
      <c r="G74" t="s">
        <v>33</v>
      </c>
      <c r="H74" s="25">
        <v>30</v>
      </c>
      <c r="I74" s="26">
        <v>6.5</v>
      </c>
      <c r="J74" s="27">
        <f>Registro[[#This Row],[Cantidad]]*Registro[[#This Row],[Precio Unit]]</f>
        <v>195</v>
      </c>
    </row>
    <row r="75" spans="2:10" x14ac:dyDescent="0.3">
      <c r="B75">
        <v>64872</v>
      </c>
      <c r="C75" s="21">
        <v>1676690</v>
      </c>
      <c r="D75" s="22" t="s">
        <v>13</v>
      </c>
      <c r="E75" s="23">
        <v>44668</v>
      </c>
      <c r="F75" s="24">
        <v>0.51666666666666672</v>
      </c>
      <c r="G75" t="s">
        <v>33</v>
      </c>
      <c r="H75" s="25">
        <v>40</v>
      </c>
      <c r="I75" s="26">
        <v>6.5</v>
      </c>
      <c r="J75" s="27">
        <f>Registro[[#This Row],[Cantidad]]*Registro[[#This Row],[Precio Unit]]</f>
        <v>260</v>
      </c>
    </row>
    <row r="76" spans="2:10" x14ac:dyDescent="0.3">
      <c r="B76">
        <v>64370</v>
      </c>
      <c r="C76" s="21">
        <v>1675370</v>
      </c>
      <c r="D76" s="22" t="s">
        <v>14</v>
      </c>
      <c r="E76" s="23">
        <v>44668</v>
      </c>
      <c r="F76" s="24">
        <v>0.36805555555555558</v>
      </c>
      <c r="G76" t="s">
        <v>97</v>
      </c>
      <c r="H76" s="25">
        <v>10</v>
      </c>
      <c r="I76" s="26">
        <v>22</v>
      </c>
      <c r="J76" s="27">
        <f>Registro[[#This Row],[Cantidad]]*Registro[[#This Row],[Precio Unit]]</f>
        <v>220</v>
      </c>
    </row>
    <row r="77" spans="2:10" x14ac:dyDescent="0.3">
      <c r="B77">
        <v>66625</v>
      </c>
      <c r="C77" s="21">
        <v>1681310</v>
      </c>
      <c r="D77" s="22" t="s">
        <v>13</v>
      </c>
      <c r="E77" s="23">
        <v>44670</v>
      </c>
      <c r="F77" s="24">
        <v>0.42916666666666664</v>
      </c>
      <c r="G77" t="s">
        <v>98</v>
      </c>
      <c r="H77" s="25">
        <v>20</v>
      </c>
      <c r="I77" s="26">
        <v>12</v>
      </c>
      <c r="J77" s="27">
        <f>Registro[[#This Row],[Cantidad]]*Registro[[#This Row],[Precio Unit]]</f>
        <v>240</v>
      </c>
    </row>
    <row r="78" spans="2:10" x14ac:dyDescent="0.3">
      <c r="B78">
        <v>66540</v>
      </c>
      <c r="C78" s="21">
        <v>1681070</v>
      </c>
      <c r="D78" s="22" t="s">
        <v>13</v>
      </c>
      <c r="E78" s="23">
        <v>44670</v>
      </c>
      <c r="F78" s="24">
        <v>0.39652777777777776</v>
      </c>
      <c r="G78" t="s">
        <v>33</v>
      </c>
      <c r="H78" s="25">
        <v>30</v>
      </c>
      <c r="I78" s="26">
        <v>6.5</v>
      </c>
      <c r="J78" s="27">
        <f>Registro[[#This Row],[Cantidad]]*Registro[[#This Row],[Precio Unit]]</f>
        <v>195</v>
      </c>
    </row>
    <row r="79" spans="2:10" x14ac:dyDescent="0.3">
      <c r="B79">
        <v>67831</v>
      </c>
      <c r="C79" s="21">
        <v>1684750</v>
      </c>
      <c r="D79" s="22" t="s">
        <v>14</v>
      </c>
      <c r="E79" s="23">
        <v>44671</v>
      </c>
      <c r="F79" s="24">
        <v>0.53125</v>
      </c>
      <c r="G79" t="s">
        <v>33</v>
      </c>
      <c r="H79" s="25">
        <v>30</v>
      </c>
      <c r="I79" s="26">
        <v>6.5</v>
      </c>
      <c r="J79" s="27">
        <f>Registro[[#This Row],[Cantidad]]*Registro[[#This Row],[Precio Unit]]</f>
        <v>195</v>
      </c>
    </row>
    <row r="80" spans="2:10" x14ac:dyDescent="0.3">
      <c r="B80">
        <v>68586</v>
      </c>
      <c r="C80" s="21">
        <v>1686890</v>
      </c>
      <c r="D80" s="22" t="s">
        <v>13</v>
      </c>
      <c r="E80" s="23">
        <v>44672</v>
      </c>
      <c r="F80" s="24">
        <v>0.54305555555555551</v>
      </c>
      <c r="G80" t="s">
        <v>33</v>
      </c>
      <c r="H80" s="25">
        <v>30</v>
      </c>
      <c r="I80" s="26">
        <v>6.5</v>
      </c>
      <c r="J80" s="27">
        <f>Registro[[#This Row],[Cantidad]]*Registro[[#This Row],[Precio Unit]]</f>
        <v>195</v>
      </c>
    </row>
    <row r="81" spans="2:10" x14ac:dyDescent="0.3">
      <c r="B81">
        <v>68930</v>
      </c>
      <c r="C81" s="21">
        <v>1687830</v>
      </c>
      <c r="D81" s="22" t="s">
        <v>13</v>
      </c>
      <c r="E81" s="23">
        <v>44673</v>
      </c>
      <c r="F81" s="24">
        <v>0.4284722222222222</v>
      </c>
      <c r="G81" t="s">
        <v>96</v>
      </c>
      <c r="H81" s="25">
        <v>100</v>
      </c>
      <c r="I81" s="26">
        <v>2</v>
      </c>
      <c r="J81" s="27">
        <f>Registro[[#This Row],[Cantidad]]*Registro[[#This Row],[Precio Unit]]</f>
        <v>200</v>
      </c>
    </row>
    <row r="82" spans="2:10" x14ac:dyDescent="0.3">
      <c r="B82">
        <v>70791</v>
      </c>
      <c r="C82" s="21">
        <v>1692920</v>
      </c>
      <c r="D82" s="22" t="s">
        <v>14</v>
      </c>
      <c r="E82" s="23">
        <v>44675</v>
      </c>
      <c r="F82" s="24">
        <v>0.44791666666666669</v>
      </c>
      <c r="G82" t="s">
        <v>97</v>
      </c>
      <c r="H82" s="25">
        <v>10</v>
      </c>
      <c r="I82" s="26">
        <v>22</v>
      </c>
      <c r="J82" s="27">
        <f>Registro[[#This Row],[Cantidad]]*Registro[[#This Row],[Precio Unit]]</f>
        <v>220</v>
      </c>
    </row>
    <row r="83" spans="2:10" x14ac:dyDescent="0.3">
      <c r="B83">
        <v>71815</v>
      </c>
      <c r="C83" s="21">
        <v>1695600</v>
      </c>
      <c r="D83" s="22" t="s">
        <v>13</v>
      </c>
      <c r="E83" s="23">
        <v>44676</v>
      </c>
      <c r="F83" s="24">
        <v>0.44305555555555554</v>
      </c>
      <c r="G83" t="s">
        <v>33</v>
      </c>
      <c r="H83" s="25">
        <v>60</v>
      </c>
      <c r="I83" s="26">
        <v>6.5</v>
      </c>
      <c r="J83" s="27">
        <f>Registro[[#This Row],[Cantidad]]*Registro[[#This Row],[Precio Unit]]</f>
        <v>390</v>
      </c>
    </row>
    <row r="84" spans="2:10" x14ac:dyDescent="0.3">
      <c r="B84">
        <v>72904</v>
      </c>
      <c r="C84" s="21">
        <v>1698580</v>
      </c>
      <c r="D84" s="22" t="s">
        <v>14</v>
      </c>
      <c r="E84" s="23">
        <v>44677</v>
      </c>
      <c r="F84" s="24">
        <v>0.51666666666666672</v>
      </c>
      <c r="G84" t="s">
        <v>33</v>
      </c>
      <c r="H84" s="25">
        <v>30</v>
      </c>
      <c r="I84" s="26">
        <v>6.5</v>
      </c>
      <c r="J84" s="27">
        <f>Registro[[#This Row],[Cantidad]]*Registro[[#This Row],[Precio Unit]]</f>
        <v>195</v>
      </c>
    </row>
    <row r="85" spans="2:10" x14ac:dyDescent="0.3">
      <c r="B85">
        <v>75494</v>
      </c>
      <c r="C85" s="21">
        <v>1706000</v>
      </c>
      <c r="D85" s="22" t="s">
        <v>13</v>
      </c>
      <c r="E85" s="23">
        <v>44681</v>
      </c>
      <c r="F85" s="24">
        <v>0.4909722222222222</v>
      </c>
      <c r="G85" t="s">
        <v>33</v>
      </c>
      <c r="H85" s="25">
        <v>30</v>
      </c>
      <c r="I85" s="26">
        <v>6.5</v>
      </c>
      <c r="J85" s="27">
        <f>Registro[[#This Row],[Cantidad]]*Registro[[#This Row],[Precio Unit]]</f>
        <v>195</v>
      </c>
    </row>
    <row r="86" spans="2:10" x14ac:dyDescent="0.3">
      <c r="B86">
        <v>75662</v>
      </c>
      <c r="C86" s="21">
        <v>1706470</v>
      </c>
      <c r="D86" s="22" t="s">
        <v>13</v>
      </c>
      <c r="E86" s="23">
        <v>44681</v>
      </c>
      <c r="F86" s="24">
        <v>0.5493055555555556</v>
      </c>
      <c r="G86" t="s">
        <v>33</v>
      </c>
      <c r="H86" s="25">
        <v>30</v>
      </c>
      <c r="I86" s="26">
        <v>6.5</v>
      </c>
      <c r="J86" s="27">
        <f>Registro[[#This Row],[Cantidad]]*Registro[[#This Row],[Precio Unit]]</f>
        <v>195</v>
      </c>
    </row>
    <row r="87" spans="2:10" x14ac:dyDescent="0.3">
      <c r="B87">
        <v>83724</v>
      </c>
      <c r="C87" s="21">
        <v>1728100</v>
      </c>
      <c r="D87" s="22" t="s">
        <v>13</v>
      </c>
      <c r="E87" s="23">
        <v>44690</v>
      </c>
      <c r="F87" s="24">
        <v>0.47638888888888886</v>
      </c>
      <c r="G87" t="s">
        <v>33</v>
      </c>
      <c r="H87" s="25">
        <v>40</v>
      </c>
      <c r="I87" s="26">
        <v>6.5</v>
      </c>
      <c r="J87" s="27">
        <f>Registro[[#This Row],[Cantidad]]*Registro[[#This Row],[Precio Unit]]</f>
        <v>260</v>
      </c>
    </row>
    <row r="88" spans="2:10" x14ac:dyDescent="0.3">
      <c r="B88">
        <v>87739</v>
      </c>
      <c r="C88" s="21">
        <v>1738890</v>
      </c>
      <c r="D88" s="22" t="s">
        <v>14</v>
      </c>
      <c r="E88" s="23">
        <v>44694</v>
      </c>
      <c r="F88" s="24">
        <v>0.51180555555555551</v>
      </c>
      <c r="G88" t="s">
        <v>34</v>
      </c>
      <c r="H88" s="25">
        <v>30</v>
      </c>
      <c r="I88" s="26">
        <v>7.5</v>
      </c>
      <c r="J88" s="27">
        <f>Registro[[#This Row],[Cantidad]]*Registro[[#This Row],[Precio Unit]]</f>
        <v>225</v>
      </c>
    </row>
    <row r="89" spans="2:10" x14ac:dyDescent="0.3">
      <c r="B89">
        <v>89390</v>
      </c>
      <c r="C89" s="21">
        <v>1743120</v>
      </c>
      <c r="D89" s="22" t="s">
        <v>13</v>
      </c>
      <c r="E89" s="23">
        <v>44696</v>
      </c>
      <c r="F89" s="24">
        <v>0.35555555555555557</v>
      </c>
      <c r="G89" t="s">
        <v>98</v>
      </c>
      <c r="H89" s="25">
        <v>30</v>
      </c>
      <c r="I89" s="26">
        <v>12</v>
      </c>
      <c r="J89" s="27">
        <f>Registro[[#This Row],[Cantidad]]*Registro[[#This Row],[Precio Unit]]</f>
        <v>360</v>
      </c>
    </row>
    <row r="90" spans="2:10" x14ac:dyDescent="0.3">
      <c r="B90">
        <v>90101</v>
      </c>
      <c r="C90" s="21">
        <v>1744940</v>
      </c>
      <c r="D90" s="22" t="s">
        <v>14</v>
      </c>
      <c r="E90" s="23">
        <v>44696</v>
      </c>
      <c r="F90" s="24">
        <v>0.46111111111111114</v>
      </c>
      <c r="G90" t="s">
        <v>33</v>
      </c>
      <c r="H90" s="25">
        <v>40</v>
      </c>
      <c r="I90" s="26">
        <v>6.5</v>
      </c>
      <c r="J90" s="27">
        <f>Registro[[#This Row],[Cantidad]]*Registro[[#This Row],[Precio Unit]]</f>
        <v>260</v>
      </c>
    </row>
    <row r="91" spans="2:10" x14ac:dyDescent="0.3">
      <c r="B91">
        <v>91363</v>
      </c>
      <c r="C91" s="21">
        <v>1748070</v>
      </c>
      <c r="D91" s="22" t="s">
        <v>14</v>
      </c>
      <c r="E91" s="23">
        <v>44697</v>
      </c>
      <c r="F91" s="24">
        <v>0.40625</v>
      </c>
      <c r="G91" t="s">
        <v>33</v>
      </c>
      <c r="H91" s="25">
        <v>50</v>
      </c>
      <c r="I91" s="26">
        <v>6.5</v>
      </c>
      <c r="J91" s="27">
        <f>Registro[[#This Row],[Cantidad]]*Registro[[#This Row],[Precio Unit]]</f>
        <v>325</v>
      </c>
    </row>
    <row r="92" spans="2:10" x14ac:dyDescent="0.3">
      <c r="B92">
        <v>92089</v>
      </c>
      <c r="C92" s="21">
        <v>1749920</v>
      </c>
      <c r="D92" s="22" t="s">
        <v>14</v>
      </c>
      <c r="E92" s="23">
        <v>44697</v>
      </c>
      <c r="F92" s="24">
        <v>0.49513888888888891</v>
      </c>
      <c r="G92" t="s">
        <v>33</v>
      </c>
      <c r="H92" s="25">
        <v>40</v>
      </c>
      <c r="I92" s="26">
        <v>6.5</v>
      </c>
      <c r="J92" s="27">
        <f>Registro[[#This Row],[Cantidad]]*Registro[[#This Row],[Precio Unit]]</f>
        <v>260</v>
      </c>
    </row>
    <row r="93" spans="2:10" x14ac:dyDescent="0.3">
      <c r="B93">
        <v>91334</v>
      </c>
      <c r="C93" s="21">
        <v>1747990</v>
      </c>
      <c r="D93" s="22" t="s">
        <v>14</v>
      </c>
      <c r="E93" s="23">
        <v>44697</v>
      </c>
      <c r="F93" s="24">
        <v>0.40277777777777779</v>
      </c>
      <c r="G93" t="s">
        <v>95</v>
      </c>
      <c r="H93" s="25">
        <v>20</v>
      </c>
      <c r="I93" s="26">
        <v>12</v>
      </c>
      <c r="J93" s="27">
        <f>Registro[[#This Row],[Cantidad]]*Registro[[#This Row],[Precio Unit]]</f>
        <v>240</v>
      </c>
    </row>
    <row r="94" spans="2:10" x14ac:dyDescent="0.3">
      <c r="B94">
        <v>90840</v>
      </c>
      <c r="C94" s="21">
        <v>1746900</v>
      </c>
      <c r="D94" s="22" t="s">
        <v>13</v>
      </c>
      <c r="E94" s="23">
        <v>44697</v>
      </c>
      <c r="F94" s="24">
        <v>0.33680555555555558</v>
      </c>
      <c r="G94" t="s">
        <v>97</v>
      </c>
      <c r="H94" s="25">
        <v>20</v>
      </c>
      <c r="I94" s="26">
        <v>11</v>
      </c>
      <c r="J94" s="27">
        <f>Registro[[#This Row],[Cantidad]]*Registro[[#This Row],[Precio Unit]]</f>
        <v>220</v>
      </c>
    </row>
    <row r="95" spans="2:10" x14ac:dyDescent="0.3">
      <c r="B95">
        <v>93402</v>
      </c>
      <c r="C95" s="21">
        <v>1753350</v>
      </c>
      <c r="D95" s="22" t="s">
        <v>13</v>
      </c>
      <c r="E95" s="23">
        <v>44703</v>
      </c>
      <c r="F95" s="24">
        <v>0.4826388888888889</v>
      </c>
      <c r="G95" t="s">
        <v>95</v>
      </c>
      <c r="H95" s="25">
        <v>20</v>
      </c>
      <c r="I95" s="26">
        <v>12</v>
      </c>
      <c r="J95" s="27">
        <f>Registro[[#This Row],[Cantidad]]*Registro[[#This Row],[Precio Unit]]</f>
        <v>240</v>
      </c>
    </row>
    <row r="96" spans="2:10" x14ac:dyDescent="0.3">
      <c r="B96">
        <v>93668</v>
      </c>
      <c r="C96" s="21">
        <v>1754080</v>
      </c>
      <c r="D96" s="22" t="s">
        <v>14</v>
      </c>
      <c r="E96" s="23">
        <v>44703</v>
      </c>
      <c r="F96" s="24">
        <v>0.69652777777777775</v>
      </c>
      <c r="G96" t="s">
        <v>97</v>
      </c>
      <c r="H96" s="25">
        <v>10</v>
      </c>
      <c r="I96" s="26">
        <v>22</v>
      </c>
      <c r="J96" s="27">
        <f>Registro[[#This Row],[Cantidad]]*Registro[[#This Row],[Precio Unit]]</f>
        <v>220</v>
      </c>
    </row>
    <row r="97" spans="2:10" x14ac:dyDescent="0.3">
      <c r="B97">
        <v>94885</v>
      </c>
      <c r="C97" s="21">
        <v>1757170</v>
      </c>
      <c r="D97" s="22" t="s">
        <v>13</v>
      </c>
      <c r="E97" s="23">
        <v>44704</v>
      </c>
      <c r="F97" s="24">
        <v>0.48958333333333331</v>
      </c>
      <c r="G97" t="s">
        <v>33</v>
      </c>
      <c r="H97" s="25">
        <v>40</v>
      </c>
      <c r="I97" s="26">
        <v>6.5</v>
      </c>
      <c r="J97" s="27">
        <f>Registro[[#This Row],[Cantidad]]*Registro[[#This Row],[Precio Unit]]</f>
        <v>260</v>
      </c>
    </row>
    <row r="98" spans="2:10" x14ac:dyDescent="0.3">
      <c r="B98">
        <v>94070</v>
      </c>
      <c r="C98" s="21">
        <v>1755060</v>
      </c>
      <c r="D98" s="22" t="s">
        <v>14</v>
      </c>
      <c r="E98" s="23">
        <v>44704</v>
      </c>
      <c r="F98" s="24">
        <v>0.38472222222222224</v>
      </c>
      <c r="G98" t="s">
        <v>34</v>
      </c>
      <c r="H98" s="25">
        <v>30</v>
      </c>
      <c r="I98" s="26">
        <v>7.5</v>
      </c>
      <c r="J98" s="27">
        <f>Registro[[#This Row],[Cantidad]]*Registro[[#This Row],[Precio Unit]]</f>
        <v>225</v>
      </c>
    </row>
    <row r="99" spans="2:10" x14ac:dyDescent="0.3">
      <c r="B99">
        <v>95515</v>
      </c>
      <c r="C99" s="21">
        <v>1758730</v>
      </c>
      <c r="D99" s="22" t="s">
        <v>13</v>
      </c>
      <c r="E99" s="23">
        <v>44705</v>
      </c>
      <c r="F99" s="24">
        <v>0.40625</v>
      </c>
      <c r="G99" t="s">
        <v>98</v>
      </c>
      <c r="H99" s="25">
        <v>20</v>
      </c>
      <c r="I99" s="26">
        <v>12</v>
      </c>
      <c r="J99" s="27">
        <f>Registro[[#This Row],[Cantidad]]*Registro[[#This Row],[Precio Unit]]</f>
        <v>240</v>
      </c>
    </row>
    <row r="100" spans="2:10" x14ac:dyDescent="0.3">
      <c r="B100">
        <v>95297</v>
      </c>
      <c r="C100" s="21">
        <v>1758210</v>
      </c>
      <c r="D100" s="22" t="s">
        <v>14</v>
      </c>
      <c r="E100" s="23">
        <v>44705</v>
      </c>
      <c r="F100" s="24">
        <v>0.35972222222222222</v>
      </c>
      <c r="G100" t="s">
        <v>34</v>
      </c>
      <c r="H100" s="25">
        <v>30</v>
      </c>
      <c r="I100" s="26">
        <v>7.5</v>
      </c>
      <c r="J100" s="27">
        <f>Registro[[#This Row],[Cantidad]]*Registro[[#This Row],[Precio Unit]]</f>
        <v>225</v>
      </c>
    </row>
    <row r="101" spans="2:10" x14ac:dyDescent="0.3">
      <c r="B101">
        <v>97569</v>
      </c>
      <c r="C101" s="21">
        <v>1764370</v>
      </c>
      <c r="D101" s="22" t="s">
        <v>14</v>
      </c>
      <c r="E101" s="23">
        <v>44707</v>
      </c>
      <c r="F101" s="24">
        <v>0.51666666666666672</v>
      </c>
      <c r="G101" t="s">
        <v>33</v>
      </c>
      <c r="H101" s="25">
        <v>40</v>
      </c>
      <c r="I101" s="26">
        <v>6.5</v>
      </c>
      <c r="J101" s="27">
        <f>Registro[[#This Row],[Cantidad]]*Registro[[#This Row],[Precio Unit]]</f>
        <v>260</v>
      </c>
    </row>
    <row r="102" spans="2:10" x14ac:dyDescent="0.3">
      <c r="B102">
        <v>98196</v>
      </c>
      <c r="C102" s="21">
        <v>1766150</v>
      </c>
      <c r="D102" s="22" t="s">
        <v>13</v>
      </c>
      <c r="E102" s="23">
        <v>44708</v>
      </c>
      <c r="F102" s="24">
        <v>0.51041666666666663</v>
      </c>
      <c r="G102" t="s">
        <v>33</v>
      </c>
      <c r="H102" s="25">
        <v>40</v>
      </c>
      <c r="I102" s="26">
        <v>6.5</v>
      </c>
      <c r="J102" s="27">
        <f>Registro[[#This Row],[Cantidad]]*Registro[[#This Row],[Precio Unit]]</f>
        <v>260</v>
      </c>
    </row>
    <row r="103" spans="2:10" x14ac:dyDescent="0.3">
      <c r="B103">
        <v>98821</v>
      </c>
      <c r="C103" s="21">
        <v>1767850</v>
      </c>
      <c r="D103" s="22" t="s">
        <v>14</v>
      </c>
      <c r="E103" s="23">
        <v>44709</v>
      </c>
      <c r="F103" s="24">
        <v>0.50694444444444442</v>
      </c>
      <c r="G103" t="s">
        <v>33</v>
      </c>
      <c r="H103" s="25">
        <v>40</v>
      </c>
      <c r="I103" s="26">
        <v>6.5</v>
      </c>
      <c r="J103" s="27">
        <f>Registro[[#This Row],[Cantidad]]*Registro[[#This Row],[Precio Unit]]</f>
        <v>260</v>
      </c>
    </row>
    <row r="104" spans="2:10" x14ac:dyDescent="0.3">
      <c r="B104">
        <v>100616</v>
      </c>
      <c r="C104" s="21">
        <v>1772540</v>
      </c>
      <c r="D104" s="22" t="s">
        <v>14</v>
      </c>
      <c r="E104" s="23">
        <v>44711</v>
      </c>
      <c r="F104" s="24">
        <v>0.43819444444444444</v>
      </c>
      <c r="G104" t="s">
        <v>98</v>
      </c>
      <c r="H104" s="25">
        <v>20</v>
      </c>
      <c r="I104" s="26">
        <v>12</v>
      </c>
      <c r="J104" s="27">
        <f>Registro[[#This Row],[Cantidad]]*Registro[[#This Row],[Precio Unit]]</f>
        <v>240</v>
      </c>
    </row>
    <row r="105" spans="2:10" x14ac:dyDescent="0.3">
      <c r="B105">
        <v>101622</v>
      </c>
      <c r="C105" s="21">
        <v>1775310</v>
      </c>
      <c r="D105" s="22" t="s">
        <v>13</v>
      </c>
      <c r="E105" s="23">
        <v>44712</v>
      </c>
      <c r="F105" s="24">
        <v>0.50277777777777777</v>
      </c>
      <c r="G105" t="s">
        <v>33</v>
      </c>
      <c r="H105" s="25">
        <v>40</v>
      </c>
      <c r="I105" s="26">
        <v>6.5</v>
      </c>
      <c r="J105" s="27">
        <f>Registro[[#This Row],[Cantidad]]*Registro[[#This Row],[Precio Unit]]</f>
        <v>260</v>
      </c>
    </row>
    <row r="106" spans="2:10" x14ac:dyDescent="0.3">
      <c r="B106">
        <v>101536</v>
      </c>
      <c r="C106" s="21">
        <v>1775050</v>
      </c>
      <c r="D106" s="22" t="s">
        <v>14</v>
      </c>
      <c r="E106" s="23">
        <v>44712</v>
      </c>
      <c r="F106" s="24">
        <v>0.47291666666666665</v>
      </c>
      <c r="G106" t="s">
        <v>98</v>
      </c>
      <c r="H106" s="25">
        <v>20</v>
      </c>
      <c r="I106" s="26">
        <v>12</v>
      </c>
      <c r="J106" s="27">
        <f>Registro[[#This Row],[Cantidad]]*Registro[[#This Row],[Precio Unit]]</f>
        <v>240</v>
      </c>
    </row>
    <row r="107" spans="2:10" x14ac:dyDescent="0.3">
      <c r="B107">
        <v>102402</v>
      </c>
      <c r="C107" s="21">
        <v>1777510</v>
      </c>
      <c r="D107" s="22" t="s">
        <v>13</v>
      </c>
      <c r="E107" s="23">
        <v>44713</v>
      </c>
      <c r="F107" s="24">
        <v>0.51666666666666672</v>
      </c>
      <c r="G107" t="s">
        <v>33</v>
      </c>
      <c r="H107" s="25">
        <v>40</v>
      </c>
      <c r="I107" s="26">
        <v>6.5</v>
      </c>
      <c r="J107" s="27">
        <f>Registro[[#This Row],[Cantidad]]*Registro[[#This Row],[Precio Unit]]</f>
        <v>260</v>
      </c>
    </row>
    <row r="108" spans="2:10" x14ac:dyDescent="0.3">
      <c r="B108">
        <v>102965</v>
      </c>
      <c r="C108" s="21">
        <v>1779120</v>
      </c>
      <c r="D108" s="22" t="s">
        <v>14</v>
      </c>
      <c r="E108" s="23">
        <v>44714</v>
      </c>
      <c r="F108" s="24">
        <v>0.51388888888888884</v>
      </c>
      <c r="G108" t="s">
        <v>33</v>
      </c>
      <c r="H108" s="25">
        <v>40</v>
      </c>
      <c r="I108" s="26">
        <v>6.5</v>
      </c>
      <c r="J108" s="27">
        <f>Registro[[#This Row],[Cantidad]]*Registro[[#This Row],[Precio Unit]]</f>
        <v>260</v>
      </c>
    </row>
    <row r="109" spans="2:10" x14ac:dyDescent="0.3">
      <c r="B109">
        <v>103654</v>
      </c>
      <c r="C109" s="21">
        <v>1781040</v>
      </c>
      <c r="D109" s="22" t="s">
        <v>13</v>
      </c>
      <c r="E109" s="23">
        <v>44715</v>
      </c>
      <c r="F109" s="24">
        <v>0.50972222222222219</v>
      </c>
      <c r="G109" t="s">
        <v>33</v>
      </c>
      <c r="H109" s="25">
        <v>40</v>
      </c>
      <c r="I109" s="26">
        <v>6.5</v>
      </c>
      <c r="J109" s="27">
        <f>Registro[[#This Row],[Cantidad]]*Registro[[#This Row],[Precio Unit]]</f>
        <v>260</v>
      </c>
    </row>
    <row r="110" spans="2:10" x14ac:dyDescent="0.3">
      <c r="B110">
        <v>104364</v>
      </c>
      <c r="C110" s="21">
        <v>1783020</v>
      </c>
      <c r="D110" s="22" t="s">
        <v>13</v>
      </c>
      <c r="E110" s="23">
        <v>44716</v>
      </c>
      <c r="F110" s="24">
        <v>0.51597222222222228</v>
      </c>
      <c r="G110" t="s">
        <v>33</v>
      </c>
      <c r="H110" s="25">
        <v>40</v>
      </c>
      <c r="I110" s="26">
        <v>6.5</v>
      </c>
      <c r="J110" s="27">
        <f>Registro[[#This Row],[Cantidad]]*Registro[[#This Row],[Precio Unit]]</f>
        <v>260</v>
      </c>
    </row>
    <row r="111" spans="2:10" x14ac:dyDescent="0.3">
      <c r="B111">
        <v>107025</v>
      </c>
      <c r="C111" s="21">
        <v>1790110</v>
      </c>
      <c r="D111" s="22" t="s">
        <v>13</v>
      </c>
      <c r="E111" s="23">
        <v>44719</v>
      </c>
      <c r="F111" s="24">
        <v>0.49652777777777779</v>
      </c>
      <c r="G111" t="s">
        <v>33</v>
      </c>
      <c r="H111" s="25">
        <v>40</v>
      </c>
      <c r="I111" s="26">
        <v>6.5</v>
      </c>
      <c r="J111" s="27">
        <f>Registro[[#This Row],[Cantidad]]*Registro[[#This Row],[Precio Unit]]</f>
        <v>260</v>
      </c>
    </row>
    <row r="112" spans="2:10" x14ac:dyDescent="0.3">
      <c r="B112">
        <v>107925</v>
      </c>
      <c r="C112" s="21">
        <v>1792590</v>
      </c>
      <c r="D112" s="22" t="s">
        <v>13</v>
      </c>
      <c r="E112" s="23">
        <v>44720</v>
      </c>
      <c r="F112" s="24">
        <v>0.55763888888888891</v>
      </c>
      <c r="G112" t="s">
        <v>33</v>
      </c>
      <c r="H112" s="25">
        <v>40</v>
      </c>
      <c r="I112" s="26">
        <v>6.5</v>
      </c>
      <c r="J112" s="27">
        <f>Registro[[#This Row],[Cantidad]]*Registro[[#This Row],[Precio Unit]]</f>
        <v>260</v>
      </c>
    </row>
    <row r="113" spans="2:10" x14ac:dyDescent="0.3">
      <c r="B113">
        <v>108523</v>
      </c>
      <c r="C113" s="21">
        <v>1794180</v>
      </c>
      <c r="D113" s="22" t="s">
        <v>14</v>
      </c>
      <c r="E113" s="23">
        <v>44721</v>
      </c>
      <c r="F113" s="24">
        <v>0.51597222222222228</v>
      </c>
      <c r="G113" t="s">
        <v>33</v>
      </c>
      <c r="H113" s="25">
        <v>40</v>
      </c>
      <c r="I113" s="26">
        <v>6.5</v>
      </c>
      <c r="J113" s="27">
        <f>Registro[[#This Row],[Cantidad]]*Registro[[#This Row],[Precio Unit]]</f>
        <v>260</v>
      </c>
    </row>
    <row r="114" spans="2:10" x14ac:dyDescent="0.3">
      <c r="B114">
        <v>109121</v>
      </c>
      <c r="C114" s="21">
        <v>1795870</v>
      </c>
      <c r="D114" s="22" t="s">
        <v>14</v>
      </c>
      <c r="E114" s="23">
        <v>44722</v>
      </c>
      <c r="F114" s="24">
        <v>0.51249999999999996</v>
      </c>
      <c r="G114" t="s">
        <v>33</v>
      </c>
      <c r="H114" s="25">
        <v>40</v>
      </c>
      <c r="I114" s="26">
        <v>6.5</v>
      </c>
      <c r="J114" s="27">
        <f>Registro[[#This Row],[Cantidad]]*Registro[[#This Row],[Precio Unit]]</f>
        <v>260</v>
      </c>
    </row>
    <row r="115" spans="2:10" x14ac:dyDescent="0.3">
      <c r="B115">
        <v>109627</v>
      </c>
      <c r="C115" s="21">
        <v>1797320</v>
      </c>
      <c r="D115" s="22" t="s">
        <v>14</v>
      </c>
      <c r="E115" s="23">
        <v>44723</v>
      </c>
      <c r="F115" s="24">
        <v>0.4513888888888889</v>
      </c>
      <c r="G115" t="s">
        <v>98</v>
      </c>
      <c r="H115" s="25">
        <v>40</v>
      </c>
      <c r="I115" s="26">
        <v>12</v>
      </c>
      <c r="J115" s="27">
        <f>Registro[[#This Row],[Cantidad]]*Registro[[#This Row],[Precio Unit]]</f>
        <v>480</v>
      </c>
    </row>
    <row r="116" spans="2:10" x14ac:dyDescent="0.3">
      <c r="B116">
        <v>110375</v>
      </c>
      <c r="C116" s="21">
        <v>1799310</v>
      </c>
      <c r="D116" s="22" t="s">
        <v>13</v>
      </c>
      <c r="E116" s="23">
        <v>44724</v>
      </c>
      <c r="F116" s="24">
        <v>0.4152777777777778</v>
      </c>
      <c r="G116" t="s">
        <v>36</v>
      </c>
      <c r="H116" s="25">
        <v>2000</v>
      </c>
      <c r="I116" s="26">
        <v>1</v>
      </c>
      <c r="J116" s="27">
        <f>Registro[[#This Row],[Cantidad]]*Registro[[#This Row],[Precio Unit]]</f>
        <v>2000</v>
      </c>
    </row>
    <row r="117" spans="2:10" x14ac:dyDescent="0.3">
      <c r="B117">
        <v>112773</v>
      </c>
      <c r="C117" s="21">
        <v>1805750</v>
      </c>
      <c r="D117" s="22" t="s">
        <v>13</v>
      </c>
      <c r="E117" s="23">
        <v>44726</v>
      </c>
      <c r="F117" s="24">
        <v>0.51666666666666672</v>
      </c>
      <c r="G117" t="s">
        <v>33</v>
      </c>
      <c r="H117" s="25">
        <v>40</v>
      </c>
      <c r="I117" s="26">
        <v>6.5</v>
      </c>
      <c r="J117" s="27">
        <f>Registro[[#This Row],[Cantidad]]*Registro[[#This Row],[Precio Unit]]</f>
        <v>260</v>
      </c>
    </row>
    <row r="118" spans="2:10" x14ac:dyDescent="0.3">
      <c r="B118">
        <v>113516</v>
      </c>
      <c r="C118" s="21">
        <v>1807840</v>
      </c>
      <c r="D118" s="22" t="s">
        <v>14</v>
      </c>
      <c r="E118" s="23">
        <v>44727</v>
      </c>
      <c r="F118" s="24">
        <v>0.53541666666666665</v>
      </c>
      <c r="G118" t="s">
        <v>33</v>
      </c>
      <c r="H118" s="25">
        <v>50</v>
      </c>
      <c r="I118" s="26">
        <v>6.5</v>
      </c>
      <c r="J118" s="27">
        <f>Registro[[#This Row],[Cantidad]]*Registro[[#This Row],[Precio Unit]]</f>
        <v>325</v>
      </c>
    </row>
    <row r="119" spans="2:10" x14ac:dyDescent="0.3">
      <c r="B119">
        <v>113454</v>
      </c>
      <c r="C119" s="21">
        <v>1807670</v>
      </c>
      <c r="D119" s="22" t="s">
        <v>13</v>
      </c>
      <c r="E119" s="23">
        <v>44727</v>
      </c>
      <c r="F119" s="24">
        <v>0.5083333333333333</v>
      </c>
      <c r="G119" t="s">
        <v>31</v>
      </c>
      <c r="H119" s="25">
        <v>60</v>
      </c>
      <c r="I119" s="26">
        <v>4.5</v>
      </c>
      <c r="J119" s="27">
        <f>Registro[[#This Row],[Cantidad]]*Registro[[#This Row],[Precio Unit]]</f>
        <v>270</v>
      </c>
    </row>
    <row r="120" spans="2:10" x14ac:dyDescent="0.3">
      <c r="B120">
        <v>113486</v>
      </c>
      <c r="C120" s="21">
        <v>1807750</v>
      </c>
      <c r="D120" s="22" t="s">
        <v>14</v>
      </c>
      <c r="E120" s="23">
        <v>44727</v>
      </c>
      <c r="F120" s="24">
        <v>0.5131944444444444</v>
      </c>
      <c r="G120" t="s">
        <v>33</v>
      </c>
      <c r="H120" s="25">
        <v>40</v>
      </c>
      <c r="I120" s="26">
        <v>6.5</v>
      </c>
      <c r="J120" s="27">
        <f>Registro[[#This Row],[Cantidad]]*Registro[[#This Row],[Precio Unit]]</f>
        <v>260</v>
      </c>
    </row>
    <row r="121" spans="2:10" x14ac:dyDescent="0.3">
      <c r="B121">
        <v>118298</v>
      </c>
      <c r="C121" s="21">
        <v>1820860</v>
      </c>
      <c r="D121" s="22" t="s">
        <v>13</v>
      </c>
      <c r="E121" s="23">
        <v>44733</v>
      </c>
      <c r="F121" s="24">
        <v>0.52083333333333337</v>
      </c>
      <c r="G121" t="s">
        <v>33</v>
      </c>
      <c r="H121" s="25">
        <v>50</v>
      </c>
      <c r="I121" s="26">
        <v>6.5</v>
      </c>
      <c r="J121" s="27">
        <f>Registro[[#This Row],[Cantidad]]*Registro[[#This Row],[Precio Unit]]</f>
        <v>325</v>
      </c>
    </row>
    <row r="122" spans="2:10" x14ac:dyDescent="0.3">
      <c r="B122">
        <v>118970</v>
      </c>
      <c r="C122" s="21">
        <v>1822770</v>
      </c>
      <c r="D122" s="22" t="s">
        <v>14</v>
      </c>
      <c r="E122" s="23">
        <v>44734</v>
      </c>
      <c r="F122" s="24">
        <v>0.51458333333333328</v>
      </c>
      <c r="G122" t="s">
        <v>33</v>
      </c>
      <c r="H122" s="25">
        <v>50</v>
      </c>
      <c r="I122" s="26">
        <v>6.5</v>
      </c>
      <c r="J122" s="27">
        <f>Registro[[#This Row],[Cantidad]]*Registro[[#This Row],[Precio Unit]]</f>
        <v>325</v>
      </c>
    </row>
    <row r="123" spans="2:10" x14ac:dyDescent="0.3">
      <c r="B123">
        <v>119786</v>
      </c>
      <c r="C123" s="21">
        <v>1825100</v>
      </c>
      <c r="D123" s="22" t="s">
        <v>13</v>
      </c>
      <c r="E123" s="23">
        <v>44735</v>
      </c>
      <c r="F123" s="24">
        <v>0.52152777777777781</v>
      </c>
      <c r="G123" t="s">
        <v>33</v>
      </c>
      <c r="H123" s="25">
        <v>50</v>
      </c>
      <c r="I123" s="26">
        <v>6.5</v>
      </c>
      <c r="J123" s="27">
        <f>Registro[[#This Row],[Cantidad]]*Registro[[#This Row],[Precio Unit]]</f>
        <v>325</v>
      </c>
    </row>
    <row r="124" spans="2:10" x14ac:dyDescent="0.3">
      <c r="B124">
        <v>119822</v>
      </c>
      <c r="C124" s="21">
        <v>1825210</v>
      </c>
      <c r="D124" s="22" t="s">
        <v>14</v>
      </c>
      <c r="E124" s="23">
        <v>44735</v>
      </c>
      <c r="F124" s="24">
        <v>0.53541666666666665</v>
      </c>
      <c r="G124" t="s">
        <v>33</v>
      </c>
      <c r="H124" s="25">
        <v>50</v>
      </c>
      <c r="I124" s="26">
        <v>6.5</v>
      </c>
      <c r="J124" s="27">
        <f>Registro[[#This Row],[Cantidad]]*Registro[[#This Row],[Precio Unit]]</f>
        <v>325</v>
      </c>
    </row>
    <row r="125" spans="2:10" x14ac:dyDescent="0.3">
      <c r="B125">
        <v>120475</v>
      </c>
      <c r="C125" s="21">
        <v>1827000</v>
      </c>
      <c r="D125" s="22" t="s">
        <v>13</v>
      </c>
      <c r="E125" s="23">
        <v>44736</v>
      </c>
      <c r="F125" s="24">
        <v>0.51458333333333328</v>
      </c>
      <c r="G125" t="s">
        <v>33</v>
      </c>
      <c r="H125" s="25">
        <v>50</v>
      </c>
      <c r="I125" s="26">
        <v>6.5</v>
      </c>
      <c r="J125" s="27">
        <f>Registro[[#This Row],[Cantidad]]*Registro[[#This Row],[Precio Unit]]</f>
        <v>325</v>
      </c>
    </row>
    <row r="126" spans="2:10" x14ac:dyDescent="0.3">
      <c r="B126">
        <v>124938</v>
      </c>
      <c r="C126" s="21">
        <v>1839110</v>
      </c>
      <c r="D126" s="22" t="s">
        <v>13</v>
      </c>
      <c r="E126" s="23">
        <v>44741</v>
      </c>
      <c r="F126" s="24">
        <v>0.50347222222222221</v>
      </c>
      <c r="G126" t="s">
        <v>31</v>
      </c>
      <c r="H126" s="25">
        <v>60</v>
      </c>
      <c r="I126" s="26">
        <v>4.5</v>
      </c>
      <c r="J126" s="27">
        <f>Registro[[#This Row],[Cantidad]]*Registro[[#This Row],[Precio Unit]]</f>
        <v>270</v>
      </c>
    </row>
    <row r="127" spans="2:10" x14ac:dyDescent="0.3">
      <c r="B127">
        <v>127824</v>
      </c>
      <c r="C127" s="21">
        <v>1847120</v>
      </c>
      <c r="D127" s="22" t="s">
        <v>13</v>
      </c>
      <c r="E127" s="23">
        <v>44745</v>
      </c>
      <c r="F127" s="24">
        <v>0.4375</v>
      </c>
      <c r="G127" t="s">
        <v>100</v>
      </c>
      <c r="H127" s="25">
        <v>150</v>
      </c>
      <c r="I127" s="26">
        <v>1.8</v>
      </c>
      <c r="J127" s="27">
        <f>Registro[[#This Row],[Cantidad]]*Registro[[#This Row],[Precio Unit]]</f>
        <v>270</v>
      </c>
    </row>
    <row r="128" spans="2:10" x14ac:dyDescent="0.3">
      <c r="B128">
        <v>135766</v>
      </c>
      <c r="C128" s="21">
        <v>1868240</v>
      </c>
      <c r="D128" s="22" t="s">
        <v>14</v>
      </c>
      <c r="E128" s="23">
        <v>44753</v>
      </c>
      <c r="F128" s="24">
        <v>0.40277777777777779</v>
      </c>
      <c r="G128" t="s">
        <v>99</v>
      </c>
      <c r="H128" s="25">
        <v>20</v>
      </c>
      <c r="I128" s="26">
        <v>12</v>
      </c>
      <c r="J128" s="27">
        <f>Registro[[#This Row],[Cantidad]]*Registro[[#This Row],[Precio Unit]]</f>
        <v>240</v>
      </c>
    </row>
    <row r="129" spans="2:10" x14ac:dyDescent="0.3">
      <c r="B129">
        <v>136344</v>
      </c>
      <c r="C129" s="21">
        <v>1869650</v>
      </c>
      <c r="D129" s="22" t="s">
        <v>13</v>
      </c>
      <c r="E129" s="23">
        <v>44753</v>
      </c>
      <c r="F129" s="24">
        <v>0.46944444444444444</v>
      </c>
      <c r="G129" t="s">
        <v>98</v>
      </c>
      <c r="H129" s="25">
        <v>20</v>
      </c>
      <c r="I129" s="26">
        <v>12</v>
      </c>
      <c r="J129" s="27">
        <f>Registro[[#This Row],[Cantidad]]*Registro[[#This Row],[Precio Unit]]</f>
        <v>240</v>
      </c>
    </row>
    <row r="130" spans="2:10" x14ac:dyDescent="0.3">
      <c r="B130">
        <v>138743</v>
      </c>
      <c r="C130" s="21">
        <v>1876060</v>
      </c>
      <c r="D130" s="22" t="s">
        <v>14</v>
      </c>
      <c r="E130" s="23">
        <v>44755</v>
      </c>
      <c r="F130" s="24">
        <v>0.44097222222222221</v>
      </c>
      <c r="G130" t="s">
        <v>101</v>
      </c>
      <c r="H130" s="25">
        <v>40</v>
      </c>
      <c r="I130" s="26">
        <v>7</v>
      </c>
      <c r="J130" s="27">
        <f>Registro[[#This Row],[Cantidad]]*Registro[[#This Row],[Precio Unit]]</f>
        <v>280</v>
      </c>
    </row>
    <row r="131" spans="2:10" x14ac:dyDescent="0.3">
      <c r="B131">
        <v>140029</v>
      </c>
      <c r="C131" s="21">
        <v>1879520</v>
      </c>
      <c r="D131" s="22" t="s">
        <v>14</v>
      </c>
      <c r="E131" s="23">
        <v>44756</v>
      </c>
      <c r="F131" s="24">
        <v>0.41180555555555554</v>
      </c>
      <c r="G131" t="s">
        <v>35</v>
      </c>
      <c r="H131" s="25">
        <v>200</v>
      </c>
      <c r="I131" s="26">
        <v>1.2</v>
      </c>
      <c r="J131" s="27">
        <f>Registro[[#This Row],[Cantidad]]*Registro[[#This Row],[Precio Unit]]</f>
        <v>240</v>
      </c>
    </row>
    <row r="132" spans="2:10" x14ac:dyDescent="0.3">
      <c r="B132">
        <v>141765</v>
      </c>
      <c r="C132" s="21">
        <v>1884030</v>
      </c>
      <c r="D132" s="22" t="s">
        <v>14</v>
      </c>
      <c r="E132" s="23">
        <v>44757</v>
      </c>
      <c r="F132" s="24">
        <v>0.49513888888888891</v>
      </c>
      <c r="G132" t="s">
        <v>33</v>
      </c>
      <c r="H132" s="25">
        <v>60</v>
      </c>
      <c r="I132" s="26">
        <v>6.5</v>
      </c>
      <c r="J132" s="27">
        <f>Registro[[#This Row],[Cantidad]]*Registro[[#This Row],[Precio Unit]]</f>
        <v>390</v>
      </c>
    </row>
    <row r="133" spans="2:10" x14ac:dyDescent="0.3">
      <c r="B133">
        <v>141440</v>
      </c>
      <c r="C133" s="21">
        <v>1883160</v>
      </c>
      <c r="D133" s="22" t="s">
        <v>13</v>
      </c>
      <c r="E133" s="23">
        <v>44757</v>
      </c>
      <c r="F133" s="24">
        <v>0.43263888888888891</v>
      </c>
      <c r="G133" t="s">
        <v>33</v>
      </c>
      <c r="H133" s="25">
        <v>40</v>
      </c>
      <c r="I133" s="26">
        <v>6.5</v>
      </c>
      <c r="J133" s="27">
        <f>Registro[[#This Row],[Cantidad]]*Registro[[#This Row],[Precio Unit]]</f>
        <v>260</v>
      </c>
    </row>
    <row r="134" spans="2:10" x14ac:dyDescent="0.3">
      <c r="B134">
        <v>141478</v>
      </c>
      <c r="C134" s="21">
        <v>1883250</v>
      </c>
      <c r="D134" s="22" t="s">
        <v>13</v>
      </c>
      <c r="E134" s="23">
        <v>44757</v>
      </c>
      <c r="F134" s="24">
        <v>0.44027777777777777</v>
      </c>
      <c r="G134" t="s">
        <v>33</v>
      </c>
      <c r="H134" s="25">
        <v>40</v>
      </c>
      <c r="I134" s="26">
        <v>6.5</v>
      </c>
      <c r="J134" s="27">
        <f>Registro[[#This Row],[Cantidad]]*Registro[[#This Row],[Precio Unit]]</f>
        <v>260</v>
      </c>
    </row>
    <row r="135" spans="2:10" x14ac:dyDescent="0.3">
      <c r="B135">
        <v>142801</v>
      </c>
      <c r="C135" s="21">
        <v>1886900</v>
      </c>
      <c r="D135" s="22" t="s">
        <v>14</v>
      </c>
      <c r="E135" s="23">
        <v>44758</v>
      </c>
      <c r="F135" s="24">
        <v>0.4465277777777778</v>
      </c>
      <c r="G135" t="s">
        <v>33</v>
      </c>
      <c r="H135" s="25">
        <v>40</v>
      </c>
      <c r="I135" s="26">
        <v>6.5</v>
      </c>
      <c r="J135" s="27">
        <f>Registro[[#This Row],[Cantidad]]*Registro[[#This Row],[Precio Unit]]</f>
        <v>260</v>
      </c>
    </row>
    <row r="136" spans="2:10" x14ac:dyDescent="0.3">
      <c r="B136">
        <v>147505</v>
      </c>
      <c r="C136" s="21">
        <v>1899380</v>
      </c>
      <c r="D136" s="22" t="s">
        <v>14</v>
      </c>
      <c r="E136" s="23">
        <v>44761</v>
      </c>
      <c r="F136" s="24">
        <v>0.51388888888888884</v>
      </c>
      <c r="G136" t="s">
        <v>33</v>
      </c>
      <c r="H136" s="25">
        <v>40</v>
      </c>
      <c r="I136" s="26">
        <v>6.5</v>
      </c>
      <c r="J136" s="27">
        <f>Registro[[#This Row],[Cantidad]]*Registro[[#This Row],[Precio Unit]]</f>
        <v>260</v>
      </c>
    </row>
    <row r="137" spans="2:10" x14ac:dyDescent="0.3">
      <c r="B137">
        <v>149496</v>
      </c>
      <c r="C137" s="21">
        <v>1904760</v>
      </c>
      <c r="D137" s="22" t="s">
        <v>13</v>
      </c>
      <c r="E137" s="23">
        <v>44763</v>
      </c>
      <c r="F137" s="24">
        <v>0.42499999999999999</v>
      </c>
      <c r="G137" t="s">
        <v>33</v>
      </c>
      <c r="H137" s="25">
        <v>40</v>
      </c>
      <c r="I137" s="26">
        <v>6.5</v>
      </c>
      <c r="J137" s="27">
        <f>Registro[[#This Row],[Cantidad]]*Registro[[#This Row],[Precio Unit]]</f>
        <v>260</v>
      </c>
    </row>
    <row r="138" spans="2:10" x14ac:dyDescent="0.3">
      <c r="B138">
        <v>152338</v>
      </c>
      <c r="C138" s="21">
        <v>1912360</v>
      </c>
      <c r="D138" s="22" t="s">
        <v>14</v>
      </c>
      <c r="E138" s="23">
        <v>44765</v>
      </c>
      <c r="F138" s="24">
        <v>0.47638888888888886</v>
      </c>
      <c r="G138" t="s">
        <v>102</v>
      </c>
      <c r="H138" s="25">
        <v>250</v>
      </c>
      <c r="I138" s="26">
        <v>2</v>
      </c>
      <c r="J138" s="27">
        <f>Registro[[#This Row],[Cantidad]]*Registro[[#This Row],[Precio Unit]]</f>
        <v>500</v>
      </c>
    </row>
    <row r="139" spans="2:10" x14ac:dyDescent="0.3">
      <c r="B139">
        <v>152736</v>
      </c>
      <c r="C139" s="21">
        <v>1913440</v>
      </c>
      <c r="D139" s="22" t="s">
        <v>14</v>
      </c>
      <c r="E139" s="23">
        <v>44765</v>
      </c>
      <c r="F139" s="24">
        <v>0.68472222222222223</v>
      </c>
      <c r="G139" t="s">
        <v>40</v>
      </c>
      <c r="H139" s="25">
        <v>20</v>
      </c>
      <c r="I139" s="26">
        <v>18</v>
      </c>
      <c r="J139" s="27">
        <f>Registro[[#This Row],[Cantidad]]*Registro[[#This Row],[Precio Unit]]</f>
        <v>360</v>
      </c>
    </row>
    <row r="140" spans="2:10" x14ac:dyDescent="0.3">
      <c r="B140">
        <v>152745</v>
      </c>
      <c r="C140" s="21">
        <v>1913460</v>
      </c>
      <c r="D140" s="22" t="s">
        <v>14</v>
      </c>
      <c r="E140" s="23">
        <v>44765</v>
      </c>
      <c r="F140" s="24">
        <v>0.68819444444444444</v>
      </c>
      <c r="G140" t="s">
        <v>40</v>
      </c>
      <c r="H140" s="25">
        <v>20</v>
      </c>
      <c r="I140" s="26">
        <v>18</v>
      </c>
      <c r="J140" s="27">
        <f>Registro[[#This Row],[Cantidad]]*Registro[[#This Row],[Precio Unit]]</f>
        <v>360</v>
      </c>
    </row>
    <row r="141" spans="2:10" x14ac:dyDescent="0.3">
      <c r="B141">
        <v>153509</v>
      </c>
      <c r="C141" s="21">
        <v>1915440</v>
      </c>
      <c r="D141" s="22" t="s">
        <v>13</v>
      </c>
      <c r="E141" s="23">
        <v>44766</v>
      </c>
      <c r="F141" s="24">
        <v>0.43194444444444446</v>
      </c>
      <c r="G141" t="s">
        <v>32</v>
      </c>
      <c r="H141" s="25">
        <v>40</v>
      </c>
      <c r="I141" s="26">
        <v>7</v>
      </c>
      <c r="J141" s="27">
        <f>Registro[[#This Row],[Cantidad]]*Registro[[#This Row],[Precio Unit]]</f>
        <v>280</v>
      </c>
    </row>
    <row r="142" spans="2:10" x14ac:dyDescent="0.3">
      <c r="B142">
        <v>156661</v>
      </c>
      <c r="C142" s="21">
        <v>1923790</v>
      </c>
      <c r="D142" s="22" t="s">
        <v>14</v>
      </c>
      <c r="E142" s="23">
        <v>44768</v>
      </c>
      <c r="F142" s="24">
        <v>0.48958333333333331</v>
      </c>
      <c r="G142" t="s">
        <v>33</v>
      </c>
      <c r="H142" s="25">
        <v>40</v>
      </c>
      <c r="I142" s="26">
        <v>6.5</v>
      </c>
      <c r="J142" s="27">
        <f>Registro[[#This Row],[Cantidad]]*Registro[[#This Row],[Precio Unit]]</f>
        <v>260</v>
      </c>
    </row>
    <row r="143" spans="2:10" x14ac:dyDescent="0.3">
      <c r="B143">
        <v>162233</v>
      </c>
      <c r="C143" s="21">
        <v>1938980</v>
      </c>
      <c r="D143" s="22" t="s">
        <v>14</v>
      </c>
      <c r="E143" s="23">
        <v>44772</v>
      </c>
      <c r="F143" s="24">
        <v>0.71319444444444446</v>
      </c>
      <c r="G143" t="s">
        <v>103</v>
      </c>
      <c r="H143" s="25">
        <v>250</v>
      </c>
      <c r="I143" s="26">
        <v>1.8</v>
      </c>
      <c r="J143" s="27">
        <f>Registro[[#This Row],[Cantidad]]*Registro[[#This Row],[Precio Unit]]</f>
        <v>450</v>
      </c>
    </row>
    <row r="144" spans="2:10" x14ac:dyDescent="0.3">
      <c r="B144">
        <v>162234</v>
      </c>
      <c r="C144" s="21">
        <v>1938980</v>
      </c>
      <c r="D144" s="22" t="s">
        <v>13</v>
      </c>
      <c r="E144" s="23">
        <v>44772</v>
      </c>
      <c r="F144" s="24">
        <v>0.71319444444444446</v>
      </c>
      <c r="G144" t="s">
        <v>104</v>
      </c>
      <c r="H144" s="25">
        <v>110</v>
      </c>
      <c r="I144" s="26">
        <v>2.5</v>
      </c>
      <c r="J144" s="27">
        <f>Registro[[#This Row],[Cantidad]]*Registro[[#This Row],[Precio Unit]]</f>
        <v>275</v>
      </c>
    </row>
    <row r="145" spans="2:10" x14ac:dyDescent="0.3">
      <c r="B145">
        <v>163377</v>
      </c>
      <c r="C145" s="21">
        <v>1941990</v>
      </c>
      <c r="D145" s="22" t="s">
        <v>14</v>
      </c>
      <c r="E145" s="23">
        <v>44773</v>
      </c>
      <c r="F145" s="24">
        <v>0.52222222222222225</v>
      </c>
      <c r="G145" t="s">
        <v>80</v>
      </c>
      <c r="H145" s="25">
        <v>110</v>
      </c>
      <c r="I145" s="26">
        <v>11</v>
      </c>
      <c r="J145" s="27">
        <f>Registro[[#This Row],[Cantidad]]*Registro[[#This Row],[Precio Unit]]</f>
        <v>1210</v>
      </c>
    </row>
    <row r="146" spans="2:10" x14ac:dyDescent="0.3">
      <c r="B146">
        <v>163378</v>
      </c>
      <c r="C146" s="21">
        <v>1941990</v>
      </c>
      <c r="D146" s="22" t="s">
        <v>13</v>
      </c>
      <c r="E146" s="23">
        <v>44773</v>
      </c>
      <c r="F146" s="24">
        <v>0.52222222222222225</v>
      </c>
      <c r="G146" t="s">
        <v>34</v>
      </c>
      <c r="H146" s="25">
        <v>90</v>
      </c>
      <c r="I146" s="26">
        <v>7.5</v>
      </c>
      <c r="J146" s="27">
        <f>Registro[[#This Row],[Cantidad]]*Registro[[#This Row],[Precio Unit]]</f>
        <v>675</v>
      </c>
    </row>
    <row r="147" spans="2:10" x14ac:dyDescent="0.3">
      <c r="B147">
        <v>165121</v>
      </c>
      <c r="C147" s="21">
        <v>1946470</v>
      </c>
      <c r="D147" s="22" t="s">
        <v>14</v>
      </c>
      <c r="E147" s="23">
        <v>44774</v>
      </c>
      <c r="F147" s="24">
        <v>0.50763888888888886</v>
      </c>
      <c r="G147" t="s">
        <v>99</v>
      </c>
      <c r="H147" s="25">
        <v>20</v>
      </c>
      <c r="I147" s="26">
        <v>12</v>
      </c>
      <c r="J147" s="27">
        <f>Registro[[#This Row],[Cantidad]]*Registro[[#This Row],[Precio Unit]]</f>
        <v>240</v>
      </c>
    </row>
    <row r="148" spans="2:10" x14ac:dyDescent="0.3">
      <c r="B148">
        <v>166265</v>
      </c>
      <c r="C148" s="21">
        <v>1949490</v>
      </c>
      <c r="D148" s="22" t="s">
        <v>13</v>
      </c>
      <c r="E148" s="23">
        <v>44775</v>
      </c>
      <c r="F148" s="24">
        <v>0.49166666666666664</v>
      </c>
      <c r="G148" t="s">
        <v>33</v>
      </c>
      <c r="H148" s="25">
        <v>40</v>
      </c>
      <c r="I148" s="26">
        <v>6.5</v>
      </c>
      <c r="J148" s="27">
        <f>Registro[[#This Row],[Cantidad]]*Registro[[#This Row],[Precio Unit]]</f>
        <v>260</v>
      </c>
    </row>
    <row r="149" spans="2:10" x14ac:dyDescent="0.3">
      <c r="B149">
        <v>168007</v>
      </c>
      <c r="C149" s="21">
        <v>1954120</v>
      </c>
      <c r="D149" s="22" t="s">
        <v>14</v>
      </c>
      <c r="E149" s="23">
        <v>44776</v>
      </c>
      <c r="F149" s="24">
        <v>0.75902777777777775</v>
      </c>
      <c r="G149" t="s">
        <v>99</v>
      </c>
      <c r="H149" s="25">
        <v>20</v>
      </c>
      <c r="I149" s="26">
        <v>12</v>
      </c>
      <c r="J149" s="27">
        <f>Registro[[#This Row],[Cantidad]]*Registro[[#This Row],[Precio Unit]]</f>
        <v>240</v>
      </c>
    </row>
    <row r="150" spans="2:10" x14ac:dyDescent="0.3">
      <c r="B150">
        <v>170417</v>
      </c>
      <c r="C150" s="21">
        <v>1960500</v>
      </c>
      <c r="D150" s="22" t="s">
        <v>13</v>
      </c>
      <c r="E150" s="23">
        <v>44778</v>
      </c>
      <c r="F150" s="24">
        <v>0.54722222222222228</v>
      </c>
      <c r="G150" t="s">
        <v>33</v>
      </c>
      <c r="H150" s="25">
        <v>40</v>
      </c>
      <c r="I150" s="26">
        <v>6.5</v>
      </c>
      <c r="J150" s="27">
        <f>Registro[[#This Row],[Cantidad]]*Registro[[#This Row],[Precio Unit]]</f>
        <v>260</v>
      </c>
    </row>
    <row r="151" spans="2:10" x14ac:dyDescent="0.3">
      <c r="B151">
        <v>173225</v>
      </c>
      <c r="C151" s="21">
        <v>1967980</v>
      </c>
      <c r="D151" s="22" t="s">
        <v>14</v>
      </c>
      <c r="E151" s="23">
        <v>44780</v>
      </c>
      <c r="F151" s="24">
        <v>0.55486111111111114</v>
      </c>
      <c r="G151" t="s">
        <v>33</v>
      </c>
      <c r="H151" s="25">
        <v>50</v>
      </c>
      <c r="I151" s="26">
        <v>6.5</v>
      </c>
      <c r="J151" s="27">
        <f>Registro[[#This Row],[Cantidad]]*Registro[[#This Row],[Precio Unit]]</f>
        <v>325</v>
      </c>
    </row>
    <row r="152" spans="2:10" x14ac:dyDescent="0.3">
      <c r="B152">
        <v>174909</v>
      </c>
      <c r="C152" s="21">
        <v>1972170</v>
      </c>
      <c r="D152" s="22" t="s">
        <v>13</v>
      </c>
      <c r="E152" s="23">
        <v>44781</v>
      </c>
      <c r="F152" s="24">
        <v>0.4909722222222222</v>
      </c>
      <c r="G152" t="s">
        <v>33</v>
      </c>
      <c r="H152" s="25">
        <v>80</v>
      </c>
      <c r="I152" s="26">
        <v>6.5</v>
      </c>
      <c r="J152" s="27">
        <f>Registro[[#This Row],[Cantidad]]*Registro[[#This Row],[Precio Unit]]</f>
        <v>520</v>
      </c>
    </row>
    <row r="153" spans="2:10" x14ac:dyDescent="0.3">
      <c r="B153">
        <v>179519</v>
      </c>
      <c r="C153" s="21">
        <v>1984810</v>
      </c>
      <c r="D153" s="22" t="s">
        <v>14</v>
      </c>
      <c r="E153" s="23">
        <v>44784</v>
      </c>
      <c r="F153" s="24">
        <v>0.76875000000000004</v>
      </c>
      <c r="G153" t="s">
        <v>91</v>
      </c>
      <c r="H153" s="25">
        <v>80</v>
      </c>
      <c r="I153" s="26">
        <v>7</v>
      </c>
      <c r="J153" s="27">
        <f>Registro[[#This Row],[Cantidad]]*Registro[[#This Row],[Precio Unit]]</f>
        <v>560</v>
      </c>
    </row>
    <row r="154" spans="2:10" x14ac:dyDescent="0.3">
      <c r="B154">
        <v>179122</v>
      </c>
      <c r="C154" s="21">
        <v>1983690</v>
      </c>
      <c r="D154" s="22" t="s">
        <v>14</v>
      </c>
      <c r="E154" s="23">
        <v>44784</v>
      </c>
      <c r="F154" s="24">
        <v>0.51111111111111107</v>
      </c>
      <c r="G154" t="s">
        <v>26</v>
      </c>
      <c r="H154" s="25">
        <v>70</v>
      </c>
      <c r="I154" s="26">
        <v>3.5</v>
      </c>
      <c r="J154" s="27">
        <f>Registro[[#This Row],[Cantidad]]*Registro[[#This Row],[Precio Unit]]</f>
        <v>245</v>
      </c>
    </row>
    <row r="155" spans="2:10" x14ac:dyDescent="0.3">
      <c r="B155">
        <v>179893</v>
      </c>
      <c r="C155" s="21">
        <v>1985730</v>
      </c>
      <c r="D155" s="22" t="s">
        <v>14</v>
      </c>
      <c r="E155" s="23">
        <v>44785</v>
      </c>
      <c r="F155" s="24">
        <v>0.3923611111111111</v>
      </c>
      <c r="G155" t="s">
        <v>31</v>
      </c>
      <c r="H155" s="25">
        <v>60</v>
      </c>
      <c r="I155" s="26">
        <v>4.5</v>
      </c>
      <c r="J155" s="27">
        <f>Registro[[#This Row],[Cantidad]]*Registro[[#This Row],[Precio Unit]]</f>
        <v>270</v>
      </c>
    </row>
    <row r="156" spans="2:10" x14ac:dyDescent="0.3">
      <c r="B156">
        <v>182650</v>
      </c>
      <c r="C156" s="21">
        <v>1993180</v>
      </c>
      <c r="D156" s="22" t="s">
        <v>13</v>
      </c>
      <c r="E156" s="23">
        <v>44787</v>
      </c>
      <c r="F156" s="24">
        <v>0.33750000000000002</v>
      </c>
      <c r="G156" t="s">
        <v>80</v>
      </c>
      <c r="H156" s="25">
        <v>30</v>
      </c>
      <c r="I156" s="26">
        <v>11</v>
      </c>
      <c r="J156" s="27">
        <f>Registro[[#This Row],[Cantidad]]*Registro[[#This Row],[Precio Unit]]</f>
        <v>330</v>
      </c>
    </row>
    <row r="157" spans="2:10" x14ac:dyDescent="0.3">
      <c r="B157">
        <v>185186</v>
      </c>
      <c r="C157" s="21">
        <v>1999610</v>
      </c>
      <c r="D157" s="22" t="s">
        <v>14</v>
      </c>
      <c r="E157" s="23">
        <v>44788</v>
      </c>
      <c r="F157" s="24">
        <v>0.44305555555555554</v>
      </c>
      <c r="G157" t="s">
        <v>34</v>
      </c>
      <c r="H157" s="25">
        <v>40</v>
      </c>
      <c r="I157" s="26">
        <v>7.5</v>
      </c>
      <c r="J157" s="27">
        <f>Registro[[#This Row],[Cantidad]]*Registro[[#This Row],[Precio Unit]]</f>
        <v>300</v>
      </c>
    </row>
    <row r="158" spans="2:10" x14ac:dyDescent="0.3">
      <c r="B158">
        <v>184801</v>
      </c>
      <c r="C158" s="21">
        <v>1998720</v>
      </c>
      <c r="D158" s="22" t="s">
        <v>13</v>
      </c>
      <c r="E158" s="23">
        <v>44788</v>
      </c>
      <c r="F158" s="24">
        <v>0.40486111111111112</v>
      </c>
      <c r="G158" t="s">
        <v>33</v>
      </c>
      <c r="H158" s="25">
        <v>40</v>
      </c>
      <c r="I158" s="26">
        <v>6.5</v>
      </c>
      <c r="J158" s="27">
        <f>Registro[[#This Row],[Cantidad]]*Registro[[#This Row],[Precio Unit]]</f>
        <v>260</v>
      </c>
    </row>
    <row r="159" spans="2:10" x14ac:dyDescent="0.3">
      <c r="B159">
        <v>188764</v>
      </c>
      <c r="C159" s="21">
        <v>2009310</v>
      </c>
      <c r="D159" s="22" t="s">
        <v>13</v>
      </c>
      <c r="E159" s="23">
        <v>44790</v>
      </c>
      <c r="F159" s="24">
        <v>0.67222222222222228</v>
      </c>
      <c r="G159" t="s">
        <v>80</v>
      </c>
      <c r="H159" s="25">
        <v>30</v>
      </c>
      <c r="I159" s="26">
        <v>11</v>
      </c>
      <c r="J159" s="27">
        <f>Registro[[#This Row],[Cantidad]]*Registro[[#This Row],[Precio Unit]]</f>
        <v>330</v>
      </c>
    </row>
    <row r="160" spans="2:10" x14ac:dyDescent="0.3">
      <c r="B160">
        <v>194601</v>
      </c>
      <c r="C160" s="21">
        <v>2024860</v>
      </c>
      <c r="D160" s="22" t="s">
        <v>13</v>
      </c>
      <c r="E160" s="23">
        <v>44794</v>
      </c>
      <c r="F160" s="24">
        <v>0.80486111111111114</v>
      </c>
      <c r="G160" t="s">
        <v>33</v>
      </c>
      <c r="H160" s="25">
        <v>50</v>
      </c>
      <c r="I160" s="26">
        <v>6.5</v>
      </c>
      <c r="J160" s="27">
        <f>Registro[[#This Row],[Cantidad]]*Registro[[#This Row],[Precio Unit]]</f>
        <v>325</v>
      </c>
    </row>
    <row r="161" spans="2:10" x14ac:dyDescent="0.3">
      <c r="B161">
        <v>194738</v>
      </c>
      <c r="C161" s="21">
        <v>2025180</v>
      </c>
      <c r="D161" s="22" t="s">
        <v>13</v>
      </c>
      <c r="E161" s="23">
        <v>44795</v>
      </c>
      <c r="F161" s="24">
        <v>0.34444444444444444</v>
      </c>
      <c r="G161" t="s">
        <v>82</v>
      </c>
      <c r="H161" s="25">
        <v>250</v>
      </c>
      <c r="I161" s="26">
        <v>1.2</v>
      </c>
      <c r="J161" s="27">
        <f>Registro[[#This Row],[Cantidad]]*Registro[[#This Row],[Precio Unit]]</f>
        <v>300</v>
      </c>
    </row>
    <row r="162" spans="2:10" x14ac:dyDescent="0.3">
      <c r="B162">
        <v>194741</v>
      </c>
      <c r="C162" s="21">
        <v>2025180</v>
      </c>
      <c r="D162" s="22" t="s">
        <v>13</v>
      </c>
      <c r="E162" s="23">
        <v>44795</v>
      </c>
      <c r="F162" s="24">
        <v>0.34444444444444444</v>
      </c>
      <c r="G162" t="s">
        <v>37</v>
      </c>
      <c r="H162" s="25">
        <v>250</v>
      </c>
      <c r="I162" s="26">
        <v>1.1000000000000001</v>
      </c>
      <c r="J162" s="27">
        <f>Registro[[#This Row],[Cantidad]]*Registro[[#This Row],[Precio Unit]]</f>
        <v>275</v>
      </c>
    </row>
    <row r="163" spans="2:10" x14ac:dyDescent="0.3">
      <c r="B163">
        <v>198210</v>
      </c>
      <c r="C163" s="21">
        <v>2034410</v>
      </c>
      <c r="D163" s="22" t="s">
        <v>14</v>
      </c>
      <c r="E163" s="23">
        <v>44797</v>
      </c>
      <c r="F163" s="24">
        <v>0.46111111111111114</v>
      </c>
      <c r="G163" t="s">
        <v>33</v>
      </c>
      <c r="H163" s="25">
        <v>40</v>
      </c>
      <c r="I163" s="26">
        <v>6.5</v>
      </c>
      <c r="J163" s="27">
        <f>Registro[[#This Row],[Cantidad]]*Registro[[#This Row],[Precio Unit]]</f>
        <v>260</v>
      </c>
    </row>
    <row r="164" spans="2:10" x14ac:dyDescent="0.3">
      <c r="B164">
        <v>201154</v>
      </c>
      <c r="C164" s="21">
        <v>2042370</v>
      </c>
      <c r="D164" s="22" t="s">
        <v>14</v>
      </c>
      <c r="E164" s="23">
        <v>44799</v>
      </c>
      <c r="F164" s="24">
        <v>0.55833333333333335</v>
      </c>
      <c r="G164" t="s">
        <v>33</v>
      </c>
      <c r="H164" s="25">
        <v>50</v>
      </c>
      <c r="I164" s="26">
        <v>6.5</v>
      </c>
      <c r="J164" s="27">
        <f>Registro[[#This Row],[Cantidad]]*Registro[[#This Row],[Precio Unit]]</f>
        <v>325</v>
      </c>
    </row>
    <row r="165" spans="2:10" x14ac:dyDescent="0.3">
      <c r="B165">
        <v>202267</v>
      </c>
      <c r="C165" s="21">
        <v>2045370</v>
      </c>
      <c r="D165" s="22" t="s">
        <v>14</v>
      </c>
      <c r="E165" s="23">
        <v>44800</v>
      </c>
      <c r="F165" s="24">
        <v>0.56597222222222221</v>
      </c>
      <c r="G165" t="s">
        <v>33</v>
      </c>
      <c r="H165" s="25">
        <v>50</v>
      </c>
      <c r="I165" s="26">
        <v>6.5</v>
      </c>
      <c r="J165" s="27">
        <f>Registro[[#This Row],[Cantidad]]*Registro[[#This Row],[Precio Unit]]</f>
        <v>325</v>
      </c>
    </row>
    <row r="166" spans="2:10" x14ac:dyDescent="0.3">
      <c r="B166">
        <v>205080</v>
      </c>
      <c r="C166" s="21">
        <v>2052720</v>
      </c>
      <c r="D166" s="22" t="s">
        <v>13</v>
      </c>
      <c r="E166" s="23">
        <v>44802</v>
      </c>
      <c r="F166" s="24">
        <v>0.50416666666666665</v>
      </c>
      <c r="G166" t="s">
        <v>33</v>
      </c>
      <c r="H166" s="25">
        <v>50</v>
      </c>
      <c r="I166" s="26">
        <v>6.5</v>
      </c>
      <c r="J166" s="27">
        <f>Registro[[#This Row],[Cantidad]]*Registro[[#This Row],[Precio Unit]]</f>
        <v>325</v>
      </c>
    </row>
    <row r="167" spans="2:10" x14ac:dyDescent="0.3">
      <c r="B167">
        <v>208442</v>
      </c>
      <c r="C167" s="21">
        <v>2061990</v>
      </c>
      <c r="D167" s="22" t="s">
        <v>13</v>
      </c>
      <c r="E167" s="23">
        <v>44806</v>
      </c>
      <c r="F167" s="24">
        <v>0.49513888888888891</v>
      </c>
      <c r="G167" t="s">
        <v>33</v>
      </c>
      <c r="H167" s="25">
        <v>30</v>
      </c>
      <c r="I167" s="26">
        <v>6.5</v>
      </c>
      <c r="J167" s="27">
        <f>Registro[[#This Row],[Cantidad]]*Registro[[#This Row],[Precio Unit]]</f>
        <v>195</v>
      </c>
    </row>
    <row r="168" spans="2:10" x14ac:dyDescent="0.3">
      <c r="B168">
        <v>208606</v>
      </c>
      <c r="C168" s="21">
        <v>2062470</v>
      </c>
      <c r="D168" s="22" t="s">
        <v>13</v>
      </c>
      <c r="E168" s="23">
        <v>44806</v>
      </c>
      <c r="F168" s="24">
        <v>0.53819444444444442</v>
      </c>
      <c r="G168" t="s">
        <v>33</v>
      </c>
      <c r="H168" s="25">
        <v>30</v>
      </c>
      <c r="I168" s="26">
        <v>6.5</v>
      </c>
      <c r="J168" s="27">
        <f>Registro[[#This Row],[Cantidad]]*Registro[[#This Row],[Precio Unit]]</f>
        <v>195</v>
      </c>
    </row>
    <row r="169" spans="2:10" x14ac:dyDescent="0.3">
      <c r="B169">
        <v>209646</v>
      </c>
      <c r="C169" s="21">
        <v>2065380</v>
      </c>
      <c r="D169" s="22" t="s">
        <v>13</v>
      </c>
      <c r="E169" s="23">
        <v>44808</v>
      </c>
      <c r="F169" s="24">
        <v>0.35069444444444442</v>
      </c>
      <c r="G169" t="s">
        <v>100</v>
      </c>
      <c r="H169" s="25">
        <v>140</v>
      </c>
      <c r="I169" s="26">
        <v>1.8</v>
      </c>
      <c r="J169" s="27">
        <f>Registro[[#This Row],[Cantidad]]*Registro[[#This Row],[Precio Unit]]</f>
        <v>252</v>
      </c>
    </row>
    <row r="170" spans="2:10" x14ac:dyDescent="0.3">
      <c r="B170">
        <v>213709</v>
      </c>
      <c r="C170" s="21">
        <v>2076290</v>
      </c>
      <c r="D170" s="22" t="s">
        <v>14</v>
      </c>
      <c r="E170" s="23">
        <v>44812</v>
      </c>
      <c r="F170" s="24">
        <v>0.47569444444444442</v>
      </c>
      <c r="G170" t="s">
        <v>32</v>
      </c>
      <c r="H170" s="25">
        <v>10</v>
      </c>
      <c r="I170" s="26">
        <v>24</v>
      </c>
      <c r="J170" s="27">
        <f>Registro[[#This Row],[Cantidad]]*Registro[[#This Row],[Precio Unit]]</f>
        <v>240</v>
      </c>
    </row>
    <row r="171" spans="2:10" x14ac:dyDescent="0.3">
      <c r="B171">
        <v>213824</v>
      </c>
      <c r="C171" s="21">
        <v>2076610</v>
      </c>
      <c r="D171" s="22" t="s">
        <v>14</v>
      </c>
      <c r="E171" s="23">
        <v>44812</v>
      </c>
      <c r="F171" s="24">
        <v>0.50624999999999998</v>
      </c>
      <c r="G171" t="s">
        <v>32</v>
      </c>
      <c r="H171" s="25">
        <v>10</v>
      </c>
      <c r="I171" s="26">
        <v>21</v>
      </c>
      <c r="J171" s="27">
        <f>Registro[[#This Row],[Cantidad]]*Registro[[#This Row],[Precio Unit]]</f>
        <v>210</v>
      </c>
    </row>
    <row r="172" spans="2:10" x14ac:dyDescent="0.3">
      <c r="B172">
        <v>214730</v>
      </c>
      <c r="C172" s="21">
        <v>2079160</v>
      </c>
      <c r="D172" s="22" t="s">
        <v>14</v>
      </c>
      <c r="E172" s="23">
        <v>44813</v>
      </c>
      <c r="F172" s="24">
        <v>0.53263888888888888</v>
      </c>
      <c r="G172" t="s">
        <v>33</v>
      </c>
      <c r="H172" s="25">
        <v>40</v>
      </c>
      <c r="I172" s="26">
        <v>6.5</v>
      </c>
      <c r="J172" s="27">
        <f>Registro[[#This Row],[Cantidad]]*Registro[[#This Row],[Precio Unit]]</f>
        <v>260</v>
      </c>
    </row>
    <row r="173" spans="2:10" x14ac:dyDescent="0.3">
      <c r="B173">
        <v>215472</v>
      </c>
      <c r="C173" s="21">
        <v>2081250</v>
      </c>
      <c r="D173" s="22" t="s">
        <v>13</v>
      </c>
      <c r="E173" s="23">
        <v>44814</v>
      </c>
      <c r="F173" s="24">
        <v>0.54652777777777772</v>
      </c>
      <c r="G173" t="s">
        <v>32</v>
      </c>
      <c r="H173" s="25">
        <v>10</v>
      </c>
      <c r="I173" s="26">
        <v>35</v>
      </c>
      <c r="J173" s="27">
        <f>Registro[[#This Row],[Cantidad]]*Registro[[#This Row],[Precio Unit]]</f>
        <v>350</v>
      </c>
    </row>
    <row r="174" spans="2:10" x14ac:dyDescent="0.3">
      <c r="B174">
        <v>215471</v>
      </c>
      <c r="C174" s="21">
        <v>2081250</v>
      </c>
      <c r="D174" s="22" t="s">
        <v>14</v>
      </c>
      <c r="E174" s="23">
        <v>44814</v>
      </c>
      <c r="F174" s="24">
        <v>0.54652777777777772</v>
      </c>
      <c r="G174" t="s">
        <v>32</v>
      </c>
      <c r="H174" s="25">
        <v>10</v>
      </c>
      <c r="I174" s="26">
        <v>22.5</v>
      </c>
      <c r="J174" s="27">
        <f>Registro[[#This Row],[Cantidad]]*Registro[[#This Row],[Precio Unit]]</f>
        <v>225</v>
      </c>
    </row>
    <row r="175" spans="2:10" x14ac:dyDescent="0.3">
      <c r="B175">
        <v>216747</v>
      </c>
      <c r="C175" s="21">
        <v>2084600</v>
      </c>
      <c r="D175" s="22" t="s">
        <v>13</v>
      </c>
      <c r="E175" s="23">
        <v>44816</v>
      </c>
      <c r="F175" s="24">
        <v>0.36875000000000002</v>
      </c>
      <c r="G175" t="s">
        <v>95</v>
      </c>
      <c r="H175" s="25">
        <v>20</v>
      </c>
      <c r="I175" s="26">
        <v>12</v>
      </c>
      <c r="J175" s="27">
        <f>Registro[[#This Row],[Cantidad]]*Registro[[#This Row],[Precio Unit]]</f>
        <v>240</v>
      </c>
    </row>
    <row r="176" spans="2:10" x14ac:dyDescent="0.3">
      <c r="B176">
        <v>218761</v>
      </c>
      <c r="C176" s="21">
        <v>2090020</v>
      </c>
      <c r="D176" s="22" t="s">
        <v>14</v>
      </c>
      <c r="E176" s="23">
        <v>44818</v>
      </c>
      <c r="F176" s="24">
        <v>0.42569444444444443</v>
      </c>
      <c r="G176" t="s">
        <v>95</v>
      </c>
      <c r="H176" s="25">
        <v>40</v>
      </c>
      <c r="I176" s="26">
        <v>12</v>
      </c>
      <c r="J176" s="27">
        <f>Registro[[#This Row],[Cantidad]]*Registro[[#This Row],[Precio Unit]]</f>
        <v>480</v>
      </c>
    </row>
    <row r="177" spans="2:10" x14ac:dyDescent="0.3">
      <c r="B177">
        <v>219550</v>
      </c>
      <c r="C177" s="21">
        <v>2092260</v>
      </c>
      <c r="D177" s="22" t="s">
        <v>14</v>
      </c>
      <c r="E177" s="23">
        <v>44819</v>
      </c>
      <c r="F177" s="24">
        <v>0.48819444444444443</v>
      </c>
      <c r="G177" t="s">
        <v>33</v>
      </c>
      <c r="H177" s="25">
        <v>30</v>
      </c>
      <c r="I177" s="26">
        <v>6.5</v>
      </c>
      <c r="J177" s="27">
        <f>Registro[[#This Row],[Cantidad]]*Registro[[#This Row],[Precio Unit]]</f>
        <v>195</v>
      </c>
    </row>
    <row r="178" spans="2:10" x14ac:dyDescent="0.3">
      <c r="B178">
        <v>220312</v>
      </c>
      <c r="C178" s="21">
        <v>2094430</v>
      </c>
      <c r="D178" s="22" t="s">
        <v>14</v>
      </c>
      <c r="E178" s="23">
        <v>44820</v>
      </c>
      <c r="F178" s="24">
        <v>0.5180555555555556</v>
      </c>
      <c r="G178" t="s">
        <v>31</v>
      </c>
      <c r="H178" s="25">
        <v>50</v>
      </c>
      <c r="I178" s="26">
        <v>4.5</v>
      </c>
      <c r="J178" s="27">
        <f>Registro[[#This Row],[Cantidad]]*Registro[[#This Row],[Precio Unit]]</f>
        <v>225</v>
      </c>
    </row>
    <row r="179" spans="2:10" x14ac:dyDescent="0.3">
      <c r="B179">
        <v>220338</v>
      </c>
      <c r="C179" s="21">
        <v>2094510</v>
      </c>
      <c r="D179" s="22" t="s">
        <v>13</v>
      </c>
      <c r="E179" s="23">
        <v>44820</v>
      </c>
      <c r="F179" s="24">
        <v>0.52569444444444446</v>
      </c>
      <c r="G179" t="s">
        <v>33</v>
      </c>
      <c r="H179" s="25">
        <v>30</v>
      </c>
      <c r="I179" s="26">
        <v>6.5</v>
      </c>
      <c r="J179" s="27">
        <f>Registro[[#This Row],[Cantidad]]*Registro[[#This Row],[Precio Unit]]</f>
        <v>195</v>
      </c>
    </row>
    <row r="180" spans="2:10" x14ac:dyDescent="0.3">
      <c r="B180">
        <v>220970</v>
      </c>
      <c r="C180" s="21">
        <v>2096310</v>
      </c>
      <c r="D180" s="22" t="s">
        <v>14</v>
      </c>
      <c r="E180" s="23">
        <v>44821</v>
      </c>
      <c r="F180" s="24">
        <v>0.55208333333333337</v>
      </c>
      <c r="G180" t="s">
        <v>33</v>
      </c>
      <c r="H180" s="25">
        <v>30</v>
      </c>
      <c r="I180" s="26">
        <v>6.5</v>
      </c>
      <c r="J180" s="27">
        <f>Registro[[#This Row],[Cantidad]]*Registro[[#This Row],[Precio Unit]]</f>
        <v>195</v>
      </c>
    </row>
    <row r="181" spans="2:10" x14ac:dyDescent="0.3">
      <c r="B181">
        <v>221759</v>
      </c>
      <c r="C181" s="21">
        <v>2098500</v>
      </c>
      <c r="D181" s="22" t="s">
        <v>13</v>
      </c>
      <c r="E181" s="23">
        <v>44822</v>
      </c>
      <c r="F181" s="24">
        <v>0.67708333333333337</v>
      </c>
      <c r="G181" t="s">
        <v>35</v>
      </c>
      <c r="H181" s="25">
        <v>200</v>
      </c>
      <c r="I181" s="26">
        <v>1.2</v>
      </c>
      <c r="J181" s="27">
        <f>Registro[[#This Row],[Cantidad]]*Registro[[#This Row],[Precio Unit]]</f>
        <v>240</v>
      </c>
    </row>
    <row r="182" spans="2:10" x14ac:dyDescent="0.3">
      <c r="B182">
        <v>224108</v>
      </c>
      <c r="C182" s="21">
        <v>2104920</v>
      </c>
      <c r="D182" s="22" t="s">
        <v>13</v>
      </c>
      <c r="E182" s="23">
        <v>44825</v>
      </c>
      <c r="F182" s="24">
        <v>0.4909722222222222</v>
      </c>
      <c r="G182" t="s">
        <v>32</v>
      </c>
      <c r="H182" s="25">
        <v>40</v>
      </c>
      <c r="I182" s="26">
        <v>7</v>
      </c>
      <c r="J182" s="27">
        <f>Registro[[#This Row],[Cantidad]]*Registro[[#This Row],[Precio Unit]]</f>
        <v>280</v>
      </c>
    </row>
    <row r="183" spans="2:10" x14ac:dyDescent="0.3">
      <c r="B183">
        <v>225341</v>
      </c>
      <c r="C183" s="21">
        <v>2108400</v>
      </c>
      <c r="D183" s="22" t="s">
        <v>13</v>
      </c>
      <c r="E183" s="23">
        <v>44828</v>
      </c>
      <c r="F183" s="24">
        <v>0.44444444444444442</v>
      </c>
      <c r="G183" t="s">
        <v>32</v>
      </c>
      <c r="H183" s="25">
        <v>30</v>
      </c>
      <c r="I183" s="26">
        <v>7</v>
      </c>
      <c r="J183" s="27">
        <f>Registro[[#This Row],[Cantidad]]*Registro[[#This Row],[Precio Unit]]</f>
        <v>210</v>
      </c>
    </row>
    <row r="184" spans="2:10" x14ac:dyDescent="0.3">
      <c r="B184">
        <v>226656</v>
      </c>
      <c r="C184" s="21">
        <v>2112020</v>
      </c>
      <c r="D184" s="22" t="s">
        <v>13</v>
      </c>
      <c r="E184" s="23">
        <v>44829</v>
      </c>
      <c r="F184" s="24">
        <v>0.77222222222222225</v>
      </c>
      <c r="G184" t="s">
        <v>100</v>
      </c>
      <c r="H184" s="25">
        <v>150</v>
      </c>
      <c r="I184" s="26">
        <v>1.8</v>
      </c>
      <c r="J184" s="27">
        <f>Registro[[#This Row],[Cantidad]]*Registro[[#This Row],[Precio Unit]]</f>
        <v>270</v>
      </c>
    </row>
    <row r="185" spans="2:10" x14ac:dyDescent="0.3">
      <c r="B185">
        <v>225996</v>
      </c>
      <c r="C185" s="21">
        <v>2110200</v>
      </c>
      <c r="D185" s="22" t="s">
        <v>13</v>
      </c>
      <c r="E185" s="23">
        <v>44829</v>
      </c>
      <c r="F185" s="24">
        <v>0.39861111111111114</v>
      </c>
      <c r="G185" t="s">
        <v>37</v>
      </c>
      <c r="H185" s="25">
        <v>200</v>
      </c>
      <c r="I185" s="26">
        <v>1.1000000000000001</v>
      </c>
      <c r="J185" s="27">
        <f>Registro[[#This Row],[Cantidad]]*Registro[[#This Row],[Precio Unit]]</f>
        <v>220.00000000000003</v>
      </c>
    </row>
    <row r="186" spans="2:10" x14ac:dyDescent="0.3">
      <c r="B186">
        <v>228046</v>
      </c>
      <c r="C186" s="21">
        <v>2115760</v>
      </c>
      <c r="D186" s="22" t="s">
        <v>14</v>
      </c>
      <c r="E186" s="23">
        <v>44831</v>
      </c>
      <c r="F186" s="24">
        <v>0.67708333333333337</v>
      </c>
      <c r="G186" t="s">
        <v>80</v>
      </c>
      <c r="H186" s="25">
        <v>20</v>
      </c>
      <c r="I186" s="26">
        <v>11</v>
      </c>
      <c r="J186" s="27">
        <f>Registro[[#This Row],[Cantidad]]*Registro[[#This Row],[Precio Unit]]</f>
        <v>220</v>
      </c>
    </row>
    <row r="187" spans="2:10" x14ac:dyDescent="0.3">
      <c r="B187">
        <v>230306</v>
      </c>
      <c r="C187" s="21">
        <v>2122180</v>
      </c>
      <c r="D187" s="22" t="s">
        <v>14</v>
      </c>
      <c r="E187" s="23">
        <v>44835</v>
      </c>
      <c r="F187" s="24">
        <v>0.54791666666666672</v>
      </c>
      <c r="G187" t="s">
        <v>32</v>
      </c>
      <c r="H187" s="25">
        <v>10</v>
      </c>
      <c r="I187" s="26">
        <v>21</v>
      </c>
      <c r="J187" s="27">
        <f>Registro[[#This Row],[Cantidad]]*Registro[[#This Row],[Precio Unit]]</f>
        <v>210</v>
      </c>
    </row>
    <row r="188" spans="2:10" x14ac:dyDescent="0.3">
      <c r="B188">
        <v>232951</v>
      </c>
      <c r="C188" s="21">
        <v>2129470</v>
      </c>
      <c r="D188" s="22" t="s">
        <v>13</v>
      </c>
      <c r="E188" s="23">
        <v>44839</v>
      </c>
      <c r="F188" s="24">
        <v>0.52708333333333335</v>
      </c>
      <c r="G188" t="s">
        <v>31</v>
      </c>
      <c r="H188" s="25">
        <v>40</v>
      </c>
      <c r="I188" s="26">
        <v>4.5</v>
      </c>
      <c r="J188" s="27">
        <f>Registro[[#This Row],[Cantidad]]*Registro[[#This Row],[Precio Unit]]</f>
        <v>180</v>
      </c>
    </row>
    <row r="189" spans="2:10" x14ac:dyDescent="0.3">
      <c r="B189">
        <v>235215</v>
      </c>
      <c r="C189" s="21">
        <v>2135530</v>
      </c>
      <c r="D189" s="22" t="s">
        <v>13</v>
      </c>
      <c r="E189" s="23">
        <v>44843</v>
      </c>
      <c r="F189" s="24">
        <v>0.43819444444444444</v>
      </c>
      <c r="G189" t="s">
        <v>31</v>
      </c>
      <c r="H189" s="25">
        <v>140</v>
      </c>
      <c r="I189" s="26">
        <v>4.5</v>
      </c>
      <c r="J189" s="27">
        <f>Registro[[#This Row],[Cantidad]]*Registro[[#This Row],[Precio Unit]]</f>
        <v>630</v>
      </c>
    </row>
    <row r="190" spans="2:10" x14ac:dyDescent="0.3">
      <c r="B190">
        <v>235607</v>
      </c>
      <c r="C190" s="21">
        <v>2136650</v>
      </c>
      <c r="D190" s="22" t="s">
        <v>13</v>
      </c>
      <c r="E190" s="23">
        <v>44843</v>
      </c>
      <c r="F190" s="24">
        <v>0.5444444444444444</v>
      </c>
      <c r="G190" t="e">
        <v>#REF!</v>
      </c>
      <c r="H190" s="25">
        <v>40</v>
      </c>
      <c r="I190" s="26">
        <v>6.5</v>
      </c>
      <c r="J190" s="27">
        <f>Registro[[#This Row],[Cantidad]]*Registro[[#This Row],[Precio Unit]]</f>
        <v>260</v>
      </c>
    </row>
    <row r="191" spans="2:10" x14ac:dyDescent="0.3">
      <c r="B191">
        <v>238895</v>
      </c>
      <c r="C191" s="21">
        <v>2145750</v>
      </c>
      <c r="D191" s="22" t="s">
        <v>13</v>
      </c>
      <c r="E191" s="23">
        <v>44849</v>
      </c>
      <c r="F191" s="24">
        <v>0.45277777777777778</v>
      </c>
      <c r="G191" t="s">
        <v>32</v>
      </c>
      <c r="H191" s="25">
        <v>10</v>
      </c>
      <c r="I191" s="26">
        <v>28</v>
      </c>
      <c r="J191" s="27">
        <f>Registro[[#This Row],[Cantidad]]*Registro[[#This Row],[Precio Unit]]</f>
        <v>280</v>
      </c>
    </row>
    <row r="192" spans="2:10" x14ac:dyDescent="0.3">
      <c r="B192">
        <v>238852</v>
      </c>
      <c r="C192" s="21">
        <v>2145640</v>
      </c>
      <c r="D192" s="22" t="s">
        <v>13</v>
      </c>
      <c r="E192" s="23">
        <v>44849</v>
      </c>
      <c r="F192" s="24">
        <v>0.43263888888888891</v>
      </c>
      <c r="G192" t="s">
        <v>82</v>
      </c>
      <c r="H192" s="25">
        <v>180</v>
      </c>
      <c r="I192" s="26">
        <v>1.2</v>
      </c>
      <c r="J192" s="27">
        <f>Registro[[#This Row],[Cantidad]]*Registro[[#This Row],[Precio Unit]]</f>
        <v>216</v>
      </c>
    </row>
    <row r="193" spans="2:10" x14ac:dyDescent="0.3">
      <c r="B193">
        <v>239034</v>
      </c>
      <c r="C193" s="21">
        <v>2146160</v>
      </c>
      <c r="D193" s="22" t="s">
        <v>14</v>
      </c>
      <c r="E193" s="23">
        <v>44849</v>
      </c>
      <c r="F193" s="24">
        <v>0.51527777777777772</v>
      </c>
      <c r="G193" t="s">
        <v>82</v>
      </c>
      <c r="H193" s="25">
        <v>180</v>
      </c>
      <c r="I193" s="26">
        <v>1.2</v>
      </c>
      <c r="J193" s="27">
        <f>Registro[[#This Row],[Cantidad]]*Registro[[#This Row],[Precio Unit]]</f>
        <v>216</v>
      </c>
    </row>
    <row r="194" spans="2:10" x14ac:dyDescent="0.3">
      <c r="B194">
        <v>238851</v>
      </c>
      <c r="C194" s="21">
        <v>2145640</v>
      </c>
      <c r="D194" s="22" t="s">
        <v>14</v>
      </c>
      <c r="E194" s="23">
        <v>44849</v>
      </c>
      <c r="F194" s="24">
        <v>0.43263888888888891</v>
      </c>
      <c r="G194" t="s">
        <v>37</v>
      </c>
      <c r="H194" s="25">
        <v>170</v>
      </c>
      <c r="I194" s="26">
        <v>1.1000000000000001</v>
      </c>
      <c r="J194" s="27">
        <f>Registro[[#This Row],[Cantidad]]*Registro[[#This Row],[Precio Unit]]</f>
        <v>187.00000000000003</v>
      </c>
    </row>
    <row r="195" spans="2:10" x14ac:dyDescent="0.3">
      <c r="B195">
        <v>239033</v>
      </c>
      <c r="C195" s="21">
        <v>2146160</v>
      </c>
      <c r="D195" s="22" t="s">
        <v>14</v>
      </c>
      <c r="E195" s="23">
        <v>44849</v>
      </c>
      <c r="F195" s="24">
        <v>0.51527777777777772</v>
      </c>
      <c r="G195" t="s">
        <v>37</v>
      </c>
      <c r="H195" s="25">
        <v>170</v>
      </c>
      <c r="I195" s="26">
        <v>1.1000000000000001</v>
      </c>
      <c r="J195" s="27">
        <f>Registro[[#This Row],[Cantidad]]*Registro[[#This Row],[Precio Unit]]</f>
        <v>187.00000000000003</v>
      </c>
    </row>
    <row r="196" spans="2:10" x14ac:dyDescent="0.3">
      <c r="B196">
        <v>239512</v>
      </c>
      <c r="C196" s="21">
        <v>2147480</v>
      </c>
      <c r="D196" s="22" t="s">
        <v>14</v>
      </c>
      <c r="E196" s="23">
        <v>44850</v>
      </c>
      <c r="F196" s="24">
        <v>0.47152777777777777</v>
      </c>
      <c r="G196" t="s">
        <v>105</v>
      </c>
      <c r="H196" s="25">
        <v>200</v>
      </c>
      <c r="I196" s="26">
        <v>1.5</v>
      </c>
      <c r="J196" s="27">
        <f>Registro[[#This Row],[Cantidad]]*Registro[[#This Row],[Precio Unit]]</f>
        <v>300</v>
      </c>
    </row>
    <row r="197" spans="2:10" x14ac:dyDescent="0.3">
      <c r="B197">
        <v>239738</v>
      </c>
      <c r="C197" s="21">
        <v>2148120</v>
      </c>
      <c r="D197" s="22" t="s">
        <v>14</v>
      </c>
      <c r="E197" s="23">
        <v>44850</v>
      </c>
      <c r="F197" s="24">
        <v>0.53472222222222221</v>
      </c>
      <c r="G197" t="s">
        <v>31</v>
      </c>
      <c r="H197" s="25">
        <v>60</v>
      </c>
      <c r="I197" s="26">
        <v>4.5</v>
      </c>
      <c r="J197" s="27">
        <f>Registro[[#This Row],[Cantidad]]*Registro[[#This Row],[Precio Unit]]</f>
        <v>270</v>
      </c>
    </row>
    <row r="198" spans="2:10" x14ac:dyDescent="0.3">
      <c r="B198">
        <v>241700</v>
      </c>
      <c r="C198" s="21">
        <v>2153450</v>
      </c>
      <c r="D198" s="22" t="s">
        <v>13</v>
      </c>
      <c r="E198" s="23">
        <v>44853</v>
      </c>
      <c r="F198" s="24">
        <v>0.69652777777777775</v>
      </c>
      <c r="G198" t="s">
        <v>35</v>
      </c>
      <c r="H198" s="25">
        <v>250</v>
      </c>
      <c r="I198" s="26">
        <v>1.2</v>
      </c>
      <c r="J198" s="27">
        <f>Registro[[#This Row],[Cantidad]]*Registro[[#This Row],[Precio Unit]]</f>
        <v>300</v>
      </c>
    </row>
    <row r="199" spans="2:10" x14ac:dyDescent="0.3">
      <c r="B199">
        <v>242151</v>
      </c>
      <c r="C199" s="21">
        <v>2154750</v>
      </c>
      <c r="D199" s="22" t="s">
        <v>13</v>
      </c>
      <c r="E199" s="23">
        <v>44854</v>
      </c>
      <c r="F199" s="24">
        <v>0.50972222222222219</v>
      </c>
      <c r="G199" t="s">
        <v>32</v>
      </c>
      <c r="H199" s="25">
        <v>10</v>
      </c>
      <c r="I199" s="26">
        <v>18</v>
      </c>
      <c r="J199" s="27">
        <f>Registro[[#This Row],[Cantidad]]*Registro[[#This Row],[Precio Unit]]</f>
        <v>180</v>
      </c>
    </row>
    <row r="200" spans="2:10" x14ac:dyDescent="0.3">
      <c r="B200">
        <v>245104</v>
      </c>
      <c r="C200" s="21">
        <v>2162690</v>
      </c>
      <c r="D200" s="22" t="s">
        <v>14</v>
      </c>
      <c r="E200" s="23">
        <v>44858</v>
      </c>
      <c r="F200" s="24">
        <v>0.47291666666666665</v>
      </c>
      <c r="G200" t="s">
        <v>95</v>
      </c>
      <c r="H200" s="25">
        <v>40</v>
      </c>
      <c r="I200" s="26">
        <v>12</v>
      </c>
      <c r="J200" s="27">
        <f>Registro[[#This Row],[Cantidad]]*Registro[[#This Row],[Precio Unit]]</f>
        <v>480</v>
      </c>
    </row>
    <row r="201" spans="2:10" x14ac:dyDescent="0.3">
      <c r="B201">
        <v>244623</v>
      </c>
      <c r="C201" s="21">
        <v>2161440</v>
      </c>
      <c r="D201" s="22" t="s">
        <v>14</v>
      </c>
      <c r="E201" s="23">
        <v>44858</v>
      </c>
      <c r="F201" s="24">
        <v>0.39861111111111114</v>
      </c>
      <c r="G201" t="s">
        <v>34</v>
      </c>
      <c r="H201" s="25">
        <v>30</v>
      </c>
      <c r="I201" s="26">
        <v>7.5</v>
      </c>
      <c r="J201" s="27">
        <f>Registro[[#This Row],[Cantidad]]*Registro[[#This Row],[Precio Unit]]</f>
        <v>225</v>
      </c>
    </row>
    <row r="202" spans="2:10" x14ac:dyDescent="0.3">
      <c r="B202">
        <v>245089</v>
      </c>
      <c r="C202" s="21">
        <v>2162650</v>
      </c>
      <c r="D202" s="22" t="s">
        <v>14</v>
      </c>
      <c r="E202" s="23">
        <v>44858</v>
      </c>
      <c r="F202" s="24">
        <v>0.47083333333333333</v>
      </c>
      <c r="G202" t="s">
        <v>33</v>
      </c>
      <c r="H202" s="25">
        <v>30</v>
      </c>
      <c r="I202" s="26">
        <v>6.5</v>
      </c>
      <c r="J202" s="27">
        <f>Registro[[#This Row],[Cantidad]]*Registro[[#This Row],[Precio Unit]]</f>
        <v>195</v>
      </c>
    </row>
    <row r="203" spans="2:10" x14ac:dyDescent="0.3">
      <c r="B203">
        <v>245204</v>
      </c>
      <c r="C203" s="21">
        <v>2162970</v>
      </c>
      <c r="D203" s="22" t="s">
        <v>14</v>
      </c>
      <c r="E203" s="23">
        <v>44858</v>
      </c>
      <c r="F203" s="24">
        <v>0.48541666666666666</v>
      </c>
      <c r="G203" t="s">
        <v>28</v>
      </c>
      <c r="H203" s="25">
        <v>20</v>
      </c>
      <c r="I203" s="26">
        <v>9</v>
      </c>
      <c r="J203" s="27">
        <f>Registro[[#This Row],[Cantidad]]*Registro[[#This Row],[Precio Unit]]</f>
        <v>180</v>
      </c>
    </row>
    <row r="204" spans="2:10" x14ac:dyDescent="0.3">
      <c r="B204">
        <v>245798</v>
      </c>
      <c r="C204" s="21">
        <v>2164600</v>
      </c>
      <c r="D204" s="22" t="s">
        <v>13</v>
      </c>
      <c r="E204" s="23">
        <v>44859</v>
      </c>
      <c r="F204" s="24">
        <v>0.5</v>
      </c>
      <c r="G204" t="s">
        <v>32</v>
      </c>
      <c r="H204" s="25">
        <v>30</v>
      </c>
      <c r="I204" s="26">
        <v>8</v>
      </c>
      <c r="J204" s="27">
        <f>Registro[[#This Row],[Cantidad]]*Registro[[#This Row],[Precio Unit]]</f>
        <v>240</v>
      </c>
    </row>
    <row r="205" spans="2:10" x14ac:dyDescent="0.3">
      <c r="B205">
        <v>249184</v>
      </c>
      <c r="C205" s="21">
        <v>2173960</v>
      </c>
      <c r="D205" s="22" t="s">
        <v>13</v>
      </c>
      <c r="E205" s="23">
        <v>44863</v>
      </c>
      <c r="F205" s="24">
        <v>0.52083333333333337</v>
      </c>
      <c r="G205" t="s">
        <v>91</v>
      </c>
      <c r="H205" s="25">
        <v>30</v>
      </c>
      <c r="I205" s="26">
        <v>7</v>
      </c>
      <c r="J205" s="27">
        <f>Registro[[#This Row],[Cantidad]]*Registro[[#This Row],[Precio Unit]]</f>
        <v>210</v>
      </c>
    </row>
    <row r="206" spans="2:10" x14ac:dyDescent="0.3">
      <c r="B206">
        <v>250844</v>
      </c>
      <c r="C206" s="21">
        <v>2178210</v>
      </c>
      <c r="D206" s="22" t="s">
        <v>14</v>
      </c>
      <c r="E206" s="23">
        <v>44865</v>
      </c>
      <c r="F206" s="24">
        <v>0.44583333333333336</v>
      </c>
      <c r="G206" t="s">
        <v>35</v>
      </c>
      <c r="H206" s="25">
        <v>550</v>
      </c>
      <c r="I206" s="26">
        <v>1.2</v>
      </c>
      <c r="J206" s="27">
        <f>Registro[[#This Row],[Cantidad]]*Registro[[#This Row],[Precio Unit]]</f>
        <v>660</v>
      </c>
    </row>
    <row r="207" spans="2:10" x14ac:dyDescent="0.3">
      <c r="B207">
        <v>251573</v>
      </c>
      <c r="C207" s="21">
        <v>2180090</v>
      </c>
      <c r="D207" s="22" t="s">
        <v>13</v>
      </c>
      <c r="E207" s="23">
        <v>44866</v>
      </c>
      <c r="F207" s="24">
        <v>0.37361111111111112</v>
      </c>
      <c r="G207" t="s">
        <v>80</v>
      </c>
      <c r="H207" s="25">
        <v>30</v>
      </c>
      <c r="I207" s="28">
        <v>11</v>
      </c>
      <c r="J207" s="29">
        <f>Registro[[#This Row],[Cantidad]]*Registro[[#This Row],[Precio Unit]]</f>
        <v>330</v>
      </c>
    </row>
    <row r="208" spans="2:10" x14ac:dyDescent="0.3">
      <c r="B208">
        <v>252486</v>
      </c>
      <c r="C208" s="21">
        <v>2182420</v>
      </c>
      <c r="D208" s="22" t="s">
        <v>14</v>
      </c>
      <c r="E208" s="23">
        <v>44866</v>
      </c>
      <c r="F208" s="24">
        <v>0.52569444444444446</v>
      </c>
      <c r="G208" t="s">
        <v>99</v>
      </c>
      <c r="H208" s="25">
        <v>20</v>
      </c>
      <c r="I208" s="28">
        <v>12</v>
      </c>
      <c r="J208" s="29">
        <f>Registro[[#This Row],[Cantidad]]*Registro[[#This Row],[Precio Unit]]</f>
        <v>240</v>
      </c>
    </row>
    <row r="209" spans="2:10" x14ac:dyDescent="0.3">
      <c r="B209">
        <v>253348</v>
      </c>
      <c r="C209" s="21">
        <v>2184730</v>
      </c>
      <c r="D209" s="22" t="s">
        <v>14</v>
      </c>
      <c r="E209" s="23">
        <v>44867</v>
      </c>
      <c r="F209" s="24">
        <v>0.57638888888888884</v>
      </c>
      <c r="G209" t="s">
        <v>33</v>
      </c>
      <c r="H209" s="25">
        <v>30</v>
      </c>
      <c r="I209" s="28">
        <v>6.5</v>
      </c>
      <c r="J209" s="29">
        <f>Registro[[#This Row],[Cantidad]]*Registro[[#This Row],[Precio Unit]]</f>
        <v>195</v>
      </c>
    </row>
    <row r="210" spans="2:10" x14ac:dyDescent="0.3">
      <c r="B210">
        <v>254729</v>
      </c>
      <c r="C210" s="21">
        <v>2188520</v>
      </c>
      <c r="D210" s="22" t="s">
        <v>14</v>
      </c>
      <c r="E210" s="23">
        <v>44869</v>
      </c>
      <c r="F210" s="24">
        <v>0.53680555555555554</v>
      </c>
      <c r="G210" t="s">
        <v>33</v>
      </c>
      <c r="H210" s="25">
        <v>40</v>
      </c>
      <c r="I210" s="28">
        <v>6.5</v>
      </c>
      <c r="J210" s="29">
        <f>Registro[[#This Row],[Cantidad]]*Registro[[#This Row],[Precio Unit]]</f>
        <v>260</v>
      </c>
    </row>
    <row r="211" spans="2:10" x14ac:dyDescent="0.3">
      <c r="B211">
        <v>256168</v>
      </c>
      <c r="C211" s="21">
        <v>2192460</v>
      </c>
      <c r="D211" s="22" t="s">
        <v>14</v>
      </c>
      <c r="E211" s="23">
        <v>44871</v>
      </c>
      <c r="F211" s="24">
        <v>0.48125000000000001</v>
      </c>
      <c r="G211" t="s">
        <v>33</v>
      </c>
      <c r="H211" s="25">
        <v>50</v>
      </c>
      <c r="I211" s="28">
        <v>6.5</v>
      </c>
      <c r="J211" s="29">
        <f>Registro[[#This Row],[Cantidad]]*Registro[[#This Row],[Precio Unit]]</f>
        <v>325</v>
      </c>
    </row>
    <row r="212" spans="2:10" x14ac:dyDescent="0.3">
      <c r="B212">
        <v>257472</v>
      </c>
      <c r="C212" s="21">
        <v>2196000</v>
      </c>
      <c r="D212" s="22" t="s">
        <v>13</v>
      </c>
      <c r="E212" s="23">
        <v>44873</v>
      </c>
      <c r="F212" s="24">
        <v>0.41875000000000001</v>
      </c>
      <c r="G212" t="s">
        <v>78</v>
      </c>
      <c r="H212" s="25">
        <v>430</v>
      </c>
      <c r="I212" s="28">
        <v>0.9</v>
      </c>
      <c r="J212" s="29">
        <f>Registro[[#This Row],[Cantidad]]*Registro[[#This Row],[Precio Unit]]</f>
        <v>387</v>
      </c>
    </row>
    <row r="213" spans="2:10" x14ac:dyDescent="0.3">
      <c r="B213">
        <v>257470</v>
      </c>
      <c r="C213" s="21">
        <v>2196000</v>
      </c>
      <c r="D213" s="22" t="s">
        <v>14</v>
      </c>
      <c r="E213" s="23">
        <v>44873</v>
      </c>
      <c r="F213" s="24">
        <v>0.41875000000000001</v>
      </c>
      <c r="G213" t="s">
        <v>100</v>
      </c>
      <c r="H213" s="25">
        <v>210</v>
      </c>
      <c r="I213" s="28">
        <v>1.8</v>
      </c>
      <c r="J213" s="29">
        <f>Registro[[#This Row],[Cantidad]]*Registro[[#This Row],[Precio Unit]]</f>
        <v>378</v>
      </c>
    </row>
    <row r="214" spans="2:10" x14ac:dyDescent="0.3">
      <c r="B214">
        <v>257615</v>
      </c>
      <c r="C214" s="21">
        <v>2196410</v>
      </c>
      <c r="D214" s="22" t="s">
        <v>14</v>
      </c>
      <c r="E214" s="23">
        <v>44873</v>
      </c>
      <c r="F214" s="24">
        <v>0.50347222222222221</v>
      </c>
      <c r="G214" t="s">
        <v>31</v>
      </c>
      <c r="H214" s="25">
        <v>40</v>
      </c>
      <c r="I214" s="28">
        <v>4.5</v>
      </c>
      <c r="J214" s="29">
        <f>Registro[[#This Row],[Cantidad]]*Registro[[#This Row],[Precio Unit]]</f>
        <v>180</v>
      </c>
    </row>
    <row r="215" spans="2:10" x14ac:dyDescent="0.3">
      <c r="B215">
        <v>258056</v>
      </c>
      <c r="C215" s="21">
        <v>2197650</v>
      </c>
      <c r="D215" s="22" t="s">
        <v>14</v>
      </c>
      <c r="E215" s="23">
        <v>44874</v>
      </c>
      <c r="F215" s="24">
        <v>0.45208333333333334</v>
      </c>
      <c r="G215" t="s">
        <v>31</v>
      </c>
      <c r="H215" s="25">
        <v>60</v>
      </c>
      <c r="I215" s="28">
        <v>4.5</v>
      </c>
      <c r="J215" s="29">
        <f>Registro[[#This Row],[Cantidad]]*Registro[[#This Row],[Precio Unit]]</f>
        <v>270</v>
      </c>
    </row>
    <row r="216" spans="2:10" x14ac:dyDescent="0.3">
      <c r="B216">
        <v>258031</v>
      </c>
      <c r="C216" s="21">
        <v>2197600</v>
      </c>
      <c r="D216" s="22" t="s">
        <v>14</v>
      </c>
      <c r="E216" s="23">
        <v>44874</v>
      </c>
      <c r="F216" s="24">
        <v>0.42986111111111114</v>
      </c>
      <c r="G216" t="s">
        <v>78</v>
      </c>
      <c r="H216" s="25">
        <v>250</v>
      </c>
      <c r="I216" s="28">
        <v>0.9</v>
      </c>
      <c r="J216" s="29">
        <f>Registro[[#This Row],[Cantidad]]*Registro[[#This Row],[Precio Unit]]</f>
        <v>225</v>
      </c>
    </row>
    <row r="217" spans="2:10" x14ac:dyDescent="0.3">
      <c r="B217">
        <v>258423</v>
      </c>
      <c r="C217" s="21">
        <v>2198690</v>
      </c>
      <c r="D217" s="22" t="s">
        <v>13</v>
      </c>
      <c r="E217" s="23">
        <v>44874</v>
      </c>
      <c r="F217" s="24">
        <v>0.79374999999999996</v>
      </c>
      <c r="G217" t="s">
        <v>32</v>
      </c>
      <c r="H217" s="25">
        <v>10</v>
      </c>
      <c r="I217" s="28">
        <v>21</v>
      </c>
      <c r="J217" s="29">
        <f>Registro[[#This Row],[Cantidad]]*Registro[[#This Row],[Precio Unit]]</f>
        <v>210</v>
      </c>
    </row>
    <row r="218" spans="2:10" x14ac:dyDescent="0.3">
      <c r="B218">
        <v>259781</v>
      </c>
      <c r="C218" s="21">
        <v>2202380</v>
      </c>
      <c r="D218" s="22" t="s">
        <v>14</v>
      </c>
      <c r="E218" s="23">
        <v>44877</v>
      </c>
      <c r="F218" s="24">
        <v>0.36805555555555558</v>
      </c>
      <c r="G218" t="s">
        <v>79</v>
      </c>
      <c r="H218" s="25">
        <v>20</v>
      </c>
      <c r="I218" s="28">
        <v>18</v>
      </c>
      <c r="J218" s="29">
        <f>Registro[[#This Row],[Cantidad]]*Registro[[#This Row],[Precio Unit]]</f>
        <v>360</v>
      </c>
    </row>
    <row r="219" spans="2:10" x14ac:dyDescent="0.3">
      <c r="B219">
        <v>259780</v>
      </c>
      <c r="C219" s="21">
        <v>2202380</v>
      </c>
      <c r="D219" s="22" t="s">
        <v>13</v>
      </c>
      <c r="E219" s="23">
        <v>44877</v>
      </c>
      <c r="F219" s="24">
        <v>0.36805555555555558</v>
      </c>
      <c r="G219" t="s">
        <v>93</v>
      </c>
      <c r="H219" s="25">
        <v>10</v>
      </c>
      <c r="I219" s="28">
        <v>24</v>
      </c>
      <c r="J219" s="29">
        <f>Registro[[#This Row],[Cantidad]]*Registro[[#This Row],[Precio Unit]]</f>
        <v>240</v>
      </c>
    </row>
    <row r="220" spans="2:10" x14ac:dyDescent="0.3">
      <c r="B220">
        <v>263271</v>
      </c>
      <c r="C220" s="21">
        <v>2212030</v>
      </c>
      <c r="D220" s="22" t="s">
        <v>14</v>
      </c>
      <c r="E220" s="23">
        <v>44884</v>
      </c>
      <c r="F220" s="24">
        <v>0.37291666666666667</v>
      </c>
      <c r="G220" t="s">
        <v>37</v>
      </c>
      <c r="H220" s="25">
        <v>170</v>
      </c>
      <c r="I220" s="28">
        <v>1.1000000000000001</v>
      </c>
      <c r="J220" s="29">
        <f>Registro[[#This Row],[Cantidad]]*Registro[[#This Row],[Precio Unit]]</f>
        <v>187.00000000000003</v>
      </c>
    </row>
    <row r="221" spans="2:10" x14ac:dyDescent="0.3">
      <c r="B221">
        <v>264056</v>
      </c>
      <c r="C221" s="21">
        <v>2214220</v>
      </c>
      <c r="D221" s="22" t="s">
        <v>14</v>
      </c>
      <c r="E221" s="23">
        <v>44885</v>
      </c>
      <c r="F221" s="24">
        <v>0.48958333333333331</v>
      </c>
      <c r="G221" t="s">
        <v>80</v>
      </c>
      <c r="H221" s="25">
        <v>20</v>
      </c>
      <c r="I221" s="28">
        <v>11</v>
      </c>
      <c r="J221" s="29">
        <f>Registro[[#This Row],[Cantidad]]*Registro[[#This Row],[Precio Unit]]</f>
        <v>220</v>
      </c>
    </row>
    <row r="222" spans="2:10" x14ac:dyDescent="0.3">
      <c r="B222">
        <v>263733</v>
      </c>
      <c r="C222" s="21">
        <v>2213340</v>
      </c>
      <c r="D222" s="22" t="s">
        <v>14</v>
      </c>
      <c r="E222" s="23">
        <v>44885</v>
      </c>
      <c r="F222" s="24">
        <v>0.37013888888888891</v>
      </c>
      <c r="G222" t="s">
        <v>33</v>
      </c>
      <c r="H222" s="25">
        <v>30</v>
      </c>
      <c r="I222" s="28">
        <v>6.5</v>
      </c>
      <c r="J222" s="29">
        <f>Registro[[#This Row],[Cantidad]]*Registro[[#This Row],[Precio Unit]]</f>
        <v>195</v>
      </c>
    </row>
    <row r="223" spans="2:10" x14ac:dyDescent="0.3">
      <c r="B223">
        <v>264054</v>
      </c>
      <c r="C223" s="21">
        <v>2214220</v>
      </c>
      <c r="D223" s="22" t="s">
        <v>13</v>
      </c>
      <c r="E223" s="23">
        <v>44885</v>
      </c>
      <c r="F223" s="24">
        <v>0.48958333333333331</v>
      </c>
      <c r="G223" t="s">
        <v>27</v>
      </c>
      <c r="H223" s="25">
        <v>60</v>
      </c>
      <c r="I223" s="28">
        <v>3</v>
      </c>
      <c r="J223" s="29">
        <f>Registro[[#This Row],[Cantidad]]*Registro[[#This Row],[Precio Unit]]</f>
        <v>180</v>
      </c>
    </row>
    <row r="224" spans="2:10" x14ac:dyDescent="0.3">
      <c r="B224">
        <v>265187</v>
      </c>
      <c r="C224" s="21">
        <v>2217290</v>
      </c>
      <c r="D224" s="22" t="s">
        <v>13</v>
      </c>
      <c r="E224" s="23">
        <v>44887</v>
      </c>
      <c r="F224" s="24">
        <v>0.50486111111111109</v>
      </c>
      <c r="G224" t="s">
        <v>32</v>
      </c>
      <c r="H224" s="25">
        <v>10</v>
      </c>
      <c r="I224" s="28">
        <v>21</v>
      </c>
      <c r="J224" s="29">
        <f>Registro[[#This Row],[Cantidad]]*Registro[[#This Row],[Precio Unit]]</f>
        <v>210</v>
      </c>
    </row>
    <row r="225" spans="2:10" x14ac:dyDescent="0.3">
      <c r="B225">
        <v>267094</v>
      </c>
      <c r="C225" s="21">
        <v>2222670</v>
      </c>
      <c r="D225" s="22" t="s">
        <v>13</v>
      </c>
      <c r="E225" s="23">
        <v>44892</v>
      </c>
      <c r="F225" s="24">
        <v>0.46180555555555558</v>
      </c>
      <c r="G225" t="s">
        <v>93</v>
      </c>
      <c r="H225" s="25">
        <v>10</v>
      </c>
      <c r="I225" s="28">
        <v>24</v>
      </c>
      <c r="J225" s="29">
        <f>Registro[[#This Row],[Cantidad]]*Registro[[#This Row],[Precio Unit]]</f>
        <v>240</v>
      </c>
    </row>
    <row r="226" spans="2:10" x14ac:dyDescent="0.3">
      <c r="B226">
        <v>269095</v>
      </c>
      <c r="C226" s="21">
        <v>2228040</v>
      </c>
      <c r="D226" s="22" t="s">
        <v>14</v>
      </c>
      <c r="E226" s="23">
        <v>44895</v>
      </c>
      <c r="F226" s="24">
        <v>0.75763888888888886</v>
      </c>
      <c r="G226" t="s">
        <v>32</v>
      </c>
      <c r="H226" s="25">
        <v>10</v>
      </c>
      <c r="I226" s="28">
        <v>16.600000000000001</v>
      </c>
      <c r="J226" s="29">
        <f>Registro[[#This Row],[Cantidad]]*Registro[[#This Row],[Precio Unit]]</f>
        <v>166</v>
      </c>
    </row>
    <row r="227" spans="2:10" x14ac:dyDescent="0.3">
      <c r="B227">
        <v>271763</v>
      </c>
      <c r="C227" s="21">
        <v>2235390</v>
      </c>
      <c r="D227" s="22" t="s">
        <v>13</v>
      </c>
      <c r="E227" s="23">
        <v>44905</v>
      </c>
      <c r="F227" s="24">
        <v>0.48055555555555557</v>
      </c>
      <c r="G227" t="s">
        <v>33</v>
      </c>
      <c r="H227" s="25">
        <v>40</v>
      </c>
      <c r="I227" s="28">
        <v>6.5</v>
      </c>
      <c r="J227" s="29">
        <f>Registro[[#This Row],[Cantidad]]*Registro[[#This Row],[Precio Unit]]</f>
        <v>260</v>
      </c>
    </row>
    <row r="228" spans="2:10" x14ac:dyDescent="0.3">
      <c r="B228">
        <v>277854</v>
      </c>
      <c r="C228" s="21">
        <v>2252570</v>
      </c>
      <c r="D228" s="22" t="s">
        <v>14</v>
      </c>
      <c r="E228" s="23">
        <v>44916</v>
      </c>
      <c r="F228" s="24">
        <v>0.52083333333333337</v>
      </c>
      <c r="G228" t="s">
        <v>80</v>
      </c>
      <c r="H228" s="25">
        <v>20</v>
      </c>
      <c r="I228" s="28">
        <v>11</v>
      </c>
      <c r="J228" s="29">
        <f>Registro[[#This Row],[Cantidad]]*Registro[[#This Row],[Precio Unit]]</f>
        <v>220</v>
      </c>
    </row>
    <row r="229" spans="2:10" x14ac:dyDescent="0.3">
      <c r="B229">
        <v>278696</v>
      </c>
      <c r="C229" s="21">
        <v>2254860</v>
      </c>
      <c r="D229" s="22" t="s">
        <v>13</v>
      </c>
      <c r="E229" s="23">
        <v>44918</v>
      </c>
      <c r="F229" s="24">
        <v>0.40763888888888888</v>
      </c>
      <c r="G229" t="s">
        <v>32</v>
      </c>
      <c r="H229" s="25">
        <v>20</v>
      </c>
      <c r="I229" s="28">
        <v>12.6</v>
      </c>
      <c r="J229" s="29">
        <f>Registro[[#This Row],[Cantidad]]*Registro[[#This Row],[Precio Unit]]</f>
        <v>252</v>
      </c>
    </row>
    <row r="230" spans="2:10" x14ac:dyDescent="0.3">
      <c r="B230">
        <v>279818</v>
      </c>
      <c r="C230" s="21">
        <v>2257660</v>
      </c>
      <c r="D230" s="22" t="s">
        <v>13</v>
      </c>
      <c r="E230" s="23">
        <v>44919</v>
      </c>
      <c r="F230" s="24">
        <v>0.46527777777777779</v>
      </c>
      <c r="G230" t="s">
        <v>41</v>
      </c>
      <c r="H230" s="25">
        <v>20</v>
      </c>
      <c r="I230" s="28">
        <v>28</v>
      </c>
      <c r="J230" s="29">
        <f>Registro[[#This Row],[Cantidad]]*Registro[[#This Row],[Precio Unit]]</f>
        <v>560</v>
      </c>
    </row>
    <row r="231" spans="2:10" x14ac:dyDescent="0.3">
      <c r="B231">
        <v>280142</v>
      </c>
      <c r="C231" s="21">
        <v>2258380</v>
      </c>
      <c r="D231" s="22" t="s">
        <v>14</v>
      </c>
      <c r="E231" s="23">
        <v>44919</v>
      </c>
      <c r="F231" s="24">
        <v>0.52777777777777779</v>
      </c>
      <c r="G231" t="s">
        <v>32</v>
      </c>
      <c r="H231" s="25">
        <v>40</v>
      </c>
      <c r="I231" s="28">
        <v>9.6</v>
      </c>
      <c r="J231" s="29">
        <f>Registro[[#This Row],[Cantidad]]*Registro[[#This Row],[Precio Unit]]</f>
        <v>384</v>
      </c>
    </row>
    <row r="232" spans="2:10" x14ac:dyDescent="0.3">
      <c r="B232">
        <v>279990</v>
      </c>
      <c r="C232" s="21">
        <v>2258020</v>
      </c>
      <c r="D232" s="22" t="s">
        <v>14</v>
      </c>
      <c r="E232" s="23">
        <v>44919</v>
      </c>
      <c r="F232" s="24">
        <v>0.49375000000000002</v>
      </c>
      <c r="G232" t="s">
        <v>80</v>
      </c>
      <c r="H232" s="25">
        <v>20</v>
      </c>
      <c r="I232" s="28">
        <v>11</v>
      </c>
      <c r="J232" s="29">
        <f>Registro[[#This Row],[Cantidad]]*Registro[[#This Row],[Precio Unit]]</f>
        <v>220</v>
      </c>
    </row>
    <row r="233" spans="2:10" x14ac:dyDescent="0.3">
      <c r="B233">
        <v>279405</v>
      </c>
      <c r="C233" s="21">
        <v>2256700</v>
      </c>
      <c r="D233" s="22" t="s">
        <v>13</v>
      </c>
      <c r="E233" s="23">
        <v>44919</v>
      </c>
      <c r="F233" s="24">
        <v>0.39444444444444443</v>
      </c>
      <c r="G233" t="s">
        <v>42</v>
      </c>
      <c r="H233" s="25">
        <v>10</v>
      </c>
      <c r="I233" s="28">
        <v>21</v>
      </c>
      <c r="J233" s="29">
        <f>Registro[[#This Row],[Cantidad]]*Registro[[#This Row],[Precio Unit]]</f>
        <v>210</v>
      </c>
    </row>
    <row r="234" spans="2:10" x14ac:dyDescent="0.3">
      <c r="B234">
        <v>280064</v>
      </c>
      <c r="C234" s="21">
        <v>2258200</v>
      </c>
      <c r="D234" s="22" t="s">
        <v>14</v>
      </c>
      <c r="E234" s="23">
        <v>44919</v>
      </c>
      <c r="F234" s="24">
        <v>0.50763888888888886</v>
      </c>
      <c r="G234" t="s">
        <v>42</v>
      </c>
      <c r="H234" s="25">
        <v>10</v>
      </c>
      <c r="I234" s="28">
        <v>21</v>
      </c>
      <c r="J234" s="29">
        <f>Registro[[#This Row],[Cantidad]]*Registro[[#This Row],[Precio Unit]]</f>
        <v>210</v>
      </c>
    </row>
    <row r="235" spans="2:10" x14ac:dyDescent="0.3">
      <c r="B235">
        <v>280192</v>
      </c>
      <c r="C235" s="21">
        <v>2258480</v>
      </c>
      <c r="D235" s="22" t="s">
        <v>14</v>
      </c>
      <c r="E235" s="23">
        <v>44919</v>
      </c>
      <c r="F235" s="24">
        <v>0.66666666666666663</v>
      </c>
      <c r="G235" t="s">
        <v>43</v>
      </c>
      <c r="H235" s="25">
        <v>10</v>
      </c>
      <c r="I235" s="28">
        <v>21</v>
      </c>
      <c r="J235" s="29">
        <f>Registro[[#This Row],[Cantidad]]*Registro[[#This Row],[Precio Unit]]</f>
        <v>210</v>
      </c>
    </row>
    <row r="236" spans="2:10" x14ac:dyDescent="0.3">
      <c r="B236">
        <v>280277</v>
      </c>
      <c r="C236" s="21">
        <v>2258680</v>
      </c>
      <c r="D236" s="22" t="s">
        <v>13</v>
      </c>
      <c r="E236" s="23">
        <v>44919</v>
      </c>
      <c r="F236" s="24">
        <v>0.6875</v>
      </c>
      <c r="G236" t="s">
        <v>42</v>
      </c>
      <c r="H236" s="25">
        <v>10</v>
      </c>
      <c r="I236" s="28">
        <v>21</v>
      </c>
      <c r="J236" s="29">
        <f>Registro[[#This Row],[Cantidad]]*Registro[[#This Row],[Precio Unit]]</f>
        <v>210</v>
      </c>
    </row>
    <row r="237" spans="2:10" x14ac:dyDescent="0.3">
      <c r="B237">
        <v>280373</v>
      </c>
      <c r="C237" s="21">
        <v>2258900</v>
      </c>
      <c r="D237" s="22" t="s">
        <v>14</v>
      </c>
      <c r="E237" s="23">
        <v>44919</v>
      </c>
      <c r="F237" s="24">
        <v>0.72499999999999998</v>
      </c>
      <c r="G237" t="s">
        <v>42</v>
      </c>
      <c r="H237" s="25">
        <v>10</v>
      </c>
      <c r="I237" s="28">
        <v>21</v>
      </c>
      <c r="J237" s="29">
        <f>Registro[[#This Row],[Cantidad]]*Registro[[#This Row],[Precio Unit]]</f>
        <v>210</v>
      </c>
    </row>
    <row r="238" spans="2:10" x14ac:dyDescent="0.3">
      <c r="B238">
        <v>280613</v>
      </c>
      <c r="C238" s="21">
        <v>2259400</v>
      </c>
      <c r="D238" s="22" t="s">
        <v>14</v>
      </c>
      <c r="E238" s="23">
        <v>44920</v>
      </c>
      <c r="F238" s="24">
        <v>0.41319444444444442</v>
      </c>
      <c r="G238" t="s">
        <v>32</v>
      </c>
      <c r="H238" s="25">
        <v>30</v>
      </c>
      <c r="I238" s="28">
        <v>11.65</v>
      </c>
      <c r="J238" s="29">
        <f>Registro[[#This Row],[Cantidad]]*Registro[[#This Row],[Precio Unit]]</f>
        <v>349.5</v>
      </c>
    </row>
    <row r="239" spans="2:10" x14ac:dyDescent="0.3">
      <c r="B239">
        <v>280954</v>
      </c>
      <c r="C239" s="21">
        <v>2260260</v>
      </c>
      <c r="D239" s="22" t="s">
        <v>13</v>
      </c>
      <c r="E239" s="23">
        <v>44920</v>
      </c>
      <c r="F239" s="24">
        <v>0.50208333333333333</v>
      </c>
      <c r="G239" t="s">
        <v>44</v>
      </c>
      <c r="H239" s="25">
        <v>20</v>
      </c>
      <c r="I239" s="28">
        <v>14</v>
      </c>
      <c r="J239" s="29">
        <f>Registro[[#This Row],[Cantidad]]*Registro[[#This Row],[Precio Unit]]</f>
        <v>280</v>
      </c>
    </row>
    <row r="240" spans="2:10" x14ac:dyDescent="0.3">
      <c r="B240">
        <v>280598</v>
      </c>
      <c r="C240" s="21">
        <v>2259370</v>
      </c>
      <c r="D240" s="22" t="s">
        <v>14</v>
      </c>
      <c r="E240" s="23">
        <v>44920</v>
      </c>
      <c r="F240" s="24">
        <v>0.41041666666666665</v>
      </c>
      <c r="G240" t="s">
        <v>42</v>
      </c>
      <c r="H240" s="25">
        <v>10</v>
      </c>
      <c r="I240" s="28">
        <v>21</v>
      </c>
      <c r="J240" s="29">
        <f>Registro[[#This Row],[Cantidad]]*Registro[[#This Row],[Precio Unit]]</f>
        <v>210</v>
      </c>
    </row>
    <row r="241" spans="2:10" x14ac:dyDescent="0.3">
      <c r="B241">
        <v>282481</v>
      </c>
      <c r="C241" s="21">
        <v>2264220</v>
      </c>
      <c r="D241" s="22" t="s">
        <v>14</v>
      </c>
      <c r="E241" s="23">
        <v>44922</v>
      </c>
      <c r="F241" s="24">
        <v>0.66666666666666663</v>
      </c>
      <c r="G241" t="s">
        <v>32</v>
      </c>
      <c r="H241" s="25">
        <v>20</v>
      </c>
      <c r="I241" s="28">
        <v>11.65</v>
      </c>
      <c r="J241" s="29">
        <f>Registro[[#This Row],[Cantidad]]*Registro[[#This Row],[Precio Unit]]</f>
        <v>233</v>
      </c>
    </row>
    <row r="242" spans="2:10" x14ac:dyDescent="0.3">
      <c r="B242">
        <v>284478</v>
      </c>
      <c r="C242" s="21">
        <v>2269640</v>
      </c>
      <c r="D242" s="22" t="s">
        <v>13</v>
      </c>
      <c r="E242" s="23">
        <v>44925</v>
      </c>
      <c r="F242" s="24">
        <v>0.49444444444444446</v>
      </c>
      <c r="G242" t="s">
        <v>32</v>
      </c>
      <c r="H242" s="25">
        <v>20</v>
      </c>
      <c r="I242" s="28">
        <v>11.65</v>
      </c>
      <c r="J242" s="29">
        <f>Registro[[#This Row],[Cantidad]]*Registro[[#This Row],[Precio Unit]]</f>
        <v>233</v>
      </c>
    </row>
    <row r="243" spans="2:10" x14ac:dyDescent="0.3">
      <c r="B243">
        <v>285435</v>
      </c>
      <c r="C243" s="21">
        <v>2271930</v>
      </c>
      <c r="D243" s="22" t="s">
        <v>14</v>
      </c>
      <c r="E243" s="23">
        <v>44926</v>
      </c>
      <c r="F243" s="24">
        <v>0.49166666666666664</v>
      </c>
      <c r="G243" t="s">
        <v>32</v>
      </c>
      <c r="H243" s="25">
        <v>30</v>
      </c>
      <c r="I243" s="28">
        <v>8.3000000000000007</v>
      </c>
      <c r="J243" s="29">
        <f>Registro[[#This Row],[Cantidad]]*Registro[[#This Row],[Precio Unit]]</f>
        <v>249.00000000000003</v>
      </c>
    </row>
    <row r="244" spans="2:10" x14ac:dyDescent="0.3">
      <c r="B244">
        <v>285414</v>
      </c>
      <c r="C244" s="21">
        <v>2271890</v>
      </c>
      <c r="D244" s="22" t="s">
        <v>14</v>
      </c>
      <c r="E244" s="23">
        <v>44926</v>
      </c>
      <c r="F244" s="24">
        <v>0.48680555555555555</v>
      </c>
      <c r="G244" t="s">
        <v>94</v>
      </c>
      <c r="H244" s="25">
        <v>20</v>
      </c>
      <c r="I244" s="28">
        <v>12</v>
      </c>
      <c r="J244" s="29">
        <f>Registro[[#This Row],[Cantidad]]*Registro[[#This Row],[Precio Unit]]</f>
        <v>240</v>
      </c>
    </row>
    <row r="245" spans="2:10" x14ac:dyDescent="0.3">
      <c r="B245">
        <v>285420</v>
      </c>
      <c r="C245" s="21">
        <v>2271900</v>
      </c>
      <c r="D245" s="22" t="s">
        <v>13</v>
      </c>
      <c r="E245" s="23">
        <v>44926</v>
      </c>
      <c r="F245" s="24">
        <v>0.48819444444444443</v>
      </c>
      <c r="G245" t="s">
        <v>32</v>
      </c>
      <c r="H245" s="25">
        <v>20</v>
      </c>
      <c r="I245" s="28">
        <v>11.65</v>
      </c>
      <c r="J245" s="29">
        <f>Registro[[#This Row],[Cantidad]]*Registro[[#This Row],[Precio Unit]]</f>
        <v>233</v>
      </c>
    </row>
    <row r="246" spans="2:10" x14ac:dyDescent="0.3">
      <c r="B246">
        <v>285806</v>
      </c>
      <c r="C246" s="21">
        <v>2272760</v>
      </c>
      <c r="D246" s="22" t="s">
        <v>13</v>
      </c>
      <c r="E246" s="23">
        <v>44926</v>
      </c>
      <c r="F246" s="24">
        <v>0.7368055555555556</v>
      </c>
      <c r="G246" t="s">
        <v>32</v>
      </c>
      <c r="H246" s="25">
        <v>20</v>
      </c>
      <c r="I246" s="28">
        <v>11.65</v>
      </c>
      <c r="J246" s="29">
        <f>Registro[[#This Row],[Cantidad]]*Registro[[#This Row],[Precio Unit]]</f>
        <v>233</v>
      </c>
    </row>
  </sheetData>
  <mergeCells count="1">
    <mergeCell ref="B3:O3"/>
  </mergeCells>
  <phoneticPr fontId="9" type="noConversion"/>
  <conditionalFormatting sqref="B7:B26">
    <cfRule type="duplicateValues" dxfId="1" priority="2"/>
  </conditionalFormatting>
  <conditionalFormatting sqref="B27:B46">
    <cfRule type="duplicateValues" dxfId="0" priority="1"/>
  </conditionalFormatting>
  <hyperlinks>
    <hyperlink ref="C2" r:id="rId1" display="https://www.kaggle.com/datasets/matthieugimbert/french-bakery-daily-sales" xr:uid="{6B5F2722-F94A-40D2-9310-87BAEEA6346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0EEB-E52A-47E3-AC2B-FF71D64CE020}">
  <sheetPr>
    <tabColor rgb="FF7030A0"/>
  </sheetPr>
  <dimension ref="A1:T131"/>
  <sheetViews>
    <sheetView showGridLines="0" zoomScale="70" zoomScaleNormal="70" workbookViewId="0">
      <selection activeCell="H18" sqref="H18"/>
    </sheetView>
  </sheetViews>
  <sheetFormatPr baseColWidth="10" defaultRowHeight="14.4" x14ac:dyDescent="0.3"/>
  <cols>
    <col min="2" max="2" width="22.109375" bestFit="1" customWidth="1"/>
    <col min="3" max="3" width="16.6640625" bestFit="1" customWidth="1"/>
    <col min="4" max="4" width="17.88671875" customWidth="1"/>
    <col min="5" max="5" width="10.5546875" bestFit="1" customWidth="1"/>
    <col min="6" max="6" width="12.6640625" customWidth="1"/>
    <col min="7" max="7" width="14.6640625" bestFit="1" customWidth="1"/>
    <col min="8" max="8" width="15.109375" customWidth="1"/>
    <col min="9" max="9" width="10.6640625" bestFit="1" customWidth="1"/>
    <col min="10" max="10" width="9.5546875" bestFit="1" customWidth="1"/>
    <col min="11" max="19" width="7.5546875" customWidth="1"/>
    <col min="20" max="23" width="3.77734375" bestFit="1" customWidth="1"/>
    <col min="24" max="24" width="4.77734375" bestFit="1" customWidth="1"/>
    <col min="25" max="25" width="11.77734375" bestFit="1" customWidth="1"/>
    <col min="26" max="60" width="21.21875" bestFit="1" customWidth="1"/>
    <col min="61" max="62" width="11.77734375" bestFit="1" customWidth="1"/>
    <col min="63" max="63" width="12.21875" bestFit="1" customWidth="1"/>
    <col min="64" max="91" width="9.6640625" bestFit="1" customWidth="1"/>
    <col min="92" max="92" width="12.21875" bestFit="1" customWidth="1"/>
    <col min="93" max="134" width="9.77734375" bestFit="1" customWidth="1"/>
    <col min="135" max="135" width="12.21875" bestFit="1" customWidth="1"/>
    <col min="136" max="160" width="9.77734375" bestFit="1" customWidth="1"/>
    <col min="161" max="161" width="12.21875" bestFit="1" customWidth="1"/>
    <col min="162" max="162" width="9.77734375" bestFit="1" customWidth="1"/>
    <col min="163" max="163" width="12.21875" bestFit="1" customWidth="1"/>
    <col min="164" max="170" width="9.77734375" bestFit="1" customWidth="1"/>
    <col min="171" max="171" width="12.21875" bestFit="1" customWidth="1"/>
    <col min="172" max="175" width="9.77734375" bestFit="1" customWidth="1"/>
    <col min="176" max="176" width="12.21875" bestFit="1" customWidth="1"/>
    <col min="177" max="181" width="9.77734375" bestFit="1" customWidth="1"/>
    <col min="182" max="182" width="12.21875" bestFit="1" customWidth="1"/>
    <col min="183" max="184" width="9.77734375" bestFit="1" customWidth="1"/>
    <col min="185" max="185" width="12.21875" bestFit="1" customWidth="1"/>
    <col min="186" max="186" width="11.77734375" bestFit="1" customWidth="1"/>
  </cols>
  <sheetData>
    <row r="1" spans="1:20" s="3" customFormat="1" ht="34.799999999999997" x14ac:dyDescent="0.2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 s="3" customFormat="1" ht="13.8" x14ac:dyDescent="0.25">
      <c r="A2" s="42"/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20" s="3" customFormat="1" ht="13.8" x14ac:dyDescent="0.25"/>
    <row r="4" spans="1:20" s="3" customFormat="1" ht="13.8" x14ac:dyDescent="0.25"/>
    <row r="5" spans="1:20" s="3" customFormat="1" ht="13.8" x14ac:dyDescent="0.25"/>
    <row r="6" spans="1:20" s="3" customFormat="1" ht="13.8" x14ac:dyDescent="0.25">
      <c r="B6" s="8" t="s">
        <v>4</v>
      </c>
      <c r="C6" s="8"/>
      <c r="D6" s="8"/>
      <c r="E6" s="8"/>
      <c r="H6" s="8" t="s">
        <v>107</v>
      </c>
      <c r="I6" s="8"/>
      <c r="J6" s="8"/>
      <c r="K6" s="8"/>
      <c r="L6" s="8"/>
      <c r="N6" s="39"/>
      <c r="O6" s="39"/>
      <c r="P6" s="39"/>
      <c r="Q6" s="39"/>
      <c r="R6" s="39"/>
      <c r="S6" s="39"/>
      <c r="T6" s="39"/>
    </row>
    <row r="7" spans="1:20" s="3" customFormat="1" ht="13.8" x14ac:dyDescent="0.25"/>
    <row r="8" spans="1:20" s="3" customFormat="1" x14ac:dyDescent="0.3">
      <c r="B8" s="40"/>
      <c r="C8" s="40" t="s">
        <v>10</v>
      </c>
      <c r="D8" s="40" t="s">
        <v>11</v>
      </c>
      <c r="E8" s="40" t="s">
        <v>12</v>
      </c>
      <c r="H8" s="45" t="s">
        <v>83</v>
      </c>
      <c r="I8" s="46"/>
      <c r="J8" s="46"/>
      <c r="K8" s="46"/>
      <c r="L8" s="47"/>
      <c r="M8" s="45"/>
    </row>
    <row r="9" spans="1:20" s="3" customFormat="1" x14ac:dyDescent="0.3">
      <c r="B9" s="40" t="s">
        <v>5</v>
      </c>
      <c r="C9" s="41">
        <f>AVERAGE(Registro[Cantidad])</f>
        <v>59.875</v>
      </c>
      <c r="D9" s="41">
        <f>AVERAGE(Registro[Precio Unit])</f>
        <v>9.0306250000000023</v>
      </c>
      <c r="E9" s="41">
        <f>AVERAGE(Registro[Venta total])</f>
        <v>263.37291666666664</v>
      </c>
      <c r="H9" s="45" t="s">
        <v>84</v>
      </c>
      <c r="I9" s="45"/>
      <c r="J9" s="45"/>
      <c r="K9" s="46"/>
      <c r="L9" s="47"/>
      <c r="M9" s="45"/>
    </row>
    <row r="10" spans="1:20" s="3" customFormat="1" ht="13.8" x14ac:dyDescent="0.25">
      <c r="B10" s="40" t="s">
        <v>6</v>
      </c>
      <c r="C10" s="40">
        <f>MEDIAN(Registro[Cantidad])</f>
        <v>30</v>
      </c>
      <c r="D10" s="40">
        <f>MEDIAN(Registro[Precio Unit])</f>
        <v>6.5</v>
      </c>
      <c r="E10" s="40">
        <f>MEDIAN(Registro[Venta total])</f>
        <v>240</v>
      </c>
      <c r="H10" s="45" t="s">
        <v>85</v>
      </c>
      <c r="I10" s="45"/>
      <c r="J10" s="45"/>
      <c r="K10" s="45"/>
      <c r="L10" s="47"/>
      <c r="M10" s="45"/>
    </row>
    <row r="11" spans="1:20" s="3" customFormat="1" x14ac:dyDescent="0.3">
      <c r="B11" s="40" t="s">
        <v>7</v>
      </c>
      <c r="C11" s="40">
        <f>MIN(Registro[Cantidad])</f>
        <v>10</v>
      </c>
      <c r="D11" s="40">
        <f>MIN(Registro[Precio Unit])</f>
        <v>0.9</v>
      </c>
      <c r="E11" s="40">
        <f>MIN(Registro[Venta total])</f>
        <v>135</v>
      </c>
      <c r="H11" s="45" t="s">
        <v>86</v>
      </c>
      <c r="I11" s="45"/>
      <c r="J11" s="45"/>
      <c r="K11" s="46"/>
      <c r="L11" s="47"/>
      <c r="M11" s="45"/>
    </row>
    <row r="12" spans="1:20" s="3" customFormat="1" x14ac:dyDescent="0.3">
      <c r="B12" s="40" t="s">
        <v>8</v>
      </c>
      <c r="C12" s="40">
        <f>MAX(Registro[Cantidad])</f>
        <v>2000</v>
      </c>
      <c r="D12" s="40">
        <f>MAX(Registro[Precio Unit])</f>
        <v>44</v>
      </c>
      <c r="E12" s="40">
        <f>MAX(Registro[Venta total])</f>
        <v>2000</v>
      </c>
      <c r="H12" s="45" t="s">
        <v>87</v>
      </c>
      <c r="I12" s="46"/>
      <c r="J12" s="46"/>
      <c r="K12" s="46"/>
      <c r="L12" s="47"/>
      <c r="M12" s="45"/>
    </row>
    <row r="13" spans="1:20" s="3" customFormat="1" x14ac:dyDescent="0.3">
      <c r="B13" s="40" t="s">
        <v>9</v>
      </c>
      <c r="C13" s="40">
        <f>C12-C11</f>
        <v>1990</v>
      </c>
      <c r="D13" s="40">
        <f t="shared" ref="D13:E13" si="0">D12-D11</f>
        <v>43.1</v>
      </c>
      <c r="E13" s="40">
        <f t="shared" si="0"/>
        <v>1865</v>
      </c>
      <c r="H13" s="45" t="s">
        <v>88</v>
      </c>
      <c r="I13" s="46"/>
      <c r="J13" s="46"/>
      <c r="K13" s="46"/>
      <c r="L13" s="45"/>
      <c r="M13" s="45"/>
    </row>
    <row r="14" spans="1:20" s="3" customFormat="1" ht="13.8" x14ac:dyDescent="0.25">
      <c r="H14" s="45" t="s">
        <v>89</v>
      </c>
      <c r="I14" s="45"/>
      <c r="J14" s="45"/>
      <c r="K14" s="45"/>
      <c r="L14" s="45"/>
      <c r="M14" s="45"/>
    </row>
    <row r="15" spans="1:20" x14ac:dyDescent="0.3">
      <c r="G15" s="3"/>
    </row>
    <row r="17" spans="2:8" x14ac:dyDescent="0.3">
      <c r="B17" s="48" t="s">
        <v>76</v>
      </c>
      <c r="C17" s="46"/>
      <c r="D17" s="46"/>
    </row>
    <row r="18" spans="2:8" x14ac:dyDescent="0.3">
      <c r="G18" s="38" t="s">
        <v>109</v>
      </c>
    </row>
    <row r="19" spans="2:8" x14ac:dyDescent="0.3">
      <c r="B19" s="9" t="s">
        <v>16</v>
      </c>
      <c r="C19" t="s">
        <v>70</v>
      </c>
      <c r="D19" t="s">
        <v>72</v>
      </c>
      <c r="G19" s="34" t="s">
        <v>70</v>
      </c>
      <c r="H19" s="35">
        <v>63209.5</v>
      </c>
    </row>
    <row r="20" spans="2:8" x14ac:dyDescent="0.3">
      <c r="B20" s="10" t="s">
        <v>13</v>
      </c>
      <c r="C20" s="30">
        <v>30876</v>
      </c>
      <c r="D20">
        <v>7810</v>
      </c>
      <c r="G20" s="34" t="s">
        <v>10</v>
      </c>
      <c r="H20" s="36">
        <v>14370</v>
      </c>
    </row>
    <row r="21" spans="2:8" x14ac:dyDescent="0.3">
      <c r="B21" s="10" t="s">
        <v>14</v>
      </c>
      <c r="C21" s="30">
        <v>32333.5</v>
      </c>
      <c r="D21">
        <v>6560</v>
      </c>
    </row>
    <row r="22" spans="2:8" x14ac:dyDescent="0.3">
      <c r="B22" s="10" t="s">
        <v>15</v>
      </c>
      <c r="C22" s="30">
        <v>63209.5</v>
      </c>
      <c r="D22">
        <v>14370</v>
      </c>
    </row>
    <row r="25" spans="2:8" x14ac:dyDescent="0.3">
      <c r="B25" s="48" t="s">
        <v>74</v>
      </c>
      <c r="C25" s="46"/>
      <c r="D25" s="46"/>
    </row>
    <row r="27" spans="2:8" x14ac:dyDescent="0.3">
      <c r="B27" s="9" t="s">
        <v>16</v>
      </c>
      <c r="C27" t="s">
        <v>38</v>
      </c>
    </row>
    <row r="28" spans="2:8" x14ac:dyDescent="0.3">
      <c r="B28" s="10" t="s">
        <v>13</v>
      </c>
      <c r="C28">
        <v>4880</v>
      </c>
    </row>
    <row r="29" spans="2:8" x14ac:dyDescent="0.3">
      <c r="B29" s="11" t="s">
        <v>36</v>
      </c>
      <c r="C29">
        <v>2000</v>
      </c>
    </row>
    <row r="30" spans="2:8" x14ac:dyDescent="0.3">
      <c r="B30" s="11" t="s">
        <v>33</v>
      </c>
      <c r="C30">
        <v>1530</v>
      </c>
    </row>
    <row r="31" spans="2:8" x14ac:dyDescent="0.3">
      <c r="B31" s="11" t="s">
        <v>37</v>
      </c>
      <c r="C31">
        <v>450</v>
      </c>
    </row>
    <row r="32" spans="2:8" x14ac:dyDescent="0.3">
      <c r="B32" s="11" t="s">
        <v>35</v>
      </c>
      <c r="C32">
        <v>450</v>
      </c>
    </row>
    <row r="33" spans="2:4" x14ac:dyDescent="0.3">
      <c r="B33" s="11" t="s">
        <v>31</v>
      </c>
      <c r="C33">
        <v>450</v>
      </c>
    </row>
    <row r="34" spans="2:4" x14ac:dyDescent="0.3">
      <c r="B34" s="10" t="s">
        <v>14</v>
      </c>
      <c r="C34">
        <v>4130</v>
      </c>
    </row>
    <row r="35" spans="2:4" x14ac:dyDescent="0.3">
      <c r="B35" s="11" t="s">
        <v>33</v>
      </c>
      <c r="C35">
        <v>1420</v>
      </c>
    </row>
    <row r="36" spans="2:4" x14ac:dyDescent="0.3">
      <c r="B36" s="11" t="s">
        <v>35</v>
      </c>
      <c r="C36">
        <v>870</v>
      </c>
    </row>
    <row r="37" spans="2:4" x14ac:dyDescent="0.3">
      <c r="B37" s="11" t="s">
        <v>37</v>
      </c>
      <c r="C37">
        <v>710</v>
      </c>
    </row>
    <row r="38" spans="2:4" x14ac:dyDescent="0.3">
      <c r="B38" s="11" t="s">
        <v>78</v>
      </c>
      <c r="C38">
        <v>450</v>
      </c>
    </row>
    <row r="39" spans="2:4" x14ac:dyDescent="0.3">
      <c r="B39" s="11" t="s">
        <v>31</v>
      </c>
      <c r="C39">
        <v>340</v>
      </c>
    </row>
    <row r="40" spans="2:4" x14ac:dyDescent="0.3">
      <c r="B40" s="11" t="s">
        <v>34</v>
      </c>
      <c r="C40">
        <v>340</v>
      </c>
    </row>
    <row r="41" spans="2:4" x14ac:dyDescent="0.3">
      <c r="B41" s="10" t="s">
        <v>15</v>
      </c>
      <c r="C41">
        <v>9010</v>
      </c>
    </row>
    <row r="43" spans="2:4" x14ac:dyDescent="0.3">
      <c r="B43" s="48" t="s">
        <v>75</v>
      </c>
      <c r="C43" s="46"/>
      <c r="D43" s="46"/>
    </row>
    <row r="45" spans="2:4" x14ac:dyDescent="0.3">
      <c r="B45" s="9" t="s">
        <v>16</v>
      </c>
      <c r="C45" t="s">
        <v>38</v>
      </c>
    </row>
    <row r="46" spans="2:4" x14ac:dyDescent="0.3">
      <c r="B46" s="10" t="s">
        <v>13</v>
      </c>
      <c r="C46">
        <v>110</v>
      </c>
    </row>
    <row r="47" spans="2:4" x14ac:dyDescent="0.3">
      <c r="B47" s="11" t="s">
        <v>40</v>
      </c>
      <c r="C47">
        <v>20</v>
      </c>
    </row>
    <row r="48" spans="2:4" x14ac:dyDescent="0.3">
      <c r="B48" s="11" t="s">
        <v>44</v>
      </c>
      <c r="C48">
        <v>20</v>
      </c>
    </row>
    <row r="49" spans="2:4" x14ac:dyDescent="0.3">
      <c r="B49" s="11" t="s">
        <v>28</v>
      </c>
      <c r="C49">
        <v>20</v>
      </c>
    </row>
    <row r="50" spans="2:4" x14ac:dyDescent="0.3">
      <c r="B50" s="11" t="s">
        <v>42</v>
      </c>
      <c r="C50">
        <v>20</v>
      </c>
    </row>
    <row r="51" spans="2:4" x14ac:dyDescent="0.3">
      <c r="B51" s="11" t="s">
        <v>41</v>
      </c>
      <c r="C51">
        <v>20</v>
      </c>
    </row>
    <row r="52" spans="2:4" x14ac:dyDescent="0.3">
      <c r="B52" s="11" t="s">
        <v>25</v>
      </c>
      <c r="C52">
        <v>10</v>
      </c>
    </row>
    <row r="53" spans="2:4" x14ac:dyDescent="0.3">
      <c r="B53" s="10" t="s">
        <v>14</v>
      </c>
      <c r="C53">
        <v>120</v>
      </c>
    </row>
    <row r="54" spans="2:4" x14ac:dyDescent="0.3">
      <c r="B54" s="11" t="s">
        <v>79</v>
      </c>
      <c r="C54">
        <v>30</v>
      </c>
    </row>
    <row r="55" spans="2:4" x14ac:dyDescent="0.3">
      <c r="B55" s="11" t="s">
        <v>42</v>
      </c>
      <c r="C55">
        <v>30</v>
      </c>
    </row>
    <row r="56" spans="2:4" x14ac:dyDescent="0.3">
      <c r="B56" s="11" t="s">
        <v>39</v>
      </c>
      <c r="C56">
        <v>20</v>
      </c>
    </row>
    <row r="57" spans="2:4" x14ac:dyDescent="0.3">
      <c r="B57" s="11" t="s">
        <v>29</v>
      </c>
      <c r="C57">
        <v>20</v>
      </c>
    </row>
    <row r="58" spans="2:4" x14ac:dyDescent="0.3">
      <c r="B58" s="11" t="s">
        <v>43</v>
      </c>
      <c r="C58">
        <v>10</v>
      </c>
    </row>
    <row r="59" spans="2:4" x14ac:dyDescent="0.3">
      <c r="B59" s="11" t="s">
        <v>25</v>
      </c>
      <c r="C59">
        <v>10</v>
      </c>
    </row>
    <row r="60" spans="2:4" x14ac:dyDescent="0.3">
      <c r="B60" s="10" t="s">
        <v>15</v>
      </c>
      <c r="C60">
        <v>230</v>
      </c>
    </row>
    <row r="62" spans="2:4" x14ac:dyDescent="0.3">
      <c r="B62" s="48" t="s">
        <v>73</v>
      </c>
      <c r="C62" s="46"/>
      <c r="D62" s="46"/>
    </row>
    <row r="64" spans="2:4" x14ac:dyDescent="0.3">
      <c r="B64" s="9" t="s">
        <v>16</v>
      </c>
      <c r="C64" t="s">
        <v>24</v>
      </c>
    </row>
    <row r="65" spans="2:3" x14ac:dyDescent="0.3">
      <c r="B65" s="10" t="s">
        <v>13</v>
      </c>
      <c r="C65" s="30">
        <v>18586</v>
      </c>
    </row>
    <row r="66" spans="2:3" x14ac:dyDescent="0.3">
      <c r="B66" s="11" t="s">
        <v>34</v>
      </c>
      <c r="C66" s="30">
        <v>1425</v>
      </c>
    </row>
    <row r="67" spans="2:3" x14ac:dyDescent="0.3">
      <c r="B67" s="11" t="s">
        <v>36</v>
      </c>
      <c r="C67" s="30">
        <v>2000</v>
      </c>
    </row>
    <row r="68" spans="2:3" x14ac:dyDescent="0.3">
      <c r="B68" s="11" t="s">
        <v>31</v>
      </c>
      <c r="C68" s="30">
        <v>2025</v>
      </c>
    </row>
    <row r="69" spans="2:3" x14ac:dyDescent="0.3">
      <c r="B69" s="11" t="s">
        <v>32</v>
      </c>
      <c r="C69" s="30">
        <v>3191</v>
      </c>
    </row>
    <row r="70" spans="2:3" x14ac:dyDescent="0.3">
      <c r="B70" s="11" t="s">
        <v>33</v>
      </c>
      <c r="C70" s="30">
        <v>9945</v>
      </c>
    </row>
    <row r="71" spans="2:3" x14ac:dyDescent="0.3">
      <c r="B71" s="10" t="s">
        <v>14</v>
      </c>
      <c r="C71" s="30">
        <v>17666.5</v>
      </c>
    </row>
    <row r="72" spans="2:3" x14ac:dyDescent="0.3">
      <c r="B72" s="11" t="s">
        <v>31</v>
      </c>
      <c r="C72" s="30">
        <v>1530</v>
      </c>
    </row>
    <row r="73" spans="2:3" x14ac:dyDescent="0.3">
      <c r="B73" s="11" t="s">
        <v>80</v>
      </c>
      <c r="C73" s="30">
        <v>2090</v>
      </c>
    </row>
    <row r="74" spans="2:3" x14ac:dyDescent="0.3">
      <c r="B74" s="11" t="s">
        <v>32</v>
      </c>
      <c r="C74" s="30">
        <v>2266.5</v>
      </c>
    </row>
    <row r="75" spans="2:3" x14ac:dyDescent="0.3">
      <c r="B75" s="11" t="s">
        <v>34</v>
      </c>
      <c r="C75" s="30">
        <v>2550</v>
      </c>
    </row>
    <row r="76" spans="2:3" x14ac:dyDescent="0.3">
      <c r="B76" s="11" t="s">
        <v>33</v>
      </c>
      <c r="C76" s="30">
        <v>9230</v>
      </c>
    </row>
    <row r="77" spans="2:3" x14ac:dyDescent="0.3">
      <c r="B77" s="10" t="s">
        <v>15</v>
      </c>
      <c r="C77" s="30">
        <v>36252.5</v>
      </c>
    </row>
    <row r="81" spans="2:4" x14ac:dyDescent="0.3">
      <c r="B81" s="48" t="s">
        <v>90</v>
      </c>
      <c r="C81" s="46"/>
      <c r="D81" s="46"/>
    </row>
    <row r="83" spans="2:4" x14ac:dyDescent="0.3">
      <c r="B83" s="9" t="s">
        <v>16</v>
      </c>
      <c r="C83" t="s">
        <v>24</v>
      </c>
    </row>
    <row r="84" spans="2:4" x14ac:dyDescent="0.3">
      <c r="B84" s="10" t="s">
        <v>13</v>
      </c>
      <c r="C84" s="37">
        <v>935</v>
      </c>
    </row>
    <row r="85" spans="2:4" x14ac:dyDescent="0.3">
      <c r="B85" s="11" t="s">
        <v>25</v>
      </c>
      <c r="C85" s="37">
        <v>160</v>
      </c>
    </row>
    <row r="86" spans="2:4" x14ac:dyDescent="0.3">
      <c r="B86" s="11" t="s">
        <v>26</v>
      </c>
      <c r="C86" s="37">
        <v>175</v>
      </c>
    </row>
    <row r="87" spans="2:4" x14ac:dyDescent="0.3">
      <c r="B87" s="11" t="s">
        <v>28</v>
      </c>
      <c r="C87" s="37">
        <v>180</v>
      </c>
    </row>
    <row r="88" spans="2:4" x14ac:dyDescent="0.3">
      <c r="B88" s="11" t="s">
        <v>27</v>
      </c>
      <c r="C88" s="37">
        <v>180</v>
      </c>
    </row>
    <row r="89" spans="2:4" x14ac:dyDescent="0.3">
      <c r="B89" s="11" t="s">
        <v>81</v>
      </c>
      <c r="C89" s="37">
        <v>240</v>
      </c>
    </row>
    <row r="90" spans="2:4" x14ac:dyDescent="0.3">
      <c r="B90" s="10" t="s">
        <v>14</v>
      </c>
      <c r="C90" s="37">
        <v>914</v>
      </c>
    </row>
    <row r="91" spans="2:4" x14ac:dyDescent="0.3">
      <c r="B91" s="11" t="s">
        <v>25</v>
      </c>
      <c r="C91" s="37">
        <v>160</v>
      </c>
    </row>
    <row r="92" spans="2:4" x14ac:dyDescent="0.3">
      <c r="B92" s="11" t="s">
        <v>29</v>
      </c>
      <c r="C92" s="37">
        <v>160</v>
      </c>
    </row>
    <row r="93" spans="2:4" x14ac:dyDescent="0.3">
      <c r="B93" s="11" t="s">
        <v>30</v>
      </c>
      <c r="C93" s="37">
        <v>168</v>
      </c>
    </row>
    <row r="94" spans="2:4" x14ac:dyDescent="0.3">
      <c r="B94" s="11" t="s">
        <v>43</v>
      </c>
      <c r="C94" s="37">
        <v>210</v>
      </c>
    </row>
    <row r="95" spans="2:4" x14ac:dyDescent="0.3">
      <c r="B95" s="11" t="s">
        <v>82</v>
      </c>
      <c r="C95" s="37">
        <v>216</v>
      </c>
    </row>
    <row r="96" spans="2:4" x14ac:dyDescent="0.3">
      <c r="B96" s="10" t="s">
        <v>15</v>
      </c>
      <c r="C96" s="37">
        <v>1849</v>
      </c>
    </row>
    <row r="99" spans="2:4" x14ac:dyDescent="0.3">
      <c r="B99" s="48" t="s">
        <v>77</v>
      </c>
      <c r="C99" s="46"/>
      <c r="D99" s="46"/>
    </row>
    <row r="101" spans="2:4" x14ac:dyDescent="0.3">
      <c r="B101" s="9" t="s">
        <v>16</v>
      </c>
      <c r="C101" s="30" t="s">
        <v>24</v>
      </c>
      <c r="D101" t="s">
        <v>38</v>
      </c>
    </row>
    <row r="102" spans="2:4" x14ac:dyDescent="0.3">
      <c r="B102" s="10" t="s">
        <v>45</v>
      </c>
      <c r="C102" s="30">
        <v>4232</v>
      </c>
      <c r="D102" s="33">
        <v>1150</v>
      </c>
    </row>
    <row r="103" spans="2:4" x14ac:dyDescent="0.3">
      <c r="B103" s="10" t="s">
        <v>46</v>
      </c>
      <c r="C103" s="30">
        <v>7201.5</v>
      </c>
      <c r="D103" s="33">
        <v>2930</v>
      </c>
    </row>
    <row r="104" spans="2:4" x14ac:dyDescent="0.3">
      <c r="B104" s="10" t="s">
        <v>47</v>
      </c>
      <c r="C104" s="30">
        <v>10248</v>
      </c>
      <c r="D104" s="33">
        <v>3370</v>
      </c>
    </row>
    <row r="105" spans="2:4" x14ac:dyDescent="0.3">
      <c r="B105" s="10" t="s">
        <v>48</v>
      </c>
      <c r="C105" s="30">
        <v>11445</v>
      </c>
      <c r="D105" s="33">
        <v>1820</v>
      </c>
    </row>
    <row r="106" spans="2:4" x14ac:dyDescent="0.3">
      <c r="B106" s="10" t="s">
        <v>49</v>
      </c>
      <c r="C106" s="30">
        <v>17302</v>
      </c>
      <c r="D106" s="33">
        <v>2680</v>
      </c>
    </row>
    <row r="107" spans="2:4" x14ac:dyDescent="0.3">
      <c r="B107" s="10" t="s">
        <v>50</v>
      </c>
      <c r="C107" s="30">
        <v>6410</v>
      </c>
      <c r="D107" s="33">
        <v>910</v>
      </c>
    </row>
    <row r="108" spans="2:4" x14ac:dyDescent="0.3">
      <c r="B108" s="10" t="s">
        <v>51</v>
      </c>
      <c r="C108" s="30">
        <v>455</v>
      </c>
      <c r="D108" s="33">
        <v>70</v>
      </c>
    </row>
    <row r="109" spans="2:4" x14ac:dyDescent="0.3">
      <c r="B109" s="10" t="s">
        <v>52</v>
      </c>
      <c r="C109" s="30">
        <v>2683</v>
      </c>
      <c r="D109" s="33">
        <v>590</v>
      </c>
    </row>
    <row r="110" spans="2:4" x14ac:dyDescent="0.3">
      <c r="B110" s="10" t="s">
        <v>53</v>
      </c>
      <c r="C110" s="30">
        <v>1312</v>
      </c>
      <c r="D110" s="33">
        <v>510</v>
      </c>
    </row>
    <row r="111" spans="2:4" x14ac:dyDescent="0.3">
      <c r="B111" s="10" t="s">
        <v>54</v>
      </c>
      <c r="C111" s="30">
        <v>1386</v>
      </c>
      <c r="D111" s="33">
        <v>280</v>
      </c>
    </row>
    <row r="112" spans="2:4" x14ac:dyDescent="0.3">
      <c r="B112" s="10" t="s">
        <v>55</v>
      </c>
      <c r="C112" s="30">
        <v>535</v>
      </c>
      <c r="D112" s="33">
        <v>60</v>
      </c>
    </row>
    <row r="113" spans="2:5" x14ac:dyDescent="0.3">
      <c r="B113" s="10" t="s">
        <v>15</v>
      </c>
      <c r="C113" s="30">
        <v>63209.5</v>
      </c>
      <c r="D113">
        <v>14370</v>
      </c>
    </row>
    <row r="116" spans="2:5" x14ac:dyDescent="0.3">
      <c r="B116" s="48" t="s">
        <v>106</v>
      </c>
      <c r="C116" s="46"/>
      <c r="D116" s="46"/>
      <c r="E116" s="38" t="s">
        <v>68</v>
      </c>
    </row>
    <row r="118" spans="2:5" x14ac:dyDescent="0.3">
      <c r="B118" s="9" t="s">
        <v>16</v>
      </c>
      <c r="C118" s="30" t="s">
        <v>70</v>
      </c>
      <c r="D118" t="s">
        <v>71</v>
      </c>
      <c r="E118" t="s">
        <v>69</v>
      </c>
    </row>
    <row r="119" spans="2:5" x14ac:dyDescent="0.3">
      <c r="B119" s="10" t="s">
        <v>56</v>
      </c>
      <c r="C119" s="30">
        <v>3905</v>
      </c>
      <c r="D119">
        <v>640</v>
      </c>
      <c r="E119" s="32">
        <v>6.1015625</v>
      </c>
    </row>
    <row r="120" spans="2:5" x14ac:dyDescent="0.3">
      <c r="B120" s="10" t="s">
        <v>57</v>
      </c>
      <c r="C120" s="30">
        <v>3645</v>
      </c>
      <c r="D120">
        <v>560</v>
      </c>
      <c r="E120" s="32">
        <v>6.5089285714285712</v>
      </c>
    </row>
    <row r="121" spans="2:5" x14ac:dyDescent="0.3">
      <c r="B121" s="10" t="s">
        <v>58</v>
      </c>
      <c r="C121" s="30">
        <v>3787</v>
      </c>
      <c r="D121">
        <v>830</v>
      </c>
      <c r="E121" s="32">
        <v>4.5626506024096383</v>
      </c>
    </row>
    <row r="122" spans="2:5" x14ac:dyDescent="0.3">
      <c r="B122" s="10" t="s">
        <v>59</v>
      </c>
      <c r="C122" s="30">
        <v>4910</v>
      </c>
      <c r="D122">
        <v>680</v>
      </c>
      <c r="E122" s="32">
        <v>7.2205882352941178</v>
      </c>
    </row>
    <row r="123" spans="2:5" x14ac:dyDescent="0.3">
      <c r="B123" s="10" t="s">
        <v>60</v>
      </c>
      <c r="C123" s="30">
        <v>5080</v>
      </c>
      <c r="D123">
        <v>620</v>
      </c>
      <c r="E123" s="32">
        <v>8.193548387096774</v>
      </c>
    </row>
    <row r="124" spans="2:5" x14ac:dyDescent="0.3">
      <c r="B124" s="10" t="s">
        <v>61</v>
      </c>
      <c r="C124" s="30">
        <v>7570</v>
      </c>
      <c r="D124">
        <v>2860</v>
      </c>
      <c r="E124" s="32">
        <v>2.6468531468531467</v>
      </c>
    </row>
    <row r="125" spans="2:5" x14ac:dyDescent="0.3">
      <c r="B125" s="10" t="s">
        <v>62</v>
      </c>
      <c r="C125" s="30">
        <v>7330</v>
      </c>
      <c r="D125">
        <v>1620</v>
      </c>
      <c r="E125" s="32">
        <v>4.5246913580246915</v>
      </c>
    </row>
    <row r="126" spans="2:5" x14ac:dyDescent="0.3">
      <c r="B126" s="10" t="s">
        <v>63</v>
      </c>
      <c r="C126" s="30">
        <v>6275</v>
      </c>
      <c r="D126">
        <v>1340</v>
      </c>
      <c r="E126" s="32">
        <v>4.6828358208955221</v>
      </c>
    </row>
    <row r="127" spans="2:5" x14ac:dyDescent="0.3">
      <c r="B127" s="10" t="s">
        <v>64</v>
      </c>
      <c r="C127" s="30">
        <v>4897</v>
      </c>
      <c r="D127">
        <v>1120</v>
      </c>
      <c r="E127" s="32">
        <v>4.3723214285714285</v>
      </c>
    </row>
    <row r="128" spans="2:5" x14ac:dyDescent="0.3">
      <c r="B128" s="10" t="s">
        <v>65</v>
      </c>
      <c r="C128" s="30">
        <v>5606</v>
      </c>
      <c r="D128">
        <v>2190</v>
      </c>
      <c r="E128" s="32">
        <v>2.5598173515981735</v>
      </c>
    </row>
    <row r="129" spans="2:5" x14ac:dyDescent="0.3">
      <c r="B129" s="10" t="s">
        <v>66</v>
      </c>
      <c r="C129" s="30">
        <v>4998</v>
      </c>
      <c r="D129">
        <v>1510</v>
      </c>
      <c r="E129" s="32">
        <v>3.3099337748344371</v>
      </c>
    </row>
    <row r="130" spans="2:5" x14ac:dyDescent="0.3">
      <c r="B130" s="10" t="s">
        <v>67</v>
      </c>
      <c r="C130" s="30">
        <v>5206.5</v>
      </c>
      <c r="D130">
        <v>400</v>
      </c>
      <c r="E130" s="32">
        <v>13.016249999999999</v>
      </c>
    </row>
    <row r="131" spans="2:5" x14ac:dyDescent="0.3">
      <c r="B131" s="10" t="s">
        <v>15</v>
      </c>
      <c r="C131" s="30">
        <v>63209.5</v>
      </c>
      <c r="D131">
        <v>14370</v>
      </c>
      <c r="E131" s="32">
        <v>4.3987125956854563</v>
      </c>
    </row>
  </sheetData>
  <phoneticPr fontId="9" type="noConversion"/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49DB-9411-4409-BE33-B047F800387D}">
  <sheetPr>
    <tabColor theme="4" tint="-0.249977111117893"/>
  </sheetPr>
  <dimension ref="A1:M4"/>
  <sheetViews>
    <sheetView showGridLines="0" tabSelected="1" topLeftCell="A14" zoomScale="55" zoomScaleNormal="55" workbookViewId="0">
      <selection activeCell="M12" sqref="M12"/>
    </sheetView>
  </sheetViews>
  <sheetFormatPr baseColWidth="10" defaultRowHeight="14.4" x14ac:dyDescent="0.3"/>
  <cols>
    <col min="1" max="16384" width="11.5546875" style="50"/>
  </cols>
  <sheetData>
    <row r="1" spans="1:13" s="53" customFormat="1" ht="34.799999999999997" x14ac:dyDescent="0.3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3" customFormat="1" x14ac:dyDescent="0.3">
      <c r="A2" s="51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s="53" customFormat="1" x14ac:dyDescent="0.3"/>
    <row r="4" spans="1:13" s="53" customForma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6 G E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W 6 G E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h h F V i m + 1 2 7 Q E A A K 0 G A A A T A B w A R m 9 y b X V s Y X M v U 2 V j d G l v b j E u b S C i G A A o o B Q A A A A A A A A A A A A A A A A A A A A A A A A A A A D l U 0 1 v m 0 A Q v S P 5 P 6 z I B U s I x V a T V o 0 4 p N C m P b R J i n u o 4 g o t M L F X W X b R 7 q x T a u W / d 7 E d f w H p o b e W C 7 N v 5 j 1 m Z h 8 a c m R S k G T 9 H l 0 4 j p 5 T B Q U 5 c d / R B 1 A 1 0 Z S D d k l I O O D A I f a 5 V m w G w i K R X g S x z E 0 J A r 0 P j E M Q S Y H 2 o D 0 3 f j u N 5 a P g k h Z 6 S l U + Z w u Y 7 k s G u V 6 4 Q / 8 u B s 5 K h q B C 1 3 d 9 E k l u S q H D 1 z 5 5 L 3 J Z M D E L z 8 9 O T 0 c + u T U S I c G a Q 7 g L g y 9 S w I + h v 2 7 t x L U k m s E v W k h N K i V L u W A 2 b P q f 0 M y W 3 z Q Y w k e g B S j t r W f x y d 0 G v + Q 8 y S m n S o e o j B U e O E z 8 Q b t v a c Q b D / / f x W 2 F J 6 y S J K d l x q z 2 T m + i q N D 3 U p X r x i d 1 B d r r b c N f L l 0 7 5 C e B 5 6 + C p v b J J 0 u 3 o A g W R X s m T b w C k Z V b s I k 3 Y P 4 A m A p T Z q D a Q l T Z A r 6 j w U 9 c 4 b e G C m R Y t x l G M E w r x f J D 0 t O B Y Q 5 H v x g 4 g 2 e n J C u D / J U 3 k m c z 7 K I X b D F 6 s + e L 0 f h s / M / Y I u 4 y Q U w 7 7 u y z X e S 8 d c f f g X Y 4 I j I a Z Q k q v Z x B O 2 v B 9 E p J U 7 X U t r w r E M X K a k d 5 a Q S q u o U n u D f G F r V b L E y O a W S T M 9 l F M 1 l / c s N u 4 d f K d p b 2 e / t b 4 + 1 I a u x J 3 W x s f 5 S z n 7 t n H Z x u p a + w A G G O Z F 7 8 f X 4 D U E s B A i 0 A F A A C A A g A W 6 G E V d 0 2 r K u k A A A A 9 w A A A B I A A A A A A A A A A A A A A A A A A A A A A E N v b m Z p Z y 9 Q Y W N r Y W d l L n h t b F B L A Q I t A B Q A A g A I A F u h h F V T c j g s m w A A A O E A A A A T A A A A A A A A A A A A A A A A A P A A A A B b Q 2 9 u d G V u d F 9 U e X B l c 1 0 u e G 1 s U E s B A i 0 A F A A C A A g A W 6 G E V W K b 7 X b t A Q A A r Q Y A A B M A A A A A A A A A A A A A A A A A 2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Y A A A A A A A C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I 6 N T c 6 M T A u M j U x M D M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2 V y e S B z Y W x l c y 9 B d X R v U m V t b 3 Z l Z E N v b H V t b n M x L n t D b 2 x 1 b W 4 x L D B 9 J n F 1 b 3 Q 7 L C Z x d W 9 0 O 1 N l Y 3 R p b 2 4 x L 0 J h a 2 V y e S B z Y W x l c y 9 B d X R v U m V t b 3 Z l Z E N v b H V t b n M x L n t k Y X R l L D F 9 J n F 1 b 3 Q 7 L C Z x d W 9 0 O 1 N l Y 3 R p b 2 4 x L 0 J h a 2 V y e S B z Y W x l c y 9 B d X R v U m V t b 3 Z l Z E N v b H V t b n M x L n t 0 a W 1 l L D J 9 J n F 1 b 3 Q 7 L C Z x d W 9 0 O 1 N l Y 3 R p b 2 4 x L 0 J h a 2 V y e S B z Y W x l c y 9 B d X R v U m V t b 3 Z l Z E N v b H V t b n M x L n t 0 a W N r Z X R f b n V t Y m V y L D N 9 J n F 1 b 3 Q 7 L C Z x d W 9 0 O 1 N l Y 3 R p b 2 4 x L 0 J h a 2 V y e S B z Y W x l c y 9 B d X R v U m V t b 3 Z l Z E N v b H V t b n M x L n t h c n R p Y 2 x l L D R 9 J n F 1 b 3 Q 7 L C Z x d W 9 0 O 1 N l Y 3 R p b 2 4 x L 0 J h a 2 V y e S B z Y W x l c y 9 B d X R v U m V t b 3 Z l Z E N v b H V t b n M x L n t R d W F u d G l 0 e S w 1 f S Z x d W 9 0 O y w m c X V v d D t T Z W N 0 a W 9 u M S 9 C Y W t l c n k g c 2 F s Z X M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a 2 V y e S U y M H N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I z O j U z O j U w L j c x M D Y 3 M z F a I i A v P j x F b n R y e S B U e X B l P S J G a W x s Q 2 9 s d W 1 u V H l w Z X M i I F Z h b H V l P S J z Q X d r S 0 F 3 W U R C Z z 0 9 I i A v P j x F b n R y e S B U e X B l P S J G a W x s Q 2 9 s d W 1 u T m F t Z X M i I F Z h b H V l P S J z W y Z x d W 9 0 O 0 N v b H V t b j E m c X V v d D s s J n F 1 b 3 Q 7 Z G F 0 Z S Z x d W 9 0 O y w m c X V v d D t 0 a W 1 l J n F 1 b 3 Q 7 L C Z x d W 9 0 O 3 R p Y 2 t l d F 9 u d W 1 i Z X I m c X V v d D s s J n F 1 b 3 Q 7 Y X J 0 a W N s Z S Z x d W 9 0 O y w m c X V v d D t R d W F u d G l 0 e S Z x d W 9 0 O y w m c X V v d D t 1 b m l 0 X 3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N h b G V z I C g y K S 9 B d X R v U m V t b 3 Z l Z E N v b H V t b n M x L n t D b 2 x 1 b W 4 x L D B 9 J n F 1 b 3 Q 7 L C Z x d W 9 0 O 1 N l Y 3 R p b 2 4 x L 0 J h a 2 V y e S B z Y W x l c y A o M i k v Q X V 0 b 1 J l b W 9 2 Z W R D b 2 x 1 b W 5 z M S 5 7 Z G F 0 Z S w x f S Z x d W 9 0 O y w m c X V v d D t T Z W N 0 a W 9 u M S 9 C Y W t l c n k g c 2 F s Z X M g K D I p L 0 F 1 d G 9 S Z W 1 v d m V k Q 2 9 s d W 1 u c z E u e 3 R p b W U s M n 0 m c X V v d D s s J n F 1 b 3 Q 7 U 2 V j d G l v b j E v Q m F r Z X J 5 I H N h b G V z I C g y K S 9 B d X R v U m V t b 3 Z l Z E N v b H V t b n M x L n t 0 a W N r Z X R f b n V t Y m V y L D N 9 J n F 1 b 3 Q 7 L C Z x d W 9 0 O 1 N l Y 3 R p b 2 4 x L 0 J h a 2 V y e S B z Y W x l c y A o M i k v Q X V 0 b 1 J l b W 9 2 Z W R D b 2 x 1 b W 5 z M S 5 7 Y X J 0 a W N s Z S w 0 f S Z x d W 9 0 O y w m c X V v d D t T Z W N 0 a W 9 u M S 9 C Y W t l c n k g c 2 F s Z X M g K D I p L 0 F 1 d G 9 S Z W 1 v d m V k Q 2 9 s d W 1 u c z E u e 1 F 1 Y W 5 0 a X R 5 L D V 9 J n F 1 b 3 Q 7 L C Z x d W 9 0 O 1 N l Y 3 R p b 2 4 x L 0 J h a 2 V y e S B z Y W x l c y A o M i k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g K D I p L 0 F 1 d G 9 S Z W 1 v d m V k Q 2 9 s d W 1 u c z E u e 0 N v b H V t b j E s M H 0 m c X V v d D s s J n F 1 b 3 Q 7 U 2 V j d G l v b j E v Q m F r Z X J 5 I H N h b G V z I C g y K S 9 B d X R v U m V t b 3 Z l Z E N v b H V t b n M x L n t k Y X R l L D F 9 J n F 1 b 3 Q 7 L C Z x d W 9 0 O 1 N l Y 3 R p b 2 4 x L 0 J h a 2 V y e S B z Y W x l c y A o M i k v Q X V 0 b 1 J l b W 9 2 Z W R D b 2 x 1 b W 5 z M S 5 7 d G l t Z S w y f S Z x d W 9 0 O y w m c X V v d D t T Z W N 0 a W 9 u M S 9 C Y W t l c n k g c 2 F s Z X M g K D I p L 0 F 1 d G 9 S Z W 1 v d m V k Q 2 9 s d W 1 u c z E u e 3 R p Y 2 t l d F 9 u d W 1 i Z X I s M 3 0 m c X V v d D s s J n F 1 b 3 Q 7 U 2 V j d G l v b j E v Q m F r Z X J 5 I H N h b G V z I C g y K S 9 B d X R v U m V t b 3 Z l Z E N v b H V t b n M x L n t h c n R p Y 2 x l L D R 9 J n F 1 b 3 Q 7 L C Z x d W 9 0 O 1 N l Y 3 R p b 2 4 x L 0 J h a 2 V y e S B z Y W x l c y A o M i k v Q X V 0 b 1 J l b W 9 2 Z W R D b 2 x 1 b W 5 z M S 5 7 U X V h b n R p d H k s N X 0 m c X V v d D s s J n F 1 b 3 Q 7 U 2 V j d G l v b j E v Q m F r Z X J 5 I H N h b G V z I C g y K S 9 B d X R v U m V t b 3 Z l Z E N v b H V t b n M x L n t 1 b m l 0 X 3 B y a W N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1 V D A x O j A 5 O j U w L j k 0 M T Y 4 N j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G F 0 Z S w w f S Z x d W 9 0 O y w m c X V v d D t T Z W N 0 a W 9 u M S 9 T Y W x l c y 9 B d X R v U m V t b 3 Z l Z E N v b H V t b n M x L n t E Y X k s M X 0 m c X V v d D s s J n F 1 b 3 Q 7 U 2 V j d G l v b j E v U 2 F s Z X M v Q X V 0 b 1 J l b W 9 2 Z W R D b 2 x 1 b W 5 z M S 5 7 T W 9 u d G g s M n 0 m c X V v d D s s J n F 1 b 3 Q 7 U 2 V j d G l v b j E v U 2 F s Z X M v Q X V 0 b 1 J l b W 9 2 Z W R D b 2 x 1 b W 5 z M S 5 7 W W V h c i w z f S Z x d W 9 0 O y w m c X V v d D t T Z W N 0 a W 9 u M S 9 T Y W x l c y 9 B d X R v U m V t b 3 Z l Z E N v b H V t b n M x L n t D d X N 0 b 2 1 l c l 9 B Z 2 U s N H 0 m c X V v d D s s J n F 1 b 3 Q 7 U 2 V j d G l v b j E v U 2 F s Z X M v Q X V 0 b 1 J l b W 9 2 Z W R D b 2 x 1 b W 5 z M S 5 7 Q W d l X 0 d y b 3 V w L D V 9 J n F 1 b 3 Q 7 L C Z x d W 9 0 O 1 N l Y 3 R p b 2 4 x L 1 N h b G V z L 0 F 1 d G 9 S Z W 1 v d m V k Q 2 9 s d W 1 u c z E u e 0 N 1 c 3 R v b W V y X 0 d l b m R l c i w 2 f S Z x d W 9 0 O y w m c X V v d D t T Z W N 0 a W 9 u M S 9 T Y W x l c y 9 B d X R v U m V t b 3 Z l Z E N v b H V t b n M x L n t D b 3 V u d H J 5 L D d 9 J n F 1 b 3 Q 7 L C Z x d W 9 0 O 1 N l Y 3 R p b 2 4 x L 1 N h b G V z L 0 F 1 d G 9 S Z W 1 v d m V k Q 2 9 s d W 1 u c z E u e 1 N 0 Y X R l L D h 9 J n F 1 b 3 Q 7 L C Z x d W 9 0 O 1 N l Y 3 R p b 2 4 x L 1 N h b G V z L 0 F 1 d G 9 S Z W 1 v d m V k Q 2 9 s d W 1 u c z E u e 1 B y b 2 R 1 Y 3 R f Q 2 F 0 Z W d v c n k s O X 0 m c X V v d D s s J n F 1 b 3 Q 7 U 2 V j d G l v b j E v U 2 F s Z X M v Q X V 0 b 1 J l b W 9 2 Z W R D b 2 x 1 b W 5 z M S 5 7 U 3 V i X 0 N h d G V n b 3 J 5 L D E w f S Z x d W 9 0 O y w m c X V v d D t T Z W N 0 a W 9 u M S 9 T Y W x l c y 9 B d X R v U m V t b 3 Z l Z E N v b H V t b n M x L n t Q c m 9 k d W N 0 L D E x f S Z x d W 9 0 O y w m c X V v d D t T Z W N 0 a W 9 u M S 9 T Y W x l c y 9 B d X R v U m V t b 3 Z l Z E N v b H V t b n M x L n t P c m R l c l 9 R d W F u d G l 0 e S w x M n 0 m c X V v d D s s J n F 1 b 3 Q 7 U 2 V j d G l v b j E v U 2 F s Z X M v Q X V 0 b 1 J l b W 9 2 Z W R D b 2 x 1 b W 5 z M S 5 7 V W 5 p d F 9 D b 3 N 0 L D E z f S Z x d W 9 0 O y w m c X V v d D t T Z W N 0 a W 9 u M S 9 T Y W x l c y 9 B d X R v U m V t b 3 Z l Z E N v b H V t b n M x L n t V b m l 0 X 1 B y a W N l L D E 0 f S Z x d W 9 0 O y w m c X V v d D t T Z W N 0 a W 9 u M S 9 T Y W x l c y 9 B d X R v U m V t b 3 Z l Z E N v b H V t b n M x L n t Q c m 9 m a X Q s M T V 9 J n F 1 b 3 Q 7 L C Z x d W 9 0 O 1 N l Y 3 R p b 2 4 x L 1 N h b G V z L 0 F 1 d G 9 S Z W 1 v d m V k Q 2 9 s d W 1 u c z E u e 0 N v c 3 Q s M T Z 9 J n F 1 b 3 Q 7 L C Z x d W 9 0 O 1 N l Y 3 R p b 2 4 x L 1 N h b G V z L 0 F 1 d G 9 S Z W 1 v d m V k Q 2 9 s d W 1 u c z E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y 9 B d X R v U m V t b 3 Z l Z E N v b H V t b n M x L n t E Y X R l L D B 9 J n F 1 b 3 Q 7 L C Z x d W 9 0 O 1 N l Y 3 R p b 2 4 x L 1 N h b G V z L 0 F 1 d G 9 S Z W 1 v d m V k Q 2 9 s d W 1 u c z E u e 0 R h e S w x f S Z x d W 9 0 O y w m c X V v d D t T Z W N 0 a W 9 u M S 9 T Y W x l c y 9 B d X R v U m V t b 3 Z l Z E N v b H V t b n M x L n t N b 2 5 0 a C w y f S Z x d W 9 0 O y w m c X V v d D t T Z W N 0 a W 9 u M S 9 T Y W x l c y 9 B d X R v U m V t b 3 Z l Z E N v b H V t b n M x L n t Z Z W F y L D N 9 J n F 1 b 3 Q 7 L C Z x d W 9 0 O 1 N l Y 3 R p b 2 4 x L 1 N h b G V z L 0 F 1 d G 9 S Z W 1 v d m V k Q 2 9 s d W 1 u c z E u e 0 N 1 c 3 R v b W V y X 0 F n Z S w 0 f S Z x d W 9 0 O y w m c X V v d D t T Z W N 0 a W 9 u M S 9 T Y W x l c y 9 B d X R v U m V t b 3 Z l Z E N v b H V t b n M x L n t B Z 2 V f R 3 J v d X A s N X 0 m c X V v d D s s J n F 1 b 3 Q 7 U 2 V j d G l v b j E v U 2 F s Z X M v Q X V 0 b 1 J l b W 9 2 Z W R D b 2 x 1 b W 5 z M S 5 7 Q 3 V z d G 9 t Z X J f R 2 V u Z G V y L D Z 9 J n F 1 b 3 Q 7 L C Z x d W 9 0 O 1 N l Y 3 R p b 2 4 x L 1 N h b G V z L 0 F 1 d G 9 S Z W 1 v d m V k Q 2 9 s d W 1 u c z E u e 0 N v d W 5 0 c n k s N 3 0 m c X V v d D s s J n F 1 b 3 Q 7 U 2 V j d G l v b j E v U 2 F s Z X M v Q X V 0 b 1 J l b W 9 2 Z W R D b 2 x 1 b W 5 z M S 5 7 U 3 R h d G U s O H 0 m c X V v d D s s J n F 1 b 3 Q 7 U 2 V j d G l v b j E v U 2 F s Z X M v Q X V 0 b 1 J l b W 9 2 Z W R D b 2 x 1 b W 5 z M S 5 7 U H J v Z H V j d F 9 D Y X R l Z 2 9 y e S w 5 f S Z x d W 9 0 O y w m c X V v d D t T Z W N 0 a W 9 u M S 9 T Y W x l c y 9 B d X R v U m V t b 3 Z l Z E N v b H V t b n M x L n t T d W J f Q 2 F 0 Z W d v c n k s M T B 9 J n F 1 b 3 Q 7 L C Z x d W 9 0 O 1 N l Y 3 R p b 2 4 x L 1 N h b G V z L 0 F 1 d G 9 S Z W 1 v d m V k Q 2 9 s d W 1 u c z E u e 1 B y b 2 R 1 Y 3 Q s M T F 9 J n F 1 b 3 Q 7 L C Z x d W 9 0 O 1 N l Y 3 R p b 2 4 x L 1 N h b G V z L 0 F 1 d G 9 S Z W 1 v d m V k Q 2 9 s d W 1 u c z E u e 0 9 y Z G V y X 1 F 1 Y W 5 0 a X R 5 L D E y f S Z x d W 9 0 O y w m c X V v d D t T Z W N 0 a W 9 u M S 9 T Y W x l c y 9 B d X R v U m V t b 3 Z l Z E N v b H V t b n M x L n t V b m l 0 X 0 N v c 3 Q s M T N 9 J n F 1 b 3 Q 7 L C Z x d W 9 0 O 1 N l Y 3 R p b 2 4 x L 1 N h b G V z L 0 F 1 d G 9 S Z W 1 v d m V k Q 2 9 s d W 1 u c z E u e 1 V u a X R f U H J p Y 2 U s M T R 9 J n F 1 b 3 Q 7 L C Z x d W 9 0 O 1 N l Y 3 R p b 2 4 x L 1 N h b G V z L 0 F 1 d G 9 S Z W 1 v d m V k Q 2 9 s d W 1 u c z E u e 1 B y b 2 Z p d C w x N X 0 m c X V v d D s s J n F 1 b 3 Q 7 U 2 V j d G l v b j E v U 2 F s Z X M v Q X V 0 b 1 J l b W 9 2 Z W R D b 2 x 1 b W 5 z M S 5 7 Q 2 9 z d C w x N n 0 m c X V v d D s s J n F 1 b 3 Q 7 U 2 V j d G l v b j E v U 2 F s Z X M v Q X V 0 b 1 J l b W 9 2 Z W R D b 2 x 1 b W 5 z M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K x 0 R A N Y S r 0 W 0 s Y l y S Y o A A A A A A I A A A A A A B B m A A A A A Q A A I A A A A E Q d r X J a a k T z T u M R P Y d 6 S V C P N c o 0 e c 1 s W b s d 0 j 1 V F x J B A A A A A A 6 A A A A A A g A A I A A A A E q Q k I F J i y p I J X n Z h n n I 9 p q 7 9 I Z O I g 5 g N h 2 6 m C v i d R N J U A A A A N S T X p O 3 u X X O S 3 l g U J Q D Z + 0 4 q B u D f F L e H / + m l X x + g b e W t t C f Q e A 3 p S A d T 4 c r F 3 v i y Y R H / i 4 q 2 q r g m g V u n p X l g s a y z f S P i H p y W Y j F A C K E B E h v Q A A A A D M l N / 9 q k 2 0 + p 1 0 c B R 1 Z t d y O p M T f p z s B v E F S V s P 8 g j P x F i c d 5 C k 8 f W J G E Q 5 K B x T P A K a G 2 z 9 q c 9 3 d d D B D B d w m I Y I = < / D a t a M a s h u p > 
</file>

<file path=customXml/itemProps1.xml><?xml version="1.0" encoding="utf-8"?>
<ds:datastoreItem xmlns:ds="http://schemas.openxmlformats.org/officeDocument/2006/customXml" ds:itemID="{7F781C26-0F37-450D-A656-1794BFF5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pastelería.</vt:lpstr>
      <vt:lpstr>Análisis.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Fabrizio Obregón Romero</cp:lastModifiedBy>
  <dcterms:created xsi:type="dcterms:W3CDTF">2022-12-04T22:42:45Z</dcterms:created>
  <dcterms:modified xsi:type="dcterms:W3CDTF">2024-07-30T01:10:15Z</dcterms:modified>
</cp:coreProperties>
</file>