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043d97dbf498b1a1/Desktop/Consegne/Week-2-D1/"/>
    </mc:Choice>
  </mc:AlternateContent>
  <xr:revisionPtr revIDLastSave="41" documentId="8_{87683CFE-3F37-4498-9A97-493A2F8B2B8E}" xr6:coauthVersionLast="47" xr6:coauthVersionMax="47" xr10:uidLastSave="{4D700936-9145-4C70-8C66-5D2A9D027227}"/>
  <bookViews>
    <workbookView xWindow="-98" yWindow="-98" windowWidth="21795" windowHeight="12975" xr2:uid="{00000000-000D-0000-FFFF-FFFF00000000}"/>
  </bookViews>
  <sheets>
    <sheet name="Prodot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H11" i="1"/>
  <c r="H10" i="1"/>
  <c r="H9" i="1"/>
  <c r="H8" i="1"/>
  <c r="H7" i="1"/>
  <c r="H6" i="1"/>
  <c r="H5" i="1"/>
  <c r="H4" i="1"/>
  <c r="H3" i="1"/>
  <c r="H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<sst xmlns="http://schemas.openxmlformats.org/spreadsheetml/2006/main" count="43" uniqueCount="25">
  <si>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</si>
  <si>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</si>
  <si>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</si>
  <si>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</si>
  <si>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</si>
  <si>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</si>
  <si>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</si>
  <si>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</si>
  <si>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</si>
  <si>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</si>
  <si>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</si>
  <si>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</si>
  <si>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</si>
  <si>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</si>
  <si>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</si>
  <si>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</si>
  <si>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</si>
  <si>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</si>
  <si>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</si>
  <si>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Spesa totale prodotti</t>
  </si>
  <si>
    <t xml:space="preserve">Spesa totale aziende </t>
  </si>
  <si>
    <t xml:space="preserve">Crema </t>
  </si>
  <si>
    <t xml:space="preserve">Pianeta </t>
  </si>
  <si>
    <t xml:space="preserve">Vibrazione </t>
  </si>
  <si>
    <t>Prodotti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</si>
</sst>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8" fontId="2" fillId="0" borderId="0" xfId="0" applyNumberFormat="1" applyFont="1"/>
    <xf numFmtId="8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Prodotti!$H$1</c:f>
              <c:strCache>
                <c:ptCount val="1"/>
                <c:pt idx="0">
                  <c:v>Spesa totale prodotti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Prodotti!$G$2:$G$11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 </c:v>
                </c:pt>
                <c:pt idx="6">
                  <c:v>Acqua</c:v>
                </c:pt>
                <c:pt idx="7">
                  <c:v>Orizzonte</c:v>
                </c:pt>
                <c:pt idx="8">
                  <c:v>Pianeta </c:v>
                </c:pt>
                <c:pt idx="9">
                  <c:v>Vibrazione </c:v>
                </c:pt>
              </c:strCache>
            </c:strRef>
          </c:cat>
          <c:val>
            <c:numRef>
              <c:f>Prodotti!$H$2:$H$11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F-4243-876A-F34645C2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14131472"/>
        <c:axId val="714131952"/>
      </c:barChart>
      <c:catAx>
        <c:axId val="7141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131952"/>
        <c:crosses val="autoZero"/>
        <c:auto val="1"/>
        <c:lblAlgn val="ctr"/>
        <c:lblOffset val="100"/>
        <c:noMultiLvlLbl val="0"/>
      </c:catAx>
      <c:valAx>
        <c:axId val="7141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13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Prodotti!$J$1</c:f>
              <c:strCache>
                <c:ptCount val="1"/>
                <c:pt idx="0">
                  <c:v>Spesa totale aziende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Prodotti!$I$2:$I$5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Prodotti!$J$2:$J$5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2-433C-9F1E-C86465D47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118128"/>
        <c:axId val="816120048"/>
      </c:barChart>
      <c:catAx>
        <c:axId val="8161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6120048"/>
        <c:crosses val="autoZero"/>
        <c:auto val="1"/>
        <c:lblAlgn val="ctr"/>
        <c:lblOffset val="100"/>
        <c:noMultiLvlLbl val="0"/>
      </c:catAx>
      <c:valAx>
        <c:axId val="8161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611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prodotti aziende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9992738407699038"/>
          <c:y val="0.1253355080611071"/>
          <c:w val="0.38903433945756782"/>
          <c:h val="0.53743685287319998"/>
        </c:manualLayout>
      </c:layout>
      <c:pieChart>
        <c:varyColors val="1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3D-451C-B994-E1844A8FC0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3D-451C-B994-E1844A8FC0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3D-451C-B994-E1844A8FC0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3D-451C-B994-E1844A8FC0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3D-451C-B994-E1844A8FC0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3D-451C-B994-E1844A8FC0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3D-451C-B994-E1844A8FC0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3D-451C-B994-E1844A8FC0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C3D-451C-B994-E1844A8FC0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C3D-451C-B994-E1844A8FC0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Prodotti!$A$2:$B$11</c:f>
              <c:multiLvlStrCache>
                <c:ptCount val="10"/>
                <c:lvl>
                  <c:pt idx="0">
                    <c:v>Tecnologia</c:v>
                  </c:pt>
                  <c:pt idx="1">
                    <c:v>Cibo</c:v>
                  </c:pt>
                  <c:pt idx="2">
                    <c:v>Pannelli</c:v>
                  </c:pt>
                  <c:pt idx="3">
                    <c:v>Quanti</c:v>
                  </c:pt>
                  <c:pt idx="4">
                    <c:v>Infinito</c:v>
                  </c:pt>
                  <c:pt idx="5">
                    <c:v>Crema</c:v>
                  </c:pt>
                  <c:pt idx="6">
                    <c:v>Acqua</c:v>
                  </c:pt>
                  <c:pt idx="7">
                    <c:v>Orizzonte</c:v>
                  </c:pt>
                  <c:pt idx="8">
                    <c:v>Pianeta</c:v>
                  </c:pt>
                  <c:pt idx="9">
                    <c:v>Vibrazione</c:v>
                  </c:pt>
                </c:lvl>
                <c:lvl>
                  <c:pt idx="0">
                    <c:v>Tech Innovations Ltd.</c:v>
                  </c:pt>
                  <c:pt idx="1">
                    <c:v>Tech Innovations Ltd.</c:v>
                  </c:pt>
                  <c:pt idx="2">
                    <c:v>SolarTech Solutions</c:v>
                  </c:pt>
                  <c:pt idx="3">
                    <c:v>Tech Innovations Ltd.</c:v>
                  </c:pt>
                  <c:pt idx="4">
                    <c:v>SolarTech Solutions</c:v>
                  </c:pt>
                  <c:pt idx="5">
                    <c:v>AquaLux Dynamics</c:v>
                  </c:pt>
                  <c:pt idx="6">
                    <c:v>AquaLux Dynamics</c:v>
                  </c:pt>
                  <c:pt idx="7">
                    <c:v>SolarTech Solutions</c:v>
                  </c:pt>
                  <c:pt idx="8">
                    <c:v>AquaLux Dynamics</c:v>
                  </c:pt>
                  <c:pt idx="9">
                    <c:v>EcoVibe Solutions</c:v>
                  </c:pt>
                </c:lvl>
              </c:multiLvlStrCache>
            </c:multiLvlStrRef>
          </c:cat>
          <c:val>
            <c:numRef>
              <c:f>Prodotti!$E$2:$E$11</c:f>
              <c:numCache>
                <c:formatCode>"€"#,##0.00_);[Red]\("€"#,##0.00\)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C-4CCC-8AAB-40DA45D64F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Prodotti!$H$1</c:f>
              <c:strCache>
                <c:ptCount val="1"/>
                <c:pt idx="0">
                  <c:v>Spesa totale prodotti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56-4FEA-A9BE-1036F3C7F4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56-4FEA-A9BE-1036F3C7F4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56-4FEA-A9BE-1036F3C7F4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56-4FEA-A9BE-1036F3C7F4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56-4FEA-A9BE-1036F3C7F4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56-4FEA-A9BE-1036F3C7F4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56-4FEA-A9BE-1036F3C7F4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56-4FEA-A9BE-1036F3C7F4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356-4FEA-A9BE-1036F3C7F4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356-4FEA-A9BE-1036F3C7F4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Prodotti!$G$2:$G$11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 </c:v>
                </c:pt>
                <c:pt idx="6">
                  <c:v>Acqua</c:v>
                </c:pt>
                <c:pt idx="7">
                  <c:v>Orizzonte</c:v>
                </c:pt>
                <c:pt idx="8">
                  <c:v>Pianeta </c:v>
                </c:pt>
                <c:pt idx="9">
                  <c:v>Vibrazione </c:v>
                </c:pt>
              </c:strCache>
            </c:strRef>
          </c:cat>
          <c:val>
            <c:numRef>
              <c:f>Prodotti!$H$2:$H$11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E-4021-9826-E1605843166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Prodotti!$J$1</c:f>
              <c:strCache>
                <c:ptCount val="1"/>
                <c:pt idx="0">
                  <c:v>Spesa totale aziende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7C8-4D0A-BDEA-391C721587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7C8-4D0A-BDEA-391C721587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7C8-4D0A-BDEA-391C721587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7C8-4D0A-BDEA-391C721587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Prodotti!$I$2:$I$5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Prodotti!$J$2:$J$5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9-40EC-A30D-48962514F17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24710</xdr:colOff>
      <xdr:row>0</xdr:row>
      <xdr:rowOff>0</xdr:rowOff>
    </xdr:from>
    <xdr:to>
      <xdr:col>15</xdr:col>
      <xdr:colOff>95439</xdr:colOff>
      <xdr:row>18</xdr:row>
      <xdr:rowOff>141975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908DF1-0EB2-98E5-036C-612DBF188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65679</xdr:colOff>
      <xdr:row>19</xdr:row>
      <xdr:rowOff>39688</xdr:rowOff>
    </xdr:from>
    <xdr:to>
      <xdr:col>5</xdr:col>
      <xdr:colOff>650873</xdr:colOff>
      <xdr:row>36</xdr:row>
      <xdr:rowOff>190501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994E963-1096-E5D1-3BA6-A0911DF3D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355343</xdr:colOff>
      <xdr:row>19</xdr:row>
      <xdr:rowOff>32830</xdr:rowOff>
    </xdr:from>
    <xdr:to>
      <xdr:col>19</xdr:col>
      <xdr:colOff>365126</xdr:colOff>
      <xdr:row>37</xdr:row>
      <xdr:rowOff>7937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BC90AF1-AF34-90C6-E61A-184DC2149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82166</xdr:colOff>
      <xdr:row>0</xdr:row>
      <xdr:rowOff>0</xdr:rowOff>
    </xdr:from>
    <xdr:to>
      <xdr:col>20</xdr:col>
      <xdr:colOff>153342</xdr:colOff>
      <xdr:row>18</xdr:row>
      <xdr:rowOff>146539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A803D1D-1210-952D-DDD4-A5907EAD7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651831</xdr:colOff>
      <xdr:row>19</xdr:row>
      <xdr:rowOff>20427</xdr:rowOff>
    </xdr:from>
    <xdr:to>
      <xdr:col>9</xdr:col>
      <xdr:colOff>611187</xdr:colOff>
      <xdr:row>36</xdr:row>
      <xdr:rowOff>198437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83321F3-3656-A620-C909-05924A70B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"/>
  <sheetViews>
    <sheetView tabSelected="1" view="pageLayout" topLeftCell="A20" zoomScaleNormal="91" workbookViewId="0">
      <selection activeCell="J90" sqref="J90"/>
    </sheetView>
  </sheetViews>
  <sheetFormatPr defaultColWidth="12.59765625" defaultRowHeight="15.75" customHeight="1" x14ac:dyDescent="0.35"/>
  <cols>
    <col min="1" max="1" width="19.73046875" customWidth="1"/>
    <col min="2" max="2" width="9.53125" bestFit="1" customWidth="1"/>
    <col min="3" max="3" width="8.9296875" style="10" bestFit="1" customWidth="1"/>
    <col min="4" max="4" width="7.33203125" style="4" bestFit="1" customWidth="1"/>
    <col min="7" max="7" width="12.59765625" customWidth="1"/>
    <col min="8" max="9" width="20.19921875" style="4" customWidth="1"/>
    <col min="10" max="10" width="20.46484375" bestFit="1" customWidth="1"/>
  </cols>
  <sheetData>
    <row r="1" spans="1:28" ht="15.75" customHeight="1" x14ac:dyDescent="0.4">
      <c r="A1" s="1" t="s">
        <v>0</v>
      </c>
      <c r="B1" s="1" t="s">
        <v>1</v>
      </c>
      <c r="C1" s="8" t="s">
        <v>2</v>
      </c>
      <c r="D1" s="3" t="s">
        <v>3</v>
      </c>
      <c r="E1" s="1" t="s">
        <v>4</v>
      </c>
      <c r="F1" s="1"/>
      <c r="G1" s="1" t="s">
        <v>24</v>
      </c>
      <c r="H1" s="3" t="s">
        <v>19</v>
      </c>
      <c r="I1" s="3" t="s">
        <v>0</v>
      </c>
      <c r="J1" s="1" t="s">
        <v>20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2.75" x14ac:dyDescent="0.35">
      <c r="A2" s="2" t="s">
        <v>5</v>
      </c>
      <c r="B2" s="2" t="s">
        <v>6</v>
      </c>
      <c r="C2" s="9">
        <v>500</v>
      </c>
      <c r="D2" s="6">
        <v>15.75</v>
      </c>
      <c r="E2" s="7">
        <f>D2*C2</f>
        <v>7875</v>
      </c>
      <c r="F2" s="7"/>
      <c r="G2" t="s">
        <v>6</v>
      </c>
      <c r="H2" s="4">
        <f>SUMIF($B2:$B11,"Tecnologia",$E2:$E11)</f>
        <v>7875</v>
      </c>
      <c r="I2" s="2" t="s">
        <v>5</v>
      </c>
      <c r="J2" s="4">
        <f>SUMIF($A2:$A11,"Tech Innovations Ltd.",$E2:$E11)</f>
        <v>25575</v>
      </c>
    </row>
    <row r="3" spans="1:28" ht="12.75" x14ac:dyDescent="0.35">
      <c r="A3" s="2" t="s">
        <v>5</v>
      </c>
      <c r="B3" s="2" t="s">
        <v>7</v>
      </c>
      <c r="C3" s="9">
        <v>1200</v>
      </c>
      <c r="D3" s="5">
        <v>8.5</v>
      </c>
      <c r="E3" s="7">
        <f t="shared" ref="E3:E11" si="0">D3*C3</f>
        <v>10200</v>
      </c>
      <c r="F3" s="7"/>
      <c r="G3" t="s">
        <v>7</v>
      </c>
      <c r="H3" s="4">
        <f>SUMIF($B2:$B11,"Cibo",$E2:$E11)</f>
        <v>10200</v>
      </c>
      <c r="I3" s="2" t="s">
        <v>8</v>
      </c>
      <c r="J3" s="4">
        <f>SUMIF($A2:$A11,"SolarTech Solutions",$E2:$E11)</f>
        <v>31100</v>
      </c>
    </row>
    <row r="4" spans="1:28" ht="12.75" x14ac:dyDescent="0.35">
      <c r="A4" s="2" t="s">
        <v>8</v>
      </c>
      <c r="B4" s="2" t="s">
        <v>9</v>
      </c>
      <c r="C4" s="9">
        <v>800</v>
      </c>
      <c r="D4" s="5">
        <v>12.25</v>
      </c>
      <c r="E4" s="7">
        <f t="shared" si="0"/>
        <v>9800</v>
      </c>
      <c r="F4" s="7"/>
      <c r="G4" t="s">
        <v>9</v>
      </c>
      <c r="H4" s="4">
        <f>SUMIF($B2:$B11,"Pannelli",$E2:$E11)</f>
        <v>9800</v>
      </c>
      <c r="I4" s="2" t="s">
        <v>12</v>
      </c>
      <c r="J4" s="4">
        <f>SUMIF($A2:$A11,"AquaLux Dynamics",$E2:$E11)</f>
        <v>37725</v>
      </c>
    </row>
    <row r="5" spans="1:28" ht="12.75" x14ac:dyDescent="0.35">
      <c r="A5" s="2" t="s">
        <v>5</v>
      </c>
      <c r="B5" s="2" t="s">
        <v>10</v>
      </c>
      <c r="C5" s="9">
        <v>300</v>
      </c>
      <c r="D5" s="5">
        <v>25</v>
      </c>
      <c r="E5" s="7">
        <f t="shared" si="0"/>
        <v>7500</v>
      </c>
      <c r="F5" s="7"/>
      <c r="G5" t="s">
        <v>10</v>
      </c>
      <c r="H5" s="4">
        <f>SUMIF($B2:$B11,"Quanti",$E2:$E11)</f>
        <v>7500</v>
      </c>
      <c r="I5" s="2" t="s">
        <v>17</v>
      </c>
      <c r="J5" s="4">
        <f>SUMIF($A2:$A11,"EcoVibe Solutions",$E2:$E11)</f>
        <v>13500</v>
      </c>
      <c r="K5" s="4"/>
    </row>
    <row r="6" spans="1:28" ht="12.75" x14ac:dyDescent="0.35">
      <c r="A6" s="2" t="s">
        <v>8</v>
      </c>
      <c r="B6" s="2" t="s">
        <v>11</v>
      </c>
      <c r="C6" s="9">
        <v>1500</v>
      </c>
      <c r="D6" s="5">
        <v>6.5</v>
      </c>
      <c r="E6" s="7">
        <f t="shared" si="0"/>
        <v>9750</v>
      </c>
      <c r="F6" s="7"/>
      <c r="G6" t="s">
        <v>11</v>
      </c>
      <c r="H6" s="4">
        <f>SUMIF($B3:$B12,"Infinito",$E3:$E12)</f>
        <v>9750</v>
      </c>
      <c r="J6" s="4"/>
    </row>
    <row r="7" spans="1:28" ht="12.75" x14ac:dyDescent="0.35">
      <c r="A7" s="2" t="s">
        <v>12</v>
      </c>
      <c r="B7" s="2" t="s">
        <v>13</v>
      </c>
      <c r="C7" s="9">
        <v>700</v>
      </c>
      <c r="D7" s="5">
        <v>18.75</v>
      </c>
      <c r="E7" s="7">
        <f t="shared" si="0"/>
        <v>13125</v>
      </c>
      <c r="F7" s="7"/>
      <c r="G7" t="s">
        <v>21</v>
      </c>
      <c r="H7" s="4">
        <f>SUMIF($B4:$B13,"Crema",$E4:$E13)</f>
        <v>13125</v>
      </c>
      <c r="J7" s="4"/>
    </row>
    <row r="8" spans="1:28" ht="12.75" x14ac:dyDescent="0.35">
      <c r="A8" s="2" t="s">
        <v>12</v>
      </c>
      <c r="B8" s="2" t="s">
        <v>14</v>
      </c>
      <c r="C8" s="9">
        <v>900</v>
      </c>
      <c r="D8" s="5">
        <v>14</v>
      </c>
      <c r="E8" s="7">
        <f t="shared" si="0"/>
        <v>12600</v>
      </c>
      <c r="F8" s="7"/>
      <c r="G8" t="s">
        <v>14</v>
      </c>
      <c r="H8" s="4">
        <f>SUMIF($B5:$B14,"Acqua",$E5:$E14)</f>
        <v>12600</v>
      </c>
      <c r="J8" s="4"/>
    </row>
    <row r="9" spans="1:28" ht="12.75" x14ac:dyDescent="0.35">
      <c r="A9" s="2" t="s">
        <v>8</v>
      </c>
      <c r="B9" s="2" t="s">
        <v>15</v>
      </c>
      <c r="C9" s="9">
        <v>1100</v>
      </c>
      <c r="D9" s="5">
        <v>10.5</v>
      </c>
      <c r="E9" s="7">
        <f t="shared" si="0"/>
        <v>11550</v>
      </c>
      <c r="F9" s="7"/>
      <c r="G9" t="s">
        <v>15</v>
      </c>
      <c r="H9" s="4">
        <f>SUMIF($B6:$B15,"Orizzonte",$E6:$E15)</f>
        <v>11550</v>
      </c>
      <c r="J9" s="4"/>
    </row>
    <row r="10" spans="1:28" ht="12.75" x14ac:dyDescent="0.35">
      <c r="A10" s="2" t="s">
        <v>12</v>
      </c>
      <c r="B10" s="2" t="s">
        <v>16</v>
      </c>
      <c r="C10" s="9">
        <v>600</v>
      </c>
      <c r="D10" s="5">
        <v>20</v>
      </c>
      <c r="E10" s="7">
        <f t="shared" si="0"/>
        <v>12000</v>
      </c>
      <c r="F10" s="7"/>
      <c r="G10" t="s">
        <v>22</v>
      </c>
      <c r="H10" s="4">
        <f>SUMIF($B7:$B16,"Pianeta",$E7:$E16)</f>
        <v>12000</v>
      </c>
      <c r="J10" s="4"/>
    </row>
    <row r="11" spans="1:28" ht="12.75" x14ac:dyDescent="0.35">
      <c r="A11" s="2" t="s">
        <v>17</v>
      </c>
      <c r="B11" s="2" t="s">
        <v>18</v>
      </c>
      <c r="C11" s="9">
        <v>1000</v>
      </c>
      <c r="D11" s="5">
        <v>13.5</v>
      </c>
      <c r="E11" s="7">
        <f t="shared" si="0"/>
        <v>13500</v>
      </c>
      <c r="F11" s="7"/>
      <c r="G11" t="s">
        <v>23</v>
      </c>
      <c r="H11" s="4">
        <f>SUMIF($B8:$B17,"Vibrazione",$E8:$E17)</f>
        <v>13500</v>
      </c>
      <c r="J11" s="4"/>
    </row>
    <row r="15" spans="1:28" ht="15.75" customHeight="1" x14ac:dyDescent="0.35">
      <c r="B15" s="2"/>
    </row>
  </sheetData>
  <pageMargins left="0.19685039370078741" right="0.19685039370078741" top="0.62992125984251968" bottom="0.39370078740157483" header="0.31496062992125984" footer="0.31496062992125984"/>
  <pageSetup paperSize="9" scale="71" orientation="portrait" r:id="rId1"/>
  <headerFooter differentOddEven="1" differentFirst="1">
    <oddHeader xml:space="preserve">&amp;C&amp;"-,Grassetto"&amp;20SPESE TOTALI PRODOTTI
</oddHeader>
    <oddFooter>&amp;CPagina &amp;P di &amp;N&amp;R&amp;D</oddFooter>
    <evenHeader>&amp;C&amp;"-,Grassetto"&amp;20SPESE TOTALI AZIENDE</evenHeader>
    <evenFooter>&amp;CPagina &amp;P di &amp;N&amp;R&amp;D</evenFooter>
    <firstHeader xml:space="preserve">&amp;C&amp;"-,Grassetto"&amp;20SPESE TOTALI
</firstHeader>
    <firstFooter>&amp;CPagina &amp;P di &amp;N&amp;R&amp;D</firstFooter>
  </headerFooter>
  <rowBreaks count="1" manualBreakCount="1">
    <brk id="19" max="16383" man="1"/>
  </rowBreaks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Murgo</dc:creator>
  <cp:lastModifiedBy>Fabrizio Murgo</cp:lastModifiedBy>
  <cp:lastPrinted>2024-12-17T19:47:22Z</cp:lastPrinted>
  <dcterms:created xsi:type="dcterms:W3CDTF">2024-12-17T17:07:44Z</dcterms:created>
  <dcterms:modified xsi:type="dcterms:W3CDTF">2024-12-17T19:47:24Z</dcterms:modified>
</cp:coreProperties>
</file>