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\JUPYTER\git\ML_Geomechanical_application\"/>
    </mc:Choice>
  </mc:AlternateContent>
  <xr:revisionPtr revIDLastSave="0" documentId="13_ncr:1_{86CA0165-3E5B-41BD-9DCC-B832345CD0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w" sheetId="3" r:id="rId2"/>
    <sheet name="ci" sheetId="2" r:id="rId3"/>
  </sheets>
  <definedNames>
    <definedName name="_xlnm._FilterDatabase" localSheetId="0" hidden="1">Sheet1!$A$1:$AD$235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2" i="1" l="1"/>
  <c r="C191" i="1"/>
  <c r="C190" i="1"/>
  <c r="C189" i="1"/>
  <c r="C188" i="1"/>
  <c r="C187" i="1"/>
  <c r="C186" i="1"/>
  <c r="C185" i="1"/>
  <c r="C183" i="1"/>
  <c r="C182" i="1"/>
  <c r="C181" i="1"/>
  <c r="C180" i="1"/>
  <c r="C178" i="1"/>
  <c r="C177" i="1"/>
  <c r="C176" i="1"/>
  <c r="C175" i="1"/>
  <c r="C174" i="1"/>
  <c r="C172" i="1"/>
  <c r="C171" i="1"/>
  <c r="C169" i="1"/>
  <c r="C168" i="1"/>
  <c r="C166" i="1"/>
  <c r="C165" i="1"/>
  <c r="C164" i="1"/>
  <c r="C163" i="1"/>
  <c r="C162" i="1"/>
  <c r="C160" i="1"/>
  <c r="C158" i="1"/>
  <c r="C157" i="1"/>
  <c r="C155" i="1"/>
  <c r="C154" i="1"/>
  <c r="C153" i="1"/>
  <c r="C151" i="1"/>
  <c r="C149" i="1"/>
  <c r="C147" i="1"/>
  <c r="C145" i="1"/>
  <c r="C143" i="1"/>
  <c r="C142" i="1"/>
  <c r="C141" i="1"/>
  <c r="C140" i="1"/>
  <c r="C139" i="1"/>
  <c r="C138" i="1"/>
  <c r="C137" i="1"/>
  <c r="C135" i="1"/>
  <c r="C134" i="1"/>
  <c r="C133" i="1"/>
  <c r="C132" i="1"/>
  <c r="C128" i="1"/>
  <c r="C126" i="1"/>
  <c r="C122" i="1"/>
  <c r="C120" i="1"/>
  <c r="C119" i="1"/>
  <c r="C103" i="1"/>
  <c r="C102" i="1"/>
  <c r="C101" i="1"/>
  <c r="C100" i="1"/>
  <c r="AO194" i="1" l="1"/>
  <c r="C194" i="1" s="1"/>
  <c r="AO195" i="1"/>
  <c r="C195" i="1" s="1"/>
  <c r="AO196" i="1"/>
  <c r="C196" i="1" s="1"/>
  <c r="AO197" i="1"/>
  <c r="C197" i="1" s="1"/>
  <c r="AO198" i="1"/>
  <c r="C198" i="1" s="1"/>
  <c r="AO199" i="1"/>
  <c r="C199" i="1" s="1"/>
  <c r="AO200" i="1"/>
  <c r="C200" i="1" s="1"/>
  <c r="AO201" i="1"/>
  <c r="C201" i="1" s="1"/>
  <c r="AO202" i="1"/>
  <c r="C202" i="1" s="1"/>
  <c r="AO203" i="1"/>
  <c r="C203" i="1" s="1"/>
  <c r="AO204" i="1"/>
  <c r="C204" i="1" s="1"/>
  <c r="AO205" i="1"/>
  <c r="AO206" i="1"/>
  <c r="C206" i="1" s="1"/>
  <c r="AO207" i="1"/>
  <c r="C207" i="1" s="1"/>
  <c r="AO208" i="1"/>
  <c r="C208" i="1" s="1"/>
  <c r="AO209" i="1"/>
  <c r="C209" i="1" s="1"/>
  <c r="AO210" i="1"/>
  <c r="C210" i="1" s="1"/>
  <c r="AO211" i="1"/>
  <c r="AO212" i="1"/>
  <c r="AO213" i="1"/>
  <c r="C213" i="1" s="1"/>
  <c r="AO214" i="1"/>
  <c r="AO215" i="1"/>
  <c r="AO216" i="1"/>
  <c r="C216" i="1" s="1"/>
  <c r="AO217" i="1"/>
  <c r="C217" i="1" s="1"/>
  <c r="AO218" i="1"/>
  <c r="C218" i="1" s="1"/>
  <c r="AO219" i="1"/>
  <c r="C219" i="1" s="1"/>
  <c r="AO220" i="1"/>
  <c r="C220" i="1" s="1"/>
  <c r="AO221" i="1"/>
  <c r="C221" i="1" s="1"/>
  <c r="AO222" i="1"/>
  <c r="C222" i="1" s="1"/>
  <c r="AO223" i="1"/>
  <c r="C223" i="1" s="1"/>
  <c r="AO224" i="1"/>
  <c r="C224" i="1" s="1"/>
  <c r="AO225" i="1"/>
  <c r="C225" i="1" s="1"/>
  <c r="AO226" i="1"/>
  <c r="AO227" i="1"/>
  <c r="AO228" i="1"/>
  <c r="AO229" i="1"/>
  <c r="C229" i="1" s="1"/>
  <c r="AO230" i="1"/>
  <c r="C230" i="1" s="1"/>
  <c r="AO231" i="1"/>
  <c r="C231" i="1" s="1"/>
  <c r="AO232" i="1"/>
  <c r="AO233" i="1"/>
  <c r="C233" i="1" s="1"/>
  <c r="AO234" i="1"/>
  <c r="C234" i="1" s="1"/>
  <c r="AO235" i="1"/>
  <c r="C235" i="1" s="1"/>
  <c r="AO193" i="1"/>
  <c r="C193" i="1" s="1"/>
  <c r="B100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98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100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121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100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B2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J5" i="2"/>
  <c r="J3" i="2"/>
  <c r="J2" i="2"/>
  <c r="J1" i="2"/>
  <c r="K3" i="3"/>
  <c r="K4" i="3"/>
  <c r="AB8" i="1" s="1"/>
  <c r="K5" i="3"/>
  <c r="AB9" i="1" s="1"/>
  <c r="K6" i="3"/>
  <c r="K7" i="3"/>
  <c r="K8" i="3"/>
  <c r="K9" i="3"/>
  <c r="K10" i="3"/>
  <c r="AB14" i="1" s="1"/>
  <c r="K11" i="3"/>
  <c r="K12" i="3"/>
  <c r="AB16" i="1" s="1"/>
  <c r="K13" i="3"/>
  <c r="AB17" i="1" s="1"/>
  <c r="K14" i="3"/>
  <c r="K15" i="3"/>
  <c r="AB19" i="1" s="1"/>
  <c r="K16" i="3"/>
  <c r="K17" i="3"/>
  <c r="K18" i="3"/>
  <c r="AB46" i="1" s="1"/>
  <c r="K19" i="3"/>
  <c r="K20" i="3"/>
  <c r="AB48" i="1" s="1"/>
  <c r="K21" i="3"/>
  <c r="AB49" i="1" s="1"/>
  <c r="K22" i="3"/>
  <c r="K23" i="3"/>
  <c r="AB51" i="1" s="1"/>
  <c r="K24" i="3"/>
  <c r="K25" i="3"/>
  <c r="K26" i="3"/>
  <c r="AB58" i="1" s="1"/>
  <c r="AC58" i="1" s="1"/>
  <c r="K27" i="3"/>
  <c r="K28" i="3"/>
  <c r="AB61" i="1" s="1"/>
  <c r="K29" i="3"/>
  <c r="AB62" i="1" s="1"/>
  <c r="K30" i="3"/>
  <c r="K31" i="3"/>
  <c r="AB64" i="1" s="1"/>
  <c r="K32" i="3"/>
  <c r="K33" i="3"/>
  <c r="K34" i="3"/>
  <c r="K35" i="3"/>
  <c r="K36" i="3"/>
  <c r="AB69" i="1" s="1"/>
  <c r="K37" i="3"/>
  <c r="AB70" i="1" s="1"/>
  <c r="K38" i="3"/>
  <c r="K39" i="3"/>
  <c r="AB72" i="1" s="1"/>
  <c r="K40" i="3"/>
  <c r="K41" i="3"/>
  <c r="K42" i="3"/>
  <c r="AB75" i="1" s="1"/>
  <c r="K2" i="3"/>
  <c r="AB50" i="1"/>
  <c r="AB6" i="1"/>
  <c r="AC6" i="1" s="1"/>
  <c r="AB5" i="1"/>
  <c r="AB3" i="1"/>
  <c r="AB4" i="1"/>
  <c r="AB7" i="1"/>
  <c r="AB10" i="1"/>
  <c r="AC10" i="1" s="1"/>
  <c r="AB11" i="1"/>
  <c r="AC11" i="1" s="1"/>
  <c r="AB12" i="1"/>
  <c r="AC12" i="1" s="1"/>
  <c r="AB13" i="1"/>
  <c r="AC13" i="1" s="1"/>
  <c r="AB15" i="1"/>
  <c r="AB18" i="1"/>
  <c r="AB20" i="1"/>
  <c r="AC20" i="1" s="1"/>
  <c r="AB21" i="1"/>
  <c r="AB22" i="1"/>
  <c r="AC22" i="1" s="1"/>
  <c r="AB23" i="1"/>
  <c r="AB24" i="1"/>
  <c r="AB25" i="1"/>
  <c r="AB26" i="1"/>
  <c r="AB27" i="1"/>
  <c r="AB28" i="1"/>
  <c r="AC28" i="1" s="1"/>
  <c r="AB29" i="1"/>
  <c r="AB30" i="1"/>
  <c r="AC30" i="1" s="1"/>
  <c r="AB31" i="1"/>
  <c r="AB32" i="1"/>
  <c r="AB33" i="1"/>
  <c r="AB34" i="1"/>
  <c r="AB35" i="1"/>
  <c r="AB36" i="1"/>
  <c r="AC36" i="1" s="1"/>
  <c r="AB37" i="1"/>
  <c r="AB38" i="1"/>
  <c r="AC38" i="1" s="1"/>
  <c r="AB39" i="1"/>
  <c r="AB40" i="1"/>
  <c r="AB41" i="1"/>
  <c r="AB42" i="1"/>
  <c r="AB43" i="1"/>
  <c r="AB44" i="1"/>
  <c r="AC44" i="1" s="1"/>
  <c r="AB45" i="1"/>
  <c r="AB47" i="1"/>
  <c r="AB52" i="1"/>
  <c r="AC52" i="1" s="1"/>
  <c r="AB53" i="1"/>
  <c r="AB54" i="1"/>
  <c r="AC54" i="1" s="1"/>
  <c r="AB55" i="1"/>
  <c r="AB56" i="1"/>
  <c r="AB57" i="1"/>
  <c r="AB59" i="1"/>
  <c r="AB60" i="1"/>
  <c r="AC60" i="1" s="1"/>
  <c r="AB63" i="1"/>
  <c r="AC63" i="1" s="1"/>
  <c r="AB65" i="1"/>
  <c r="AB66" i="1"/>
  <c r="AB67" i="1"/>
  <c r="AB68" i="1"/>
  <c r="AC68" i="1" s="1"/>
  <c r="AB71" i="1"/>
  <c r="AC71" i="1" s="1"/>
  <c r="AB73" i="1"/>
  <c r="AB74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C49" i="1" l="1"/>
  <c r="AC18" i="1"/>
  <c r="AC42" i="1"/>
  <c r="AC34" i="1"/>
  <c r="AC26" i="1"/>
  <c r="AC43" i="1"/>
  <c r="AC35" i="1"/>
  <c r="AC27" i="1"/>
  <c r="AC3" i="1"/>
  <c r="AC51" i="1"/>
  <c r="AC19" i="1"/>
  <c r="AC90" i="1"/>
  <c r="AC82" i="1"/>
  <c r="AC45" i="1"/>
  <c r="AC37" i="1"/>
  <c r="AC29" i="1"/>
  <c r="AC21" i="1"/>
  <c r="AC5" i="1"/>
  <c r="AC53" i="1"/>
  <c r="AC50" i="1"/>
  <c r="AC55" i="1"/>
  <c r="AC62" i="1"/>
  <c r="AC47" i="1"/>
  <c r="AC56" i="1"/>
  <c r="AC79" i="1"/>
  <c r="AC73" i="1"/>
  <c r="AC65" i="1"/>
  <c r="AC41" i="1"/>
  <c r="AC33" i="1"/>
  <c r="AC25" i="1"/>
  <c r="AC17" i="1"/>
  <c r="AC92" i="1"/>
  <c r="AC84" i="1"/>
  <c r="AC76" i="1"/>
  <c r="AC67" i="1"/>
  <c r="AC59" i="1"/>
  <c r="AC7" i="1"/>
  <c r="AC75" i="1"/>
  <c r="AC74" i="1"/>
  <c r="AC66" i="1"/>
  <c r="AC39" i="1"/>
  <c r="AC31" i="1"/>
  <c r="AC23" i="1"/>
  <c r="AC15" i="1"/>
  <c r="AC4" i="1"/>
  <c r="AC95" i="1"/>
  <c r="AC78" i="1"/>
  <c r="AC69" i="1"/>
  <c r="AC61" i="1"/>
  <c r="AC87" i="1"/>
  <c r="AC93" i="1"/>
  <c r="AC77" i="1"/>
  <c r="AC46" i="1"/>
  <c r="AC14" i="1"/>
  <c r="AC70" i="1"/>
  <c r="AC85" i="1"/>
  <c r="AC48" i="1"/>
  <c r="AC72" i="1"/>
  <c r="AC64" i="1"/>
  <c r="AC96" i="1"/>
  <c r="AC88" i="1"/>
  <c r="AC80" i="1"/>
  <c r="AC8" i="1"/>
  <c r="AC40" i="1"/>
  <c r="AC32" i="1"/>
  <c r="AC24" i="1"/>
  <c r="AC16" i="1"/>
  <c r="AC91" i="1"/>
  <c r="AC83" i="1"/>
  <c r="AC57" i="1"/>
  <c r="AC97" i="1"/>
  <c r="AC89" i="1"/>
  <c r="AC81" i="1"/>
  <c r="AC94" i="1"/>
  <c r="AC86" i="1"/>
  <c r="AC9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Peruzzo, Fabrizio</author>
  </authors>
  <commentList>
    <comment ref="M1" authorId="0" shapeId="0" xr:uid="{5CF43A83-1ADA-4CD1-9197-A080BDB45724}">
      <text>
        <r>
          <rPr>
            <b/>
            <sz val="9"/>
            <color indexed="81"/>
            <rFont val="Tahoma"/>
            <charset val="1"/>
          </rPr>
          <t>Peruzzo, Fabrizio:</t>
        </r>
        <r>
          <rPr>
            <sz val="9"/>
            <color indexed="81"/>
            <rFont val="Tahoma"/>
            <charset val="1"/>
          </rPr>
          <t xml:space="preserve">
1-Basalt
2-Nontronite
3-Pyroclast
4
4-Conglomerate
5-Clay</t>
        </r>
      </text>
    </comment>
  </commentList>
</comments>
</file>

<file path=xl/sharedStrings.xml><?xml version="1.0" encoding="utf-8"?>
<sst xmlns="http://schemas.openxmlformats.org/spreadsheetml/2006/main" count="2528" uniqueCount="593">
  <si>
    <t>name</t>
  </si>
  <si>
    <t>dry_weight</t>
  </si>
  <si>
    <t>water_cont</t>
  </si>
  <si>
    <t>void_ratio</t>
  </si>
  <si>
    <t>degree_sat</t>
  </si>
  <si>
    <t>UCS</t>
  </si>
  <si>
    <t>elastic_mod</t>
  </si>
  <si>
    <t>poisson</t>
  </si>
  <si>
    <t>data8</t>
  </si>
  <si>
    <t>diameter</t>
  </si>
  <si>
    <t>force</t>
  </si>
  <si>
    <t>data11</t>
  </si>
  <si>
    <t>depth</t>
  </si>
  <si>
    <t>rock_type</t>
  </si>
  <si>
    <t>name_file</t>
  </si>
  <si>
    <t>BS-1</t>
  </si>
  <si>
    <t>BS-2</t>
  </si>
  <si>
    <t>BS-3</t>
  </si>
  <si>
    <t>BS - 4</t>
  </si>
  <si>
    <t>BS - 5</t>
  </si>
  <si>
    <t>BS - 6</t>
  </si>
  <si>
    <t>BS - 19</t>
  </si>
  <si>
    <t>BS - 20</t>
  </si>
  <si>
    <t>BS - 21</t>
  </si>
  <si>
    <t>BS - 22</t>
  </si>
  <si>
    <t>BS - 23</t>
  </si>
  <si>
    <t>BS - 24</t>
  </si>
  <si>
    <t>BS - 25</t>
  </si>
  <si>
    <t>BS - 26</t>
  </si>
  <si>
    <t>BS - 27</t>
  </si>
  <si>
    <t>BS - 28</t>
  </si>
  <si>
    <t>BS - 29</t>
  </si>
  <si>
    <t>BS - 30</t>
  </si>
  <si>
    <t>1800</t>
  </si>
  <si>
    <t>1711</t>
  </si>
  <si>
    <t>1885</t>
  </si>
  <si>
    <t>1755</t>
  </si>
  <si>
    <t>1740</t>
  </si>
  <si>
    <t>0.83</t>
  </si>
  <si>
    <t>0.84</t>
  </si>
  <si>
    <t>0.91</t>
  </si>
  <si>
    <t>4.78</t>
  </si>
  <si>
    <t>5.09</t>
  </si>
  <si>
    <t>2.54</t>
  </si>
  <si>
    <t>9.9</t>
  </si>
  <si>
    <t>10.3</t>
  </si>
  <si>
    <t>10.0</t>
  </si>
  <si>
    <t>10.1</t>
  </si>
  <si>
    <t>9.4</t>
  </si>
  <si>
    <t>10.5</t>
  </si>
  <si>
    <t>9.0</t>
  </si>
  <si>
    <t>11.5</t>
  </si>
  <si>
    <t>12.1</t>
  </si>
  <si>
    <t>-</t>
  </si>
  <si>
    <t>149.2</t>
  </si>
  <si>
    <t>125.6</t>
  </si>
  <si>
    <t>83.4</t>
  </si>
  <si>
    <t>24.4</t>
  </si>
  <si>
    <t>22.6</t>
  </si>
  <si>
    <t>88.1</t>
  </si>
  <si>
    <t>12.36</t>
  </si>
  <si>
    <t>10.23</t>
  </si>
  <si>
    <t>8.03</t>
  </si>
  <si>
    <t>13.68</t>
  </si>
  <si>
    <t>9.11</t>
  </si>
  <si>
    <t>13.35</t>
  </si>
  <si>
    <t>5.86</t>
  </si>
  <si>
    <t>8.31</t>
  </si>
  <si>
    <t>7.07</t>
  </si>
  <si>
    <t>12.9</t>
  </si>
  <si>
    <t>7.78</t>
  </si>
  <si>
    <t>7.77</t>
  </si>
  <si>
    <t>52.5</t>
  </si>
  <si>
    <t>54.6</t>
  </si>
  <si>
    <t>58.1</t>
  </si>
  <si>
    <t>15.9</t>
  </si>
  <si>
    <t>16.6</t>
  </si>
  <si>
    <t>34.9</t>
  </si>
  <si>
    <t>0.26</t>
  </si>
  <si>
    <t>0.14</t>
  </si>
  <si>
    <t>0.18</t>
  </si>
  <si>
    <t>0.39</t>
  </si>
  <si>
    <t>0.24</t>
  </si>
  <si>
    <t>Modulus_BS-1_CET.pdf</t>
  </si>
  <si>
    <t>Modulus_BS-2_CET.pdf</t>
  </si>
  <si>
    <t>Modulus_BS-3_CET.pdf</t>
  </si>
  <si>
    <t>Modulus_BS-4_CET.pdf</t>
  </si>
  <si>
    <t>Modulus_BS-5_CET.pdf</t>
  </si>
  <si>
    <t>Modulus_BS-6_MAT.pdf</t>
  </si>
  <si>
    <t>UCS_BS-19_GEOR001658.pdf</t>
  </si>
  <si>
    <t>UCS_BS-20_GEOR001659.pdf</t>
  </si>
  <si>
    <t>UCS_BS-21_GEOR001660.pdf</t>
  </si>
  <si>
    <t>UCS_BS-22_GEOR001661.pdf</t>
  </si>
  <si>
    <t>UCS_BS-23_GEOR001662.pdf</t>
  </si>
  <si>
    <t>UCS_BS-24_GEOR001663.pdf</t>
  </si>
  <si>
    <t>UCS_BS-25_GEOR001664.pdf</t>
  </si>
  <si>
    <t>UCS_BS-26_GEOR001665.pdf</t>
  </si>
  <si>
    <t>UCS_BS-27_GEOR001666.pdf</t>
  </si>
  <si>
    <t>UCS_BS-28_GEOR001667.pdf</t>
  </si>
  <si>
    <t>UCS_BS-29_GEOR00166.pdf</t>
  </si>
  <si>
    <t>UCS_BS-30_GEOR001669.pdf</t>
  </si>
  <si>
    <t>bs-31</t>
  </si>
  <si>
    <t>2752</t>
  </si>
  <si>
    <t>1.0</t>
  </si>
  <si>
    <t>60.7</t>
  </si>
  <si>
    <t>62.3</t>
  </si>
  <si>
    <t>0.23</t>
  </si>
  <si>
    <t>Modulus_bs31-bs42.pdf page_1</t>
  </si>
  <si>
    <t>bs-32</t>
  </si>
  <si>
    <t>2819</t>
  </si>
  <si>
    <t>0.5</t>
  </si>
  <si>
    <t>87.1</t>
  </si>
  <si>
    <t>70.3</t>
  </si>
  <si>
    <t>Modulus_bs31-bs42.pdf page_2</t>
  </si>
  <si>
    <t>bs-33</t>
  </si>
  <si>
    <t>2719</t>
  </si>
  <si>
    <t>1.3</t>
  </si>
  <si>
    <t>62.0</t>
  </si>
  <si>
    <t>Modulus_bs31-bs42.pdf page_3</t>
  </si>
  <si>
    <t>bs-34</t>
  </si>
  <si>
    <t>2744</t>
  </si>
  <si>
    <t>0.9</t>
  </si>
  <si>
    <t>95.6</t>
  </si>
  <si>
    <t>75.1</t>
  </si>
  <si>
    <t>0.2</t>
  </si>
  <si>
    <t>Modulus_bs31-bs42.pdf page_4</t>
  </si>
  <si>
    <t>bs-35</t>
  </si>
  <si>
    <t>2813</t>
  </si>
  <si>
    <t>0.6</t>
  </si>
  <si>
    <t>150.0</t>
  </si>
  <si>
    <t>62.1</t>
  </si>
  <si>
    <t>Modulus_bs31-bs42.pdf page_5</t>
  </si>
  <si>
    <t>bs-36</t>
  </si>
  <si>
    <t>2792</t>
  </si>
  <si>
    <t>0.7</t>
  </si>
  <si>
    <t>40.4</t>
  </si>
  <si>
    <t>72.1</t>
  </si>
  <si>
    <t>Modulus_bs31-bs42.pdf page_6</t>
  </si>
  <si>
    <t>bs-37</t>
  </si>
  <si>
    <t>2799</t>
  </si>
  <si>
    <t>0.8</t>
  </si>
  <si>
    <t>67.2</t>
  </si>
  <si>
    <t>67.8</t>
  </si>
  <si>
    <t>0.28</t>
  </si>
  <si>
    <t>Modulus_bs31-bs42.pdf page_7</t>
  </si>
  <si>
    <t>bs-38</t>
  </si>
  <si>
    <t>2743</t>
  </si>
  <si>
    <t>80.1</t>
  </si>
  <si>
    <t>55.8</t>
  </si>
  <si>
    <t>Modulus_bs31-bs42.pdf page_8</t>
  </si>
  <si>
    <t>bs-39</t>
  </si>
  <si>
    <t>2685</t>
  </si>
  <si>
    <t>1.8</t>
  </si>
  <si>
    <t>63.7</t>
  </si>
  <si>
    <t>Modulus_bs31-bs42.pdf page_9</t>
  </si>
  <si>
    <t>bs-40</t>
  </si>
  <si>
    <t>2756</t>
  </si>
  <si>
    <t>158.5</t>
  </si>
  <si>
    <t>Modulus_bs31-bs42.pdf page_10</t>
  </si>
  <si>
    <t>bs-41</t>
  </si>
  <si>
    <t>2755</t>
  </si>
  <si>
    <t>1.1</t>
  </si>
  <si>
    <t>38.2</t>
  </si>
  <si>
    <t>38.7</t>
  </si>
  <si>
    <t>0.21</t>
  </si>
  <si>
    <t>Modulus_bs31-bs42.pdf page_11</t>
  </si>
  <si>
    <t>bs-42</t>
  </si>
  <si>
    <t>2742</t>
  </si>
  <si>
    <t>73.0</t>
  </si>
  <si>
    <t>55.6</t>
  </si>
  <si>
    <t>Modulus_bs31-bs42.pdf page_12</t>
  </si>
  <si>
    <t>bs-43</t>
  </si>
  <si>
    <t>2874</t>
  </si>
  <si>
    <t>158.9</t>
  </si>
  <si>
    <t>69.1</t>
  </si>
  <si>
    <t>Modulus_bs43-bs54_PH1D 42.25~33.25.pdf page_1</t>
  </si>
  <si>
    <t>bs-44</t>
  </si>
  <si>
    <t>2875</t>
  </si>
  <si>
    <t>131.9</t>
  </si>
  <si>
    <t>Modulus_bs43-bs54_PH1D 42.25~33.25.pdf page_2</t>
  </si>
  <si>
    <t>bs-45</t>
  </si>
  <si>
    <t>2851</t>
  </si>
  <si>
    <t>Modulus_bs43-bs54_PH1D 42.25~33.25.pdf page_3</t>
  </si>
  <si>
    <t>bs-46</t>
  </si>
  <si>
    <t>2873</t>
  </si>
  <si>
    <t>127.2</t>
  </si>
  <si>
    <t>Modulus_bs43-bs54_PH1D 42.25~33.25.pdf page_4</t>
  </si>
  <si>
    <t>bs-47</t>
  </si>
  <si>
    <t>2879</t>
  </si>
  <si>
    <t>65.2</t>
  </si>
  <si>
    <t>89.2</t>
  </si>
  <si>
    <t>0.37</t>
  </si>
  <si>
    <t>Modulus_bs43-bs54_PH1D 42.25~33.25.pdf page_5</t>
  </si>
  <si>
    <t>bs-48</t>
  </si>
  <si>
    <t>2914</t>
  </si>
  <si>
    <t>121.8</t>
  </si>
  <si>
    <t>Modulus_bs43-bs54_PH1D 42.25~33.25.pdf page_6</t>
  </si>
  <si>
    <t>bs-49</t>
  </si>
  <si>
    <t>2917</t>
  </si>
  <si>
    <t>93.7</t>
  </si>
  <si>
    <t>Modulus_bs43-bs54_PH1D 42.25~33.25.pdf page_7</t>
  </si>
  <si>
    <t>bs-50</t>
  </si>
  <si>
    <t>2872</t>
  </si>
  <si>
    <t>95.0</t>
  </si>
  <si>
    <t>57.9</t>
  </si>
  <si>
    <t>Modulus_bs43-bs54_PH1D 42.25~33.25.pdf page_8</t>
  </si>
  <si>
    <t>bs-51</t>
  </si>
  <si>
    <t>2910</t>
  </si>
  <si>
    <t>136.8</t>
  </si>
  <si>
    <t>Modulus_bs43-bs54_PH1D 42.25~33.25.pdf page_9</t>
  </si>
  <si>
    <t>bs-52</t>
  </si>
  <si>
    <t>2868</t>
  </si>
  <si>
    <t>61.8</t>
  </si>
  <si>
    <t>Modulus_bs43-bs54_PH1D 42.25~33.25.pdf page_10</t>
  </si>
  <si>
    <t>bs-53</t>
  </si>
  <si>
    <t>2866</t>
  </si>
  <si>
    <t>87.0</t>
  </si>
  <si>
    <t>Modulus_bs43-bs54_PH1D 42.25~33.25.pdf page_11</t>
  </si>
  <si>
    <t>bs-54</t>
  </si>
  <si>
    <t>2806</t>
  </si>
  <si>
    <t>Modulus_bs43-bs54_PH1D 42.25~33.25.pdf page_12</t>
  </si>
  <si>
    <t>h-1</t>
  </si>
  <si>
    <t>2164</t>
  </si>
  <si>
    <t>5.7</t>
  </si>
  <si>
    <t>18.1</t>
  </si>
  <si>
    <t>12.15</t>
  </si>
  <si>
    <t>Modulus_H and G.pdf page_1</t>
  </si>
  <si>
    <t>h-2</t>
  </si>
  <si>
    <t>5.8</t>
  </si>
  <si>
    <t>17.3</t>
  </si>
  <si>
    <t>13.30</t>
  </si>
  <si>
    <t>Modulus_H and G.pdf page_2</t>
  </si>
  <si>
    <t>h-3</t>
  </si>
  <si>
    <t>2187</t>
  </si>
  <si>
    <t>5.5</t>
  </si>
  <si>
    <t>21.7</t>
  </si>
  <si>
    <t>0.11</t>
  </si>
  <si>
    <t>12.40</t>
  </si>
  <si>
    <t>Modulus_H and G.pdf page_3</t>
  </si>
  <si>
    <t>h-4</t>
  </si>
  <si>
    <t>2291</t>
  </si>
  <si>
    <t>3.7</t>
  </si>
  <si>
    <t>18.0</t>
  </si>
  <si>
    <t>14.15</t>
  </si>
  <si>
    <t>Modulus_H and G.pdf page_4</t>
  </si>
  <si>
    <t>h-5</t>
  </si>
  <si>
    <t>2191</t>
  </si>
  <si>
    <t>4.4</t>
  </si>
  <si>
    <t>8.6</t>
  </si>
  <si>
    <t>14.35</t>
  </si>
  <si>
    <t>Modulus_H and G.pdf page_5</t>
  </si>
  <si>
    <t>g-1</t>
  </si>
  <si>
    <t>2163</t>
  </si>
  <si>
    <t>4.9</t>
  </si>
  <si>
    <t>17.0</t>
  </si>
  <si>
    <t>18.20</t>
  </si>
  <si>
    <t>Modulus_H and G.pdf page_6</t>
  </si>
  <si>
    <t>g-2</t>
  </si>
  <si>
    <t>1975</t>
  </si>
  <si>
    <t>6.2</t>
  </si>
  <si>
    <t>25.8</t>
  </si>
  <si>
    <t>0.04</t>
  </si>
  <si>
    <t>18.40</t>
  </si>
  <si>
    <t>Modulus_H and G.pdf page_7</t>
  </si>
  <si>
    <t>g-3</t>
  </si>
  <si>
    <t>2069</t>
  </si>
  <si>
    <t>11.7</t>
  </si>
  <si>
    <t>18.60</t>
  </si>
  <si>
    <t>Modulus_H and G.pdf page_8</t>
  </si>
  <si>
    <t>g-4</t>
  </si>
  <si>
    <t>2114</t>
  </si>
  <si>
    <t>11.2</t>
  </si>
  <si>
    <t>18.80</t>
  </si>
  <si>
    <t>Modulus_H and G.pdf page_9</t>
  </si>
  <si>
    <t>g-5</t>
  </si>
  <si>
    <t>2147</t>
  </si>
  <si>
    <t>6.0</t>
  </si>
  <si>
    <t>20.9</t>
  </si>
  <si>
    <t>19.00</t>
  </si>
  <si>
    <t>Modulus_H and G.pdf page_10</t>
  </si>
  <si>
    <t>g-6</t>
  </si>
  <si>
    <t>2893</t>
  </si>
  <si>
    <t>0.3</t>
  </si>
  <si>
    <t>61.5</t>
  </si>
  <si>
    <t>35.80</t>
  </si>
  <si>
    <t>Modulus_H and G.pdf page_11</t>
  </si>
  <si>
    <t>g-7</t>
  </si>
  <si>
    <t>2887</t>
  </si>
  <si>
    <t>64.6</t>
  </si>
  <si>
    <t>36.70</t>
  </si>
  <si>
    <t>Modulus_H and G.pdf page_12</t>
  </si>
  <si>
    <t>g-8</t>
  </si>
  <si>
    <t>2423</t>
  </si>
  <si>
    <t>3.4</t>
  </si>
  <si>
    <t>39.5</t>
  </si>
  <si>
    <t>40.65</t>
  </si>
  <si>
    <t>Modulus_H and G.pdf page_13</t>
  </si>
  <si>
    <t>g-9</t>
  </si>
  <si>
    <t>2619</t>
  </si>
  <si>
    <t>2.1</t>
  </si>
  <si>
    <t>45.0</t>
  </si>
  <si>
    <t>40.85</t>
  </si>
  <si>
    <t>Modulus_H and G.pdf page_14</t>
  </si>
  <si>
    <t>g-10</t>
  </si>
  <si>
    <t>2482</t>
  </si>
  <si>
    <t>3.3</t>
  </si>
  <si>
    <t>25.1</t>
  </si>
  <si>
    <t>41.00</t>
  </si>
  <si>
    <t>Modulus_H and G.pdf page_15</t>
  </si>
  <si>
    <t>g-11</t>
  </si>
  <si>
    <t>2745</t>
  </si>
  <si>
    <t>49.8</t>
  </si>
  <si>
    <t>47.55</t>
  </si>
  <si>
    <t>Modulus_H and G.pdf page_16</t>
  </si>
  <si>
    <t>b-1</t>
  </si>
  <si>
    <t>1926</t>
  </si>
  <si>
    <t>7.92</t>
  </si>
  <si>
    <t>9.5</t>
  </si>
  <si>
    <t>0.12</t>
  </si>
  <si>
    <t>Modulus_B-1_EMR0000039.pdf</t>
  </si>
  <si>
    <t>b-2</t>
  </si>
  <si>
    <t>1790</t>
  </si>
  <si>
    <t>12.03</t>
  </si>
  <si>
    <t>8.2</t>
  </si>
  <si>
    <t>0.19</t>
  </si>
  <si>
    <t>Modulus_B-2_EMR0000040.pdf</t>
  </si>
  <si>
    <t>b-3</t>
  </si>
  <si>
    <t>1781</t>
  </si>
  <si>
    <t>6.3</t>
  </si>
  <si>
    <t>0.29</t>
  </si>
  <si>
    <t>Modulus_B-3_EMR0000041.pdf</t>
  </si>
  <si>
    <t>b-4</t>
  </si>
  <si>
    <t>1743</t>
  </si>
  <si>
    <t>12.19</t>
  </si>
  <si>
    <t>7.5</t>
  </si>
  <si>
    <t>2.7</t>
  </si>
  <si>
    <t>0.13</t>
  </si>
  <si>
    <t>Modulus_B-4_EMR0000042.pdf</t>
  </si>
  <si>
    <t>b-5</t>
  </si>
  <si>
    <t>1788</t>
  </si>
  <si>
    <t>12.71</t>
  </si>
  <si>
    <t>8.0</t>
  </si>
  <si>
    <t>1.2</t>
  </si>
  <si>
    <t>Modulus_B-5_EMR0000043.pdf</t>
  </si>
  <si>
    <t>b-6</t>
  </si>
  <si>
    <t>1906</t>
  </si>
  <si>
    <t>12.81</t>
  </si>
  <si>
    <t>Modulus_B-6_EMR0000044.pdf</t>
  </si>
  <si>
    <t>bs-16</t>
  </si>
  <si>
    <t>1774</t>
  </si>
  <si>
    <t>10.54</t>
  </si>
  <si>
    <t>0.25</t>
  </si>
  <si>
    <t>Modulus_BS-16_EMR0000030.pdf</t>
  </si>
  <si>
    <t>1760</t>
  </si>
  <si>
    <t>3.85</t>
  </si>
  <si>
    <t>UCS_BS-16 W_GEOR001657.pdf</t>
  </si>
  <si>
    <t>bs-17</t>
  </si>
  <si>
    <t>1737</t>
  </si>
  <si>
    <t>3.38</t>
  </si>
  <si>
    <t>UCS_BS-17 W_GEOR001655 .pdf</t>
  </si>
  <si>
    <t>bs-18</t>
  </si>
  <si>
    <t>1842</t>
  </si>
  <si>
    <t>3.64</t>
  </si>
  <si>
    <t>UCS_BS-18 W_GEOR001656 .pdf</t>
  </si>
  <si>
    <t>c-1</t>
  </si>
  <si>
    <t>1874</t>
  </si>
  <si>
    <t>10.9</t>
  </si>
  <si>
    <t>10.48</t>
  </si>
  <si>
    <t>UCS_C-1_GEOR001670.pdf</t>
  </si>
  <si>
    <t>c-2</t>
  </si>
  <si>
    <t>1967</t>
  </si>
  <si>
    <t>7.6</t>
  </si>
  <si>
    <t>11.08</t>
  </si>
  <si>
    <t>UCS_C-2_GEOR001671.pdf</t>
  </si>
  <si>
    <t>c-3</t>
  </si>
  <si>
    <t>1718</t>
  </si>
  <si>
    <t>12.6</t>
  </si>
  <si>
    <t>10.43</t>
  </si>
  <si>
    <t>UCS_C-3_GEOR001672.pdf</t>
  </si>
  <si>
    <t>c-4</t>
  </si>
  <si>
    <t>1733</t>
  </si>
  <si>
    <t>12.7</t>
  </si>
  <si>
    <t>10.83</t>
  </si>
  <si>
    <t>UCS_C-4_GEOR001673.pdf</t>
  </si>
  <si>
    <t>c-5</t>
  </si>
  <si>
    <t>1770</t>
  </si>
  <si>
    <t>11.83</t>
  </si>
  <si>
    <t>UCS_C-5_GEOR001674.pdf</t>
  </si>
  <si>
    <t>c-6</t>
  </si>
  <si>
    <t>1719</t>
  </si>
  <si>
    <t>13.2</t>
  </si>
  <si>
    <t>10.66</t>
  </si>
  <si>
    <t>UCS_C-6_GEOR001675.pdf</t>
  </si>
  <si>
    <t>B - 10</t>
  </si>
  <si>
    <t>1910</t>
  </si>
  <si>
    <t>5.36</t>
  </si>
  <si>
    <t>19.5</t>
  </si>
  <si>
    <t>6.8</t>
  </si>
  <si>
    <t>0.1</t>
  </si>
  <si>
    <t>Modulus_B - 10_EMR0000036.pdf</t>
  </si>
  <si>
    <t>B - 11</t>
  </si>
  <si>
    <t>2038</t>
  </si>
  <si>
    <t>5.20</t>
  </si>
  <si>
    <t>21.1</t>
  </si>
  <si>
    <t>7.3</t>
  </si>
  <si>
    <t>Modulus_B - 11_EMR0000037.pdf</t>
  </si>
  <si>
    <t>B - 12</t>
  </si>
  <si>
    <t>1931</t>
  </si>
  <si>
    <t>6.38</t>
  </si>
  <si>
    <t>17.6</t>
  </si>
  <si>
    <t>6.1</t>
  </si>
  <si>
    <t>Modulus_B - 12_EMR0000038.pdf</t>
  </si>
  <si>
    <t>B - 7</t>
  </si>
  <si>
    <t>1997</t>
  </si>
  <si>
    <t>4.46</t>
  </si>
  <si>
    <t>14.3</t>
  </si>
  <si>
    <t>Modulus_B - 7_EMR0000033.pdf</t>
  </si>
  <si>
    <t>B - 8</t>
  </si>
  <si>
    <t>1937</t>
  </si>
  <si>
    <t>5.50</t>
  </si>
  <si>
    <t>14.7</t>
  </si>
  <si>
    <t>7.4</t>
  </si>
  <si>
    <t>0.17</t>
  </si>
  <si>
    <t>Modulus_B - 8_EMR0000034.pdf</t>
  </si>
  <si>
    <t>B - 9</t>
  </si>
  <si>
    <t>1956</t>
  </si>
  <si>
    <t>5.26</t>
  </si>
  <si>
    <t>19.0</t>
  </si>
  <si>
    <t>Modulus_B - 9_EMR0000035.pdf</t>
  </si>
  <si>
    <t>PYR - 10</t>
  </si>
  <si>
    <t>1892</t>
  </si>
  <si>
    <t>6.04</t>
  </si>
  <si>
    <t>0.06</t>
  </si>
  <si>
    <t>Modulus_PYR-10_EMR0000009.pdf</t>
  </si>
  <si>
    <t>PYR - 11</t>
  </si>
  <si>
    <t>2052</t>
  </si>
  <si>
    <t>5.88</t>
  </si>
  <si>
    <t>6.6</t>
  </si>
  <si>
    <t>Modulus_PYR-11_EMR0000010.pdf</t>
  </si>
  <si>
    <t>PYR - 13</t>
  </si>
  <si>
    <t>1922</t>
  </si>
  <si>
    <t>5.82</t>
  </si>
  <si>
    <t>14.5</t>
  </si>
  <si>
    <t>0.09</t>
  </si>
  <si>
    <t>Modulus_PYR-13_EMR0000021.pdf</t>
  </si>
  <si>
    <t>PYR - 14</t>
  </si>
  <si>
    <t>2010</t>
  </si>
  <si>
    <t>5.85</t>
  </si>
  <si>
    <t>16.4</t>
  </si>
  <si>
    <t>7.1</t>
  </si>
  <si>
    <t>Modulus_PYR-14_EMR0000022.pdf</t>
  </si>
  <si>
    <t>PYR - 15</t>
  </si>
  <si>
    <t>2033</t>
  </si>
  <si>
    <t>6.41</t>
  </si>
  <si>
    <t>13.9</t>
  </si>
  <si>
    <t>5.6</t>
  </si>
  <si>
    <t>Modulus_PYR-15_EMR0000023.pdf</t>
  </si>
  <si>
    <t>PYR - 16</t>
  </si>
  <si>
    <t>2042</t>
  </si>
  <si>
    <t>12.3</t>
  </si>
  <si>
    <t>0.15</t>
  </si>
  <si>
    <t>Modulus_PYR-16_EMR0000024.pdf</t>
  </si>
  <si>
    <t>PYR - 17</t>
  </si>
  <si>
    <t>1949</t>
  </si>
  <si>
    <t>6.22</t>
  </si>
  <si>
    <t>12.2</t>
  </si>
  <si>
    <t>Modulus_PYR-17_EMR0000025.pdf</t>
  </si>
  <si>
    <t>PYR - 18</t>
  </si>
  <si>
    <t>1932</t>
  </si>
  <si>
    <t>6.37</t>
  </si>
  <si>
    <t>15.8</t>
  </si>
  <si>
    <t>Modulus_PYR-18_EMR0000026.pdf</t>
  </si>
  <si>
    <t>PYR-1</t>
  </si>
  <si>
    <t>2503</t>
  </si>
  <si>
    <t>3.01</t>
  </si>
  <si>
    <t>30.6</t>
  </si>
  <si>
    <t>22.1</t>
  </si>
  <si>
    <t>Modulus_PYR-1_GEOR001412.pdf</t>
  </si>
  <si>
    <t>PYR-2</t>
  </si>
  <si>
    <t>1872</t>
  </si>
  <si>
    <t>3.12</t>
  </si>
  <si>
    <t>Modulus_PYR-2_GEOR001413.pdf</t>
  </si>
  <si>
    <t>PYR-3</t>
  </si>
  <si>
    <t>5.63</t>
  </si>
  <si>
    <t>7.9</t>
  </si>
  <si>
    <t>5.2</t>
  </si>
  <si>
    <t>0.32</t>
  </si>
  <si>
    <t>Modulus_PYR-3_GEOR001414.pdf</t>
  </si>
  <si>
    <t>PYR-4</t>
  </si>
  <si>
    <t>1674</t>
  </si>
  <si>
    <t>5.29</t>
  </si>
  <si>
    <t>9.2</t>
  </si>
  <si>
    <t>Modulus_PYR-4_GEOR001415.pdf</t>
  </si>
  <si>
    <t>PYR-5</t>
  </si>
  <si>
    <t>1586</t>
  </si>
  <si>
    <t>4.81</t>
  </si>
  <si>
    <t>9.3</t>
  </si>
  <si>
    <t>6.7</t>
  </si>
  <si>
    <t>0.41</t>
  </si>
  <si>
    <t>Modulus_PYR-5_GEOR001416.pdf</t>
  </si>
  <si>
    <t>PYR-6</t>
  </si>
  <si>
    <t>2145</t>
  </si>
  <si>
    <t>4.22</t>
  </si>
  <si>
    <t>0.4</t>
  </si>
  <si>
    <t>Modulus_PYR-6_GEOR001417.pdf</t>
  </si>
  <si>
    <t>PYR - 7</t>
  </si>
  <si>
    <t>2000</t>
  </si>
  <si>
    <t>3.54</t>
  </si>
  <si>
    <t>Modulus_PYR-7_GEOR001514.pdf</t>
  </si>
  <si>
    <t>PYR - 9</t>
  </si>
  <si>
    <t>6.30</t>
  </si>
  <si>
    <t>7.0</t>
  </si>
  <si>
    <t>Modulus_PYR-9_EMR0000008.pdf</t>
  </si>
  <si>
    <t>type</t>
  </si>
  <si>
    <t>BS-S</t>
  </si>
  <si>
    <t>BS-W_Am</t>
  </si>
  <si>
    <t>PYR</t>
  </si>
  <si>
    <t>BS-W_Nt</t>
  </si>
  <si>
    <t>BS-W-Ves</t>
  </si>
  <si>
    <t>note</t>
  </si>
  <si>
    <t>with inclusions</t>
  </si>
  <si>
    <t>Chainage</t>
  </si>
  <si>
    <t>CET</t>
  </si>
  <si>
    <t>MAT</t>
  </si>
  <si>
    <t>PH1D</t>
  </si>
  <si>
    <t>MAT</t>
    <phoneticPr fontId="0" type="noConversion"/>
  </si>
  <si>
    <t>CET</t>
    <phoneticPr fontId="0" type="noConversion"/>
  </si>
  <si>
    <t>Vh from bottom</t>
  </si>
  <si>
    <t>RQD</t>
  </si>
  <si>
    <t>Rs</t>
  </si>
  <si>
    <t>RMR</t>
  </si>
  <si>
    <t>spacing</t>
  </si>
  <si>
    <t>pyr</t>
  </si>
  <si>
    <t>Bs-bl</t>
  </si>
  <si>
    <t>Amyg-Nt-Vglass</t>
  </si>
  <si>
    <t>Bs</t>
  </si>
  <si>
    <t>Bs-Vs Tuff</t>
  </si>
  <si>
    <t>Tunnel</t>
  </si>
  <si>
    <t>ID-num</t>
  </si>
  <si>
    <t>pred_class</t>
  </si>
  <si>
    <t>pred_class_w</t>
  </si>
  <si>
    <t>pred_class_i</t>
  </si>
  <si>
    <t>pred_class_f</t>
  </si>
  <si>
    <t>pred_corr</t>
  </si>
  <si>
    <t>Descr Mapping/Borehole</t>
  </si>
  <si>
    <t>Bs-black</t>
  </si>
  <si>
    <t>bs-weak, grey, dark grey, ves, ves fill with cabonate, mod str,slight weath, few joints</t>
  </si>
  <si>
    <t>bs-w, grey dark, ves, dense, ves filled with white, ves size 2-5mm, mod str, joint well devlpd, smooth face</t>
  </si>
  <si>
    <t>Bs with nntronite greyish green lower str ves</t>
  </si>
  <si>
    <t>Clay</t>
  </si>
  <si>
    <t>Marl</t>
  </si>
  <si>
    <t>Basalt</t>
  </si>
  <si>
    <t>Conglomerate</t>
  </si>
  <si>
    <t>Pyroclastics</t>
  </si>
  <si>
    <t>Pyroclastics
(Conglomerate)</t>
  </si>
  <si>
    <t>Basalt highly
weathered to clay</t>
  </si>
  <si>
    <t>Clay with Basalt gravel</t>
  </si>
  <si>
    <t>Pyroclastics
highly weathered</t>
  </si>
  <si>
    <t>Breccia</t>
  </si>
  <si>
    <t>Clay with Basalt
gravel</t>
  </si>
  <si>
    <t>Pyroclastics highly weathered</t>
  </si>
  <si>
    <t>Basalt highly weathered</t>
  </si>
  <si>
    <t>Clay with Basalt
Gravel</t>
  </si>
  <si>
    <t>w</t>
  </si>
  <si>
    <t>T</t>
  </si>
  <si>
    <t>ID-BH-A</t>
  </si>
  <si>
    <t>z-sup</t>
  </si>
  <si>
    <t>z-inf</t>
  </si>
  <si>
    <t>descr</t>
  </si>
  <si>
    <t>gammad</t>
  </si>
  <si>
    <t>ucs</t>
  </si>
  <si>
    <t>ES</t>
  </si>
  <si>
    <t>nu</t>
  </si>
  <si>
    <t>IS50</t>
  </si>
  <si>
    <t>LL</t>
  </si>
  <si>
    <t>IP</t>
  </si>
  <si>
    <t>dy_unit</t>
  </si>
  <si>
    <t>tuff-breccia</t>
  </si>
  <si>
    <t>s</t>
  </si>
  <si>
    <t>basalt-weather</t>
  </si>
  <si>
    <t>Bs-coarse vesic</t>
  </si>
  <si>
    <t>Bs-vesc</t>
  </si>
  <si>
    <t>Bs-weath</t>
  </si>
  <si>
    <t>bs-to-tuff-breccia</t>
  </si>
  <si>
    <t>tuff-Breccia</t>
  </si>
  <si>
    <t>clay</t>
  </si>
  <si>
    <t>marl</t>
  </si>
  <si>
    <t xml:space="preserve">basalt grey dense </t>
  </si>
  <si>
    <t>Basalt grey highly crushed</t>
  </si>
  <si>
    <t>descr labo</t>
  </si>
  <si>
    <t>CH</t>
  </si>
  <si>
    <t>w_corr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</si>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</sst>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5"/>
  <sheetViews>
    <sheetView tabSelected="1" zoomScale="55" zoomScaleNormal="55" workbookViewId="0">
      <pane ySplit="1" topLeftCell="A2" activePane="bottomLeft" state="frozen"/>
      <selection activeCell="W1" sqref="W1"/>
      <selection pane="bottomLeft" activeCell="C100" sqref="C100:C235"/>
    </sheetView>
  </sheetViews>
  <sheetFormatPr defaultRowHeight="14.4"/>
  <cols>
    <col min="1" max="1" width="12.33203125" style="15" bestFit="1" customWidth="1"/>
    <col min="2" max="2" width="16.44140625" bestFit="1" customWidth="1"/>
    <col min="3" max="3" width="16.6640625" bestFit="1" customWidth="1"/>
    <col min="4" max="4" width="15" bestFit="1" customWidth="1"/>
    <col min="5" max="5" width="16.33203125" bestFit="1" customWidth="1"/>
    <col min="6" max="6" width="7.5546875" style="6" bestFit="1" customWidth="1"/>
    <col min="7" max="7" width="10.5546875" style="6" bestFit="1" customWidth="1"/>
    <col min="8" max="8" width="10.77734375" style="6" bestFit="1" customWidth="1"/>
    <col min="9" max="9" width="12.33203125" bestFit="1" customWidth="1"/>
    <col min="10" max="10" width="14.6640625" bestFit="1" customWidth="1"/>
    <col min="11" max="11" width="11.88671875" bestFit="1" customWidth="1"/>
    <col min="12" max="12" width="13.44140625" bestFit="1" customWidth="1"/>
    <col min="13" max="13" width="11.33203125" bestFit="1" customWidth="1"/>
    <col min="14" max="14" width="12.6640625" style="4" bestFit="1" customWidth="1"/>
    <col min="15" max="15" width="3.33203125" style="4" hidden="1" customWidth="1"/>
    <col min="16" max="16" width="12.77734375" style="4" hidden="1" customWidth="1"/>
    <col min="17" max="17" width="15.21875" style="4" hidden="1" customWidth="1"/>
    <col min="18" max="18" width="10.21875" style="18" hidden="1" customWidth="1"/>
    <col min="19" max="19" width="14.109375" style="4" hidden="1" customWidth="1"/>
    <col min="20" max="20" width="9.33203125" style="4" hidden="1" customWidth="1"/>
    <col min="21" max="21" width="11.21875" style="4" hidden="1" customWidth="1"/>
    <col min="22" max="22" width="13.5546875" style="4" hidden="1" customWidth="1"/>
    <col min="23" max="23" width="11.33203125" style="4" hidden="1" customWidth="1"/>
    <col min="24" max="24" width="94.21875" style="4" bestFit="1" customWidth="1"/>
    <col min="25" max="25" width="11.21875" style="4" hidden="1" customWidth="1"/>
    <col min="26" max="26" width="16" bestFit="1" customWidth="1"/>
    <col min="27" max="27" width="15.33203125" hidden="1" customWidth="1"/>
    <col min="28" max="28" width="16.109375" hidden="1" customWidth="1"/>
    <col min="29" max="29" width="15.33203125" hidden="1" customWidth="1"/>
    <col min="30" max="30" width="48.33203125" hidden="1" customWidth="1"/>
    <col min="31" max="31" width="14.6640625" hidden="1" customWidth="1"/>
    <col min="32" max="32" width="7.44140625" bestFit="1" customWidth="1"/>
    <col min="37" max="37" width="32.88671875" hidden="1" customWidth="1"/>
    <col min="38" max="39" width="15.109375" hidden="1" customWidth="1"/>
    <col min="40" max="40" width="6.77734375" style="22" bestFit="1" customWidth="1"/>
    <col min="41" max="41" width="6.77734375" style="22" customWidth="1"/>
    <col min="46" max="46" width="15.21875" bestFit="1" customWidth="1"/>
  </cols>
  <sheetData>
    <row r="1" spans="1:50" s="11" customFormat="1" ht="44.4" customHeight="1" thickBot="1">
      <c r="A1" s="1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513</v>
      </c>
      <c r="N1" s="8" t="s">
        <v>12</v>
      </c>
      <c r="O1" s="8"/>
      <c r="P1" s="8" t="s">
        <v>537</v>
      </c>
      <c r="Q1" s="8" t="s">
        <v>521</v>
      </c>
      <c r="R1" s="16" t="s">
        <v>532</v>
      </c>
      <c r="S1" s="8" t="s">
        <v>527</v>
      </c>
      <c r="T1" s="8" t="s">
        <v>529</v>
      </c>
      <c r="U1" s="8" t="s">
        <v>528</v>
      </c>
      <c r="V1" s="8" t="s">
        <v>531</v>
      </c>
      <c r="W1" s="8" t="s">
        <v>530</v>
      </c>
      <c r="X1" s="8" t="s">
        <v>544</v>
      </c>
      <c r="Y1" s="8" t="s">
        <v>528</v>
      </c>
      <c r="Z1" s="8" t="s">
        <v>13</v>
      </c>
      <c r="AA1" s="20" t="s">
        <v>541</v>
      </c>
      <c r="AB1" s="20" t="s">
        <v>540</v>
      </c>
      <c r="AC1" s="20" t="s">
        <v>542</v>
      </c>
      <c r="AD1" s="8" t="s">
        <v>14</v>
      </c>
      <c r="AE1" s="10" t="s">
        <v>519</v>
      </c>
      <c r="AF1" s="8" t="s">
        <v>538</v>
      </c>
      <c r="AG1" s="10" t="s">
        <v>565</v>
      </c>
      <c r="AI1" s="11" t="s">
        <v>566</v>
      </c>
      <c r="AJ1" s="11" t="s">
        <v>567</v>
      </c>
      <c r="AK1" s="11" t="s">
        <v>568</v>
      </c>
      <c r="AL1" s="11" t="s">
        <v>589</v>
      </c>
      <c r="AN1" s="24" t="s">
        <v>563</v>
      </c>
      <c r="AO1" s="24" t="s">
        <v>591</v>
      </c>
      <c r="AP1" s="11" t="s">
        <v>576</v>
      </c>
      <c r="AQ1" s="11" t="s">
        <v>569</v>
      </c>
      <c r="AR1" s="11" t="s">
        <v>570</v>
      </c>
      <c r="AS1" s="11" t="s">
        <v>571</v>
      </c>
      <c r="AT1" s="11" t="s">
        <v>572</v>
      </c>
      <c r="AU1" s="11" t="s">
        <v>573</v>
      </c>
      <c r="AV1" s="11" t="s">
        <v>564</v>
      </c>
      <c r="AW1" s="11" t="s">
        <v>574</v>
      </c>
      <c r="AX1" s="11" t="s">
        <v>575</v>
      </c>
    </row>
    <row r="2" spans="1:50">
      <c r="A2" s="15" t="s">
        <v>15</v>
      </c>
      <c r="B2">
        <v>2805</v>
      </c>
      <c r="C2" t="s">
        <v>38</v>
      </c>
      <c r="D2" t="s">
        <v>53</v>
      </c>
      <c r="E2" t="s">
        <v>53</v>
      </c>
      <c r="F2" s="6" t="s">
        <v>54</v>
      </c>
      <c r="G2" s="6" t="s">
        <v>72</v>
      </c>
      <c r="H2" s="6" t="s">
        <v>78</v>
      </c>
      <c r="I2" t="s">
        <v>53</v>
      </c>
      <c r="J2" t="s">
        <v>53</v>
      </c>
      <c r="K2" t="s">
        <v>53</v>
      </c>
      <c r="L2" t="s">
        <v>53</v>
      </c>
      <c r="M2">
        <v>1</v>
      </c>
      <c r="N2" s="4" t="s">
        <v>53</v>
      </c>
      <c r="P2" s="4" t="s">
        <v>522</v>
      </c>
      <c r="Q2" s="12">
        <v>57</v>
      </c>
      <c r="R2" s="17">
        <v>-1</v>
      </c>
      <c r="S2" s="5">
        <v>4</v>
      </c>
      <c r="T2" s="4">
        <v>7</v>
      </c>
      <c r="U2" s="4">
        <v>13</v>
      </c>
      <c r="V2" s="4">
        <v>10</v>
      </c>
      <c r="W2" s="4">
        <v>45</v>
      </c>
      <c r="X2" s="4" t="s">
        <v>533</v>
      </c>
      <c r="Z2" t="s">
        <v>514</v>
      </c>
      <c r="AA2" s="4">
        <f>VLOOKUP(A2,ci!$A$1:$I$96,9,FALSE)</f>
        <v>4</v>
      </c>
      <c r="AB2" s="4">
        <f>IFERROR(VLOOKUP(A2,cw!$B$1:$K$96,10,FALSE),0)</f>
        <v>0</v>
      </c>
      <c r="AC2" s="4">
        <f>IF(AB2&gt;=10,AB2-10+1,IF(AA2=4,5,IF(AA2=0,6,IF(AA2=1,0,100))))</f>
        <v>5</v>
      </c>
      <c r="AD2" t="s">
        <v>83</v>
      </c>
      <c r="AF2" s="4">
        <v>1</v>
      </c>
    </row>
    <row r="3" spans="1:50">
      <c r="A3" s="15" t="s">
        <v>16</v>
      </c>
      <c r="B3">
        <v>2732</v>
      </c>
      <c r="C3" t="s">
        <v>39</v>
      </c>
      <c r="D3" t="s">
        <v>53</v>
      </c>
      <c r="E3" t="s">
        <v>53</v>
      </c>
      <c r="F3" s="6" t="s">
        <v>55</v>
      </c>
      <c r="G3" s="6" t="s">
        <v>73</v>
      </c>
      <c r="H3" s="6" t="s">
        <v>78</v>
      </c>
      <c r="I3" t="s">
        <v>53</v>
      </c>
      <c r="J3" t="s">
        <v>53</v>
      </c>
      <c r="K3" t="s">
        <v>53</v>
      </c>
      <c r="L3" t="s">
        <v>53</v>
      </c>
      <c r="M3">
        <v>1</v>
      </c>
      <c r="N3" s="4" t="s">
        <v>53</v>
      </c>
      <c r="P3" s="4" t="s">
        <v>522</v>
      </c>
      <c r="Q3" s="13">
        <v>54</v>
      </c>
      <c r="R3" s="17">
        <v>-1</v>
      </c>
      <c r="S3" s="5">
        <v>2</v>
      </c>
      <c r="T3" s="5">
        <v>7</v>
      </c>
      <c r="U3" s="5">
        <v>13</v>
      </c>
      <c r="V3" s="5">
        <v>10</v>
      </c>
      <c r="W3" s="5">
        <v>45</v>
      </c>
      <c r="X3" s="5" t="s">
        <v>533</v>
      </c>
      <c r="Y3" s="5"/>
      <c r="Z3" t="s">
        <v>514</v>
      </c>
      <c r="AA3" s="4">
        <f>VLOOKUP(A3,ci!$A$1:$I$96,9,FALSE)</f>
        <v>4</v>
      </c>
      <c r="AB3" s="4">
        <f>IFERROR(VLOOKUP(A3,cw!$B$1:$K$96,10,FALSE),0)</f>
        <v>0</v>
      </c>
      <c r="AC3" s="4">
        <f t="shared" ref="AC3:AC66" si="0">IF(AB3&gt;=10,AB3-10+1,IF(AA3=4,5,IF(AA3=0,6,IF(AA3=1,0,100))))</f>
        <v>5</v>
      </c>
      <c r="AD3" t="s">
        <v>84</v>
      </c>
      <c r="AF3" s="17">
        <v>2</v>
      </c>
    </row>
    <row r="4" spans="1:50">
      <c r="A4" s="15" t="s">
        <v>17</v>
      </c>
      <c r="B4">
        <v>2758</v>
      </c>
      <c r="C4" t="s">
        <v>40</v>
      </c>
      <c r="D4" t="s">
        <v>53</v>
      </c>
      <c r="E4" t="s">
        <v>53</v>
      </c>
      <c r="F4" s="6" t="s">
        <v>56</v>
      </c>
      <c r="G4" s="6" t="s">
        <v>74</v>
      </c>
      <c r="H4" s="6" t="s">
        <v>79</v>
      </c>
      <c r="I4" t="s">
        <v>53</v>
      </c>
      <c r="J4" t="s">
        <v>53</v>
      </c>
      <c r="K4" t="s">
        <v>53</v>
      </c>
      <c r="L4" t="s">
        <v>53</v>
      </c>
      <c r="M4">
        <v>1</v>
      </c>
      <c r="N4" s="4" t="s">
        <v>53</v>
      </c>
      <c r="P4" s="4" t="s">
        <v>522</v>
      </c>
      <c r="Q4" s="13">
        <v>50.5</v>
      </c>
      <c r="R4" s="17">
        <v>-1</v>
      </c>
      <c r="S4" s="5">
        <v>3</v>
      </c>
      <c r="T4" s="5">
        <v>7</v>
      </c>
      <c r="U4" s="5">
        <v>13</v>
      </c>
      <c r="V4" s="5">
        <v>10</v>
      </c>
      <c r="W4" s="5">
        <v>42</v>
      </c>
      <c r="X4" s="5" t="s">
        <v>533</v>
      </c>
      <c r="Y4" s="5"/>
      <c r="Z4" t="s">
        <v>514</v>
      </c>
      <c r="AA4" s="4">
        <f>VLOOKUP(A4,ci!$A$1:$I$96,9,FALSE)</f>
        <v>0</v>
      </c>
      <c r="AB4" s="4">
        <f>IFERROR(VLOOKUP(A4,cw!$B$1:$K$96,10,FALSE),0)</f>
        <v>0</v>
      </c>
      <c r="AC4" s="4">
        <f t="shared" si="0"/>
        <v>6</v>
      </c>
      <c r="AD4" t="s">
        <v>85</v>
      </c>
      <c r="AF4" s="4">
        <v>3</v>
      </c>
    </row>
    <row r="5" spans="1:50">
      <c r="A5" s="15" t="s">
        <v>18</v>
      </c>
      <c r="B5">
        <v>2240</v>
      </c>
      <c r="C5" t="s">
        <v>41</v>
      </c>
      <c r="D5" t="s">
        <v>53</v>
      </c>
      <c r="E5" t="s">
        <v>53</v>
      </c>
      <c r="F5" s="6" t="s">
        <v>57</v>
      </c>
      <c r="G5" s="6" t="s">
        <v>75</v>
      </c>
      <c r="H5" s="6" t="s">
        <v>80</v>
      </c>
      <c r="I5" t="s">
        <v>53</v>
      </c>
      <c r="J5" t="s">
        <v>53</v>
      </c>
      <c r="K5" t="s">
        <v>53</v>
      </c>
      <c r="L5" t="s">
        <v>53</v>
      </c>
      <c r="M5">
        <v>1</v>
      </c>
      <c r="N5" s="4" t="s">
        <v>53</v>
      </c>
      <c r="P5" s="4" t="s">
        <v>522</v>
      </c>
      <c r="Q5" s="13">
        <v>246</v>
      </c>
      <c r="R5" s="17">
        <v>1</v>
      </c>
      <c r="S5" s="5">
        <v>2</v>
      </c>
      <c r="T5" s="5">
        <v>7</v>
      </c>
      <c r="U5" s="5">
        <v>13</v>
      </c>
      <c r="V5" s="5">
        <v>8</v>
      </c>
      <c r="W5" s="5">
        <v>46</v>
      </c>
      <c r="X5" s="5" t="s">
        <v>545</v>
      </c>
      <c r="Y5" s="5"/>
      <c r="Z5" t="s">
        <v>518</v>
      </c>
      <c r="AA5" s="4">
        <f>VLOOKUP(A5,ci!$A$1:$I$96,9,FALSE)</f>
        <v>2</v>
      </c>
      <c r="AB5" s="4">
        <f>IFERROR(VLOOKUP(A5,cw!$B$1:$K$96,10,FALSE),0)</f>
        <v>3</v>
      </c>
      <c r="AC5" s="4">
        <f>IF(AB5&gt;=10,AB5-10+1,IF(AA5=4,5,IF(AA5=0,6,IF(AA5=1,0,100))))</f>
        <v>100</v>
      </c>
      <c r="AD5" t="s">
        <v>86</v>
      </c>
      <c r="AF5" s="17">
        <v>4</v>
      </c>
    </row>
    <row r="6" spans="1:50">
      <c r="A6" s="15" t="s">
        <v>19</v>
      </c>
      <c r="B6">
        <v>2578</v>
      </c>
      <c r="C6" t="s">
        <v>42</v>
      </c>
      <c r="D6" t="s">
        <v>53</v>
      </c>
      <c r="E6" t="s">
        <v>53</v>
      </c>
      <c r="F6" s="6" t="s">
        <v>58</v>
      </c>
      <c r="G6" s="6" t="s">
        <v>76</v>
      </c>
      <c r="H6" s="6" t="s">
        <v>81</v>
      </c>
      <c r="I6" t="s">
        <v>53</v>
      </c>
      <c r="J6" t="s">
        <v>53</v>
      </c>
      <c r="K6" t="s">
        <v>53</v>
      </c>
      <c r="L6" t="s">
        <v>53</v>
      </c>
      <c r="M6">
        <v>1</v>
      </c>
      <c r="N6" s="4" t="s">
        <v>53</v>
      </c>
      <c r="P6" s="4" t="s">
        <v>522</v>
      </c>
      <c r="Q6" s="13">
        <v>249.5</v>
      </c>
      <c r="R6" s="17">
        <v>1</v>
      </c>
      <c r="S6" s="5">
        <v>2</v>
      </c>
      <c r="T6" s="5">
        <v>7</v>
      </c>
      <c r="U6" s="5">
        <v>13</v>
      </c>
      <c r="V6" s="5">
        <v>8</v>
      </c>
      <c r="W6" s="5">
        <v>43</v>
      </c>
      <c r="X6" s="5" t="s">
        <v>545</v>
      </c>
      <c r="Y6" s="5"/>
      <c r="Z6" t="s">
        <v>518</v>
      </c>
      <c r="AA6" s="4">
        <f>VLOOKUP(A6,ci!$A$1:$I$96,9,FALSE)</f>
        <v>2</v>
      </c>
      <c r="AB6" s="4">
        <f>IFERROR(VLOOKUP(A6,cw!$B$1:$K$96,10,FALSE),0)</f>
        <v>4</v>
      </c>
      <c r="AC6" s="4">
        <f t="shared" si="0"/>
        <v>100</v>
      </c>
      <c r="AD6" t="s">
        <v>87</v>
      </c>
      <c r="AF6" s="4">
        <v>5</v>
      </c>
    </row>
    <row r="7" spans="1:50">
      <c r="A7" s="15" t="s">
        <v>20</v>
      </c>
      <c r="B7">
        <v>2411</v>
      </c>
      <c r="C7" t="s">
        <v>43</v>
      </c>
      <c r="D7" t="s">
        <v>53</v>
      </c>
      <c r="E7" t="s">
        <v>53</v>
      </c>
      <c r="F7" s="6" t="s">
        <v>59</v>
      </c>
      <c r="G7" s="6" t="s">
        <v>77</v>
      </c>
      <c r="H7" s="6" t="s">
        <v>82</v>
      </c>
      <c r="I7" t="s">
        <v>53</v>
      </c>
      <c r="J7" t="s">
        <v>53</v>
      </c>
      <c r="K7" t="s">
        <v>53</v>
      </c>
      <c r="L7" t="s">
        <v>53</v>
      </c>
      <c r="M7">
        <v>1</v>
      </c>
      <c r="N7" s="4" t="s">
        <v>53</v>
      </c>
      <c r="P7" s="4" t="s">
        <v>522</v>
      </c>
      <c r="Q7" s="13">
        <v>379.8</v>
      </c>
      <c r="R7" s="17">
        <v>-1</v>
      </c>
      <c r="S7" s="5">
        <v>4.5</v>
      </c>
      <c r="T7" s="5">
        <v>7</v>
      </c>
      <c r="U7" s="5">
        <v>8</v>
      </c>
      <c r="V7" s="5">
        <v>10</v>
      </c>
      <c r="W7" s="5">
        <v>41</v>
      </c>
      <c r="X7" s="5" t="s">
        <v>533</v>
      </c>
      <c r="Y7" s="5"/>
      <c r="Z7" t="s">
        <v>514</v>
      </c>
      <c r="AA7" s="4">
        <f>VLOOKUP(A7,ci!$A$1:$I$96,9,FALSE)</f>
        <v>0</v>
      </c>
      <c r="AB7" s="4">
        <f>IFERROR(VLOOKUP(A7,cw!$B$1:$K$96,10,FALSE),0)</f>
        <v>0</v>
      </c>
      <c r="AC7" s="4">
        <f t="shared" si="0"/>
        <v>6</v>
      </c>
      <c r="AD7" t="s">
        <v>88</v>
      </c>
      <c r="AF7" s="17">
        <v>6</v>
      </c>
    </row>
    <row r="8" spans="1:50">
      <c r="A8" s="15" t="s">
        <v>21</v>
      </c>
      <c r="B8">
        <v>1819</v>
      </c>
      <c r="C8" t="s">
        <v>44</v>
      </c>
      <c r="D8" t="s">
        <v>53</v>
      </c>
      <c r="E8" t="s">
        <v>53</v>
      </c>
      <c r="F8" s="6" t="s">
        <v>60</v>
      </c>
      <c r="G8" s="6" t="s">
        <v>53</v>
      </c>
      <c r="H8" s="6" t="s">
        <v>53</v>
      </c>
      <c r="I8" t="s">
        <v>53</v>
      </c>
      <c r="J8" t="s">
        <v>53</v>
      </c>
      <c r="K8" t="s">
        <v>53</v>
      </c>
      <c r="L8" t="s">
        <v>53</v>
      </c>
      <c r="M8">
        <v>1</v>
      </c>
      <c r="N8" s="4" t="s">
        <v>53</v>
      </c>
      <c r="P8" s="4" t="s">
        <v>522</v>
      </c>
      <c r="Q8" s="13">
        <v>755.4</v>
      </c>
      <c r="R8" s="17">
        <v>0</v>
      </c>
      <c r="S8" s="5">
        <v>7</v>
      </c>
      <c r="T8" s="5">
        <v>2</v>
      </c>
      <c r="U8" s="5">
        <v>13</v>
      </c>
      <c r="V8" s="5">
        <v>15</v>
      </c>
      <c r="W8" s="5">
        <v>41</v>
      </c>
      <c r="X8" s="5" t="s">
        <v>534</v>
      </c>
      <c r="Y8" s="5"/>
      <c r="Z8" t="s">
        <v>515</v>
      </c>
      <c r="AA8" s="4">
        <f>VLOOKUP(A8,ci!$A$1:$I$96,9,FALSE)</f>
        <v>2</v>
      </c>
      <c r="AB8" s="4">
        <f>IFERROR(VLOOKUP(A8,cw!$B$1:$K$96,10,FALSE),0)</f>
        <v>2</v>
      </c>
      <c r="AC8" s="4">
        <f t="shared" si="0"/>
        <v>100</v>
      </c>
      <c r="AD8" t="s">
        <v>89</v>
      </c>
      <c r="AF8" s="4">
        <v>7</v>
      </c>
    </row>
    <row r="9" spans="1:50">
      <c r="A9" s="15" t="s">
        <v>22</v>
      </c>
      <c r="B9">
        <v>1780</v>
      </c>
      <c r="C9" t="s">
        <v>45</v>
      </c>
      <c r="D9" t="s">
        <v>53</v>
      </c>
      <c r="E9" t="s">
        <v>53</v>
      </c>
      <c r="F9" s="6" t="s">
        <v>61</v>
      </c>
      <c r="G9" s="6" t="s">
        <v>53</v>
      </c>
      <c r="H9" s="6" t="s">
        <v>53</v>
      </c>
      <c r="I9" t="s">
        <v>53</v>
      </c>
      <c r="J9" t="s">
        <v>53</v>
      </c>
      <c r="K9" t="s">
        <v>53</v>
      </c>
      <c r="L9" t="s">
        <v>53</v>
      </c>
      <c r="M9">
        <v>1</v>
      </c>
      <c r="N9" s="4" t="s">
        <v>53</v>
      </c>
      <c r="P9" s="4" t="s">
        <v>522</v>
      </c>
      <c r="Q9" s="13">
        <v>755.4</v>
      </c>
      <c r="R9" s="17">
        <v>0</v>
      </c>
      <c r="S9" s="5">
        <v>6</v>
      </c>
      <c r="T9" s="5">
        <v>2</v>
      </c>
      <c r="U9" s="5">
        <v>13</v>
      </c>
      <c r="V9" s="5">
        <v>15</v>
      </c>
      <c r="W9" s="5">
        <v>41</v>
      </c>
      <c r="X9" s="5" t="s">
        <v>534</v>
      </c>
      <c r="Y9" s="5"/>
      <c r="Z9" t="s">
        <v>515</v>
      </c>
      <c r="AA9" s="4">
        <f>VLOOKUP(A9,ci!$A$1:$I$96,9,FALSE)</f>
        <v>2</v>
      </c>
      <c r="AB9" s="4">
        <f>IFERROR(VLOOKUP(A9,cw!$B$1:$K$96,10,FALSE),0)</f>
        <v>2</v>
      </c>
      <c r="AC9" s="4">
        <f t="shared" si="0"/>
        <v>100</v>
      </c>
      <c r="AD9" t="s">
        <v>90</v>
      </c>
      <c r="AF9" s="17">
        <v>8</v>
      </c>
    </row>
    <row r="10" spans="1:50">
      <c r="A10" s="15" t="s">
        <v>23</v>
      </c>
      <c r="B10">
        <v>1739</v>
      </c>
      <c r="C10" t="s">
        <v>46</v>
      </c>
      <c r="D10" t="s">
        <v>53</v>
      </c>
      <c r="E10" t="s">
        <v>53</v>
      </c>
      <c r="F10" s="6" t="s">
        <v>62</v>
      </c>
      <c r="G10" s="6" t="s">
        <v>53</v>
      </c>
      <c r="H10" s="6" t="s">
        <v>53</v>
      </c>
      <c r="I10" t="s">
        <v>53</v>
      </c>
      <c r="J10" t="s">
        <v>53</v>
      </c>
      <c r="K10" t="s">
        <v>53</v>
      </c>
      <c r="L10" t="s">
        <v>53</v>
      </c>
      <c r="M10">
        <v>1</v>
      </c>
      <c r="N10" s="4" t="s">
        <v>53</v>
      </c>
      <c r="P10" s="4" t="s">
        <v>522</v>
      </c>
      <c r="Q10" s="13">
        <v>755.4</v>
      </c>
      <c r="R10" s="17">
        <v>0</v>
      </c>
      <c r="S10" s="5">
        <v>5</v>
      </c>
      <c r="T10" s="5">
        <v>2</v>
      </c>
      <c r="U10" s="5">
        <v>13</v>
      </c>
      <c r="V10" s="5">
        <v>15</v>
      </c>
      <c r="W10" s="5">
        <v>41</v>
      </c>
      <c r="X10" s="5" t="s">
        <v>534</v>
      </c>
      <c r="Y10" s="5"/>
      <c r="Z10" t="s">
        <v>515</v>
      </c>
      <c r="AA10" s="4">
        <f>VLOOKUP(A10,ci!$A$1:$I$96,9,FALSE)</f>
        <v>2</v>
      </c>
      <c r="AB10" s="4">
        <f>IFERROR(VLOOKUP(A10,cw!$B$1:$K$96,10,FALSE),0)</f>
        <v>2</v>
      </c>
      <c r="AC10" s="4">
        <f t="shared" si="0"/>
        <v>100</v>
      </c>
      <c r="AD10" t="s">
        <v>91</v>
      </c>
      <c r="AF10" s="4">
        <v>9</v>
      </c>
    </row>
    <row r="11" spans="1:50">
      <c r="A11" s="15" t="s">
        <v>24</v>
      </c>
      <c r="B11">
        <v>1798</v>
      </c>
      <c r="C11" t="s">
        <v>45</v>
      </c>
      <c r="D11" t="s">
        <v>53</v>
      </c>
      <c r="E11" t="s">
        <v>53</v>
      </c>
      <c r="F11" s="6" t="s">
        <v>63</v>
      </c>
      <c r="G11" s="6" t="s">
        <v>53</v>
      </c>
      <c r="H11" s="6" t="s">
        <v>53</v>
      </c>
      <c r="I11" t="s">
        <v>53</v>
      </c>
      <c r="J11" t="s">
        <v>53</v>
      </c>
      <c r="K11" t="s">
        <v>53</v>
      </c>
      <c r="L11" t="s">
        <v>53</v>
      </c>
      <c r="M11">
        <v>1</v>
      </c>
      <c r="N11" s="4" t="s">
        <v>53</v>
      </c>
      <c r="P11" s="4" t="s">
        <v>522</v>
      </c>
      <c r="Q11" s="13">
        <v>758.6</v>
      </c>
      <c r="R11" s="17">
        <v>0</v>
      </c>
      <c r="S11" s="5">
        <v>7</v>
      </c>
      <c r="T11" s="5">
        <v>2</v>
      </c>
      <c r="U11" s="5">
        <v>13</v>
      </c>
      <c r="V11" s="5">
        <v>15</v>
      </c>
      <c r="W11" s="5">
        <v>41</v>
      </c>
      <c r="X11" s="5" t="s">
        <v>534</v>
      </c>
      <c r="Y11" s="5"/>
      <c r="Z11" t="s">
        <v>515</v>
      </c>
      <c r="AA11" s="4">
        <f>VLOOKUP(A11,ci!$A$1:$I$96,9,FALSE)</f>
        <v>2</v>
      </c>
      <c r="AB11" s="4">
        <f>IFERROR(VLOOKUP(A11,cw!$B$1:$K$96,10,FALSE),0)</f>
        <v>2</v>
      </c>
      <c r="AC11" s="4">
        <f t="shared" si="0"/>
        <v>100</v>
      </c>
      <c r="AD11" t="s">
        <v>92</v>
      </c>
      <c r="AF11" s="17">
        <v>10</v>
      </c>
    </row>
    <row r="12" spans="1:50">
      <c r="A12" s="15" t="s">
        <v>25</v>
      </c>
      <c r="B12">
        <v>1804</v>
      </c>
      <c r="C12" t="s">
        <v>47</v>
      </c>
      <c r="D12" t="s">
        <v>53</v>
      </c>
      <c r="E12" t="s">
        <v>53</v>
      </c>
      <c r="F12" s="6" t="s">
        <v>64</v>
      </c>
      <c r="G12" s="6" t="s">
        <v>53</v>
      </c>
      <c r="H12" s="6" t="s">
        <v>53</v>
      </c>
      <c r="I12" t="s">
        <v>53</v>
      </c>
      <c r="J12" t="s">
        <v>53</v>
      </c>
      <c r="K12" t="s">
        <v>53</v>
      </c>
      <c r="L12" t="s">
        <v>53</v>
      </c>
      <c r="M12">
        <v>1</v>
      </c>
      <c r="N12" s="4" t="s">
        <v>53</v>
      </c>
      <c r="P12" s="4" t="s">
        <v>522</v>
      </c>
      <c r="Q12" s="13">
        <v>758.6</v>
      </c>
      <c r="R12" s="17">
        <v>0</v>
      </c>
      <c r="S12" s="5">
        <v>6</v>
      </c>
      <c r="T12" s="5">
        <v>2</v>
      </c>
      <c r="U12" s="5">
        <v>13</v>
      </c>
      <c r="V12" s="5">
        <v>15</v>
      </c>
      <c r="W12" s="5">
        <v>41</v>
      </c>
      <c r="X12" s="5" t="s">
        <v>534</v>
      </c>
      <c r="Y12" s="5"/>
      <c r="Z12" t="s">
        <v>515</v>
      </c>
      <c r="AA12" s="4">
        <f>VLOOKUP(A12,ci!$A$1:$I$96,9,FALSE)</f>
        <v>2</v>
      </c>
      <c r="AB12" s="4">
        <f>IFERROR(VLOOKUP(A12,cw!$B$1:$K$96,10,FALSE),0)</f>
        <v>2</v>
      </c>
      <c r="AC12" s="4">
        <f t="shared" si="0"/>
        <v>100</v>
      </c>
      <c r="AD12" t="s">
        <v>93</v>
      </c>
      <c r="AF12" s="4">
        <v>11</v>
      </c>
    </row>
    <row r="13" spans="1:50">
      <c r="A13" s="15" t="s">
        <v>26</v>
      </c>
      <c r="B13">
        <v>1830</v>
      </c>
      <c r="C13" t="s">
        <v>48</v>
      </c>
      <c r="D13" t="s">
        <v>53</v>
      </c>
      <c r="E13" t="s">
        <v>53</v>
      </c>
      <c r="F13" s="6" t="s">
        <v>65</v>
      </c>
      <c r="G13" s="6" t="s">
        <v>53</v>
      </c>
      <c r="H13" s="6" t="s">
        <v>53</v>
      </c>
      <c r="I13" t="s">
        <v>53</v>
      </c>
      <c r="J13" t="s">
        <v>53</v>
      </c>
      <c r="K13" t="s">
        <v>53</v>
      </c>
      <c r="L13" t="s">
        <v>53</v>
      </c>
      <c r="M13">
        <v>1</v>
      </c>
      <c r="N13" s="4" t="s">
        <v>53</v>
      </c>
      <c r="P13" s="4" t="s">
        <v>522</v>
      </c>
      <c r="Q13" s="13">
        <v>758.6</v>
      </c>
      <c r="R13" s="17">
        <v>0</v>
      </c>
      <c r="S13" s="5">
        <v>5</v>
      </c>
      <c r="T13" s="5">
        <v>2</v>
      </c>
      <c r="U13" s="5">
        <v>13</v>
      </c>
      <c r="V13" s="5">
        <v>15</v>
      </c>
      <c r="W13" s="5">
        <v>41</v>
      </c>
      <c r="X13" s="5" t="s">
        <v>534</v>
      </c>
      <c r="Y13" s="5"/>
      <c r="Z13" t="s">
        <v>515</v>
      </c>
      <c r="AA13" s="4">
        <f>VLOOKUP(A13,ci!$A$1:$I$96,9,FALSE)</f>
        <v>2</v>
      </c>
      <c r="AB13" s="4">
        <f>IFERROR(VLOOKUP(A13,cw!$B$1:$K$96,10,FALSE),0)</f>
        <v>2</v>
      </c>
      <c r="AC13" s="4">
        <f t="shared" si="0"/>
        <v>100</v>
      </c>
      <c r="AD13" t="s">
        <v>94</v>
      </c>
      <c r="AF13" s="17">
        <v>12</v>
      </c>
    </row>
    <row r="14" spans="1:50">
      <c r="A14" s="15" t="s">
        <v>27</v>
      </c>
      <c r="B14">
        <v>1727</v>
      </c>
      <c r="C14" t="s">
        <v>45</v>
      </c>
      <c r="D14" t="s">
        <v>53</v>
      </c>
      <c r="E14" t="s">
        <v>53</v>
      </c>
      <c r="F14" s="6" t="s">
        <v>66</v>
      </c>
      <c r="G14" s="6" t="s">
        <v>53</v>
      </c>
      <c r="H14" s="6" t="s">
        <v>53</v>
      </c>
      <c r="I14" t="s">
        <v>53</v>
      </c>
      <c r="J14" t="s">
        <v>53</v>
      </c>
      <c r="K14" t="s">
        <v>53</v>
      </c>
      <c r="L14" t="s">
        <v>53</v>
      </c>
      <c r="M14">
        <v>1</v>
      </c>
      <c r="N14" s="4" t="s">
        <v>53</v>
      </c>
      <c r="P14" s="4" t="s">
        <v>522</v>
      </c>
      <c r="Q14" s="13">
        <v>797</v>
      </c>
      <c r="R14" s="17">
        <v>0</v>
      </c>
      <c r="S14" s="5">
        <v>7</v>
      </c>
      <c r="T14" s="5">
        <v>2</v>
      </c>
      <c r="U14" s="5">
        <v>13</v>
      </c>
      <c r="V14" s="5">
        <v>15</v>
      </c>
      <c r="W14" s="5">
        <v>41</v>
      </c>
      <c r="X14" s="5" t="s">
        <v>534</v>
      </c>
      <c r="Y14" s="5"/>
      <c r="Z14" t="s">
        <v>515</v>
      </c>
      <c r="AA14" s="4">
        <f>VLOOKUP(A14,ci!$A$1:$I$96,9,FALSE)</f>
        <v>2</v>
      </c>
      <c r="AB14" s="4">
        <f>IFERROR(VLOOKUP(A14,cw!$B$1:$K$96,10,FALSE),0)</f>
        <v>2</v>
      </c>
      <c r="AC14" s="4">
        <f t="shared" si="0"/>
        <v>100</v>
      </c>
      <c r="AD14" t="s">
        <v>95</v>
      </c>
      <c r="AF14" s="4">
        <v>13</v>
      </c>
    </row>
    <row r="15" spans="1:50">
      <c r="A15" s="15" t="s">
        <v>28</v>
      </c>
      <c r="B15" s="21" t="s">
        <v>33</v>
      </c>
      <c r="C15" t="s">
        <v>46</v>
      </c>
      <c r="D15" t="s">
        <v>53</v>
      </c>
      <c r="E15" t="s">
        <v>53</v>
      </c>
      <c r="F15" s="6" t="s">
        <v>67</v>
      </c>
      <c r="G15" s="6" t="s">
        <v>53</v>
      </c>
      <c r="H15" s="6" t="s">
        <v>53</v>
      </c>
      <c r="I15" t="s">
        <v>53</v>
      </c>
      <c r="J15" t="s">
        <v>53</v>
      </c>
      <c r="K15" t="s">
        <v>53</v>
      </c>
      <c r="L15" t="s">
        <v>53</v>
      </c>
      <c r="M15">
        <v>1</v>
      </c>
      <c r="N15" s="4" t="s">
        <v>53</v>
      </c>
      <c r="P15" s="4" t="s">
        <v>522</v>
      </c>
      <c r="Q15" s="13">
        <v>797</v>
      </c>
      <c r="R15" s="17">
        <v>0</v>
      </c>
      <c r="S15" s="5">
        <v>6</v>
      </c>
      <c r="T15" s="5">
        <v>2</v>
      </c>
      <c r="U15" s="5">
        <v>13</v>
      </c>
      <c r="V15" s="5">
        <v>15</v>
      </c>
      <c r="W15" s="5">
        <v>41</v>
      </c>
      <c r="X15" s="5" t="s">
        <v>534</v>
      </c>
      <c r="Y15" s="5"/>
      <c r="Z15" t="s">
        <v>515</v>
      </c>
      <c r="AA15" s="4">
        <f>VLOOKUP(A15,ci!$A$1:$I$96,9,FALSE)</f>
        <v>2</v>
      </c>
      <c r="AB15" s="4">
        <f>IFERROR(VLOOKUP(A15,cw!$B$1:$K$96,10,FALSE),0)</f>
        <v>2</v>
      </c>
      <c r="AC15" s="4">
        <f t="shared" si="0"/>
        <v>100</v>
      </c>
      <c r="AD15" t="s">
        <v>96</v>
      </c>
      <c r="AF15" s="17">
        <v>14</v>
      </c>
    </row>
    <row r="16" spans="1:50">
      <c r="A16" s="15" t="s">
        <v>29</v>
      </c>
      <c r="B16" s="21" t="s">
        <v>34</v>
      </c>
      <c r="C16" t="s">
        <v>49</v>
      </c>
      <c r="D16" t="s">
        <v>53</v>
      </c>
      <c r="E16" t="s">
        <v>53</v>
      </c>
      <c r="F16" s="6" t="s">
        <v>68</v>
      </c>
      <c r="G16" s="6" t="s">
        <v>53</v>
      </c>
      <c r="H16" s="6" t="s">
        <v>53</v>
      </c>
      <c r="I16" t="s">
        <v>53</v>
      </c>
      <c r="J16" t="s">
        <v>53</v>
      </c>
      <c r="K16" t="s">
        <v>53</v>
      </c>
      <c r="L16" t="s">
        <v>53</v>
      </c>
      <c r="M16">
        <v>1</v>
      </c>
      <c r="N16" s="4" t="s">
        <v>53</v>
      </c>
      <c r="P16" s="4" t="s">
        <v>522</v>
      </c>
      <c r="Q16" s="13">
        <v>797</v>
      </c>
      <c r="R16" s="17">
        <v>0</v>
      </c>
      <c r="S16" s="5">
        <v>5</v>
      </c>
      <c r="T16" s="5">
        <v>2</v>
      </c>
      <c r="U16" s="5">
        <v>13</v>
      </c>
      <c r="V16" s="5">
        <v>15</v>
      </c>
      <c r="W16" s="5">
        <v>41</v>
      </c>
      <c r="X16" s="5" t="s">
        <v>534</v>
      </c>
      <c r="Y16" s="5"/>
      <c r="Z16" t="s">
        <v>515</v>
      </c>
      <c r="AA16" s="4">
        <f>VLOOKUP(A16,ci!$A$1:$I$96,9,FALSE)</f>
        <v>2</v>
      </c>
      <c r="AB16" s="4">
        <f>IFERROR(VLOOKUP(A16,cw!$B$1:$K$96,10,FALSE),0)</f>
        <v>2</v>
      </c>
      <c r="AC16" s="4">
        <f t="shared" si="0"/>
        <v>100</v>
      </c>
      <c r="AD16" t="s">
        <v>97</v>
      </c>
      <c r="AF16" s="4">
        <v>15</v>
      </c>
    </row>
    <row r="17" spans="1:32">
      <c r="A17" s="15" t="s">
        <v>30</v>
      </c>
      <c r="B17" s="21" t="s">
        <v>35</v>
      </c>
      <c r="C17" t="s">
        <v>50</v>
      </c>
      <c r="D17" t="s">
        <v>53</v>
      </c>
      <c r="E17" t="s">
        <v>53</v>
      </c>
      <c r="F17" s="6" t="s">
        <v>69</v>
      </c>
      <c r="G17" s="6" t="s">
        <v>53</v>
      </c>
      <c r="H17" s="6" t="s">
        <v>53</v>
      </c>
      <c r="I17" t="s">
        <v>53</v>
      </c>
      <c r="J17" t="s">
        <v>53</v>
      </c>
      <c r="K17" t="s">
        <v>53</v>
      </c>
      <c r="L17" t="s">
        <v>53</v>
      </c>
      <c r="M17">
        <v>1</v>
      </c>
      <c r="N17" s="4" t="s">
        <v>53</v>
      </c>
      <c r="P17" s="4" t="s">
        <v>522</v>
      </c>
      <c r="Q17" s="13">
        <v>800</v>
      </c>
      <c r="R17" s="17">
        <v>0</v>
      </c>
      <c r="S17" s="5">
        <v>7</v>
      </c>
      <c r="T17" s="5">
        <v>2</v>
      </c>
      <c r="U17" s="5">
        <v>13</v>
      </c>
      <c r="V17" s="5">
        <v>15</v>
      </c>
      <c r="W17" s="5">
        <v>41</v>
      </c>
      <c r="X17" s="5" t="s">
        <v>534</v>
      </c>
      <c r="Y17" s="5"/>
      <c r="Z17" t="s">
        <v>515</v>
      </c>
      <c r="AA17" s="4">
        <f>VLOOKUP(A17,ci!$A$1:$I$96,9,FALSE)</f>
        <v>2</v>
      </c>
      <c r="AB17" s="4">
        <f>IFERROR(VLOOKUP(A17,cw!$B$1:$K$96,10,FALSE),0)</f>
        <v>2</v>
      </c>
      <c r="AC17" s="4">
        <f t="shared" si="0"/>
        <v>100</v>
      </c>
      <c r="AD17" t="s">
        <v>98</v>
      </c>
      <c r="AF17" s="17">
        <v>16</v>
      </c>
    </row>
    <row r="18" spans="1:32">
      <c r="A18" s="15" t="s">
        <v>31</v>
      </c>
      <c r="B18" s="21" t="s">
        <v>36</v>
      </c>
      <c r="C18" t="s">
        <v>51</v>
      </c>
      <c r="D18" t="s">
        <v>53</v>
      </c>
      <c r="E18" t="s">
        <v>53</v>
      </c>
      <c r="F18" s="6" t="s">
        <v>70</v>
      </c>
      <c r="G18" s="6" t="s">
        <v>53</v>
      </c>
      <c r="H18" s="6" t="s">
        <v>53</v>
      </c>
      <c r="I18" t="s">
        <v>53</v>
      </c>
      <c r="J18" t="s">
        <v>53</v>
      </c>
      <c r="K18" t="s">
        <v>53</v>
      </c>
      <c r="L18" t="s">
        <v>53</v>
      </c>
      <c r="M18">
        <v>1</v>
      </c>
      <c r="N18" s="4" t="s">
        <v>53</v>
      </c>
      <c r="P18" s="4" t="s">
        <v>522</v>
      </c>
      <c r="Q18" s="13">
        <v>800</v>
      </c>
      <c r="R18" s="17">
        <v>0</v>
      </c>
      <c r="S18" s="5">
        <v>6</v>
      </c>
      <c r="T18" s="5">
        <v>2</v>
      </c>
      <c r="U18" s="5">
        <v>13</v>
      </c>
      <c r="V18" s="5">
        <v>15</v>
      </c>
      <c r="W18" s="5">
        <v>41</v>
      </c>
      <c r="X18" s="5" t="s">
        <v>534</v>
      </c>
      <c r="Y18" s="5"/>
      <c r="Z18" t="s">
        <v>515</v>
      </c>
      <c r="AA18" s="4">
        <f>VLOOKUP(A18,ci!$A$1:$I$96,9,FALSE)</f>
        <v>2</v>
      </c>
      <c r="AB18" s="4">
        <f>IFERROR(VLOOKUP(A18,cw!$B$1:$K$96,10,FALSE),0)</f>
        <v>2</v>
      </c>
      <c r="AC18" s="4">
        <f t="shared" si="0"/>
        <v>100</v>
      </c>
      <c r="AD18" t="s">
        <v>99</v>
      </c>
      <c r="AF18" s="4">
        <v>17</v>
      </c>
    </row>
    <row r="19" spans="1:32">
      <c r="A19" s="15" t="s">
        <v>32</v>
      </c>
      <c r="B19" s="21" t="s">
        <v>37</v>
      </c>
      <c r="C19" t="s">
        <v>52</v>
      </c>
      <c r="D19" t="s">
        <v>53</v>
      </c>
      <c r="E19" t="s">
        <v>53</v>
      </c>
      <c r="F19" s="6" t="s">
        <v>71</v>
      </c>
      <c r="G19" s="6" t="s">
        <v>53</v>
      </c>
      <c r="H19" s="6" t="s">
        <v>53</v>
      </c>
      <c r="I19" t="s">
        <v>53</v>
      </c>
      <c r="J19" t="s">
        <v>53</v>
      </c>
      <c r="K19" t="s">
        <v>53</v>
      </c>
      <c r="L19" t="s">
        <v>53</v>
      </c>
      <c r="M19">
        <v>1</v>
      </c>
      <c r="N19" s="4" t="s">
        <v>53</v>
      </c>
      <c r="P19" s="4" t="s">
        <v>522</v>
      </c>
      <c r="Q19" s="13">
        <v>800</v>
      </c>
      <c r="R19" s="17">
        <v>0</v>
      </c>
      <c r="S19" s="5">
        <v>5</v>
      </c>
      <c r="T19" s="5">
        <v>2</v>
      </c>
      <c r="U19" s="5">
        <v>13</v>
      </c>
      <c r="V19" s="5">
        <v>15</v>
      </c>
      <c r="W19" s="5">
        <v>41</v>
      </c>
      <c r="X19" s="5" t="s">
        <v>534</v>
      </c>
      <c r="Y19" s="5"/>
      <c r="Z19" t="s">
        <v>515</v>
      </c>
      <c r="AA19" s="4">
        <f>VLOOKUP(A19,ci!$A$1:$I$96,9,FALSE)</f>
        <v>2</v>
      </c>
      <c r="AB19" s="4">
        <f>IFERROR(VLOOKUP(A19,cw!$B$1:$K$96,10,FALSE),0)</f>
        <v>2</v>
      </c>
      <c r="AC19" s="4">
        <f t="shared" si="0"/>
        <v>100</v>
      </c>
      <c r="AD19" t="s">
        <v>100</v>
      </c>
      <c r="AF19" s="17">
        <v>18</v>
      </c>
    </row>
    <row r="20" spans="1:32">
      <c r="A20" s="15" t="s">
        <v>101</v>
      </c>
      <c r="B20" s="21" t="s">
        <v>102</v>
      </c>
      <c r="C20" t="s">
        <v>103</v>
      </c>
      <c r="D20" t="s">
        <v>53</v>
      </c>
      <c r="E20" t="s">
        <v>53</v>
      </c>
      <c r="F20" s="6" t="s">
        <v>104</v>
      </c>
      <c r="G20" s="6" t="s">
        <v>105</v>
      </c>
      <c r="H20" s="6" t="s">
        <v>106</v>
      </c>
      <c r="I20" t="s">
        <v>53</v>
      </c>
      <c r="J20" t="s">
        <v>53</v>
      </c>
      <c r="K20" t="s">
        <v>53</v>
      </c>
      <c r="L20" t="s">
        <v>53</v>
      </c>
      <c r="M20">
        <v>1</v>
      </c>
      <c r="N20" s="4" t="s">
        <v>53</v>
      </c>
      <c r="P20" s="4" t="s">
        <v>523</v>
      </c>
      <c r="Q20" s="13">
        <v>1018</v>
      </c>
      <c r="R20" s="17">
        <v>0</v>
      </c>
      <c r="S20" s="5">
        <v>7</v>
      </c>
      <c r="T20" s="5">
        <v>7</v>
      </c>
      <c r="U20" s="5">
        <v>13</v>
      </c>
      <c r="V20" s="5">
        <v>10</v>
      </c>
      <c r="W20" s="5">
        <v>46</v>
      </c>
      <c r="X20" s="5" t="s">
        <v>536</v>
      </c>
      <c r="Y20" s="5"/>
      <c r="Z20" t="s">
        <v>514</v>
      </c>
      <c r="AA20" s="4">
        <f>VLOOKUP(A20,ci!$A$1:$I$96,9,FALSE)</f>
        <v>0</v>
      </c>
      <c r="AB20" s="4">
        <f>IFERROR(VLOOKUP(A20,cw!$B$1:$K$96,10,FALSE),0)</f>
        <v>0</v>
      </c>
      <c r="AC20" s="4">
        <f t="shared" si="0"/>
        <v>6</v>
      </c>
      <c r="AD20" t="s">
        <v>107</v>
      </c>
      <c r="AF20" s="4">
        <v>19</v>
      </c>
    </row>
    <row r="21" spans="1:32">
      <c r="A21" s="15" t="s">
        <v>108</v>
      </c>
      <c r="B21" s="21" t="s">
        <v>109</v>
      </c>
      <c r="C21" t="s">
        <v>110</v>
      </c>
      <c r="D21" t="s">
        <v>53</v>
      </c>
      <c r="E21" t="s">
        <v>53</v>
      </c>
      <c r="F21" s="6" t="s">
        <v>111</v>
      </c>
      <c r="G21" s="6" t="s">
        <v>112</v>
      </c>
      <c r="H21" s="6" t="s">
        <v>82</v>
      </c>
      <c r="I21" t="s">
        <v>53</v>
      </c>
      <c r="J21" t="s">
        <v>53</v>
      </c>
      <c r="K21" t="s">
        <v>53</v>
      </c>
      <c r="L21" t="s">
        <v>53</v>
      </c>
      <c r="M21">
        <v>1</v>
      </c>
      <c r="N21" s="4" t="s">
        <v>53</v>
      </c>
      <c r="P21" s="4" t="s">
        <v>523</v>
      </c>
      <c r="Q21" s="13">
        <v>1018</v>
      </c>
      <c r="R21" s="17">
        <v>0</v>
      </c>
      <c r="S21" s="5">
        <v>6</v>
      </c>
      <c r="T21" s="5">
        <v>7</v>
      </c>
      <c r="U21" s="5">
        <v>13</v>
      </c>
      <c r="V21" s="5">
        <v>10</v>
      </c>
      <c r="W21" s="5">
        <v>46</v>
      </c>
      <c r="X21" s="5" t="s">
        <v>536</v>
      </c>
      <c r="Y21" s="5"/>
      <c r="Z21" t="s">
        <v>514</v>
      </c>
      <c r="AA21" s="4">
        <f>VLOOKUP(A21,ci!$A$1:$I$96,9,FALSE)</f>
        <v>0</v>
      </c>
      <c r="AB21" s="4">
        <f>IFERROR(VLOOKUP(A21,cw!$B$1:$K$96,10,FALSE),0)</f>
        <v>0</v>
      </c>
      <c r="AC21" s="4">
        <f t="shared" si="0"/>
        <v>6</v>
      </c>
      <c r="AD21" t="s">
        <v>113</v>
      </c>
      <c r="AF21" s="17">
        <v>20</v>
      </c>
    </row>
    <row r="22" spans="1:32">
      <c r="A22" s="15" t="s">
        <v>114</v>
      </c>
      <c r="B22" s="21" t="s">
        <v>115</v>
      </c>
      <c r="C22" t="s">
        <v>116</v>
      </c>
      <c r="D22" t="s">
        <v>53</v>
      </c>
      <c r="E22" t="s">
        <v>53</v>
      </c>
      <c r="F22" s="6" t="s">
        <v>117</v>
      </c>
      <c r="G22" s="6" t="s">
        <v>72</v>
      </c>
      <c r="H22" s="6" t="s">
        <v>79</v>
      </c>
      <c r="I22" t="s">
        <v>53</v>
      </c>
      <c r="J22" t="s">
        <v>53</v>
      </c>
      <c r="K22" t="s">
        <v>53</v>
      </c>
      <c r="L22" t="s">
        <v>53</v>
      </c>
      <c r="M22">
        <v>1</v>
      </c>
      <c r="N22" s="4" t="s">
        <v>53</v>
      </c>
      <c r="P22" s="4" t="s">
        <v>523</v>
      </c>
      <c r="Q22" s="13">
        <v>1018</v>
      </c>
      <c r="R22" s="17">
        <v>0</v>
      </c>
      <c r="S22" s="5">
        <v>5</v>
      </c>
      <c r="T22" s="5">
        <v>7</v>
      </c>
      <c r="U22" s="5">
        <v>13</v>
      </c>
      <c r="V22" s="5">
        <v>10</v>
      </c>
      <c r="W22" s="5">
        <v>46</v>
      </c>
      <c r="X22" s="5" t="s">
        <v>536</v>
      </c>
      <c r="Y22" s="5"/>
      <c r="Z22" t="s">
        <v>514</v>
      </c>
      <c r="AA22" s="4">
        <f>VLOOKUP(A22,ci!$A$1:$I$96,9,FALSE)</f>
        <v>0</v>
      </c>
      <c r="AB22" s="4">
        <f>IFERROR(VLOOKUP(A22,cw!$B$1:$K$96,10,FALSE),0)</f>
        <v>0</v>
      </c>
      <c r="AC22" s="4">
        <f t="shared" si="0"/>
        <v>6</v>
      </c>
      <c r="AD22" t="s">
        <v>118</v>
      </c>
      <c r="AF22" s="4">
        <v>21</v>
      </c>
    </row>
    <row r="23" spans="1:32">
      <c r="A23" s="15" t="s">
        <v>119</v>
      </c>
      <c r="B23" s="21" t="s">
        <v>120</v>
      </c>
      <c r="C23" t="s">
        <v>121</v>
      </c>
      <c r="D23" t="s">
        <v>53</v>
      </c>
      <c r="E23" t="s">
        <v>53</v>
      </c>
      <c r="F23" s="6" t="s">
        <v>122</v>
      </c>
      <c r="G23" s="6" t="s">
        <v>123</v>
      </c>
      <c r="H23" s="6" t="s">
        <v>124</v>
      </c>
      <c r="I23" t="s">
        <v>53</v>
      </c>
      <c r="J23" t="s">
        <v>53</v>
      </c>
      <c r="K23" t="s">
        <v>53</v>
      </c>
      <c r="L23" t="s">
        <v>53</v>
      </c>
      <c r="M23">
        <v>1</v>
      </c>
      <c r="N23" s="4" t="s">
        <v>53</v>
      </c>
      <c r="P23" s="4" t="s">
        <v>523</v>
      </c>
      <c r="Q23" s="13">
        <v>1018</v>
      </c>
      <c r="R23" s="17">
        <v>0</v>
      </c>
      <c r="S23" s="5">
        <v>4</v>
      </c>
      <c r="T23" s="5">
        <v>7</v>
      </c>
      <c r="U23" s="5">
        <v>13</v>
      </c>
      <c r="V23" s="5">
        <v>10</v>
      </c>
      <c r="W23" s="5">
        <v>46</v>
      </c>
      <c r="X23" s="5" t="s">
        <v>536</v>
      </c>
      <c r="Y23" s="5"/>
      <c r="Z23" t="s">
        <v>514</v>
      </c>
      <c r="AA23" s="4">
        <f>VLOOKUP(A23,ci!$A$1:$I$96,9,FALSE)</f>
        <v>0</v>
      </c>
      <c r="AB23" s="4">
        <f>IFERROR(VLOOKUP(A23,cw!$B$1:$K$96,10,FALSE),0)</f>
        <v>0</v>
      </c>
      <c r="AC23" s="4">
        <f t="shared" si="0"/>
        <v>6</v>
      </c>
      <c r="AD23" t="s">
        <v>125</v>
      </c>
      <c r="AF23" s="17">
        <v>22</v>
      </c>
    </row>
    <row r="24" spans="1:32">
      <c r="A24" s="15" t="s">
        <v>126</v>
      </c>
      <c r="B24" s="21" t="s">
        <v>127</v>
      </c>
      <c r="C24" t="s">
        <v>128</v>
      </c>
      <c r="D24" t="s">
        <v>53</v>
      </c>
      <c r="E24" t="s">
        <v>53</v>
      </c>
      <c r="F24" s="6" t="s">
        <v>129</v>
      </c>
      <c r="G24" s="6" t="s">
        <v>130</v>
      </c>
      <c r="H24" s="6" t="s">
        <v>82</v>
      </c>
      <c r="I24" t="s">
        <v>53</v>
      </c>
      <c r="J24" t="s">
        <v>53</v>
      </c>
      <c r="K24" t="s">
        <v>53</v>
      </c>
      <c r="L24" t="s">
        <v>53</v>
      </c>
      <c r="M24">
        <v>1</v>
      </c>
      <c r="N24" s="4" t="s">
        <v>53</v>
      </c>
      <c r="P24" s="4" t="s">
        <v>523</v>
      </c>
      <c r="Q24" s="13">
        <v>1018</v>
      </c>
      <c r="R24" s="17">
        <v>0</v>
      </c>
      <c r="S24" s="5">
        <v>3</v>
      </c>
      <c r="T24" s="5">
        <v>7</v>
      </c>
      <c r="U24" s="5">
        <v>13</v>
      </c>
      <c r="V24" s="5">
        <v>10</v>
      </c>
      <c r="W24" s="5">
        <v>46</v>
      </c>
      <c r="X24" s="5" t="s">
        <v>536</v>
      </c>
      <c r="Y24" s="5"/>
      <c r="Z24" t="s">
        <v>514</v>
      </c>
      <c r="AA24" s="4">
        <f>VLOOKUP(A24,ci!$A$1:$I$96,9,FALSE)</f>
        <v>4</v>
      </c>
      <c r="AB24" s="4">
        <f>IFERROR(VLOOKUP(A24,cw!$B$1:$K$96,10,FALSE),0)</f>
        <v>0</v>
      </c>
      <c r="AC24" s="4">
        <f t="shared" si="0"/>
        <v>5</v>
      </c>
      <c r="AD24" t="s">
        <v>131</v>
      </c>
      <c r="AF24" s="4">
        <v>23</v>
      </c>
    </row>
    <row r="25" spans="1:32">
      <c r="A25" s="15" t="s">
        <v>132</v>
      </c>
      <c r="B25" s="21" t="s">
        <v>133</v>
      </c>
      <c r="C25" t="s">
        <v>134</v>
      </c>
      <c r="D25" t="s">
        <v>53</v>
      </c>
      <c r="E25" t="s">
        <v>53</v>
      </c>
      <c r="F25" s="6" t="s">
        <v>135</v>
      </c>
      <c r="G25" s="6" t="s">
        <v>136</v>
      </c>
      <c r="H25" s="6" t="s">
        <v>106</v>
      </c>
      <c r="I25" t="s">
        <v>53</v>
      </c>
      <c r="J25" t="s">
        <v>53</v>
      </c>
      <c r="K25" t="s">
        <v>53</v>
      </c>
      <c r="L25" t="s">
        <v>53</v>
      </c>
      <c r="M25">
        <v>1</v>
      </c>
      <c r="N25" s="4" t="s">
        <v>53</v>
      </c>
      <c r="P25" s="4" t="s">
        <v>523</v>
      </c>
      <c r="Q25" s="13">
        <v>1018</v>
      </c>
      <c r="R25" s="17">
        <v>0</v>
      </c>
      <c r="S25" s="5">
        <v>2</v>
      </c>
      <c r="T25" s="5">
        <v>7</v>
      </c>
      <c r="U25" s="5">
        <v>13</v>
      </c>
      <c r="V25" s="5">
        <v>10</v>
      </c>
      <c r="W25" s="5">
        <v>46</v>
      </c>
      <c r="X25" s="5" t="s">
        <v>536</v>
      </c>
      <c r="Y25" s="5"/>
      <c r="Z25" t="s">
        <v>514</v>
      </c>
      <c r="AA25" s="4">
        <f>VLOOKUP(A25,ci!$A$1:$I$96,9,FALSE)</f>
        <v>0</v>
      </c>
      <c r="AB25" s="4">
        <f>IFERROR(VLOOKUP(A25,cw!$B$1:$K$96,10,FALSE),0)</f>
        <v>0</v>
      </c>
      <c r="AC25" s="4">
        <f t="shared" si="0"/>
        <v>6</v>
      </c>
      <c r="AD25" t="s">
        <v>137</v>
      </c>
      <c r="AF25" s="17">
        <v>24</v>
      </c>
    </row>
    <row r="26" spans="1:32">
      <c r="A26" s="15" t="s">
        <v>138</v>
      </c>
      <c r="B26" s="21" t="s">
        <v>139</v>
      </c>
      <c r="C26" t="s">
        <v>140</v>
      </c>
      <c r="D26" t="s">
        <v>53</v>
      </c>
      <c r="E26" t="s">
        <v>53</v>
      </c>
      <c r="F26" s="6" t="s">
        <v>141</v>
      </c>
      <c r="G26" s="6" t="s">
        <v>142</v>
      </c>
      <c r="H26" s="6" t="s">
        <v>143</v>
      </c>
      <c r="I26" t="s">
        <v>53</v>
      </c>
      <c r="J26" t="s">
        <v>53</v>
      </c>
      <c r="K26" t="s">
        <v>53</v>
      </c>
      <c r="L26" t="s">
        <v>53</v>
      </c>
      <c r="M26">
        <v>1</v>
      </c>
      <c r="N26" s="4" t="s">
        <v>53</v>
      </c>
      <c r="P26" s="4" t="s">
        <v>522</v>
      </c>
      <c r="Q26" s="13">
        <v>875</v>
      </c>
      <c r="R26" s="17" t="s">
        <v>53</v>
      </c>
      <c r="S26" s="5" t="s">
        <v>53</v>
      </c>
      <c r="T26" s="5" t="s">
        <v>53</v>
      </c>
      <c r="U26" s="5" t="s">
        <v>53</v>
      </c>
      <c r="V26" s="5" t="s">
        <v>53</v>
      </c>
      <c r="W26" s="5" t="s">
        <v>53</v>
      </c>
      <c r="X26" s="5" t="s">
        <v>53</v>
      </c>
      <c r="Y26" s="5"/>
      <c r="Z26" t="s">
        <v>514</v>
      </c>
      <c r="AA26" s="4">
        <f>VLOOKUP(A26,ci!$A$1:$I$96,9,FALSE)</f>
        <v>0</v>
      </c>
      <c r="AB26" s="4">
        <f>IFERROR(VLOOKUP(A26,cw!$B$1:$K$96,10,FALSE),0)</f>
        <v>0</v>
      </c>
      <c r="AC26" s="4">
        <f t="shared" si="0"/>
        <v>6</v>
      </c>
      <c r="AD26" t="s">
        <v>144</v>
      </c>
      <c r="AF26" s="4">
        <v>25</v>
      </c>
    </row>
    <row r="27" spans="1:32">
      <c r="A27" s="15" t="s">
        <v>145</v>
      </c>
      <c r="B27" s="21" t="s">
        <v>146</v>
      </c>
      <c r="C27" t="s">
        <v>116</v>
      </c>
      <c r="D27" t="s">
        <v>53</v>
      </c>
      <c r="E27" t="s">
        <v>53</v>
      </c>
      <c r="F27" s="6" t="s">
        <v>147</v>
      </c>
      <c r="G27" s="6" t="s">
        <v>148</v>
      </c>
      <c r="H27" s="6" t="s">
        <v>106</v>
      </c>
      <c r="I27" t="s">
        <v>53</v>
      </c>
      <c r="J27" t="s">
        <v>53</v>
      </c>
      <c r="K27" t="s">
        <v>53</v>
      </c>
      <c r="L27" t="s">
        <v>53</v>
      </c>
      <c r="M27">
        <v>1</v>
      </c>
      <c r="N27" s="4" t="s">
        <v>53</v>
      </c>
      <c r="P27" s="4" t="s">
        <v>522</v>
      </c>
      <c r="Q27" s="13">
        <v>875</v>
      </c>
      <c r="R27" s="17" t="s">
        <v>53</v>
      </c>
      <c r="S27" s="5" t="s">
        <v>53</v>
      </c>
      <c r="T27" s="5" t="s">
        <v>53</v>
      </c>
      <c r="U27" s="5" t="s">
        <v>53</v>
      </c>
      <c r="V27" s="5" t="s">
        <v>53</v>
      </c>
      <c r="W27" s="5" t="s">
        <v>53</v>
      </c>
      <c r="X27" s="5" t="s">
        <v>53</v>
      </c>
      <c r="Y27" s="5"/>
      <c r="Z27" t="s">
        <v>514</v>
      </c>
      <c r="AA27" s="4">
        <f>VLOOKUP(A27,ci!$A$1:$I$96,9,FALSE)</f>
        <v>0</v>
      </c>
      <c r="AB27" s="4">
        <f>IFERROR(VLOOKUP(A27,cw!$B$1:$K$96,10,FALSE),0)</f>
        <v>0</v>
      </c>
      <c r="AC27" s="4">
        <f t="shared" si="0"/>
        <v>6</v>
      </c>
      <c r="AD27" t="s">
        <v>149</v>
      </c>
      <c r="AF27" s="17">
        <v>26</v>
      </c>
    </row>
    <row r="28" spans="1:32">
      <c r="A28" s="15" t="s">
        <v>150</v>
      </c>
      <c r="B28" s="21" t="s">
        <v>151</v>
      </c>
      <c r="C28" t="s">
        <v>152</v>
      </c>
      <c r="D28" t="s">
        <v>53</v>
      </c>
      <c r="E28" t="s">
        <v>53</v>
      </c>
      <c r="F28" s="6" t="s">
        <v>153</v>
      </c>
      <c r="G28" s="7">
        <v>46.4</v>
      </c>
      <c r="H28" s="7" t="s">
        <v>79</v>
      </c>
      <c r="I28" t="s">
        <v>53</v>
      </c>
      <c r="J28" t="s">
        <v>53</v>
      </c>
      <c r="K28" t="s">
        <v>53</v>
      </c>
      <c r="L28" t="s">
        <v>53</v>
      </c>
      <c r="M28">
        <v>1</v>
      </c>
      <c r="N28" s="4" t="s">
        <v>53</v>
      </c>
      <c r="P28" s="4" t="s">
        <v>522</v>
      </c>
      <c r="Q28" s="13">
        <v>875</v>
      </c>
      <c r="R28" s="17" t="s">
        <v>53</v>
      </c>
      <c r="S28" s="5" t="s">
        <v>53</v>
      </c>
      <c r="T28" s="5" t="s">
        <v>53</v>
      </c>
      <c r="U28" s="5" t="s">
        <v>53</v>
      </c>
      <c r="V28" s="5" t="s">
        <v>53</v>
      </c>
      <c r="W28" s="5" t="s">
        <v>53</v>
      </c>
      <c r="X28" s="5" t="s">
        <v>53</v>
      </c>
      <c r="Y28" s="5"/>
      <c r="Z28" t="s">
        <v>514</v>
      </c>
      <c r="AA28" s="4">
        <f>VLOOKUP(A28,ci!$A$1:$I$96,9,FALSE)</f>
        <v>0</v>
      </c>
      <c r="AB28" s="4">
        <f>IFERROR(VLOOKUP(A28,cw!$B$1:$K$96,10,FALSE),0)</f>
        <v>0</v>
      </c>
      <c r="AC28" s="4">
        <f t="shared" si="0"/>
        <v>6</v>
      </c>
      <c r="AD28" t="s">
        <v>154</v>
      </c>
      <c r="AF28" s="4">
        <v>27</v>
      </c>
    </row>
    <row r="29" spans="1:32">
      <c r="A29" s="15" t="s">
        <v>155</v>
      </c>
      <c r="B29" s="21" t="s">
        <v>156</v>
      </c>
      <c r="C29" t="s">
        <v>121</v>
      </c>
      <c r="D29" t="s">
        <v>53</v>
      </c>
      <c r="E29" t="s">
        <v>53</v>
      </c>
      <c r="F29" s="6" t="s">
        <v>157</v>
      </c>
      <c r="G29" s="7">
        <v>65.2</v>
      </c>
      <c r="H29" s="7">
        <v>0.24</v>
      </c>
      <c r="I29" t="s">
        <v>53</v>
      </c>
      <c r="J29" t="s">
        <v>53</v>
      </c>
      <c r="K29" t="s">
        <v>53</v>
      </c>
      <c r="L29" t="s">
        <v>53</v>
      </c>
      <c r="M29">
        <v>1</v>
      </c>
      <c r="N29" s="4" t="s">
        <v>53</v>
      </c>
      <c r="P29" s="4" t="s">
        <v>522</v>
      </c>
      <c r="Q29" s="13">
        <v>875</v>
      </c>
      <c r="R29" s="17" t="s">
        <v>53</v>
      </c>
      <c r="S29" s="5" t="s">
        <v>53</v>
      </c>
      <c r="T29" s="5" t="s">
        <v>53</v>
      </c>
      <c r="U29" s="5" t="s">
        <v>53</v>
      </c>
      <c r="V29" s="5" t="s">
        <v>53</v>
      </c>
      <c r="W29" s="5" t="s">
        <v>53</v>
      </c>
      <c r="X29" s="5" t="s">
        <v>53</v>
      </c>
      <c r="Y29" s="5"/>
      <c r="Z29" t="s">
        <v>514</v>
      </c>
      <c r="AA29" s="4">
        <f>VLOOKUP(A29,ci!$A$1:$I$96,9,FALSE)</f>
        <v>4</v>
      </c>
      <c r="AB29" s="4">
        <f>IFERROR(VLOOKUP(A29,cw!$B$1:$K$96,10,FALSE),0)</f>
        <v>0</v>
      </c>
      <c r="AC29" s="4">
        <f t="shared" si="0"/>
        <v>5</v>
      </c>
      <c r="AD29" t="s">
        <v>158</v>
      </c>
      <c r="AF29" s="17">
        <v>28</v>
      </c>
    </row>
    <row r="30" spans="1:32">
      <c r="A30" s="15" t="s">
        <v>159</v>
      </c>
      <c r="B30" s="21" t="s">
        <v>160</v>
      </c>
      <c r="C30" t="s">
        <v>161</v>
      </c>
      <c r="D30" t="s">
        <v>53</v>
      </c>
      <c r="E30" t="s">
        <v>53</v>
      </c>
      <c r="F30" s="6" t="s">
        <v>162</v>
      </c>
      <c r="G30" s="6" t="s">
        <v>163</v>
      </c>
      <c r="H30" s="6" t="s">
        <v>164</v>
      </c>
      <c r="I30" t="s">
        <v>53</v>
      </c>
      <c r="J30" t="s">
        <v>53</v>
      </c>
      <c r="K30" t="s">
        <v>53</v>
      </c>
      <c r="L30" t="s">
        <v>53</v>
      </c>
      <c r="M30">
        <v>1</v>
      </c>
      <c r="N30" s="4" t="s">
        <v>53</v>
      </c>
      <c r="P30" s="4" t="s">
        <v>522</v>
      </c>
      <c r="Q30" s="13">
        <v>875</v>
      </c>
      <c r="R30" s="17" t="s">
        <v>53</v>
      </c>
      <c r="S30" s="5" t="s">
        <v>53</v>
      </c>
      <c r="T30" s="5" t="s">
        <v>53</v>
      </c>
      <c r="U30" s="5" t="s">
        <v>53</v>
      </c>
      <c r="V30" s="5" t="s">
        <v>53</v>
      </c>
      <c r="W30" s="5" t="s">
        <v>53</v>
      </c>
      <c r="X30" s="5" t="s">
        <v>53</v>
      </c>
      <c r="Y30" s="5"/>
      <c r="Z30" t="s">
        <v>514</v>
      </c>
      <c r="AA30" s="4">
        <f>VLOOKUP(A30,ci!$A$1:$I$96,9,FALSE)</f>
        <v>0</v>
      </c>
      <c r="AB30" s="4">
        <f>IFERROR(VLOOKUP(A30,cw!$B$1:$K$96,10,FALSE),0)</f>
        <v>0</v>
      </c>
      <c r="AC30" s="4">
        <f t="shared" si="0"/>
        <v>6</v>
      </c>
      <c r="AD30" t="s">
        <v>165</v>
      </c>
      <c r="AF30" s="4">
        <v>29</v>
      </c>
    </row>
    <row r="31" spans="1:32">
      <c r="A31" s="15" t="s">
        <v>166</v>
      </c>
      <c r="B31" s="21" t="s">
        <v>167</v>
      </c>
      <c r="C31" t="s">
        <v>161</v>
      </c>
      <c r="D31" t="s">
        <v>53</v>
      </c>
      <c r="E31" t="s">
        <v>53</v>
      </c>
      <c r="F31" s="6" t="s">
        <v>168</v>
      </c>
      <c r="G31" s="6" t="s">
        <v>169</v>
      </c>
      <c r="H31" s="6" t="s">
        <v>78</v>
      </c>
      <c r="I31" t="s">
        <v>53</v>
      </c>
      <c r="J31" t="s">
        <v>53</v>
      </c>
      <c r="K31" t="s">
        <v>53</v>
      </c>
      <c r="L31" t="s">
        <v>53</v>
      </c>
      <c r="M31">
        <v>1</v>
      </c>
      <c r="N31" s="4" t="s">
        <v>53</v>
      </c>
      <c r="P31" s="4" t="s">
        <v>522</v>
      </c>
      <c r="Q31" s="13">
        <v>875</v>
      </c>
      <c r="R31" s="17" t="s">
        <v>53</v>
      </c>
      <c r="S31" s="5" t="s">
        <v>53</v>
      </c>
      <c r="T31" s="5" t="s">
        <v>53</v>
      </c>
      <c r="U31" s="5" t="s">
        <v>53</v>
      </c>
      <c r="V31" s="5" t="s">
        <v>53</v>
      </c>
      <c r="W31" s="5" t="s">
        <v>53</v>
      </c>
      <c r="X31" s="5" t="s">
        <v>53</v>
      </c>
      <c r="Y31" s="5"/>
      <c r="Z31" t="s">
        <v>514</v>
      </c>
      <c r="AA31" s="4">
        <f>VLOOKUP(A31,ci!$A$1:$I$96,9,FALSE)</f>
        <v>0</v>
      </c>
      <c r="AB31" s="4">
        <f>IFERROR(VLOOKUP(A31,cw!$B$1:$K$96,10,FALSE),0)</f>
        <v>0</v>
      </c>
      <c r="AC31" s="4">
        <f t="shared" si="0"/>
        <v>6</v>
      </c>
      <c r="AD31" t="s">
        <v>170</v>
      </c>
      <c r="AF31" s="17">
        <v>30</v>
      </c>
    </row>
    <row r="32" spans="1:32">
      <c r="A32" s="15" t="s">
        <v>171</v>
      </c>
      <c r="B32" s="21" t="s">
        <v>172</v>
      </c>
      <c r="C32" t="s">
        <v>140</v>
      </c>
      <c r="D32" t="s">
        <v>53</v>
      </c>
      <c r="E32" t="s">
        <v>53</v>
      </c>
      <c r="F32" s="6" t="s">
        <v>173</v>
      </c>
      <c r="G32" s="6" t="s">
        <v>174</v>
      </c>
      <c r="H32" s="6" t="s">
        <v>124</v>
      </c>
      <c r="I32" t="s">
        <v>53</v>
      </c>
      <c r="J32" t="s">
        <v>53</v>
      </c>
      <c r="K32" t="s">
        <v>53</v>
      </c>
      <c r="L32" t="s">
        <v>53</v>
      </c>
      <c r="M32">
        <v>1</v>
      </c>
      <c r="N32" s="4" t="s">
        <v>53</v>
      </c>
      <c r="P32" s="4" t="s">
        <v>524</v>
      </c>
      <c r="Q32" s="13">
        <v>45.25</v>
      </c>
      <c r="R32" s="18">
        <v>-1</v>
      </c>
      <c r="S32" s="17">
        <v>5</v>
      </c>
      <c r="T32" s="5">
        <v>7</v>
      </c>
      <c r="U32" s="5">
        <v>13</v>
      </c>
      <c r="V32" s="5">
        <v>10</v>
      </c>
      <c r="W32" s="5">
        <v>48</v>
      </c>
      <c r="X32" s="5" t="s">
        <v>535</v>
      </c>
      <c r="Y32" s="5"/>
      <c r="Z32" t="s">
        <v>514</v>
      </c>
      <c r="AA32" s="4">
        <f>VLOOKUP(A32,ci!$A$1:$I$96,9,FALSE)</f>
        <v>4</v>
      </c>
      <c r="AB32" s="4">
        <f>IFERROR(VLOOKUP(A32,cw!$B$1:$K$96,10,FALSE),0)</f>
        <v>0</v>
      </c>
      <c r="AC32" s="4">
        <f t="shared" si="0"/>
        <v>5</v>
      </c>
      <c r="AD32" t="s">
        <v>175</v>
      </c>
      <c r="AF32" s="4">
        <v>31</v>
      </c>
    </row>
    <row r="33" spans="1:32">
      <c r="A33" s="15" t="s">
        <v>176</v>
      </c>
      <c r="B33" s="21" t="s">
        <v>177</v>
      </c>
      <c r="C33" t="s">
        <v>128</v>
      </c>
      <c r="D33" t="s">
        <v>53</v>
      </c>
      <c r="E33" t="s">
        <v>53</v>
      </c>
      <c r="F33" s="6" t="s">
        <v>178</v>
      </c>
      <c r="G33" s="6">
        <v>77</v>
      </c>
      <c r="H33" s="6">
        <v>0.24</v>
      </c>
      <c r="I33" t="s">
        <v>53</v>
      </c>
      <c r="J33" t="s">
        <v>53</v>
      </c>
      <c r="K33" t="s">
        <v>53</v>
      </c>
      <c r="L33" t="s">
        <v>53</v>
      </c>
      <c r="M33">
        <v>1</v>
      </c>
      <c r="N33" s="4" t="s">
        <v>53</v>
      </c>
      <c r="P33" s="4" t="s">
        <v>524</v>
      </c>
      <c r="Q33" s="13">
        <v>45.25</v>
      </c>
      <c r="R33" s="18">
        <v>-1</v>
      </c>
      <c r="S33" s="17">
        <v>5</v>
      </c>
      <c r="T33" s="5">
        <v>7</v>
      </c>
      <c r="U33" s="5">
        <v>13</v>
      </c>
      <c r="V33" s="5">
        <v>10</v>
      </c>
      <c r="W33" s="5">
        <v>48</v>
      </c>
      <c r="X33" s="5" t="s">
        <v>535</v>
      </c>
      <c r="Y33" s="5"/>
      <c r="Z33" t="s">
        <v>514</v>
      </c>
      <c r="AA33" s="4">
        <f>VLOOKUP(A33,ci!$A$1:$I$96,9,FALSE)</f>
        <v>4</v>
      </c>
      <c r="AB33" s="4">
        <f>IFERROR(VLOOKUP(A33,cw!$B$1:$K$96,10,FALSE),0)</f>
        <v>0</v>
      </c>
      <c r="AC33" s="4">
        <f t="shared" si="0"/>
        <v>5</v>
      </c>
      <c r="AD33" t="s">
        <v>179</v>
      </c>
      <c r="AF33" s="17">
        <v>32</v>
      </c>
    </row>
    <row r="34" spans="1:32">
      <c r="A34" s="15" t="s">
        <v>180</v>
      </c>
      <c r="B34" s="21" t="s">
        <v>181</v>
      </c>
      <c r="C34" t="s">
        <v>103</v>
      </c>
      <c r="D34" t="s">
        <v>53</v>
      </c>
      <c r="E34" t="s">
        <v>53</v>
      </c>
      <c r="F34" s="6" t="s">
        <v>73</v>
      </c>
      <c r="G34" s="6">
        <v>84.45</v>
      </c>
      <c r="H34" s="6">
        <v>0.28000000000000003</v>
      </c>
      <c r="I34" t="s">
        <v>53</v>
      </c>
      <c r="J34" t="s">
        <v>53</v>
      </c>
      <c r="K34" t="s">
        <v>53</v>
      </c>
      <c r="L34" t="s">
        <v>53</v>
      </c>
      <c r="M34">
        <v>1</v>
      </c>
      <c r="N34" s="4" t="s">
        <v>53</v>
      </c>
      <c r="P34" s="4" t="s">
        <v>524</v>
      </c>
      <c r="Q34" s="13">
        <v>45.25</v>
      </c>
      <c r="R34" s="18">
        <v>-1</v>
      </c>
      <c r="S34" s="17">
        <v>5</v>
      </c>
      <c r="T34" s="5">
        <v>7</v>
      </c>
      <c r="U34" s="5">
        <v>13</v>
      </c>
      <c r="V34" s="5">
        <v>10</v>
      </c>
      <c r="W34" s="5">
        <v>48</v>
      </c>
      <c r="X34" s="5" t="s">
        <v>535</v>
      </c>
      <c r="Y34" s="5"/>
      <c r="Z34" t="s">
        <v>514</v>
      </c>
      <c r="AA34" s="4">
        <f>VLOOKUP(A34,ci!$A$1:$I$96,9,FALSE)</f>
        <v>0</v>
      </c>
      <c r="AB34" s="4">
        <f>IFERROR(VLOOKUP(A34,cw!$B$1:$K$96,10,FALSE),0)</f>
        <v>0</v>
      </c>
      <c r="AC34" s="4">
        <f t="shared" si="0"/>
        <v>6</v>
      </c>
      <c r="AD34" t="s">
        <v>182</v>
      </c>
      <c r="AF34" s="4">
        <v>33</v>
      </c>
    </row>
    <row r="35" spans="1:32">
      <c r="A35" s="15" t="s">
        <v>183</v>
      </c>
      <c r="B35" s="21" t="s">
        <v>184</v>
      </c>
      <c r="C35" t="s">
        <v>140</v>
      </c>
      <c r="D35" t="s">
        <v>53</v>
      </c>
      <c r="E35" t="s">
        <v>53</v>
      </c>
      <c r="F35" s="6" t="s">
        <v>185</v>
      </c>
      <c r="G35" s="6">
        <v>89.35</v>
      </c>
      <c r="H35" s="6">
        <v>0.13</v>
      </c>
      <c r="I35" t="s">
        <v>53</v>
      </c>
      <c r="J35" t="s">
        <v>53</v>
      </c>
      <c r="K35" t="s">
        <v>53</v>
      </c>
      <c r="L35" t="s">
        <v>53</v>
      </c>
      <c r="M35">
        <v>1</v>
      </c>
      <c r="N35" s="4" t="s">
        <v>53</v>
      </c>
      <c r="P35" s="4" t="s">
        <v>524</v>
      </c>
      <c r="Q35" s="13">
        <v>45.25</v>
      </c>
      <c r="R35" s="18">
        <v>-1</v>
      </c>
      <c r="S35" s="17">
        <v>5</v>
      </c>
      <c r="T35" s="5">
        <v>7</v>
      </c>
      <c r="U35" s="5">
        <v>13</v>
      </c>
      <c r="V35" s="5">
        <v>10</v>
      </c>
      <c r="W35" s="5">
        <v>48</v>
      </c>
      <c r="X35" s="5" t="s">
        <v>535</v>
      </c>
      <c r="Y35" s="5"/>
      <c r="Z35" t="s">
        <v>514</v>
      </c>
      <c r="AA35" s="4">
        <f>VLOOKUP(A35,ci!$A$1:$I$96,9,FALSE)</f>
        <v>4</v>
      </c>
      <c r="AB35" s="4">
        <f>IFERROR(VLOOKUP(A35,cw!$B$1:$K$96,10,FALSE),0)</f>
        <v>0</v>
      </c>
      <c r="AC35" s="4">
        <f t="shared" si="0"/>
        <v>5</v>
      </c>
      <c r="AD35" t="s">
        <v>186</v>
      </c>
      <c r="AF35" s="17">
        <v>34</v>
      </c>
    </row>
    <row r="36" spans="1:32">
      <c r="A36" s="15" t="s">
        <v>187</v>
      </c>
      <c r="B36" s="21" t="s">
        <v>188</v>
      </c>
      <c r="C36" t="s">
        <v>134</v>
      </c>
      <c r="D36" t="s">
        <v>53</v>
      </c>
      <c r="E36" t="s">
        <v>53</v>
      </c>
      <c r="F36" s="6" t="s">
        <v>189</v>
      </c>
      <c r="G36" s="6" t="s">
        <v>190</v>
      </c>
      <c r="H36" s="6" t="s">
        <v>191</v>
      </c>
      <c r="I36" t="s">
        <v>53</v>
      </c>
      <c r="J36" t="s">
        <v>53</v>
      </c>
      <c r="K36" t="s">
        <v>53</v>
      </c>
      <c r="L36" t="s">
        <v>53</v>
      </c>
      <c r="M36">
        <v>1</v>
      </c>
      <c r="N36" s="4" t="s">
        <v>53</v>
      </c>
      <c r="P36" s="4" t="s">
        <v>524</v>
      </c>
      <c r="Q36" s="13">
        <v>45.25</v>
      </c>
      <c r="R36" s="18">
        <v>-1</v>
      </c>
      <c r="S36" s="17">
        <v>5</v>
      </c>
      <c r="T36" s="5">
        <v>7</v>
      </c>
      <c r="U36" s="5">
        <v>13</v>
      </c>
      <c r="V36" s="5">
        <v>10</v>
      </c>
      <c r="W36" s="5">
        <v>48</v>
      </c>
      <c r="X36" s="5" t="s">
        <v>535</v>
      </c>
      <c r="Y36" s="5"/>
      <c r="Z36" t="s">
        <v>514</v>
      </c>
      <c r="AA36" s="4">
        <f>VLOOKUP(A36,ci!$A$1:$I$96,9,FALSE)</f>
        <v>0</v>
      </c>
      <c r="AB36" s="4">
        <f>IFERROR(VLOOKUP(A36,cw!$B$1:$K$96,10,FALSE),0)</f>
        <v>0</v>
      </c>
      <c r="AC36" s="4">
        <f t="shared" si="0"/>
        <v>6</v>
      </c>
      <c r="AD36" t="s">
        <v>192</v>
      </c>
      <c r="AF36" s="4">
        <v>35</v>
      </c>
    </row>
    <row r="37" spans="1:32">
      <c r="A37" s="15" t="s">
        <v>193</v>
      </c>
      <c r="B37" s="21" t="s">
        <v>194</v>
      </c>
      <c r="C37" t="s">
        <v>128</v>
      </c>
      <c r="D37" t="s">
        <v>53</v>
      </c>
      <c r="E37" t="s">
        <v>53</v>
      </c>
      <c r="F37" s="6" t="s">
        <v>195</v>
      </c>
      <c r="G37" s="6">
        <v>51.8</v>
      </c>
      <c r="H37" s="6">
        <v>0.26</v>
      </c>
      <c r="I37" t="s">
        <v>53</v>
      </c>
      <c r="J37" t="s">
        <v>53</v>
      </c>
      <c r="K37" t="s">
        <v>53</v>
      </c>
      <c r="L37" t="s">
        <v>53</v>
      </c>
      <c r="M37">
        <v>1</v>
      </c>
      <c r="N37" s="4" t="s">
        <v>53</v>
      </c>
      <c r="P37" s="4" t="s">
        <v>524</v>
      </c>
      <c r="Q37" s="13">
        <v>45.25</v>
      </c>
      <c r="R37" s="18">
        <v>-1</v>
      </c>
      <c r="S37" s="17">
        <v>5</v>
      </c>
      <c r="T37" s="5">
        <v>7</v>
      </c>
      <c r="U37" s="5">
        <v>13</v>
      </c>
      <c r="V37" s="5">
        <v>10</v>
      </c>
      <c r="W37" s="5">
        <v>48</v>
      </c>
      <c r="X37" s="5" t="s">
        <v>535</v>
      </c>
      <c r="Y37" s="5"/>
      <c r="Z37" t="s">
        <v>514</v>
      </c>
      <c r="AA37" s="4">
        <f>VLOOKUP(A37,ci!$A$1:$I$96,9,FALSE)</f>
        <v>4</v>
      </c>
      <c r="AB37" s="4">
        <f>IFERROR(VLOOKUP(A37,cw!$B$1:$K$96,10,FALSE),0)</f>
        <v>0</v>
      </c>
      <c r="AC37" s="4">
        <f t="shared" si="0"/>
        <v>5</v>
      </c>
      <c r="AD37" t="s">
        <v>196</v>
      </c>
      <c r="AF37" s="17">
        <v>36</v>
      </c>
    </row>
    <row r="38" spans="1:32">
      <c r="A38" s="15" t="s">
        <v>197</v>
      </c>
      <c r="B38" s="21" t="s">
        <v>198</v>
      </c>
      <c r="C38" t="s">
        <v>128</v>
      </c>
      <c r="D38" t="s">
        <v>53</v>
      </c>
      <c r="E38" t="s">
        <v>53</v>
      </c>
      <c r="F38" s="6" t="s">
        <v>199</v>
      </c>
      <c r="G38" s="6">
        <v>67.900000000000006</v>
      </c>
      <c r="H38" s="6">
        <v>0.23</v>
      </c>
      <c r="I38" t="s">
        <v>53</v>
      </c>
      <c r="J38" t="s">
        <v>53</v>
      </c>
      <c r="K38" t="s">
        <v>53</v>
      </c>
      <c r="L38" t="s">
        <v>53</v>
      </c>
      <c r="M38">
        <v>1</v>
      </c>
      <c r="N38" s="4" t="s">
        <v>53</v>
      </c>
      <c r="P38" s="4" t="s">
        <v>524</v>
      </c>
      <c r="Q38" s="13">
        <v>45.25</v>
      </c>
      <c r="R38" s="18">
        <v>-1</v>
      </c>
      <c r="S38" s="17">
        <v>5</v>
      </c>
      <c r="T38" s="5">
        <v>7</v>
      </c>
      <c r="U38" s="5">
        <v>13</v>
      </c>
      <c r="V38" s="5">
        <v>10</v>
      </c>
      <c r="W38" s="5">
        <v>48</v>
      </c>
      <c r="X38" s="5" t="s">
        <v>535</v>
      </c>
      <c r="Y38" s="5"/>
      <c r="Z38" t="s">
        <v>514</v>
      </c>
      <c r="AA38" s="4">
        <f>VLOOKUP(A38,ci!$A$1:$I$96,9,FALSE)</f>
        <v>0</v>
      </c>
      <c r="AB38" s="4">
        <f>IFERROR(VLOOKUP(A38,cw!$B$1:$K$96,10,FALSE),0)</f>
        <v>0</v>
      </c>
      <c r="AC38" s="4">
        <f t="shared" si="0"/>
        <v>6</v>
      </c>
      <c r="AD38" t="s">
        <v>200</v>
      </c>
      <c r="AF38" s="4">
        <v>37</v>
      </c>
    </row>
    <row r="39" spans="1:32">
      <c r="A39" s="15" t="s">
        <v>201</v>
      </c>
      <c r="B39" s="21" t="s">
        <v>202</v>
      </c>
      <c r="C39" t="s">
        <v>140</v>
      </c>
      <c r="D39" t="s">
        <v>53</v>
      </c>
      <c r="E39" t="s">
        <v>53</v>
      </c>
      <c r="F39" s="6" t="s">
        <v>203</v>
      </c>
      <c r="G39" s="6" t="s">
        <v>204</v>
      </c>
      <c r="H39" s="6" t="s">
        <v>78</v>
      </c>
      <c r="I39" t="s">
        <v>53</v>
      </c>
      <c r="J39" t="s">
        <v>53</v>
      </c>
      <c r="K39" t="s">
        <v>53</v>
      </c>
      <c r="L39" t="s">
        <v>53</v>
      </c>
      <c r="M39">
        <v>1</v>
      </c>
      <c r="N39" s="4" t="s">
        <v>53</v>
      </c>
      <c r="P39" s="4" t="s">
        <v>524</v>
      </c>
      <c r="Q39" s="13">
        <v>45.25</v>
      </c>
      <c r="R39" s="18">
        <v>-1</v>
      </c>
      <c r="S39" s="17">
        <v>5</v>
      </c>
      <c r="T39" s="5">
        <v>7</v>
      </c>
      <c r="U39" s="5">
        <v>13</v>
      </c>
      <c r="V39" s="5">
        <v>10</v>
      </c>
      <c r="W39" s="5">
        <v>48</v>
      </c>
      <c r="X39" s="5" t="s">
        <v>535</v>
      </c>
      <c r="Y39" s="5"/>
      <c r="Z39" t="s">
        <v>514</v>
      </c>
      <c r="AA39" s="4">
        <f>VLOOKUP(A39,ci!$A$1:$I$96,9,FALSE)</f>
        <v>0</v>
      </c>
      <c r="AB39" s="4">
        <f>IFERROR(VLOOKUP(A39,cw!$B$1:$K$96,10,FALSE),0)</f>
        <v>0</v>
      </c>
      <c r="AC39" s="4">
        <f t="shared" si="0"/>
        <v>6</v>
      </c>
      <c r="AD39" t="s">
        <v>205</v>
      </c>
      <c r="AF39" s="17">
        <v>38</v>
      </c>
    </row>
    <row r="40" spans="1:32">
      <c r="A40" s="15" t="s">
        <v>206</v>
      </c>
      <c r="B40" s="21" t="s">
        <v>207</v>
      </c>
      <c r="C40" t="s">
        <v>110</v>
      </c>
      <c r="D40" t="s">
        <v>53</v>
      </c>
      <c r="E40" t="s">
        <v>53</v>
      </c>
      <c r="F40" s="6" t="s">
        <v>208</v>
      </c>
      <c r="G40" s="6">
        <v>70.3</v>
      </c>
      <c r="H40" s="6">
        <v>0.25</v>
      </c>
      <c r="I40" t="s">
        <v>53</v>
      </c>
      <c r="J40" t="s">
        <v>53</v>
      </c>
      <c r="K40" t="s">
        <v>53</v>
      </c>
      <c r="L40" t="s">
        <v>53</v>
      </c>
      <c r="M40">
        <v>1</v>
      </c>
      <c r="N40" s="4" t="s">
        <v>53</v>
      </c>
      <c r="P40" s="4" t="s">
        <v>524</v>
      </c>
      <c r="Q40" s="13">
        <v>45.25</v>
      </c>
      <c r="R40" s="18">
        <v>-1</v>
      </c>
      <c r="S40" s="17">
        <v>5</v>
      </c>
      <c r="T40" s="5">
        <v>7</v>
      </c>
      <c r="U40" s="5">
        <v>13</v>
      </c>
      <c r="V40" s="5">
        <v>10</v>
      </c>
      <c r="W40" s="5">
        <v>48</v>
      </c>
      <c r="X40" s="5" t="s">
        <v>535</v>
      </c>
      <c r="Y40" s="5"/>
      <c r="Z40" t="s">
        <v>514</v>
      </c>
      <c r="AA40" s="4">
        <f>VLOOKUP(A40,ci!$A$1:$I$96,9,FALSE)</f>
        <v>4</v>
      </c>
      <c r="AB40" s="4">
        <f>IFERROR(VLOOKUP(A40,cw!$B$1:$K$96,10,FALSE),0)</f>
        <v>0</v>
      </c>
      <c r="AC40" s="4">
        <f t="shared" si="0"/>
        <v>5</v>
      </c>
      <c r="AD40" t="s">
        <v>209</v>
      </c>
      <c r="AF40" s="4">
        <v>39</v>
      </c>
    </row>
    <row r="41" spans="1:32">
      <c r="A41" s="15" t="s">
        <v>210</v>
      </c>
      <c r="B41" s="21" t="s">
        <v>211</v>
      </c>
      <c r="C41" t="s">
        <v>134</v>
      </c>
      <c r="D41" t="s">
        <v>53</v>
      </c>
      <c r="E41" t="s">
        <v>53</v>
      </c>
      <c r="F41" s="6" t="s">
        <v>212</v>
      </c>
      <c r="G41" s="6">
        <v>33.5</v>
      </c>
      <c r="H41" s="6">
        <v>0.16</v>
      </c>
      <c r="I41" t="s">
        <v>53</v>
      </c>
      <c r="J41" t="s">
        <v>53</v>
      </c>
      <c r="K41" t="s">
        <v>53</v>
      </c>
      <c r="L41" t="s">
        <v>53</v>
      </c>
      <c r="M41">
        <v>1</v>
      </c>
      <c r="N41" s="4" t="s">
        <v>53</v>
      </c>
      <c r="P41" s="4" t="s">
        <v>524</v>
      </c>
      <c r="Q41" s="13">
        <v>45.25</v>
      </c>
      <c r="R41" s="18">
        <v>-1</v>
      </c>
      <c r="S41" s="17">
        <v>5</v>
      </c>
      <c r="T41" s="5">
        <v>7</v>
      </c>
      <c r="U41" s="5">
        <v>13</v>
      </c>
      <c r="V41" s="5">
        <v>10</v>
      </c>
      <c r="W41" s="5">
        <v>48</v>
      </c>
      <c r="X41" s="5" t="s">
        <v>535</v>
      </c>
      <c r="Y41" s="5"/>
      <c r="Z41" t="s">
        <v>514</v>
      </c>
      <c r="AA41" s="4">
        <f>VLOOKUP(A41,ci!$A$1:$I$96,9,FALSE)</f>
        <v>0</v>
      </c>
      <c r="AB41" s="4">
        <f>IFERROR(VLOOKUP(A41,cw!$B$1:$K$96,10,FALSE),0)</f>
        <v>0</v>
      </c>
      <c r="AC41" s="4">
        <f t="shared" si="0"/>
        <v>6</v>
      </c>
      <c r="AD41" t="s">
        <v>213</v>
      </c>
      <c r="AF41" s="17">
        <v>40</v>
      </c>
    </row>
    <row r="42" spans="1:32">
      <c r="A42" s="15" t="s">
        <v>214</v>
      </c>
      <c r="B42" s="21" t="s">
        <v>215</v>
      </c>
      <c r="C42" t="s">
        <v>121</v>
      </c>
      <c r="D42" t="s">
        <v>53</v>
      </c>
      <c r="E42" t="s">
        <v>53</v>
      </c>
      <c r="F42" s="6" t="s">
        <v>216</v>
      </c>
      <c r="G42" s="6">
        <v>29.3</v>
      </c>
      <c r="H42" s="6">
        <v>0.25</v>
      </c>
      <c r="I42" t="s">
        <v>53</v>
      </c>
      <c r="J42" t="s">
        <v>53</v>
      </c>
      <c r="K42" t="s">
        <v>53</v>
      </c>
      <c r="L42" t="s">
        <v>53</v>
      </c>
      <c r="M42">
        <v>1</v>
      </c>
      <c r="N42" s="4" t="s">
        <v>53</v>
      </c>
      <c r="P42" s="4" t="s">
        <v>524</v>
      </c>
      <c r="Q42" s="13">
        <v>45.25</v>
      </c>
      <c r="R42" s="18">
        <v>-1</v>
      </c>
      <c r="S42" s="17">
        <v>5</v>
      </c>
      <c r="T42" s="5">
        <v>7</v>
      </c>
      <c r="U42" s="5">
        <v>13</v>
      </c>
      <c r="V42" s="5">
        <v>10</v>
      </c>
      <c r="W42" s="5">
        <v>48</v>
      </c>
      <c r="X42" s="5" t="s">
        <v>535</v>
      </c>
      <c r="Y42" s="5"/>
      <c r="Z42" t="s">
        <v>514</v>
      </c>
      <c r="AA42" s="4">
        <f>VLOOKUP(A42,ci!$A$1:$I$96,9,FALSE)</f>
        <v>0</v>
      </c>
      <c r="AB42" s="4">
        <f>IFERROR(VLOOKUP(A42,cw!$B$1:$K$96,10,FALSE),0)</f>
        <v>0</v>
      </c>
      <c r="AC42" s="4">
        <f t="shared" si="0"/>
        <v>6</v>
      </c>
      <c r="AD42" t="s">
        <v>217</v>
      </c>
      <c r="AF42" s="4">
        <v>41</v>
      </c>
    </row>
    <row r="43" spans="1:32">
      <c r="A43" s="15" t="s">
        <v>218</v>
      </c>
      <c r="B43" s="21" t="s">
        <v>219</v>
      </c>
      <c r="C43" t="s">
        <v>53</v>
      </c>
      <c r="D43" t="s">
        <v>53</v>
      </c>
      <c r="E43" t="s">
        <v>53</v>
      </c>
      <c r="F43" s="6" t="s">
        <v>53</v>
      </c>
      <c r="G43" s="6">
        <v>33.700000000000003</v>
      </c>
      <c r="H43" s="6">
        <v>0.27</v>
      </c>
      <c r="I43" t="s">
        <v>53</v>
      </c>
      <c r="J43" t="s">
        <v>53</v>
      </c>
      <c r="K43" t="s">
        <v>53</v>
      </c>
      <c r="L43" t="s">
        <v>53</v>
      </c>
      <c r="M43">
        <v>1</v>
      </c>
      <c r="N43" s="4" t="s">
        <v>53</v>
      </c>
      <c r="P43" s="4" t="s">
        <v>524</v>
      </c>
      <c r="Q43" s="13">
        <v>45.25</v>
      </c>
      <c r="R43" s="17">
        <v>-1</v>
      </c>
      <c r="S43" s="5">
        <v>5</v>
      </c>
      <c r="T43" s="5">
        <v>7</v>
      </c>
      <c r="U43" s="5">
        <v>13</v>
      </c>
      <c r="V43" s="5">
        <v>10</v>
      </c>
      <c r="W43" s="5">
        <v>48</v>
      </c>
      <c r="X43" s="5" t="s">
        <v>535</v>
      </c>
      <c r="Y43" s="5"/>
      <c r="Z43" t="s">
        <v>514</v>
      </c>
      <c r="AA43" s="4">
        <f>VLOOKUP(A43,ci!$A$1:$I$96,9,FALSE)</f>
        <v>4</v>
      </c>
      <c r="AB43" s="4">
        <f>IFERROR(VLOOKUP(A43,cw!$B$1:$K$96,10,FALSE),0)</f>
        <v>0</v>
      </c>
      <c r="AC43" s="4">
        <f t="shared" si="0"/>
        <v>5</v>
      </c>
      <c r="AD43" t="s">
        <v>220</v>
      </c>
      <c r="AF43" s="17">
        <v>42</v>
      </c>
    </row>
    <row r="44" spans="1:32">
      <c r="A44" s="15" t="s">
        <v>221</v>
      </c>
      <c r="B44" s="21" t="s">
        <v>222</v>
      </c>
      <c r="C44" t="s">
        <v>223</v>
      </c>
      <c r="D44" t="s">
        <v>53</v>
      </c>
      <c r="E44" t="s">
        <v>53</v>
      </c>
      <c r="F44" s="6" t="s">
        <v>224</v>
      </c>
      <c r="G44" s="6">
        <v>27.4</v>
      </c>
      <c r="H44" s="6">
        <v>0.06</v>
      </c>
      <c r="I44" t="s">
        <v>53</v>
      </c>
      <c r="J44">
        <v>2.6</v>
      </c>
      <c r="K44" t="s">
        <v>53</v>
      </c>
      <c r="L44" t="s">
        <v>53</v>
      </c>
      <c r="M44">
        <v>1</v>
      </c>
      <c r="N44" s="4" t="s">
        <v>225</v>
      </c>
      <c r="O44" s="4">
        <v>29</v>
      </c>
      <c r="P44" s="4" t="s">
        <v>53</v>
      </c>
      <c r="Q44" s="4" t="s">
        <v>53</v>
      </c>
      <c r="R44" s="18" t="s">
        <v>53</v>
      </c>
      <c r="S44" s="4" t="s">
        <v>53</v>
      </c>
      <c r="T44" s="4" t="s">
        <v>53</v>
      </c>
      <c r="U44" s="4" t="s">
        <v>53</v>
      </c>
      <c r="V44" s="4" t="s">
        <v>53</v>
      </c>
      <c r="W44" s="4" t="s">
        <v>53</v>
      </c>
      <c r="X44" s="4" t="s">
        <v>547</v>
      </c>
      <c r="Z44" t="s">
        <v>518</v>
      </c>
      <c r="AA44" s="4">
        <f>VLOOKUP(A44,ci!$A$1:$I$96,9,FALSE)</f>
        <v>2</v>
      </c>
      <c r="AB44" s="4">
        <f>IFERROR(VLOOKUP(A44,cw!$B$1:$K$96,10,FALSE),0)</f>
        <v>3</v>
      </c>
      <c r="AC44" s="4">
        <f t="shared" si="0"/>
        <v>100</v>
      </c>
      <c r="AD44" t="s">
        <v>226</v>
      </c>
      <c r="AF44" s="4">
        <v>43</v>
      </c>
    </row>
    <row r="45" spans="1:32">
      <c r="A45" s="15" t="s">
        <v>227</v>
      </c>
      <c r="B45" s="21" t="s">
        <v>222</v>
      </c>
      <c r="C45" t="s">
        <v>228</v>
      </c>
      <c r="D45" t="s">
        <v>53</v>
      </c>
      <c r="E45" t="s">
        <v>53</v>
      </c>
      <c r="F45" s="6" t="s">
        <v>229</v>
      </c>
      <c r="G45" s="6">
        <v>8.3000000000000007</v>
      </c>
      <c r="H45" s="6" t="s">
        <v>53</v>
      </c>
      <c r="I45" t="s">
        <v>53</v>
      </c>
      <c r="J45">
        <v>10</v>
      </c>
      <c r="K45" t="s">
        <v>53</v>
      </c>
      <c r="L45" t="s">
        <v>53</v>
      </c>
      <c r="M45">
        <v>1</v>
      </c>
      <c r="N45" s="4" t="s">
        <v>230</v>
      </c>
      <c r="O45" s="4">
        <v>29</v>
      </c>
      <c r="P45" s="4" t="s">
        <v>53</v>
      </c>
      <c r="Q45" s="4" t="s">
        <v>53</v>
      </c>
      <c r="R45" s="18" t="s">
        <v>53</v>
      </c>
      <c r="S45" s="4" t="s">
        <v>53</v>
      </c>
      <c r="T45" s="4" t="s">
        <v>53</v>
      </c>
      <c r="U45" s="4" t="s">
        <v>53</v>
      </c>
      <c r="V45" s="4" t="s">
        <v>53</v>
      </c>
      <c r="W45" s="4" t="s">
        <v>53</v>
      </c>
      <c r="X45" s="4" t="s">
        <v>53</v>
      </c>
      <c r="Z45" t="s">
        <v>518</v>
      </c>
      <c r="AA45" s="4">
        <f>VLOOKUP(A45,ci!$A$1:$I$96,9,FALSE)</f>
        <v>2</v>
      </c>
      <c r="AB45" s="4">
        <f>IFERROR(VLOOKUP(A45,cw!$B$1:$K$96,10,FALSE),0)</f>
        <v>3</v>
      </c>
      <c r="AC45" s="4">
        <f t="shared" si="0"/>
        <v>100</v>
      </c>
      <c r="AD45" t="s">
        <v>231</v>
      </c>
      <c r="AF45" s="17">
        <v>44</v>
      </c>
    </row>
    <row r="46" spans="1:32">
      <c r="A46" s="15" t="s">
        <v>232</v>
      </c>
      <c r="B46" s="21" t="s">
        <v>233</v>
      </c>
      <c r="C46" t="s">
        <v>234</v>
      </c>
      <c r="D46" t="s">
        <v>53</v>
      </c>
      <c r="E46" t="s">
        <v>53</v>
      </c>
      <c r="F46" s="6" t="s">
        <v>235</v>
      </c>
      <c r="G46" s="6" t="s">
        <v>49</v>
      </c>
      <c r="H46" s="6" t="s">
        <v>236</v>
      </c>
      <c r="I46">
        <v>12</v>
      </c>
      <c r="J46" t="s">
        <v>53</v>
      </c>
      <c r="K46" t="s">
        <v>53</v>
      </c>
      <c r="L46" t="s">
        <v>53</v>
      </c>
      <c r="M46">
        <v>1</v>
      </c>
      <c r="N46" s="4" t="s">
        <v>237</v>
      </c>
      <c r="P46" s="4" t="s">
        <v>53</v>
      </c>
      <c r="Q46" s="4" t="s">
        <v>53</v>
      </c>
      <c r="R46" s="18" t="s">
        <v>53</v>
      </c>
      <c r="S46" s="4" t="s">
        <v>53</v>
      </c>
      <c r="T46" s="4" t="s">
        <v>53</v>
      </c>
      <c r="U46" s="4" t="s">
        <v>53</v>
      </c>
      <c r="V46" s="4" t="s">
        <v>53</v>
      </c>
      <c r="W46" s="4" t="s">
        <v>53</v>
      </c>
      <c r="X46" s="4" t="s">
        <v>53</v>
      </c>
      <c r="Z46" t="s">
        <v>518</v>
      </c>
      <c r="AA46" s="4">
        <f>VLOOKUP(A46,ci!$A$1:$I$96,9,FALSE)</f>
        <v>2</v>
      </c>
      <c r="AB46" s="4">
        <f>IFERROR(VLOOKUP(A46,cw!$B$1:$K$96,10,FALSE),0)</f>
        <v>3</v>
      </c>
      <c r="AC46" s="4">
        <f t="shared" si="0"/>
        <v>100</v>
      </c>
      <c r="AD46" t="s">
        <v>238</v>
      </c>
      <c r="AF46" s="4">
        <v>45</v>
      </c>
    </row>
    <row r="47" spans="1:32">
      <c r="A47" s="15" t="s">
        <v>239</v>
      </c>
      <c r="B47" s="21" t="s">
        <v>240</v>
      </c>
      <c r="C47" t="s">
        <v>241</v>
      </c>
      <c r="D47" t="s">
        <v>53</v>
      </c>
      <c r="E47" t="s">
        <v>53</v>
      </c>
      <c r="F47" s="6" t="s">
        <v>242</v>
      </c>
      <c r="G47" s="6">
        <v>8.67</v>
      </c>
      <c r="H47" s="6">
        <v>0.04</v>
      </c>
      <c r="I47" t="s">
        <v>53</v>
      </c>
      <c r="J47">
        <v>2.56</v>
      </c>
      <c r="K47" t="s">
        <v>53</v>
      </c>
      <c r="L47" t="s">
        <v>53</v>
      </c>
      <c r="M47">
        <v>1</v>
      </c>
      <c r="N47" s="4" t="s">
        <v>243</v>
      </c>
      <c r="P47" s="4" t="s">
        <v>53</v>
      </c>
      <c r="Q47" s="4" t="s">
        <v>53</v>
      </c>
      <c r="R47" s="18" t="s">
        <v>53</v>
      </c>
      <c r="S47" s="4" t="s">
        <v>53</v>
      </c>
      <c r="T47" s="4" t="s">
        <v>53</v>
      </c>
      <c r="U47" s="4" t="s">
        <v>53</v>
      </c>
      <c r="V47" s="4" t="s">
        <v>53</v>
      </c>
      <c r="W47" s="4" t="s">
        <v>53</v>
      </c>
      <c r="X47" s="4" t="s">
        <v>53</v>
      </c>
      <c r="Z47" t="s">
        <v>518</v>
      </c>
      <c r="AA47" s="4">
        <f>VLOOKUP(A47,ci!$A$1:$I$96,9,FALSE)</f>
        <v>2</v>
      </c>
      <c r="AB47" s="4">
        <f>IFERROR(VLOOKUP(A47,cw!$B$1:$K$96,10,FALSE),0)</f>
        <v>3</v>
      </c>
      <c r="AC47" s="4">
        <f t="shared" si="0"/>
        <v>100</v>
      </c>
      <c r="AD47" t="s">
        <v>244</v>
      </c>
      <c r="AF47" s="17">
        <v>46</v>
      </c>
    </row>
    <row r="48" spans="1:32">
      <c r="A48" s="15" t="s">
        <v>245</v>
      </c>
      <c r="B48" s="21" t="s">
        <v>246</v>
      </c>
      <c r="C48" t="s">
        <v>247</v>
      </c>
      <c r="D48" t="s">
        <v>53</v>
      </c>
      <c r="E48" t="s">
        <v>53</v>
      </c>
      <c r="F48" s="6" t="s">
        <v>248</v>
      </c>
      <c r="G48" s="6">
        <v>17.2</v>
      </c>
      <c r="H48" s="6" t="s">
        <v>53</v>
      </c>
      <c r="I48" t="s">
        <v>53</v>
      </c>
      <c r="J48" t="s">
        <v>53</v>
      </c>
      <c r="K48" t="s">
        <v>53</v>
      </c>
      <c r="L48" t="s">
        <v>53</v>
      </c>
      <c r="M48">
        <v>1</v>
      </c>
      <c r="N48" s="4" t="s">
        <v>249</v>
      </c>
      <c r="P48" s="4" t="s">
        <v>53</v>
      </c>
      <c r="Q48" s="4" t="s">
        <v>53</v>
      </c>
      <c r="R48" s="18" t="s">
        <v>53</v>
      </c>
      <c r="S48" s="4" t="s">
        <v>53</v>
      </c>
      <c r="T48" s="4" t="s">
        <v>53</v>
      </c>
      <c r="U48" s="4" t="s">
        <v>53</v>
      </c>
      <c r="V48" s="4" t="s">
        <v>53</v>
      </c>
      <c r="W48" s="4" t="s">
        <v>53</v>
      </c>
      <c r="X48" s="4" t="s">
        <v>53</v>
      </c>
      <c r="Z48" t="s">
        <v>518</v>
      </c>
      <c r="AA48" s="4">
        <f>VLOOKUP(A48,ci!$A$1:$I$96,9,FALSE)</f>
        <v>2</v>
      </c>
      <c r="AB48" s="4">
        <f>IFERROR(VLOOKUP(A48,cw!$B$1:$K$96,10,FALSE),0)</f>
        <v>2</v>
      </c>
      <c r="AC48" s="4">
        <f t="shared" si="0"/>
        <v>100</v>
      </c>
      <c r="AD48" t="s">
        <v>250</v>
      </c>
      <c r="AF48" s="4">
        <v>47</v>
      </c>
    </row>
    <row r="49" spans="1:32">
      <c r="A49" s="15" t="s">
        <v>251</v>
      </c>
      <c r="B49" s="21" t="s">
        <v>252</v>
      </c>
      <c r="C49" t="s">
        <v>253</v>
      </c>
      <c r="D49" t="s">
        <v>53</v>
      </c>
      <c r="E49" t="s">
        <v>53</v>
      </c>
      <c r="F49" s="6" t="s">
        <v>254</v>
      </c>
      <c r="G49" s="6">
        <v>17.5</v>
      </c>
      <c r="H49" s="6">
        <v>0.08</v>
      </c>
      <c r="I49" t="s">
        <v>53</v>
      </c>
      <c r="J49" t="s">
        <v>53</v>
      </c>
      <c r="K49" t="s">
        <v>53</v>
      </c>
      <c r="L49" t="s">
        <v>53</v>
      </c>
      <c r="M49">
        <v>1</v>
      </c>
      <c r="N49" s="4" t="s">
        <v>255</v>
      </c>
      <c r="P49" s="4" t="s">
        <v>53</v>
      </c>
      <c r="Q49" s="4" t="s">
        <v>53</v>
      </c>
      <c r="R49" s="18" t="s">
        <v>53</v>
      </c>
      <c r="S49" s="4" t="s">
        <v>53</v>
      </c>
      <c r="T49" s="4" t="s">
        <v>53</v>
      </c>
      <c r="U49" s="4" t="s">
        <v>53</v>
      </c>
      <c r="V49" s="4" t="s">
        <v>53</v>
      </c>
      <c r="W49" s="4" t="s">
        <v>53</v>
      </c>
      <c r="X49" s="4" t="s">
        <v>546</v>
      </c>
      <c r="Z49" t="s">
        <v>518</v>
      </c>
      <c r="AA49" s="4">
        <f>VLOOKUP(A49,ci!$A$1:$I$96,9,FALSE)</f>
        <v>2</v>
      </c>
      <c r="AB49" s="4">
        <f>IFERROR(VLOOKUP(A49,cw!$B$1:$K$96,10,FALSE),0)</f>
        <v>3</v>
      </c>
      <c r="AC49" s="4">
        <f t="shared" si="0"/>
        <v>100</v>
      </c>
      <c r="AD49" t="s">
        <v>256</v>
      </c>
      <c r="AF49" s="17">
        <v>48</v>
      </c>
    </row>
    <row r="50" spans="1:32">
      <c r="A50" s="15" t="s">
        <v>257</v>
      </c>
      <c r="B50" s="21" t="s">
        <v>258</v>
      </c>
      <c r="C50" t="s">
        <v>259</v>
      </c>
      <c r="D50" t="s">
        <v>53</v>
      </c>
      <c r="E50" t="s">
        <v>53</v>
      </c>
      <c r="F50" s="6" t="s">
        <v>51</v>
      </c>
      <c r="G50" s="6" t="s">
        <v>260</v>
      </c>
      <c r="H50" s="6" t="s">
        <v>261</v>
      </c>
      <c r="I50">
        <v>1.8</v>
      </c>
      <c r="J50" t="s">
        <v>53</v>
      </c>
      <c r="K50" t="s">
        <v>53</v>
      </c>
      <c r="L50" t="s">
        <v>53</v>
      </c>
      <c r="M50">
        <v>1</v>
      </c>
      <c r="N50" s="4" t="s">
        <v>262</v>
      </c>
      <c r="P50" s="4" t="s">
        <v>53</v>
      </c>
      <c r="Q50" s="4" t="s">
        <v>53</v>
      </c>
      <c r="R50" s="18" t="s">
        <v>53</v>
      </c>
      <c r="S50" s="4" t="s">
        <v>53</v>
      </c>
      <c r="T50" s="4" t="s">
        <v>53</v>
      </c>
      <c r="U50" s="4" t="s">
        <v>53</v>
      </c>
      <c r="V50" s="4" t="s">
        <v>53</v>
      </c>
      <c r="W50" s="4" t="s">
        <v>53</v>
      </c>
      <c r="X50" s="4" t="s">
        <v>53</v>
      </c>
      <c r="Z50" t="s">
        <v>518</v>
      </c>
      <c r="AA50" s="4">
        <f>VLOOKUP(A50,ci!$A$1:$I$96,9,FALSE)</f>
        <v>2</v>
      </c>
      <c r="AB50" s="4">
        <f>IFERROR(VLOOKUP(A50,cw!$B$1:$K$96,10,FALSE),0)</f>
        <v>2</v>
      </c>
      <c r="AC50" s="4">
        <f t="shared" si="0"/>
        <v>100</v>
      </c>
      <c r="AD50" t="s">
        <v>263</v>
      </c>
      <c r="AF50" s="4">
        <v>49</v>
      </c>
    </row>
    <row r="51" spans="1:32">
      <c r="A51" s="15" t="s">
        <v>264</v>
      </c>
      <c r="B51" s="21" t="s">
        <v>265</v>
      </c>
      <c r="C51" t="s">
        <v>223</v>
      </c>
      <c r="D51" t="s">
        <v>53</v>
      </c>
      <c r="E51" t="s">
        <v>53</v>
      </c>
      <c r="F51" s="6" t="s">
        <v>266</v>
      </c>
      <c r="G51" s="6">
        <v>7.8</v>
      </c>
      <c r="H51" s="6" t="s">
        <v>53</v>
      </c>
      <c r="I51" t="s">
        <v>53</v>
      </c>
      <c r="J51" t="s">
        <v>53</v>
      </c>
      <c r="K51" t="s">
        <v>53</v>
      </c>
      <c r="L51" t="s">
        <v>53</v>
      </c>
      <c r="M51">
        <v>1</v>
      </c>
      <c r="N51" s="4" t="s">
        <v>267</v>
      </c>
      <c r="P51" s="4" t="s">
        <v>53</v>
      </c>
      <c r="Q51" s="4" t="s">
        <v>53</v>
      </c>
      <c r="R51" s="18" t="s">
        <v>53</v>
      </c>
      <c r="S51" s="4" t="s">
        <v>53</v>
      </c>
      <c r="T51" s="4" t="s">
        <v>53</v>
      </c>
      <c r="U51" s="4" t="s">
        <v>53</v>
      </c>
      <c r="V51" s="4" t="s">
        <v>53</v>
      </c>
      <c r="W51" s="4" t="s">
        <v>53</v>
      </c>
      <c r="X51" s="4" t="s">
        <v>53</v>
      </c>
      <c r="Z51" t="s">
        <v>518</v>
      </c>
      <c r="AA51" s="4">
        <f>VLOOKUP(A51,ci!$A$1:$I$96,9,FALSE)</f>
        <v>2</v>
      </c>
      <c r="AB51" s="4">
        <f>IFERROR(VLOOKUP(A51,cw!$B$1:$K$96,10,FALSE),0)</f>
        <v>2</v>
      </c>
      <c r="AC51" s="4">
        <f t="shared" si="0"/>
        <v>100</v>
      </c>
      <c r="AD51" t="s">
        <v>268</v>
      </c>
      <c r="AF51" s="17">
        <v>50</v>
      </c>
    </row>
    <row r="52" spans="1:32">
      <c r="A52" s="15" t="s">
        <v>269</v>
      </c>
      <c r="B52" s="21" t="s">
        <v>270</v>
      </c>
      <c r="C52" t="s">
        <v>223</v>
      </c>
      <c r="D52" t="s">
        <v>53</v>
      </c>
      <c r="E52" t="s">
        <v>53</v>
      </c>
      <c r="F52" s="6" t="s">
        <v>271</v>
      </c>
      <c r="G52" s="6">
        <v>6.4</v>
      </c>
      <c r="H52" s="6">
        <v>0.11</v>
      </c>
      <c r="I52">
        <v>7.8</v>
      </c>
      <c r="J52" t="s">
        <v>53</v>
      </c>
      <c r="K52" t="s">
        <v>53</v>
      </c>
      <c r="L52" t="s">
        <v>53</v>
      </c>
      <c r="M52">
        <v>1</v>
      </c>
      <c r="N52" s="4" t="s">
        <v>272</v>
      </c>
      <c r="P52" s="4" t="s">
        <v>53</v>
      </c>
      <c r="Q52" s="4" t="s">
        <v>53</v>
      </c>
      <c r="R52" s="18" t="s">
        <v>53</v>
      </c>
      <c r="S52" s="4" t="s">
        <v>53</v>
      </c>
      <c r="T52" s="4" t="s">
        <v>53</v>
      </c>
      <c r="U52" s="4" t="s">
        <v>53</v>
      </c>
      <c r="V52" s="4" t="s">
        <v>53</v>
      </c>
      <c r="W52" s="4" t="s">
        <v>53</v>
      </c>
      <c r="X52" s="4" t="s">
        <v>53</v>
      </c>
      <c r="Z52" t="s">
        <v>518</v>
      </c>
      <c r="AA52" s="4">
        <f>VLOOKUP(A52,ci!$A$1:$I$96,9,FALSE)</f>
        <v>2</v>
      </c>
      <c r="AB52" s="4">
        <f>IFERROR(VLOOKUP(A52,cw!$B$1:$K$96,10,FALSE),0)</f>
        <v>2</v>
      </c>
      <c r="AC52" s="4">
        <f t="shared" si="0"/>
        <v>100</v>
      </c>
      <c r="AD52" t="s">
        <v>273</v>
      </c>
      <c r="AF52" s="4">
        <v>51</v>
      </c>
    </row>
    <row r="53" spans="1:32">
      <c r="A53" s="15" t="s">
        <v>274</v>
      </c>
      <c r="B53" s="21" t="s">
        <v>275</v>
      </c>
      <c r="C53" t="s">
        <v>276</v>
      </c>
      <c r="D53" t="s">
        <v>53</v>
      </c>
      <c r="E53" t="s">
        <v>53</v>
      </c>
      <c r="F53" s="6" t="s">
        <v>277</v>
      </c>
      <c r="G53" s="6">
        <v>14.25</v>
      </c>
      <c r="H53" s="6">
        <v>0.05</v>
      </c>
      <c r="I53" t="s">
        <v>53</v>
      </c>
      <c r="J53">
        <v>2.95</v>
      </c>
      <c r="K53" t="s">
        <v>53</v>
      </c>
      <c r="L53" t="s">
        <v>53</v>
      </c>
      <c r="M53">
        <v>1</v>
      </c>
      <c r="N53" s="4" t="s">
        <v>278</v>
      </c>
      <c r="P53" s="4" t="s">
        <v>53</v>
      </c>
      <c r="Q53" s="4" t="s">
        <v>53</v>
      </c>
      <c r="R53" s="18" t="s">
        <v>53</v>
      </c>
      <c r="S53" s="4" t="s">
        <v>53</v>
      </c>
      <c r="T53" s="4" t="s">
        <v>53</v>
      </c>
      <c r="U53" s="4" t="s">
        <v>53</v>
      </c>
      <c r="V53" s="4" t="s">
        <v>53</v>
      </c>
      <c r="W53" s="4" t="s">
        <v>53</v>
      </c>
      <c r="X53" s="4" t="s">
        <v>53</v>
      </c>
      <c r="Z53" t="s">
        <v>518</v>
      </c>
      <c r="AA53" s="4">
        <f>VLOOKUP(A53,ci!$A$1:$I$96,9,FALSE)</f>
        <v>2</v>
      </c>
      <c r="AB53" s="4">
        <f>IFERROR(VLOOKUP(A53,cw!$B$1:$K$96,10,FALSE),0)</f>
        <v>3</v>
      </c>
      <c r="AC53" s="4">
        <f t="shared" si="0"/>
        <v>100</v>
      </c>
      <c r="AD53" t="s">
        <v>279</v>
      </c>
      <c r="AF53" s="17">
        <v>52</v>
      </c>
    </row>
    <row r="54" spans="1:32">
      <c r="A54" s="15" t="s">
        <v>280</v>
      </c>
      <c r="B54" s="21" t="s">
        <v>281</v>
      </c>
      <c r="C54" t="s">
        <v>282</v>
      </c>
      <c r="D54" t="s">
        <v>53</v>
      </c>
      <c r="E54" t="s">
        <v>53</v>
      </c>
      <c r="F54" s="6" t="s">
        <v>283</v>
      </c>
      <c r="G54" s="6">
        <v>97.1</v>
      </c>
      <c r="H54" s="6">
        <v>0.34</v>
      </c>
      <c r="I54">
        <v>28</v>
      </c>
      <c r="J54" t="s">
        <v>53</v>
      </c>
      <c r="K54" t="s">
        <v>53</v>
      </c>
      <c r="L54" t="s">
        <v>53</v>
      </c>
      <c r="M54">
        <v>1</v>
      </c>
      <c r="N54" s="4" t="s">
        <v>284</v>
      </c>
      <c r="P54" s="4" t="s">
        <v>53</v>
      </c>
      <c r="Q54" s="4" t="s">
        <v>53</v>
      </c>
      <c r="R54" s="18" t="s">
        <v>53</v>
      </c>
      <c r="S54" s="4" t="s">
        <v>53</v>
      </c>
      <c r="T54" s="4" t="s">
        <v>53</v>
      </c>
      <c r="U54" s="4" t="s">
        <v>53</v>
      </c>
      <c r="V54" s="4" t="s">
        <v>53</v>
      </c>
      <c r="W54" s="4" t="s">
        <v>53</v>
      </c>
      <c r="X54" s="4" t="s">
        <v>53</v>
      </c>
      <c r="Z54" t="s">
        <v>514</v>
      </c>
      <c r="AA54" s="4">
        <f>VLOOKUP(A54,ci!$A$1:$I$96,9,FALSE)</f>
        <v>0</v>
      </c>
      <c r="AB54" s="4">
        <f>IFERROR(VLOOKUP(A54,cw!$B$1:$K$96,10,FALSE),0)</f>
        <v>0</v>
      </c>
      <c r="AC54" s="4">
        <f t="shared" si="0"/>
        <v>6</v>
      </c>
      <c r="AD54" t="s">
        <v>285</v>
      </c>
      <c r="AF54" s="4">
        <v>53</v>
      </c>
    </row>
    <row r="55" spans="1:32">
      <c r="A55" s="15" t="s">
        <v>286</v>
      </c>
      <c r="B55" s="21" t="s">
        <v>287</v>
      </c>
      <c r="C55" t="s">
        <v>110</v>
      </c>
      <c r="D55" t="s">
        <v>53</v>
      </c>
      <c r="E55" t="s">
        <v>53</v>
      </c>
      <c r="F55" s="6" t="s">
        <v>288</v>
      </c>
      <c r="G55" s="6">
        <v>81.8</v>
      </c>
      <c r="H55" s="6">
        <v>0.25</v>
      </c>
      <c r="I55" t="s">
        <v>53</v>
      </c>
      <c r="J55" t="s">
        <v>53</v>
      </c>
      <c r="K55" t="s">
        <v>53</v>
      </c>
      <c r="L55" t="s">
        <v>53</v>
      </c>
      <c r="M55">
        <v>1</v>
      </c>
      <c r="N55" s="4" t="s">
        <v>289</v>
      </c>
      <c r="P55" s="4" t="s">
        <v>53</v>
      </c>
      <c r="Q55" s="4" t="s">
        <v>53</v>
      </c>
      <c r="R55" s="18" t="s">
        <v>53</v>
      </c>
      <c r="S55" s="4" t="s">
        <v>53</v>
      </c>
      <c r="T55" s="4" t="s">
        <v>53</v>
      </c>
      <c r="U55" s="4" t="s">
        <v>53</v>
      </c>
      <c r="V55" s="4" t="s">
        <v>53</v>
      </c>
      <c r="W55" s="4" t="s">
        <v>53</v>
      </c>
      <c r="X55" s="4" t="s">
        <v>53</v>
      </c>
      <c r="Z55" t="s">
        <v>514</v>
      </c>
      <c r="AA55" s="4">
        <f>VLOOKUP(A55,ci!$A$1:$I$96,9,FALSE)</f>
        <v>0</v>
      </c>
      <c r="AB55" s="4">
        <f>IFERROR(VLOOKUP(A55,cw!$B$1:$K$96,10,FALSE),0)</f>
        <v>0</v>
      </c>
      <c r="AC55" s="4">
        <f t="shared" si="0"/>
        <v>6</v>
      </c>
      <c r="AD55" t="s">
        <v>290</v>
      </c>
      <c r="AF55" s="17">
        <v>54</v>
      </c>
    </row>
    <row r="56" spans="1:32">
      <c r="A56" s="15" t="s">
        <v>291</v>
      </c>
      <c r="B56" s="21" t="s">
        <v>292</v>
      </c>
      <c r="C56" t="s">
        <v>293</v>
      </c>
      <c r="D56" t="s">
        <v>53</v>
      </c>
      <c r="E56" t="s">
        <v>53</v>
      </c>
      <c r="F56" s="6" t="s">
        <v>294</v>
      </c>
      <c r="G56" s="6">
        <v>46.1</v>
      </c>
      <c r="H56" s="6">
        <v>0.36</v>
      </c>
      <c r="I56" t="s">
        <v>53</v>
      </c>
      <c r="J56" t="s">
        <v>53</v>
      </c>
      <c r="K56" t="s">
        <v>53</v>
      </c>
      <c r="L56" t="s">
        <v>53</v>
      </c>
      <c r="M56">
        <v>1</v>
      </c>
      <c r="N56" s="4" t="s">
        <v>295</v>
      </c>
      <c r="P56" s="4" t="s">
        <v>53</v>
      </c>
      <c r="Q56" s="4" t="s">
        <v>53</v>
      </c>
      <c r="R56" s="18" t="s">
        <v>53</v>
      </c>
      <c r="S56" s="4" t="s">
        <v>53</v>
      </c>
      <c r="T56" s="4" t="s">
        <v>53</v>
      </c>
      <c r="U56" s="4" t="s">
        <v>53</v>
      </c>
      <c r="V56" s="4" t="s">
        <v>53</v>
      </c>
      <c r="W56" s="4" t="s">
        <v>53</v>
      </c>
      <c r="X56" s="4" t="s">
        <v>53</v>
      </c>
      <c r="Z56" t="s">
        <v>514</v>
      </c>
      <c r="AA56" s="4">
        <f>VLOOKUP(A56,ci!$A$1:$I$96,9,FALSE)</f>
        <v>0</v>
      </c>
      <c r="AB56" s="4">
        <f>IFERROR(VLOOKUP(A56,cw!$B$1:$K$96,10,FALSE),0)</f>
        <v>0</v>
      </c>
      <c r="AC56" s="4">
        <f t="shared" si="0"/>
        <v>6</v>
      </c>
      <c r="AD56" t="s">
        <v>296</v>
      </c>
      <c r="AF56" s="4">
        <v>55</v>
      </c>
    </row>
    <row r="57" spans="1:32">
      <c r="A57" s="15" t="s">
        <v>297</v>
      </c>
      <c r="B57" s="21" t="s">
        <v>298</v>
      </c>
      <c r="C57" t="s">
        <v>299</v>
      </c>
      <c r="D57" t="s">
        <v>53</v>
      </c>
      <c r="E57" t="s">
        <v>53</v>
      </c>
      <c r="F57" s="6" t="s">
        <v>300</v>
      </c>
      <c r="G57" s="6">
        <v>51.8</v>
      </c>
      <c r="H57" s="6">
        <v>0.23</v>
      </c>
      <c r="I57" t="s">
        <v>53</v>
      </c>
      <c r="J57" t="s">
        <v>53</v>
      </c>
      <c r="K57" t="s">
        <v>53</v>
      </c>
      <c r="L57" t="s">
        <v>53</v>
      </c>
      <c r="M57">
        <v>1</v>
      </c>
      <c r="N57" s="4" t="s">
        <v>301</v>
      </c>
      <c r="P57" s="4" t="s">
        <v>53</v>
      </c>
      <c r="Q57" s="4" t="s">
        <v>53</v>
      </c>
      <c r="R57" s="18" t="s">
        <v>53</v>
      </c>
      <c r="S57" s="4" t="s">
        <v>53</v>
      </c>
      <c r="T57" s="4" t="s">
        <v>53</v>
      </c>
      <c r="U57" s="4" t="s">
        <v>53</v>
      </c>
      <c r="V57" s="4" t="s">
        <v>53</v>
      </c>
      <c r="W57" s="4" t="s">
        <v>53</v>
      </c>
      <c r="X57" s="4" t="s">
        <v>53</v>
      </c>
      <c r="Z57" t="s">
        <v>514</v>
      </c>
      <c r="AA57" s="4">
        <f>VLOOKUP(A57,ci!$A$1:$I$96,9,FALSE)</f>
        <v>0</v>
      </c>
      <c r="AB57" s="4">
        <f>IFERROR(VLOOKUP(A57,cw!$B$1:$K$96,10,FALSE),0)</f>
        <v>0</v>
      </c>
      <c r="AC57" s="4">
        <f t="shared" si="0"/>
        <v>6</v>
      </c>
      <c r="AD57" t="s">
        <v>302</v>
      </c>
      <c r="AF57" s="17">
        <v>56</v>
      </c>
    </row>
    <row r="58" spans="1:32">
      <c r="A58" s="15" t="s">
        <v>303</v>
      </c>
      <c r="B58" s="21" t="s">
        <v>304</v>
      </c>
      <c r="C58" t="s">
        <v>305</v>
      </c>
      <c r="D58" t="s">
        <v>53</v>
      </c>
      <c r="E58" t="s">
        <v>53</v>
      </c>
      <c r="F58" s="6" t="s">
        <v>306</v>
      </c>
      <c r="G58" s="6">
        <v>30.4</v>
      </c>
      <c r="H58" s="6">
        <v>0.16</v>
      </c>
      <c r="I58">
        <v>11</v>
      </c>
      <c r="J58" t="s">
        <v>53</v>
      </c>
      <c r="K58" t="s">
        <v>53</v>
      </c>
      <c r="L58" t="s">
        <v>53</v>
      </c>
      <c r="M58">
        <v>1</v>
      </c>
      <c r="N58" s="4" t="s">
        <v>307</v>
      </c>
      <c r="P58" s="4" t="s">
        <v>53</v>
      </c>
      <c r="Q58" s="4" t="s">
        <v>53</v>
      </c>
      <c r="R58" s="18" t="s">
        <v>53</v>
      </c>
      <c r="S58" s="4" t="s">
        <v>53</v>
      </c>
      <c r="T58" s="4" t="s">
        <v>53</v>
      </c>
      <c r="U58" s="4" t="s">
        <v>53</v>
      </c>
      <c r="V58" s="4" t="s">
        <v>53</v>
      </c>
      <c r="W58" s="4" t="s">
        <v>53</v>
      </c>
      <c r="X58" s="4" t="s">
        <v>53</v>
      </c>
      <c r="Z58" t="s">
        <v>514</v>
      </c>
      <c r="AA58" s="4">
        <f>VLOOKUP(A58,ci!$A$1:$I$96,9,FALSE)</f>
        <v>2</v>
      </c>
      <c r="AB58" s="4">
        <f>IFERROR(VLOOKUP(A58,cw!$B$1:$K$96,10,FALSE),0)</f>
        <v>4</v>
      </c>
      <c r="AC58" s="4">
        <f t="shared" si="0"/>
        <v>100</v>
      </c>
      <c r="AD58" t="s">
        <v>308</v>
      </c>
      <c r="AF58" s="4">
        <v>57</v>
      </c>
    </row>
    <row r="59" spans="1:32">
      <c r="A59" s="15" t="s">
        <v>309</v>
      </c>
      <c r="B59" s="21" t="s">
        <v>310</v>
      </c>
      <c r="C59" t="s">
        <v>140</v>
      </c>
      <c r="D59" t="s">
        <v>53</v>
      </c>
      <c r="E59" t="s">
        <v>53</v>
      </c>
      <c r="F59" s="6" t="s">
        <v>311</v>
      </c>
      <c r="G59" s="6">
        <v>54.1</v>
      </c>
      <c r="H59" s="6">
        <v>0.24</v>
      </c>
      <c r="I59">
        <v>8</v>
      </c>
      <c r="J59" t="s">
        <v>53</v>
      </c>
      <c r="K59" t="s">
        <v>53</v>
      </c>
      <c r="L59" t="s">
        <v>53</v>
      </c>
      <c r="M59">
        <v>1</v>
      </c>
      <c r="N59" s="4" t="s">
        <v>312</v>
      </c>
      <c r="P59" s="4" t="s">
        <v>53</v>
      </c>
      <c r="Q59" s="4" t="s">
        <v>53</v>
      </c>
      <c r="R59" s="18" t="s">
        <v>53</v>
      </c>
      <c r="S59" s="4" t="s">
        <v>53</v>
      </c>
      <c r="T59" s="4" t="s">
        <v>53</v>
      </c>
      <c r="U59" s="4" t="s">
        <v>53</v>
      </c>
      <c r="V59" s="4" t="s">
        <v>53</v>
      </c>
      <c r="W59" s="4" t="s">
        <v>53</v>
      </c>
      <c r="X59" s="4" t="s">
        <v>53</v>
      </c>
      <c r="Z59" t="s">
        <v>514</v>
      </c>
      <c r="AA59" s="4">
        <f>VLOOKUP(A59,ci!$A$1:$I$96,9,FALSE)</f>
        <v>0</v>
      </c>
      <c r="AB59" s="4">
        <f>IFERROR(VLOOKUP(A59,cw!$B$1:$K$96,10,FALSE),0)</f>
        <v>0</v>
      </c>
      <c r="AC59" s="4">
        <f t="shared" si="0"/>
        <v>6</v>
      </c>
      <c r="AD59" t="s">
        <v>313</v>
      </c>
      <c r="AF59" s="17">
        <v>58</v>
      </c>
    </row>
    <row r="60" spans="1:32">
      <c r="A60" s="15" t="s">
        <v>314</v>
      </c>
      <c r="B60" s="21" t="s">
        <v>315</v>
      </c>
      <c r="C60" t="s">
        <v>316</v>
      </c>
      <c r="D60" t="s">
        <v>53</v>
      </c>
      <c r="E60" t="s">
        <v>53</v>
      </c>
      <c r="F60" s="6" t="s">
        <v>317</v>
      </c>
      <c r="G60" s="6" t="s">
        <v>161</v>
      </c>
      <c r="H60" s="6" t="s">
        <v>318</v>
      </c>
      <c r="I60" t="s">
        <v>53</v>
      </c>
      <c r="J60" t="s">
        <v>53</v>
      </c>
      <c r="K60" t="s">
        <v>53</v>
      </c>
      <c r="L60" t="s">
        <v>53</v>
      </c>
      <c r="M60">
        <v>2</v>
      </c>
      <c r="N60" s="4">
        <v>4.8</v>
      </c>
      <c r="P60" s="4" t="s">
        <v>53</v>
      </c>
      <c r="Q60" s="4" t="s">
        <v>53</v>
      </c>
      <c r="R60" s="18" t="s">
        <v>53</v>
      </c>
      <c r="S60" s="4" t="s">
        <v>53</v>
      </c>
      <c r="T60" s="4" t="s">
        <v>53</v>
      </c>
      <c r="U60" s="4" t="s">
        <v>53</v>
      </c>
      <c r="V60" s="4" t="s">
        <v>53</v>
      </c>
      <c r="W60" s="4" t="s">
        <v>53</v>
      </c>
      <c r="X60" s="4" t="s">
        <v>548</v>
      </c>
      <c r="Y60" s="4">
        <v>71</v>
      </c>
      <c r="Z60" t="s">
        <v>517</v>
      </c>
      <c r="AA60" s="4">
        <f>VLOOKUP(A60,ci!$A$1:$I$96,9,FALSE)</f>
        <v>3</v>
      </c>
      <c r="AB60" s="4">
        <f>IFERROR(VLOOKUP(A60,cw!$B$1:$K$96,10,FALSE),0)</f>
        <v>1</v>
      </c>
      <c r="AC60" s="4">
        <f t="shared" si="0"/>
        <v>100</v>
      </c>
      <c r="AD60" t="s">
        <v>319</v>
      </c>
      <c r="AF60" s="4">
        <v>59</v>
      </c>
    </row>
    <row r="61" spans="1:32">
      <c r="A61" s="15" t="s">
        <v>320</v>
      </c>
      <c r="B61" s="21" t="s">
        <v>321</v>
      </c>
      <c r="C61" t="s">
        <v>322</v>
      </c>
      <c r="D61" t="s">
        <v>53</v>
      </c>
      <c r="E61" t="s">
        <v>53</v>
      </c>
      <c r="F61" s="6" t="s">
        <v>323</v>
      </c>
      <c r="G61" s="6" t="s">
        <v>103</v>
      </c>
      <c r="H61" s="6" t="s">
        <v>324</v>
      </c>
      <c r="I61" t="s">
        <v>53</v>
      </c>
      <c r="J61" t="s">
        <v>53</v>
      </c>
      <c r="K61" t="s">
        <v>53</v>
      </c>
      <c r="L61" t="s">
        <v>53</v>
      </c>
      <c r="M61">
        <v>2</v>
      </c>
      <c r="N61" s="4">
        <v>6</v>
      </c>
      <c r="P61" s="4" t="s">
        <v>53</v>
      </c>
      <c r="Q61" s="4" t="s">
        <v>53</v>
      </c>
      <c r="R61" s="18" t="s">
        <v>53</v>
      </c>
      <c r="S61" s="4" t="s">
        <v>53</v>
      </c>
      <c r="T61" s="4" t="s">
        <v>53</v>
      </c>
      <c r="U61" s="4" t="s">
        <v>53</v>
      </c>
      <c r="V61" s="4" t="s">
        <v>53</v>
      </c>
      <c r="W61" s="4" t="s">
        <v>53</v>
      </c>
      <c r="X61" s="4" t="s">
        <v>548</v>
      </c>
      <c r="Y61" s="4">
        <v>41</v>
      </c>
      <c r="Z61" t="s">
        <v>517</v>
      </c>
      <c r="AA61" s="4">
        <f>VLOOKUP(A61,ci!$A$1:$I$96,9,FALSE)</f>
        <v>3</v>
      </c>
      <c r="AB61" s="4">
        <f>IFERROR(VLOOKUP(A61,cw!$B$1:$K$96,10,FALSE),0)</f>
        <v>1</v>
      </c>
      <c r="AC61" s="4">
        <f t="shared" si="0"/>
        <v>100</v>
      </c>
      <c r="AD61" t="s">
        <v>325</v>
      </c>
      <c r="AF61" s="17">
        <v>60</v>
      </c>
    </row>
    <row r="62" spans="1:32">
      <c r="A62" s="15" t="s">
        <v>326</v>
      </c>
      <c r="B62" s="21" t="s">
        <v>327</v>
      </c>
      <c r="C62" t="s">
        <v>63</v>
      </c>
      <c r="D62" t="s">
        <v>53</v>
      </c>
      <c r="E62" t="s">
        <v>53</v>
      </c>
      <c r="F62" s="6" t="s">
        <v>328</v>
      </c>
      <c r="G62" s="6" t="s">
        <v>103</v>
      </c>
      <c r="H62" s="6" t="s">
        <v>329</v>
      </c>
      <c r="I62" t="s">
        <v>53</v>
      </c>
      <c r="J62" t="s">
        <v>53</v>
      </c>
      <c r="K62" t="s">
        <v>53</v>
      </c>
      <c r="L62" t="s">
        <v>53</v>
      </c>
      <c r="M62">
        <v>2</v>
      </c>
      <c r="N62" s="4">
        <v>6.1</v>
      </c>
      <c r="P62" s="4" t="s">
        <v>53</v>
      </c>
      <c r="Q62" s="4" t="s">
        <v>53</v>
      </c>
      <c r="R62" s="18" t="s">
        <v>53</v>
      </c>
      <c r="S62" s="4" t="s">
        <v>53</v>
      </c>
      <c r="T62" s="4" t="s">
        <v>53</v>
      </c>
      <c r="U62" s="4" t="s">
        <v>53</v>
      </c>
      <c r="V62" s="4" t="s">
        <v>53</v>
      </c>
      <c r="W62" s="4" t="s">
        <v>53</v>
      </c>
      <c r="X62" s="4" t="s">
        <v>548</v>
      </c>
      <c r="Y62" s="4">
        <v>41</v>
      </c>
      <c r="Z62" t="s">
        <v>517</v>
      </c>
      <c r="AA62" s="4">
        <f>VLOOKUP(A62,ci!$A$1:$I$96,9,FALSE)</f>
        <v>3</v>
      </c>
      <c r="AB62" s="4">
        <f>IFERROR(VLOOKUP(A62,cw!$B$1:$K$96,10,FALSE),0)</f>
        <v>1</v>
      </c>
      <c r="AC62" s="4">
        <f t="shared" si="0"/>
        <v>100</v>
      </c>
      <c r="AD62" t="s">
        <v>330</v>
      </c>
      <c r="AF62" s="4">
        <v>61</v>
      </c>
    </row>
    <row r="63" spans="1:32">
      <c r="A63" s="15" t="s">
        <v>331</v>
      </c>
      <c r="B63" s="21" t="s">
        <v>332</v>
      </c>
      <c r="C63" t="s">
        <v>333</v>
      </c>
      <c r="D63" t="s">
        <v>53</v>
      </c>
      <c r="E63" t="s">
        <v>53</v>
      </c>
      <c r="F63" s="6" t="s">
        <v>334</v>
      </c>
      <c r="G63" s="6" t="s">
        <v>335</v>
      </c>
      <c r="H63" s="6" t="s">
        <v>336</v>
      </c>
      <c r="I63" t="s">
        <v>53</v>
      </c>
      <c r="J63" t="s">
        <v>53</v>
      </c>
      <c r="K63" t="s">
        <v>53</v>
      </c>
      <c r="L63" t="s">
        <v>53</v>
      </c>
      <c r="M63">
        <v>2</v>
      </c>
      <c r="N63" s="4">
        <v>6.3</v>
      </c>
      <c r="P63" s="4" t="s">
        <v>53</v>
      </c>
      <c r="Q63" s="4" t="s">
        <v>53</v>
      </c>
      <c r="R63" s="18" t="s">
        <v>53</v>
      </c>
      <c r="S63" s="4" t="s">
        <v>53</v>
      </c>
      <c r="T63" s="4" t="s">
        <v>53</v>
      </c>
      <c r="U63" s="4" t="s">
        <v>53</v>
      </c>
      <c r="V63" s="4" t="s">
        <v>53</v>
      </c>
      <c r="W63" s="4" t="s">
        <v>53</v>
      </c>
      <c r="X63" s="4" t="s">
        <v>548</v>
      </c>
      <c r="Y63" s="4">
        <v>59</v>
      </c>
      <c r="Z63" t="s">
        <v>517</v>
      </c>
      <c r="AA63" s="4">
        <f>VLOOKUP(A63,ci!$A$1:$I$96,9,FALSE)</f>
        <v>3</v>
      </c>
      <c r="AB63" s="4">
        <f>IFERROR(VLOOKUP(A63,cw!$B$1:$K$96,10,FALSE),0)</f>
        <v>1</v>
      </c>
      <c r="AC63" s="4">
        <f t="shared" si="0"/>
        <v>100</v>
      </c>
      <c r="AD63" t="s">
        <v>337</v>
      </c>
      <c r="AF63" s="17">
        <v>62</v>
      </c>
    </row>
    <row r="64" spans="1:32">
      <c r="A64" s="15" t="s">
        <v>338</v>
      </c>
      <c r="B64" s="21" t="s">
        <v>339</v>
      </c>
      <c r="C64" t="s">
        <v>340</v>
      </c>
      <c r="D64" t="s">
        <v>53</v>
      </c>
      <c r="E64" t="s">
        <v>53</v>
      </c>
      <c r="F64" s="6" t="s">
        <v>341</v>
      </c>
      <c r="G64" s="6" t="s">
        <v>342</v>
      </c>
      <c r="H64" s="6" t="s">
        <v>143</v>
      </c>
      <c r="I64" t="s">
        <v>53</v>
      </c>
      <c r="J64" t="s">
        <v>53</v>
      </c>
      <c r="K64" t="s">
        <v>53</v>
      </c>
      <c r="L64" t="s">
        <v>53</v>
      </c>
      <c r="M64">
        <v>2</v>
      </c>
      <c r="N64" s="4">
        <v>7</v>
      </c>
      <c r="P64" s="4" t="s">
        <v>53</v>
      </c>
      <c r="Q64" s="4" t="s">
        <v>53</v>
      </c>
      <c r="R64" s="18" t="s">
        <v>53</v>
      </c>
      <c r="S64" s="4" t="s">
        <v>53</v>
      </c>
      <c r="T64" s="4" t="s">
        <v>53</v>
      </c>
      <c r="U64" s="4" t="s">
        <v>53</v>
      </c>
      <c r="V64" s="4" t="s">
        <v>53</v>
      </c>
      <c r="W64" s="4" t="s">
        <v>53</v>
      </c>
      <c r="X64" s="4" t="s">
        <v>548</v>
      </c>
      <c r="Y64" s="4">
        <v>55</v>
      </c>
      <c r="Z64" t="s">
        <v>517</v>
      </c>
      <c r="AA64" s="4">
        <f>VLOOKUP(A64,ci!$A$1:$I$96,9,FALSE)</f>
        <v>3</v>
      </c>
      <c r="AB64" s="4">
        <f>IFERROR(VLOOKUP(A64,cw!$B$1:$K$96,10,FALSE),0)</f>
        <v>1</v>
      </c>
      <c r="AC64" s="4">
        <f t="shared" si="0"/>
        <v>100</v>
      </c>
      <c r="AD64" t="s">
        <v>343</v>
      </c>
      <c r="AF64" s="4">
        <v>63</v>
      </c>
    </row>
    <row r="65" spans="1:32">
      <c r="A65" s="15" t="s">
        <v>344</v>
      </c>
      <c r="B65" s="21" t="s">
        <v>345</v>
      </c>
      <c r="C65" t="s">
        <v>346</v>
      </c>
      <c r="D65" t="s">
        <v>53</v>
      </c>
      <c r="E65" t="s">
        <v>53</v>
      </c>
      <c r="F65" s="6" t="s">
        <v>317</v>
      </c>
      <c r="G65" s="6" t="s">
        <v>342</v>
      </c>
      <c r="H65" s="6" t="s">
        <v>143</v>
      </c>
      <c r="I65" t="s">
        <v>53</v>
      </c>
      <c r="J65" t="s">
        <v>53</v>
      </c>
      <c r="K65" t="s">
        <v>53</v>
      </c>
      <c r="L65" t="s">
        <v>53</v>
      </c>
      <c r="M65">
        <v>2</v>
      </c>
      <c r="N65" s="4">
        <v>7.2</v>
      </c>
      <c r="P65" s="4" t="s">
        <v>53</v>
      </c>
      <c r="Q65" s="4" t="s">
        <v>53</v>
      </c>
      <c r="R65" s="18" t="s">
        <v>53</v>
      </c>
      <c r="S65" s="4" t="s">
        <v>53</v>
      </c>
      <c r="T65" s="4" t="s">
        <v>53</v>
      </c>
      <c r="U65" s="4" t="s">
        <v>53</v>
      </c>
      <c r="V65" s="4" t="s">
        <v>53</v>
      </c>
      <c r="W65" s="4" t="s">
        <v>53</v>
      </c>
      <c r="X65" s="4" t="s">
        <v>548</v>
      </c>
      <c r="Y65" s="4">
        <v>55</v>
      </c>
      <c r="Z65" t="s">
        <v>517</v>
      </c>
      <c r="AA65" s="4">
        <f>VLOOKUP(A65,ci!$A$1:$I$96,9,FALSE)</f>
        <v>3</v>
      </c>
      <c r="AB65" s="4">
        <f>IFERROR(VLOOKUP(A65,cw!$B$1:$K$96,10,FALSE),0)</f>
        <v>1</v>
      </c>
      <c r="AC65" s="4">
        <f t="shared" si="0"/>
        <v>100</v>
      </c>
      <c r="AD65" t="s">
        <v>347</v>
      </c>
      <c r="AF65" s="17">
        <v>64</v>
      </c>
    </row>
    <row r="66" spans="1:32">
      <c r="A66" s="15" t="s">
        <v>348</v>
      </c>
      <c r="B66" s="21" t="s">
        <v>349</v>
      </c>
      <c r="C66" t="s">
        <v>350</v>
      </c>
      <c r="D66" t="s">
        <v>53</v>
      </c>
      <c r="E66" t="s">
        <v>53</v>
      </c>
      <c r="F66" s="6" t="s">
        <v>271</v>
      </c>
      <c r="G66" s="6" t="s">
        <v>335</v>
      </c>
      <c r="H66" s="6" t="s">
        <v>351</v>
      </c>
      <c r="I66" t="s">
        <v>53</v>
      </c>
      <c r="J66" t="s">
        <v>53</v>
      </c>
      <c r="K66" t="s">
        <v>53</v>
      </c>
      <c r="L66" t="s">
        <v>53</v>
      </c>
      <c r="M66">
        <v>2</v>
      </c>
      <c r="N66" s="4" t="s">
        <v>53</v>
      </c>
      <c r="P66" s="4" t="s">
        <v>53</v>
      </c>
      <c r="Q66" s="4" t="s">
        <v>53</v>
      </c>
      <c r="R66" s="18" t="s">
        <v>53</v>
      </c>
      <c r="S66" s="4" t="s">
        <v>53</v>
      </c>
      <c r="T66" s="4" t="s">
        <v>53</v>
      </c>
      <c r="U66" s="4" t="s">
        <v>53</v>
      </c>
      <c r="V66" s="4" t="s">
        <v>53</v>
      </c>
      <c r="W66" s="4" t="s">
        <v>53</v>
      </c>
      <c r="X66" s="4" t="s">
        <v>53</v>
      </c>
      <c r="Z66" t="s">
        <v>517</v>
      </c>
      <c r="AA66" s="4">
        <f>VLOOKUP(A66,ci!$A$1:$I$96,9,FALSE)</f>
        <v>3</v>
      </c>
      <c r="AB66" s="4">
        <f>IFERROR(VLOOKUP(A66,cw!$B$1:$K$96,10,FALSE),0)</f>
        <v>1</v>
      </c>
      <c r="AC66" s="4">
        <f t="shared" si="0"/>
        <v>100</v>
      </c>
      <c r="AD66" t="s">
        <v>352</v>
      </c>
      <c r="AF66" s="4">
        <v>65</v>
      </c>
    </row>
    <row r="67" spans="1:32">
      <c r="A67" s="15" t="s">
        <v>348</v>
      </c>
      <c r="B67" s="21" t="s">
        <v>353</v>
      </c>
      <c r="C67">
        <v>18.2</v>
      </c>
      <c r="D67" t="s">
        <v>53</v>
      </c>
      <c r="E67" t="s">
        <v>53</v>
      </c>
      <c r="F67" s="6" t="s">
        <v>354</v>
      </c>
      <c r="G67" s="6" t="s">
        <v>53</v>
      </c>
      <c r="H67" s="6" t="s">
        <v>53</v>
      </c>
      <c r="I67" t="s">
        <v>53</v>
      </c>
      <c r="J67" t="s">
        <v>53</v>
      </c>
      <c r="K67" t="s">
        <v>53</v>
      </c>
      <c r="L67" t="s">
        <v>53</v>
      </c>
      <c r="M67">
        <v>2</v>
      </c>
      <c r="N67" s="4" t="s">
        <v>53</v>
      </c>
      <c r="P67" s="4" t="s">
        <v>53</v>
      </c>
      <c r="Q67" s="4" t="s">
        <v>53</v>
      </c>
      <c r="R67" s="18" t="s">
        <v>53</v>
      </c>
      <c r="S67" s="4" t="s">
        <v>53</v>
      </c>
      <c r="T67" s="4" t="s">
        <v>53</v>
      </c>
      <c r="U67" s="4" t="s">
        <v>53</v>
      </c>
      <c r="V67" s="4" t="s">
        <v>53</v>
      </c>
      <c r="W67" s="4" t="s">
        <v>53</v>
      </c>
      <c r="X67" s="4" t="s">
        <v>53</v>
      </c>
      <c r="Z67" t="s">
        <v>517</v>
      </c>
      <c r="AA67" s="4">
        <f>VLOOKUP(A67,ci!$A$1:$I$96,9,FALSE)</f>
        <v>3</v>
      </c>
      <c r="AB67" s="4">
        <f>IFERROR(VLOOKUP(A67,cw!$B$1:$K$96,10,FALSE),0)</f>
        <v>1</v>
      </c>
      <c r="AC67" s="4">
        <f t="shared" ref="AC67:AC97" si="1">IF(AB67&gt;=10,AB67-10+1,IF(AA67=4,5,IF(AA67=0,6,IF(AA67=1,0,100))))</f>
        <v>100</v>
      </c>
      <c r="AD67" t="s">
        <v>355</v>
      </c>
      <c r="AF67" s="17">
        <v>66</v>
      </c>
    </row>
    <row r="68" spans="1:32">
      <c r="A68" s="15" t="s">
        <v>356</v>
      </c>
      <c r="B68" s="21" t="s">
        <v>357</v>
      </c>
      <c r="C68">
        <v>19.600000000000001</v>
      </c>
      <c r="D68" t="s">
        <v>53</v>
      </c>
      <c r="E68" t="s">
        <v>53</v>
      </c>
      <c r="F68" s="6" t="s">
        <v>358</v>
      </c>
      <c r="G68" s="6" t="s">
        <v>53</v>
      </c>
      <c r="H68" s="6" t="s">
        <v>53</v>
      </c>
      <c r="I68" t="s">
        <v>53</v>
      </c>
      <c r="J68" t="s">
        <v>53</v>
      </c>
      <c r="K68" t="s">
        <v>53</v>
      </c>
      <c r="L68" t="s">
        <v>53</v>
      </c>
      <c r="M68">
        <v>2</v>
      </c>
      <c r="N68" s="4" t="s">
        <v>53</v>
      </c>
      <c r="P68" s="4" t="s">
        <v>53</v>
      </c>
      <c r="Q68" s="4" t="s">
        <v>53</v>
      </c>
      <c r="R68" s="18" t="s">
        <v>53</v>
      </c>
      <c r="S68" s="4" t="s">
        <v>53</v>
      </c>
      <c r="T68" s="4" t="s">
        <v>53</v>
      </c>
      <c r="U68" s="4" t="s">
        <v>53</v>
      </c>
      <c r="V68" s="4" t="s">
        <v>53</v>
      </c>
      <c r="W68" s="4" t="s">
        <v>53</v>
      </c>
      <c r="X68" s="4" t="s">
        <v>53</v>
      </c>
      <c r="Z68" t="s">
        <v>517</v>
      </c>
      <c r="AA68" s="4">
        <f>VLOOKUP(A68,ci!$A$1:$I$96,9,FALSE)</f>
        <v>3</v>
      </c>
      <c r="AB68" s="4">
        <f>IFERROR(VLOOKUP(A68,cw!$B$1:$K$96,10,FALSE),0)</f>
        <v>1</v>
      </c>
      <c r="AC68" s="4">
        <f t="shared" si="1"/>
        <v>100</v>
      </c>
      <c r="AD68" t="s">
        <v>359</v>
      </c>
      <c r="AF68" s="4">
        <v>67</v>
      </c>
    </row>
    <row r="69" spans="1:32">
      <c r="A69" s="15" t="s">
        <v>360</v>
      </c>
      <c r="B69" s="21" t="s">
        <v>361</v>
      </c>
      <c r="C69">
        <v>15.4</v>
      </c>
      <c r="D69" t="s">
        <v>53</v>
      </c>
      <c r="E69" t="s">
        <v>53</v>
      </c>
      <c r="F69" s="6" t="s">
        <v>362</v>
      </c>
      <c r="G69" s="6" t="s">
        <v>53</v>
      </c>
      <c r="H69" s="6" t="s">
        <v>53</v>
      </c>
      <c r="I69" t="s">
        <v>53</v>
      </c>
      <c r="J69" t="s">
        <v>53</v>
      </c>
      <c r="K69" t="s">
        <v>53</v>
      </c>
      <c r="L69" t="s">
        <v>53</v>
      </c>
      <c r="M69">
        <v>2</v>
      </c>
      <c r="N69" s="4" t="s">
        <v>53</v>
      </c>
      <c r="P69" s="4" t="s">
        <v>53</v>
      </c>
      <c r="Q69" s="4" t="s">
        <v>53</v>
      </c>
      <c r="R69" s="18" t="s">
        <v>53</v>
      </c>
      <c r="S69" s="4" t="s">
        <v>53</v>
      </c>
      <c r="T69" s="4" t="s">
        <v>53</v>
      </c>
      <c r="U69" s="4" t="s">
        <v>53</v>
      </c>
      <c r="V69" s="4" t="s">
        <v>53</v>
      </c>
      <c r="W69" s="4" t="s">
        <v>53</v>
      </c>
      <c r="X69" s="4" t="s">
        <v>53</v>
      </c>
      <c r="Z69" t="s">
        <v>517</v>
      </c>
      <c r="AA69" s="4">
        <f>VLOOKUP(A69,ci!$A$1:$I$96,9,FALSE)</f>
        <v>3</v>
      </c>
      <c r="AB69" s="4">
        <f>IFERROR(VLOOKUP(A69,cw!$B$1:$K$96,10,FALSE),0)</f>
        <v>1</v>
      </c>
      <c r="AC69" s="4">
        <f t="shared" si="1"/>
        <v>100</v>
      </c>
      <c r="AD69" t="s">
        <v>363</v>
      </c>
      <c r="AF69" s="17">
        <v>68</v>
      </c>
    </row>
    <row r="70" spans="1:32">
      <c r="A70" s="15" t="s">
        <v>364</v>
      </c>
      <c r="B70" s="21" t="s">
        <v>365</v>
      </c>
      <c r="C70" t="s">
        <v>366</v>
      </c>
      <c r="F70" s="6" t="s">
        <v>367</v>
      </c>
      <c r="G70" s="6" t="s">
        <v>53</v>
      </c>
      <c r="H70" s="6" t="s">
        <v>53</v>
      </c>
      <c r="I70" t="s">
        <v>53</v>
      </c>
      <c r="J70" t="s">
        <v>53</v>
      </c>
      <c r="K70" t="s">
        <v>53</v>
      </c>
      <c r="L70" t="s">
        <v>53</v>
      </c>
      <c r="M70">
        <v>2</v>
      </c>
      <c r="N70" s="1">
        <v>4.5999999999999996</v>
      </c>
      <c r="O70" s="2"/>
      <c r="P70" s="2" t="s">
        <v>53</v>
      </c>
      <c r="Q70" s="2" t="s">
        <v>53</v>
      </c>
      <c r="R70" s="19" t="s">
        <v>53</v>
      </c>
      <c r="S70" s="2" t="s">
        <v>53</v>
      </c>
      <c r="T70" s="2" t="s">
        <v>53</v>
      </c>
      <c r="U70" s="2" t="s">
        <v>53</v>
      </c>
      <c r="V70" s="2" t="s">
        <v>53</v>
      </c>
      <c r="W70" s="2" t="s">
        <v>53</v>
      </c>
      <c r="X70" s="4" t="s">
        <v>548</v>
      </c>
      <c r="Y70" s="4">
        <v>91</v>
      </c>
      <c r="Z70" t="s">
        <v>517</v>
      </c>
      <c r="AA70" s="4">
        <f>VLOOKUP(A70,ci!$A$1:$I$96,9,FALSE)</f>
        <v>3</v>
      </c>
      <c r="AB70" s="4">
        <f>IFERROR(VLOOKUP(A70,cw!$B$1:$K$96,10,FALSE),0)</f>
        <v>1</v>
      </c>
      <c r="AC70" s="4">
        <f t="shared" si="1"/>
        <v>100</v>
      </c>
      <c r="AD70" t="s">
        <v>368</v>
      </c>
      <c r="AF70" s="4">
        <v>69</v>
      </c>
    </row>
    <row r="71" spans="1:32">
      <c r="A71" s="15" t="s">
        <v>369</v>
      </c>
      <c r="B71" s="21" t="s">
        <v>370</v>
      </c>
      <c r="C71" t="s">
        <v>371</v>
      </c>
      <c r="F71" s="6" t="s">
        <v>372</v>
      </c>
      <c r="G71" s="6" t="s">
        <v>53</v>
      </c>
      <c r="H71" s="6" t="s">
        <v>53</v>
      </c>
      <c r="I71" t="s">
        <v>53</v>
      </c>
      <c r="J71" t="s">
        <v>53</v>
      </c>
      <c r="K71" t="s">
        <v>53</v>
      </c>
      <c r="L71" t="s">
        <v>53</v>
      </c>
      <c r="M71">
        <v>2</v>
      </c>
      <c r="N71" s="1">
        <v>4.7</v>
      </c>
      <c r="O71" s="2"/>
      <c r="P71" s="2" t="s">
        <v>53</v>
      </c>
      <c r="Q71" s="2" t="s">
        <v>53</v>
      </c>
      <c r="R71" s="19" t="s">
        <v>53</v>
      </c>
      <c r="S71" s="2" t="s">
        <v>53</v>
      </c>
      <c r="T71" s="2" t="s">
        <v>53</v>
      </c>
      <c r="U71" s="2" t="s">
        <v>53</v>
      </c>
      <c r="V71" s="2" t="s">
        <v>53</v>
      </c>
      <c r="W71" s="2" t="s">
        <v>53</v>
      </c>
      <c r="X71" s="4" t="s">
        <v>548</v>
      </c>
      <c r="Y71" s="4">
        <v>91</v>
      </c>
      <c r="Z71" t="s">
        <v>517</v>
      </c>
      <c r="AA71" s="4">
        <f>VLOOKUP(A71,ci!$A$1:$I$96,9,FALSE)</f>
        <v>3</v>
      </c>
      <c r="AB71" s="4">
        <f>IFERROR(VLOOKUP(A71,cw!$B$1:$K$96,10,FALSE),0)</f>
        <v>1</v>
      </c>
      <c r="AC71" s="4">
        <f t="shared" si="1"/>
        <v>100</v>
      </c>
      <c r="AD71" t="s">
        <v>373</v>
      </c>
      <c r="AF71" s="17">
        <v>70</v>
      </c>
    </row>
    <row r="72" spans="1:32">
      <c r="A72" s="15" t="s">
        <v>374</v>
      </c>
      <c r="B72" s="21" t="s">
        <v>375</v>
      </c>
      <c r="C72" t="s">
        <v>376</v>
      </c>
      <c r="D72" t="s">
        <v>53</v>
      </c>
      <c r="E72" t="s">
        <v>53</v>
      </c>
      <c r="F72" s="6" t="s">
        <v>377</v>
      </c>
      <c r="G72" s="6" t="s">
        <v>53</v>
      </c>
      <c r="H72" s="6" t="s">
        <v>53</v>
      </c>
      <c r="I72" t="s">
        <v>53</v>
      </c>
      <c r="J72" t="s">
        <v>53</v>
      </c>
      <c r="K72" t="s">
        <v>53</v>
      </c>
      <c r="L72" t="s">
        <v>53</v>
      </c>
      <c r="M72">
        <v>2</v>
      </c>
      <c r="N72" s="1">
        <v>4.8</v>
      </c>
      <c r="O72" s="2"/>
      <c r="P72" s="2" t="s">
        <v>53</v>
      </c>
      <c r="Q72" s="2" t="s">
        <v>53</v>
      </c>
      <c r="R72" s="19" t="s">
        <v>53</v>
      </c>
      <c r="S72" s="2" t="s">
        <v>53</v>
      </c>
      <c r="T72" s="2" t="s">
        <v>53</v>
      </c>
      <c r="U72" s="2" t="s">
        <v>53</v>
      </c>
      <c r="V72" s="2" t="s">
        <v>53</v>
      </c>
      <c r="W72" s="2" t="s">
        <v>53</v>
      </c>
      <c r="X72" s="4" t="s">
        <v>548</v>
      </c>
      <c r="Y72" s="4">
        <v>91</v>
      </c>
      <c r="Z72" t="s">
        <v>517</v>
      </c>
      <c r="AA72" s="4">
        <f>VLOOKUP(A72,ci!$A$1:$I$96,9,FALSE)</f>
        <v>3</v>
      </c>
      <c r="AB72" s="4">
        <f>IFERROR(VLOOKUP(A72,cw!$B$1:$K$96,10,FALSE),0)</f>
        <v>1</v>
      </c>
      <c r="AC72" s="4">
        <f t="shared" si="1"/>
        <v>100</v>
      </c>
      <c r="AD72" t="s">
        <v>378</v>
      </c>
      <c r="AF72" s="4">
        <v>71</v>
      </c>
    </row>
    <row r="73" spans="1:32">
      <c r="A73" s="15" t="s">
        <v>379</v>
      </c>
      <c r="B73" s="21" t="s">
        <v>380</v>
      </c>
      <c r="C73" t="s">
        <v>381</v>
      </c>
      <c r="D73" t="s">
        <v>53</v>
      </c>
      <c r="E73" t="s">
        <v>53</v>
      </c>
      <c r="F73" s="6" t="s">
        <v>382</v>
      </c>
      <c r="G73" s="6" t="s">
        <v>53</v>
      </c>
      <c r="H73" s="6" t="s">
        <v>53</v>
      </c>
      <c r="I73" t="s">
        <v>53</v>
      </c>
      <c r="J73" t="s">
        <v>53</v>
      </c>
      <c r="K73" t="s">
        <v>53</v>
      </c>
      <c r="L73" t="s">
        <v>53</v>
      </c>
      <c r="M73">
        <v>2</v>
      </c>
      <c r="N73" s="1">
        <v>5</v>
      </c>
      <c r="O73" s="2"/>
      <c r="P73" s="2" t="s">
        <v>53</v>
      </c>
      <c r="Q73" s="2" t="s">
        <v>53</v>
      </c>
      <c r="R73" s="19" t="s">
        <v>53</v>
      </c>
      <c r="S73" s="2" t="s">
        <v>53</v>
      </c>
      <c r="T73" s="2" t="s">
        <v>53</v>
      </c>
      <c r="U73" s="2" t="s">
        <v>53</v>
      </c>
      <c r="V73" s="2" t="s">
        <v>53</v>
      </c>
      <c r="W73" s="2" t="s">
        <v>53</v>
      </c>
      <c r="X73" s="4" t="s">
        <v>548</v>
      </c>
      <c r="Y73" s="4">
        <v>83</v>
      </c>
      <c r="Z73" t="s">
        <v>517</v>
      </c>
      <c r="AA73" s="4">
        <f>VLOOKUP(A73,ci!$A$1:$I$96,9,FALSE)</f>
        <v>3</v>
      </c>
      <c r="AB73" s="4">
        <f>IFERROR(VLOOKUP(A73,cw!$B$1:$K$96,10,FALSE),0)</f>
        <v>1</v>
      </c>
      <c r="AC73" s="4">
        <f t="shared" si="1"/>
        <v>100</v>
      </c>
      <c r="AD73" t="s">
        <v>383</v>
      </c>
      <c r="AF73" s="17">
        <v>72</v>
      </c>
    </row>
    <row r="74" spans="1:32">
      <c r="A74" s="15" t="s">
        <v>384</v>
      </c>
      <c r="B74" s="21" t="s">
        <v>385</v>
      </c>
      <c r="C74" t="s">
        <v>69</v>
      </c>
      <c r="D74" t="s">
        <v>53</v>
      </c>
      <c r="E74" t="s">
        <v>53</v>
      </c>
      <c r="F74" s="6" t="s">
        <v>386</v>
      </c>
      <c r="G74" s="6" t="s">
        <v>53</v>
      </c>
      <c r="H74" s="6" t="s">
        <v>53</v>
      </c>
      <c r="I74" t="s">
        <v>53</v>
      </c>
      <c r="J74" t="s">
        <v>53</v>
      </c>
      <c r="K74" t="s">
        <v>53</v>
      </c>
      <c r="L74" t="s">
        <v>53</v>
      </c>
      <c r="M74">
        <v>2</v>
      </c>
      <c r="N74" s="4">
        <v>6.5</v>
      </c>
      <c r="P74" s="4" t="s">
        <v>53</v>
      </c>
      <c r="Q74" s="4" t="s">
        <v>53</v>
      </c>
      <c r="R74" s="18" t="s">
        <v>53</v>
      </c>
      <c r="S74" s="4" t="s">
        <v>53</v>
      </c>
      <c r="T74" s="4" t="s">
        <v>53</v>
      </c>
      <c r="U74" s="4" t="s">
        <v>53</v>
      </c>
      <c r="V74" s="4" t="s">
        <v>53</v>
      </c>
      <c r="W74" s="4" t="s">
        <v>53</v>
      </c>
      <c r="X74" s="4" t="s">
        <v>548</v>
      </c>
      <c r="Y74" s="4">
        <v>83</v>
      </c>
      <c r="Z74" t="s">
        <v>517</v>
      </c>
      <c r="AA74" s="4">
        <f>VLOOKUP(A74,ci!$A$1:$I$96,9,FALSE)</f>
        <v>3</v>
      </c>
      <c r="AB74" s="4">
        <f>IFERROR(VLOOKUP(A74,cw!$B$1:$K$96,10,FALSE),0)</f>
        <v>1</v>
      </c>
      <c r="AC74" s="4">
        <f t="shared" si="1"/>
        <v>100</v>
      </c>
      <c r="AD74" t="s">
        <v>387</v>
      </c>
      <c r="AF74" s="4">
        <v>73</v>
      </c>
    </row>
    <row r="75" spans="1:32">
      <c r="A75" s="15" t="s">
        <v>388</v>
      </c>
      <c r="B75" s="21" t="s">
        <v>389</v>
      </c>
      <c r="C75" t="s">
        <v>390</v>
      </c>
      <c r="D75" t="s">
        <v>53</v>
      </c>
      <c r="E75" t="s">
        <v>53</v>
      </c>
      <c r="F75" s="6" t="s">
        <v>391</v>
      </c>
      <c r="G75" s="6" t="s">
        <v>53</v>
      </c>
      <c r="H75" s="6" t="s">
        <v>53</v>
      </c>
      <c r="I75" t="s">
        <v>53</v>
      </c>
      <c r="J75" t="s">
        <v>53</v>
      </c>
      <c r="K75" t="s">
        <v>53</v>
      </c>
      <c r="L75" t="s">
        <v>53</v>
      </c>
      <c r="M75">
        <v>2</v>
      </c>
      <c r="N75" s="4">
        <v>6.6</v>
      </c>
      <c r="P75" s="4" t="s">
        <v>53</v>
      </c>
      <c r="Q75" s="4" t="s">
        <v>53</v>
      </c>
      <c r="R75" s="18" t="s">
        <v>53</v>
      </c>
      <c r="S75" s="4" t="s">
        <v>53</v>
      </c>
      <c r="T75" s="4" t="s">
        <v>53</v>
      </c>
      <c r="U75" s="4" t="s">
        <v>53</v>
      </c>
      <c r="V75" s="4" t="s">
        <v>53</v>
      </c>
      <c r="W75" s="4" t="s">
        <v>53</v>
      </c>
      <c r="X75" s="4" t="s">
        <v>548</v>
      </c>
      <c r="Y75" s="4">
        <v>83</v>
      </c>
      <c r="Z75" t="s">
        <v>517</v>
      </c>
      <c r="AA75" s="4">
        <f>VLOOKUP(A75,ci!$A$1:$I$96,9,FALSE)</f>
        <v>3</v>
      </c>
      <c r="AB75" s="4">
        <f>IFERROR(VLOOKUP(A75,cw!$B$1:$K$96,10,FALSE),0)</f>
        <v>1</v>
      </c>
      <c r="AC75" s="4">
        <f t="shared" si="1"/>
        <v>100</v>
      </c>
      <c r="AD75" t="s">
        <v>392</v>
      </c>
      <c r="AF75" s="17">
        <v>74</v>
      </c>
    </row>
    <row r="76" spans="1:32">
      <c r="A76" s="15" t="s">
        <v>393</v>
      </c>
      <c r="B76" s="21" t="s">
        <v>394</v>
      </c>
      <c r="C76" t="s">
        <v>395</v>
      </c>
      <c r="D76" t="s">
        <v>53</v>
      </c>
      <c r="E76" t="s">
        <v>53</v>
      </c>
      <c r="F76" s="6" t="s">
        <v>396</v>
      </c>
      <c r="G76" s="6" t="s">
        <v>397</v>
      </c>
      <c r="H76" s="6" t="s">
        <v>398</v>
      </c>
      <c r="I76" t="s">
        <v>53</v>
      </c>
      <c r="J76" t="s">
        <v>53</v>
      </c>
      <c r="K76" t="s">
        <v>53</v>
      </c>
      <c r="L76" t="s">
        <v>53</v>
      </c>
      <c r="M76">
        <v>3</v>
      </c>
      <c r="N76" s="1">
        <v>11.9</v>
      </c>
      <c r="O76" s="2"/>
      <c r="P76" s="2" t="s">
        <v>53</v>
      </c>
      <c r="Q76" s="2" t="s">
        <v>53</v>
      </c>
      <c r="R76" s="19" t="s">
        <v>53</v>
      </c>
      <c r="S76" s="2" t="s">
        <v>53</v>
      </c>
      <c r="T76" s="2" t="s">
        <v>53</v>
      </c>
      <c r="U76" s="2" t="s">
        <v>53</v>
      </c>
      <c r="V76" s="2" t="s">
        <v>53</v>
      </c>
      <c r="W76" s="2" t="s">
        <v>53</v>
      </c>
      <c r="X76" s="2" t="s">
        <v>53</v>
      </c>
      <c r="Y76" s="2"/>
      <c r="Z76" t="s">
        <v>516</v>
      </c>
      <c r="AA76" s="4">
        <f>VLOOKUP(A76,ci!$A$1:$I$96,9,FALSE)</f>
        <v>1</v>
      </c>
      <c r="AB76" s="4">
        <f>IFERROR(VLOOKUP(A76,cw!$B$1:$K$96,10,FALSE),0)</f>
        <v>0</v>
      </c>
      <c r="AC76" s="4">
        <f t="shared" si="1"/>
        <v>0</v>
      </c>
      <c r="AD76" t="s">
        <v>399</v>
      </c>
      <c r="AF76" s="4">
        <v>75</v>
      </c>
    </row>
    <row r="77" spans="1:32">
      <c r="A77" s="15" t="s">
        <v>400</v>
      </c>
      <c r="B77" s="21" t="s">
        <v>401</v>
      </c>
      <c r="C77" t="s">
        <v>402</v>
      </c>
      <c r="D77" t="s">
        <v>53</v>
      </c>
      <c r="E77" t="s">
        <v>53</v>
      </c>
      <c r="F77" s="6" t="s">
        <v>403</v>
      </c>
      <c r="G77" s="6" t="s">
        <v>404</v>
      </c>
      <c r="H77" s="6" t="s">
        <v>398</v>
      </c>
      <c r="I77" t="s">
        <v>53</v>
      </c>
      <c r="J77" t="s">
        <v>53</v>
      </c>
      <c r="K77" t="s">
        <v>53</v>
      </c>
      <c r="L77" t="s">
        <v>53</v>
      </c>
      <c r="M77">
        <v>3</v>
      </c>
      <c r="N77" s="1">
        <v>12.3</v>
      </c>
      <c r="O77" s="2"/>
      <c r="P77" s="2" t="s">
        <v>53</v>
      </c>
      <c r="Q77" s="2" t="s">
        <v>53</v>
      </c>
      <c r="R77" s="19" t="s">
        <v>53</v>
      </c>
      <c r="S77" s="2" t="s">
        <v>53</v>
      </c>
      <c r="T77" s="2" t="s">
        <v>53</v>
      </c>
      <c r="U77" s="2" t="s">
        <v>53</v>
      </c>
      <c r="V77" s="2" t="s">
        <v>53</v>
      </c>
      <c r="W77" s="2" t="s">
        <v>53</v>
      </c>
      <c r="X77" s="2" t="s">
        <v>53</v>
      </c>
      <c r="Y77" s="2"/>
      <c r="Z77" t="s">
        <v>516</v>
      </c>
      <c r="AA77" s="4">
        <f>VLOOKUP(A77,ci!$A$1:$I$96,9,FALSE)</f>
        <v>1</v>
      </c>
      <c r="AB77" s="4">
        <f>IFERROR(VLOOKUP(A77,cw!$B$1:$K$96,10,FALSE),0)</f>
        <v>0</v>
      </c>
      <c r="AC77" s="4">
        <f t="shared" si="1"/>
        <v>0</v>
      </c>
      <c r="AD77" t="s">
        <v>405</v>
      </c>
      <c r="AF77" s="17">
        <v>76</v>
      </c>
    </row>
    <row r="78" spans="1:32">
      <c r="A78" s="15" t="s">
        <v>406</v>
      </c>
      <c r="B78" s="21" t="s">
        <v>407</v>
      </c>
      <c r="C78" t="s">
        <v>408</v>
      </c>
      <c r="D78" t="s">
        <v>53</v>
      </c>
      <c r="E78" t="s">
        <v>53</v>
      </c>
      <c r="F78" s="6" t="s">
        <v>409</v>
      </c>
      <c r="G78" s="6" t="s">
        <v>410</v>
      </c>
      <c r="H78" s="6" t="s">
        <v>398</v>
      </c>
      <c r="I78" t="s">
        <v>53</v>
      </c>
      <c r="J78" t="s">
        <v>53</v>
      </c>
      <c r="K78" t="s">
        <v>53</v>
      </c>
      <c r="L78" t="s">
        <v>53</v>
      </c>
      <c r="M78">
        <v>3</v>
      </c>
      <c r="N78" s="1">
        <v>12.5</v>
      </c>
      <c r="O78" s="2"/>
      <c r="P78" s="2" t="s">
        <v>53</v>
      </c>
      <c r="Q78" s="2" t="s">
        <v>53</v>
      </c>
      <c r="R78" s="19" t="s">
        <v>53</v>
      </c>
      <c r="S78" s="2" t="s">
        <v>53</v>
      </c>
      <c r="T78" s="2" t="s">
        <v>53</v>
      </c>
      <c r="U78" s="2" t="s">
        <v>53</v>
      </c>
      <c r="V78" s="2" t="s">
        <v>53</v>
      </c>
      <c r="W78" s="2" t="s">
        <v>53</v>
      </c>
      <c r="X78" s="2" t="s">
        <v>53</v>
      </c>
      <c r="Y78" s="2"/>
      <c r="Z78" t="s">
        <v>516</v>
      </c>
      <c r="AA78" s="4">
        <f>VLOOKUP(A78,ci!$A$1:$I$96,9,FALSE)</f>
        <v>1</v>
      </c>
      <c r="AB78" s="4">
        <f>IFERROR(VLOOKUP(A78,cw!$B$1:$K$96,10,FALSE),0)</f>
        <v>0</v>
      </c>
      <c r="AC78" s="4">
        <f t="shared" si="1"/>
        <v>0</v>
      </c>
      <c r="AD78" t="s">
        <v>411</v>
      </c>
      <c r="AF78" s="4">
        <v>77</v>
      </c>
    </row>
    <row r="79" spans="1:32">
      <c r="A79" s="15" t="s">
        <v>412</v>
      </c>
      <c r="B79" s="21" t="s">
        <v>413</v>
      </c>
      <c r="C79" t="s">
        <v>414</v>
      </c>
      <c r="D79" t="s">
        <v>53</v>
      </c>
      <c r="E79" t="s">
        <v>53</v>
      </c>
      <c r="F79" s="6" t="s">
        <v>415</v>
      </c>
      <c r="G79" s="6" t="s">
        <v>223</v>
      </c>
      <c r="H79" s="6" t="s">
        <v>79</v>
      </c>
      <c r="I79" t="s">
        <v>53</v>
      </c>
      <c r="J79" t="s">
        <v>53</v>
      </c>
      <c r="K79" t="s">
        <v>53</v>
      </c>
      <c r="L79" t="s">
        <v>53</v>
      </c>
      <c r="M79">
        <v>3</v>
      </c>
      <c r="N79" s="1">
        <v>11.5</v>
      </c>
      <c r="O79" s="2"/>
      <c r="P79" s="2" t="s">
        <v>53</v>
      </c>
      <c r="Q79" s="2" t="s">
        <v>53</v>
      </c>
      <c r="R79" s="19" t="s">
        <v>53</v>
      </c>
      <c r="S79" s="2" t="s">
        <v>53</v>
      </c>
      <c r="T79" s="2" t="s">
        <v>53</v>
      </c>
      <c r="U79" s="2" t="s">
        <v>53</v>
      </c>
      <c r="V79" s="2" t="s">
        <v>53</v>
      </c>
      <c r="W79" s="2" t="s">
        <v>53</v>
      </c>
      <c r="X79" s="2" t="s">
        <v>53</v>
      </c>
      <c r="Y79" s="2"/>
      <c r="Z79" t="s">
        <v>516</v>
      </c>
      <c r="AA79" s="4">
        <f>VLOOKUP(A79,ci!$A$1:$I$96,9,FALSE)</f>
        <v>1</v>
      </c>
      <c r="AB79" s="4">
        <f>IFERROR(VLOOKUP(A79,cw!$B$1:$K$96,10,FALSE),0)</f>
        <v>0</v>
      </c>
      <c r="AC79" s="4">
        <f t="shared" si="1"/>
        <v>0</v>
      </c>
      <c r="AD79" t="s">
        <v>416</v>
      </c>
      <c r="AF79" s="17">
        <v>78</v>
      </c>
    </row>
    <row r="80" spans="1:32">
      <c r="A80" s="15" t="s">
        <v>417</v>
      </c>
      <c r="B80" s="21" t="s">
        <v>418</v>
      </c>
      <c r="C80" t="s">
        <v>419</v>
      </c>
      <c r="D80" t="s">
        <v>53</v>
      </c>
      <c r="E80" t="s">
        <v>53</v>
      </c>
      <c r="F80" s="6" t="s">
        <v>420</v>
      </c>
      <c r="G80" s="6" t="s">
        <v>421</v>
      </c>
      <c r="H80" s="6" t="s">
        <v>422</v>
      </c>
      <c r="I80" t="s">
        <v>53</v>
      </c>
      <c r="J80" t="s">
        <v>53</v>
      </c>
      <c r="K80" t="s">
        <v>53</v>
      </c>
      <c r="L80" t="s">
        <v>53</v>
      </c>
      <c r="M80">
        <v>3</v>
      </c>
      <c r="N80" s="1">
        <v>11.6</v>
      </c>
      <c r="O80" s="2"/>
      <c r="P80" s="2" t="s">
        <v>53</v>
      </c>
      <c r="Q80" s="2" t="s">
        <v>53</v>
      </c>
      <c r="R80" s="19" t="s">
        <v>53</v>
      </c>
      <c r="S80" s="2" t="s">
        <v>53</v>
      </c>
      <c r="T80" s="2" t="s">
        <v>53</v>
      </c>
      <c r="U80" s="2" t="s">
        <v>53</v>
      </c>
      <c r="V80" s="2" t="s">
        <v>53</v>
      </c>
      <c r="W80" s="2" t="s">
        <v>53</v>
      </c>
      <c r="X80" s="2" t="s">
        <v>53</v>
      </c>
      <c r="Y80" s="2"/>
      <c r="Z80" t="s">
        <v>516</v>
      </c>
      <c r="AA80" s="4">
        <f>VLOOKUP(A80,ci!$A$1:$I$96,9,FALSE)</f>
        <v>1</v>
      </c>
      <c r="AB80" s="4">
        <f>IFERROR(VLOOKUP(A80,cw!$B$1:$K$96,10,FALSE),0)</f>
        <v>0</v>
      </c>
      <c r="AC80" s="4">
        <f t="shared" si="1"/>
        <v>0</v>
      </c>
      <c r="AD80" t="s">
        <v>423</v>
      </c>
      <c r="AF80" s="4">
        <v>79</v>
      </c>
    </row>
    <row r="81" spans="1:32">
      <c r="A81" s="15" t="s">
        <v>424</v>
      </c>
      <c r="B81" s="21" t="s">
        <v>425</v>
      </c>
      <c r="C81" t="s">
        <v>426</v>
      </c>
      <c r="D81" t="s">
        <v>53</v>
      </c>
      <c r="E81" t="s">
        <v>53</v>
      </c>
      <c r="F81" s="6" t="s">
        <v>427</v>
      </c>
      <c r="G81" s="6" t="s">
        <v>328</v>
      </c>
      <c r="H81" s="6" t="s">
        <v>422</v>
      </c>
      <c r="I81" t="s">
        <v>53</v>
      </c>
      <c r="J81" t="s">
        <v>53</v>
      </c>
      <c r="K81" t="s">
        <v>53</v>
      </c>
      <c r="L81" t="s">
        <v>53</v>
      </c>
      <c r="M81">
        <v>3</v>
      </c>
      <c r="N81" s="1">
        <v>11.8</v>
      </c>
      <c r="O81" s="2"/>
      <c r="P81" s="2" t="s">
        <v>53</v>
      </c>
      <c r="Q81" s="2" t="s">
        <v>53</v>
      </c>
      <c r="R81" s="19" t="s">
        <v>53</v>
      </c>
      <c r="S81" s="2" t="s">
        <v>53</v>
      </c>
      <c r="T81" s="2" t="s">
        <v>53</v>
      </c>
      <c r="U81" s="2" t="s">
        <v>53</v>
      </c>
      <c r="V81" s="2" t="s">
        <v>53</v>
      </c>
      <c r="W81" s="2" t="s">
        <v>53</v>
      </c>
      <c r="X81" s="2" t="s">
        <v>53</v>
      </c>
      <c r="Y81" s="2"/>
      <c r="Z81" t="s">
        <v>516</v>
      </c>
      <c r="AA81" s="4">
        <f>VLOOKUP(A81,ci!$A$1:$I$96,9,FALSE)</f>
        <v>1</v>
      </c>
      <c r="AB81" s="4">
        <f>IFERROR(VLOOKUP(A81,cw!$B$1:$K$96,10,FALSE),0)</f>
        <v>0</v>
      </c>
      <c r="AC81" s="4">
        <f t="shared" si="1"/>
        <v>0</v>
      </c>
      <c r="AD81" t="s">
        <v>428</v>
      </c>
      <c r="AF81" s="17">
        <v>80</v>
      </c>
    </row>
    <row r="82" spans="1:32">
      <c r="A82" s="15" t="s">
        <v>429</v>
      </c>
      <c r="B82" s="21" t="s">
        <v>430</v>
      </c>
      <c r="C82" t="s">
        <v>431</v>
      </c>
      <c r="D82" t="s">
        <v>53</v>
      </c>
      <c r="E82" t="s">
        <v>53</v>
      </c>
      <c r="F82" s="6" t="s">
        <v>259</v>
      </c>
      <c r="G82" s="6" t="s">
        <v>334</v>
      </c>
      <c r="H82" s="6" t="s">
        <v>432</v>
      </c>
      <c r="I82" t="s">
        <v>53</v>
      </c>
      <c r="J82" t="s">
        <v>53</v>
      </c>
      <c r="K82" t="s">
        <v>53</v>
      </c>
      <c r="L82" t="s">
        <v>53</v>
      </c>
      <c r="M82">
        <v>3</v>
      </c>
      <c r="N82" s="4" t="s">
        <v>53</v>
      </c>
      <c r="P82" s="4" t="s">
        <v>522</v>
      </c>
      <c r="Q82" s="3">
        <v>249.5</v>
      </c>
      <c r="R82" s="17">
        <v>0</v>
      </c>
      <c r="S82" s="5">
        <v>4</v>
      </c>
      <c r="T82" s="5">
        <v>2</v>
      </c>
      <c r="U82" s="5">
        <v>13</v>
      </c>
      <c r="V82" s="5">
        <v>10</v>
      </c>
      <c r="W82" s="5">
        <v>43</v>
      </c>
      <c r="X82" s="5" t="s">
        <v>532</v>
      </c>
      <c r="Y82" s="5"/>
      <c r="Z82" t="s">
        <v>516</v>
      </c>
      <c r="AA82" s="4">
        <f>VLOOKUP(A82,ci!$A$1:$I$96,9,FALSE)</f>
        <v>1</v>
      </c>
      <c r="AB82" s="4">
        <f>IFERROR(VLOOKUP(A82,cw!$B$1:$K$96,10,FALSE),0)</f>
        <v>0</v>
      </c>
      <c r="AC82" s="4">
        <f t="shared" si="1"/>
        <v>0</v>
      </c>
      <c r="AD82" t="s">
        <v>433</v>
      </c>
      <c r="AF82" s="4">
        <v>81</v>
      </c>
    </row>
    <row r="83" spans="1:32">
      <c r="A83" s="15" t="s">
        <v>434</v>
      </c>
      <c r="B83" s="21" t="s">
        <v>435</v>
      </c>
      <c r="C83" t="s">
        <v>436</v>
      </c>
      <c r="D83" t="s">
        <v>53</v>
      </c>
      <c r="E83" t="s">
        <v>53</v>
      </c>
      <c r="F83" s="6" t="s">
        <v>75</v>
      </c>
      <c r="G83" s="6" t="s">
        <v>437</v>
      </c>
      <c r="H83" s="6" t="s">
        <v>318</v>
      </c>
      <c r="I83" t="s">
        <v>53</v>
      </c>
      <c r="J83" t="s">
        <v>53</v>
      </c>
      <c r="K83" t="s">
        <v>53</v>
      </c>
      <c r="L83" t="s">
        <v>53</v>
      </c>
      <c r="M83">
        <v>3</v>
      </c>
      <c r="N83" s="4" t="s">
        <v>53</v>
      </c>
      <c r="P83" s="3" t="s">
        <v>525</v>
      </c>
      <c r="Q83" s="3">
        <v>379.8</v>
      </c>
      <c r="R83" s="17">
        <v>0</v>
      </c>
      <c r="S83" s="5">
        <v>4</v>
      </c>
      <c r="T83" s="5">
        <v>2</v>
      </c>
      <c r="U83" s="5">
        <v>13</v>
      </c>
      <c r="V83" s="5">
        <v>10</v>
      </c>
      <c r="W83" s="5">
        <v>44</v>
      </c>
      <c r="X83" s="5" t="s">
        <v>532</v>
      </c>
      <c r="Y83" s="5"/>
      <c r="Z83" t="s">
        <v>516</v>
      </c>
      <c r="AA83" s="4">
        <f>VLOOKUP(A83,ci!$A$1:$I$96,9,FALSE)</f>
        <v>1</v>
      </c>
      <c r="AB83" s="4">
        <f>IFERROR(VLOOKUP(A83,cw!$B$1:$K$96,10,FALSE),0)</f>
        <v>0</v>
      </c>
      <c r="AC83" s="4">
        <f t="shared" si="1"/>
        <v>0</v>
      </c>
      <c r="AD83" t="s">
        <v>438</v>
      </c>
      <c r="AE83" t="s">
        <v>520</v>
      </c>
      <c r="AF83" s="17">
        <v>82</v>
      </c>
    </row>
    <row r="84" spans="1:32">
      <c r="A84" s="15" t="s">
        <v>439</v>
      </c>
      <c r="B84" s="21" t="s">
        <v>440</v>
      </c>
      <c r="C84" t="s">
        <v>441</v>
      </c>
      <c r="D84" t="s">
        <v>53</v>
      </c>
      <c r="E84" t="s">
        <v>53</v>
      </c>
      <c r="F84" s="6" t="s">
        <v>442</v>
      </c>
      <c r="G84" s="6" t="s">
        <v>253</v>
      </c>
      <c r="H84" s="6" t="s">
        <v>443</v>
      </c>
      <c r="I84" t="s">
        <v>53</v>
      </c>
      <c r="J84" t="s">
        <v>53</v>
      </c>
      <c r="K84" t="s">
        <v>53</v>
      </c>
      <c r="L84" t="s">
        <v>53</v>
      </c>
      <c r="M84">
        <v>3</v>
      </c>
      <c r="N84" s="4" t="s">
        <v>53</v>
      </c>
      <c r="P84" s="3" t="s">
        <v>525</v>
      </c>
      <c r="Q84" s="3">
        <v>379.8</v>
      </c>
      <c r="R84" s="17">
        <v>0</v>
      </c>
      <c r="S84" s="5">
        <v>4</v>
      </c>
      <c r="T84" s="5">
        <v>2</v>
      </c>
      <c r="U84" s="5">
        <v>13</v>
      </c>
      <c r="V84" s="5">
        <v>10</v>
      </c>
      <c r="W84" s="5">
        <v>44</v>
      </c>
      <c r="X84" s="5" t="s">
        <v>532</v>
      </c>
      <c r="Y84" s="5"/>
      <c r="Z84" t="s">
        <v>516</v>
      </c>
      <c r="AA84" s="4">
        <f>VLOOKUP(A84,ci!$A$1:$I$96,9,FALSE)</f>
        <v>1</v>
      </c>
      <c r="AB84" s="4">
        <f>IFERROR(VLOOKUP(A84,cw!$B$1:$K$96,10,FALSE),0)</f>
        <v>0</v>
      </c>
      <c r="AC84" s="4">
        <f t="shared" si="1"/>
        <v>0</v>
      </c>
      <c r="AD84" t="s">
        <v>444</v>
      </c>
      <c r="AF84" s="4">
        <v>83</v>
      </c>
    </row>
    <row r="85" spans="1:32">
      <c r="A85" s="15" t="s">
        <v>445</v>
      </c>
      <c r="B85" s="21" t="s">
        <v>446</v>
      </c>
      <c r="C85" t="s">
        <v>447</v>
      </c>
      <c r="D85" t="s">
        <v>53</v>
      </c>
      <c r="E85" t="s">
        <v>53</v>
      </c>
      <c r="F85" s="6" t="s">
        <v>448</v>
      </c>
      <c r="G85" s="6" t="s">
        <v>449</v>
      </c>
      <c r="H85" s="6" t="s">
        <v>143</v>
      </c>
      <c r="I85" t="s">
        <v>53</v>
      </c>
      <c r="J85" t="s">
        <v>53</v>
      </c>
      <c r="K85" t="s">
        <v>53</v>
      </c>
      <c r="L85" t="s">
        <v>53</v>
      </c>
      <c r="M85">
        <v>3</v>
      </c>
      <c r="N85" s="4" t="s">
        <v>53</v>
      </c>
      <c r="P85" s="3" t="s">
        <v>526</v>
      </c>
      <c r="Q85" s="3">
        <v>564.29999999999995</v>
      </c>
      <c r="R85" s="17">
        <v>0</v>
      </c>
      <c r="S85" s="5">
        <v>3</v>
      </c>
      <c r="T85" s="5">
        <v>2</v>
      </c>
      <c r="U85" s="5">
        <v>13</v>
      </c>
      <c r="V85" s="5">
        <v>10</v>
      </c>
      <c r="W85" s="5">
        <v>38</v>
      </c>
      <c r="X85" s="5" t="s">
        <v>532</v>
      </c>
      <c r="Y85" s="5"/>
      <c r="Z85" t="s">
        <v>516</v>
      </c>
      <c r="AA85" s="4">
        <f>VLOOKUP(A85,ci!$A$1:$I$96,9,FALSE)</f>
        <v>1</v>
      </c>
      <c r="AB85" s="4">
        <f>IFERROR(VLOOKUP(A85,cw!$B$1:$K$96,10,FALSE),0)</f>
        <v>0</v>
      </c>
      <c r="AC85" s="4">
        <f t="shared" si="1"/>
        <v>0</v>
      </c>
      <c r="AD85" t="s">
        <v>450</v>
      </c>
      <c r="AF85" s="17">
        <v>84</v>
      </c>
    </row>
    <row r="86" spans="1:32">
      <c r="A86" s="15" t="s">
        <v>451</v>
      </c>
      <c r="B86" s="21" t="s">
        <v>452</v>
      </c>
      <c r="C86" t="s">
        <v>453</v>
      </c>
      <c r="D86" t="s">
        <v>53</v>
      </c>
      <c r="E86" t="s">
        <v>53</v>
      </c>
      <c r="F86" s="6" t="s">
        <v>454</v>
      </c>
      <c r="G86" s="6" t="s">
        <v>455</v>
      </c>
      <c r="H86" s="6" t="s">
        <v>80</v>
      </c>
      <c r="I86" t="s">
        <v>53</v>
      </c>
      <c r="J86" t="s">
        <v>53</v>
      </c>
      <c r="K86" t="s">
        <v>53</v>
      </c>
      <c r="L86" t="s">
        <v>53</v>
      </c>
      <c r="M86">
        <v>3</v>
      </c>
      <c r="N86" s="4" t="s">
        <v>53</v>
      </c>
      <c r="P86" s="3" t="s">
        <v>526</v>
      </c>
      <c r="Q86" s="3">
        <v>564.29999999999995</v>
      </c>
      <c r="R86" s="17">
        <v>0</v>
      </c>
      <c r="S86" s="5">
        <v>3</v>
      </c>
      <c r="T86" s="5">
        <v>2</v>
      </c>
      <c r="U86" s="5">
        <v>13</v>
      </c>
      <c r="V86" s="5">
        <v>10</v>
      </c>
      <c r="W86" s="5">
        <v>38</v>
      </c>
      <c r="X86" s="5" t="s">
        <v>532</v>
      </c>
      <c r="Y86" s="5"/>
      <c r="Z86" t="s">
        <v>516</v>
      </c>
      <c r="AA86" s="4">
        <f>VLOOKUP(A86,ci!$A$1:$I$96,9,FALSE)</f>
        <v>1</v>
      </c>
      <c r="AB86" s="4">
        <f>IFERROR(VLOOKUP(A86,cw!$B$1:$K$96,10,FALSE),0)</f>
        <v>0</v>
      </c>
      <c r="AC86" s="4">
        <f t="shared" si="1"/>
        <v>0</v>
      </c>
      <c r="AD86" t="s">
        <v>456</v>
      </c>
      <c r="AF86" s="4">
        <v>85</v>
      </c>
    </row>
    <row r="87" spans="1:32">
      <c r="A87" s="15" t="s">
        <v>457</v>
      </c>
      <c r="B87" s="21" t="s">
        <v>458</v>
      </c>
      <c r="C87" t="s">
        <v>441</v>
      </c>
      <c r="D87" t="s">
        <v>53</v>
      </c>
      <c r="E87" t="s">
        <v>53</v>
      </c>
      <c r="F87" s="6" t="s">
        <v>459</v>
      </c>
      <c r="G87" s="6" t="s">
        <v>421</v>
      </c>
      <c r="H87" s="6" t="s">
        <v>460</v>
      </c>
      <c r="I87" t="s">
        <v>53</v>
      </c>
      <c r="J87" t="s">
        <v>53</v>
      </c>
      <c r="K87" t="s">
        <v>53</v>
      </c>
      <c r="L87" t="s">
        <v>53</v>
      </c>
      <c r="M87">
        <v>3</v>
      </c>
      <c r="N87" s="4" t="s">
        <v>53</v>
      </c>
      <c r="P87" s="3" t="s">
        <v>526</v>
      </c>
      <c r="Q87" s="3">
        <v>564.29999999999995</v>
      </c>
      <c r="R87" s="17">
        <v>0</v>
      </c>
      <c r="S87" s="5">
        <v>3</v>
      </c>
      <c r="T87" s="5">
        <v>2</v>
      </c>
      <c r="U87" s="5">
        <v>13</v>
      </c>
      <c r="V87" s="5">
        <v>10</v>
      </c>
      <c r="W87" s="5">
        <v>38</v>
      </c>
      <c r="X87" s="5" t="s">
        <v>532</v>
      </c>
      <c r="Y87" s="5"/>
      <c r="Z87" t="s">
        <v>516</v>
      </c>
      <c r="AA87" s="4">
        <f>VLOOKUP(A87,ci!$A$1:$I$96,9,FALSE)</f>
        <v>1</v>
      </c>
      <c r="AB87" s="4">
        <f>IFERROR(VLOOKUP(A87,cw!$B$1:$K$96,10,FALSE),0)</f>
        <v>0</v>
      </c>
      <c r="AC87" s="4">
        <f t="shared" si="1"/>
        <v>0</v>
      </c>
      <c r="AD87" t="s">
        <v>461</v>
      </c>
      <c r="AF87" s="17">
        <v>86</v>
      </c>
    </row>
    <row r="88" spans="1:32">
      <c r="A88" s="15" t="s">
        <v>462</v>
      </c>
      <c r="B88" s="21" t="s">
        <v>463</v>
      </c>
      <c r="C88" t="s">
        <v>464</v>
      </c>
      <c r="D88" t="s">
        <v>53</v>
      </c>
      <c r="E88" t="s">
        <v>53</v>
      </c>
      <c r="F88" s="6" t="s">
        <v>465</v>
      </c>
      <c r="G88" s="6" t="s">
        <v>276</v>
      </c>
      <c r="H88" s="6" t="s">
        <v>143</v>
      </c>
      <c r="I88" t="s">
        <v>53</v>
      </c>
      <c r="J88" t="s">
        <v>53</v>
      </c>
      <c r="K88" t="s">
        <v>53</v>
      </c>
      <c r="L88" t="s">
        <v>53</v>
      </c>
      <c r="M88">
        <v>3</v>
      </c>
      <c r="N88" s="4" t="s">
        <v>53</v>
      </c>
      <c r="P88" s="3" t="s">
        <v>526</v>
      </c>
      <c r="Q88" s="3">
        <v>564.29999999999995</v>
      </c>
      <c r="R88" s="17">
        <v>0</v>
      </c>
      <c r="S88" s="5">
        <v>3</v>
      </c>
      <c r="T88" s="5">
        <v>2</v>
      </c>
      <c r="U88" s="5">
        <v>13</v>
      </c>
      <c r="V88" s="5">
        <v>10</v>
      </c>
      <c r="W88" s="5">
        <v>38</v>
      </c>
      <c r="X88" s="5" t="s">
        <v>532</v>
      </c>
      <c r="Y88" s="5"/>
      <c r="Z88" t="s">
        <v>516</v>
      </c>
      <c r="AA88" s="4">
        <f>VLOOKUP(A88,ci!$A$1:$I$96,9,FALSE)</f>
        <v>1</v>
      </c>
      <c r="AB88" s="4">
        <f>IFERROR(VLOOKUP(A88,cw!$B$1:$K$96,10,FALSE),0)</f>
        <v>0</v>
      </c>
      <c r="AC88" s="4">
        <f t="shared" si="1"/>
        <v>0</v>
      </c>
      <c r="AD88" t="s">
        <v>466</v>
      </c>
      <c r="AF88" s="4">
        <v>87</v>
      </c>
    </row>
    <row r="89" spans="1:32">
      <c r="A89" s="15" t="s">
        <v>467</v>
      </c>
      <c r="B89" s="21" t="s">
        <v>468</v>
      </c>
      <c r="C89" t="s">
        <v>469</v>
      </c>
      <c r="D89" t="s">
        <v>53</v>
      </c>
      <c r="E89" t="s">
        <v>53</v>
      </c>
      <c r="F89" s="6" t="s">
        <v>470</v>
      </c>
      <c r="G89" s="6" t="s">
        <v>50</v>
      </c>
      <c r="H89" s="6" t="s">
        <v>164</v>
      </c>
      <c r="I89" t="s">
        <v>53</v>
      </c>
      <c r="J89" t="s">
        <v>53</v>
      </c>
      <c r="K89" t="s">
        <v>53</v>
      </c>
      <c r="L89" t="s">
        <v>53</v>
      </c>
      <c r="M89">
        <v>3</v>
      </c>
      <c r="N89" s="4" t="s">
        <v>53</v>
      </c>
      <c r="P89" s="3" t="s">
        <v>526</v>
      </c>
      <c r="Q89" s="3">
        <v>564.29999999999995</v>
      </c>
      <c r="R89" s="17">
        <v>0</v>
      </c>
      <c r="S89" s="5">
        <v>3</v>
      </c>
      <c r="T89" s="5">
        <v>2</v>
      </c>
      <c r="U89" s="5">
        <v>13</v>
      </c>
      <c r="V89" s="5">
        <v>10</v>
      </c>
      <c r="W89" s="5">
        <v>38</v>
      </c>
      <c r="X89" s="5" t="s">
        <v>532</v>
      </c>
      <c r="Y89" s="5"/>
      <c r="Z89" t="s">
        <v>516</v>
      </c>
      <c r="AA89" s="4">
        <f>VLOOKUP(A89,ci!$A$1:$I$96,9,FALSE)</f>
        <v>1</v>
      </c>
      <c r="AB89" s="4">
        <f>IFERROR(VLOOKUP(A89,cw!$B$1:$K$96,10,FALSE),0)</f>
        <v>0</v>
      </c>
      <c r="AC89" s="4">
        <f t="shared" si="1"/>
        <v>0</v>
      </c>
      <c r="AD89" t="s">
        <v>471</v>
      </c>
      <c r="AF89" s="17">
        <v>88</v>
      </c>
    </row>
    <row r="90" spans="1:32">
      <c r="A90" s="15" t="s">
        <v>472</v>
      </c>
      <c r="B90" s="21" t="s">
        <v>473</v>
      </c>
      <c r="C90" t="s">
        <v>474</v>
      </c>
      <c r="D90" t="s">
        <v>53</v>
      </c>
      <c r="E90" t="s">
        <v>53</v>
      </c>
      <c r="F90" s="6" t="s">
        <v>475</v>
      </c>
      <c r="G90" s="6" t="s">
        <v>476</v>
      </c>
      <c r="H90" s="6" t="s">
        <v>422</v>
      </c>
      <c r="I90" t="s">
        <v>53</v>
      </c>
      <c r="J90" t="s">
        <v>53</v>
      </c>
      <c r="K90" t="s">
        <v>53</v>
      </c>
      <c r="L90" t="s">
        <v>53</v>
      </c>
      <c r="M90">
        <v>3</v>
      </c>
      <c r="N90" s="4" t="s">
        <v>53</v>
      </c>
      <c r="P90" s="4" t="s">
        <v>522</v>
      </c>
      <c r="Q90" s="3">
        <v>57</v>
      </c>
      <c r="R90" s="17">
        <v>0</v>
      </c>
      <c r="S90" s="5">
        <v>3</v>
      </c>
      <c r="T90" s="5">
        <v>2</v>
      </c>
      <c r="U90" s="5">
        <v>13</v>
      </c>
      <c r="V90" s="5">
        <v>10</v>
      </c>
      <c r="W90" s="5">
        <v>42</v>
      </c>
      <c r="X90" s="5" t="s">
        <v>532</v>
      </c>
      <c r="Y90" s="5"/>
      <c r="Z90" t="s">
        <v>516</v>
      </c>
      <c r="AA90" s="4">
        <f>VLOOKUP(A90,ci!$A$1:$I$96,9,FALSE)</f>
        <v>1</v>
      </c>
      <c r="AB90" s="4">
        <f>IFERROR(VLOOKUP(A90,cw!$B$1:$K$96,10,FALSE),0)</f>
        <v>0</v>
      </c>
      <c r="AC90" s="4">
        <f t="shared" si="1"/>
        <v>0</v>
      </c>
      <c r="AD90" t="s">
        <v>477</v>
      </c>
      <c r="AE90" t="s">
        <v>520</v>
      </c>
      <c r="AF90" s="4">
        <v>89</v>
      </c>
    </row>
    <row r="91" spans="1:32">
      <c r="A91" s="15" t="s">
        <v>478</v>
      </c>
      <c r="B91" s="21" t="s">
        <v>479</v>
      </c>
      <c r="C91" t="s">
        <v>480</v>
      </c>
      <c r="D91" t="s">
        <v>53</v>
      </c>
      <c r="E91" t="s">
        <v>53</v>
      </c>
      <c r="F91" s="6" t="s">
        <v>69</v>
      </c>
      <c r="G91" s="6" t="s">
        <v>305</v>
      </c>
      <c r="H91" s="6" t="s">
        <v>79</v>
      </c>
      <c r="I91" t="s">
        <v>53</v>
      </c>
      <c r="J91" t="s">
        <v>53</v>
      </c>
      <c r="K91" t="s">
        <v>53</v>
      </c>
      <c r="L91" t="s">
        <v>53</v>
      </c>
      <c r="M91">
        <v>3</v>
      </c>
      <c r="N91" s="4" t="s">
        <v>53</v>
      </c>
      <c r="P91" s="4" t="s">
        <v>522</v>
      </c>
      <c r="Q91" s="3">
        <v>57</v>
      </c>
      <c r="R91" s="17">
        <v>0</v>
      </c>
      <c r="S91" s="5">
        <v>3</v>
      </c>
      <c r="T91" s="5">
        <v>2</v>
      </c>
      <c r="U91" s="5">
        <v>13</v>
      </c>
      <c r="V91" s="5">
        <v>10</v>
      </c>
      <c r="W91" s="5">
        <v>42</v>
      </c>
      <c r="X91" s="5" t="s">
        <v>532</v>
      </c>
      <c r="Y91" s="5"/>
      <c r="Z91" t="s">
        <v>516</v>
      </c>
      <c r="AA91" s="4">
        <f>VLOOKUP(A91,ci!$A$1:$I$96,9,FALSE)</f>
        <v>1</v>
      </c>
      <c r="AB91" s="4">
        <f>IFERROR(VLOOKUP(A91,cw!$B$1:$K$96,10,FALSE),0)</f>
        <v>0</v>
      </c>
      <c r="AC91" s="4">
        <f t="shared" si="1"/>
        <v>0</v>
      </c>
      <c r="AD91" t="s">
        <v>481</v>
      </c>
      <c r="AF91" s="17">
        <v>90</v>
      </c>
    </row>
    <row r="92" spans="1:32">
      <c r="A92" s="15" t="s">
        <v>482</v>
      </c>
      <c r="B92" s="21" t="s">
        <v>375</v>
      </c>
      <c r="C92" t="s">
        <v>483</v>
      </c>
      <c r="D92" t="s">
        <v>53</v>
      </c>
      <c r="E92" t="s">
        <v>53</v>
      </c>
      <c r="F92" s="6" t="s">
        <v>484</v>
      </c>
      <c r="G92" s="6" t="s">
        <v>485</v>
      </c>
      <c r="H92" s="6" t="s">
        <v>486</v>
      </c>
      <c r="I92" t="s">
        <v>53</v>
      </c>
      <c r="J92" t="s">
        <v>53</v>
      </c>
      <c r="K92" t="s">
        <v>53</v>
      </c>
      <c r="L92" t="s">
        <v>53</v>
      </c>
      <c r="M92">
        <v>3</v>
      </c>
      <c r="N92" s="4" t="s">
        <v>53</v>
      </c>
      <c r="P92" s="4" t="s">
        <v>522</v>
      </c>
      <c r="Q92" s="3">
        <v>54</v>
      </c>
      <c r="R92" s="17">
        <v>0</v>
      </c>
      <c r="S92" s="5">
        <v>5</v>
      </c>
      <c r="T92" s="5">
        <v>2</v>
      </c>
      <c r="U92" s="5">
        <v>13</v>
      </c>
      <c r="V92" s="5">
        <v>10</v>
      </c>
      <c r="W92" s="5">
        <v>44</v>
      </c>
      <c r="X92" s="5" t="s">
        <v>532</v>
      </c>
      <c r="Y92" s="5"/>
      <c r="Z92" t="s">
        <v>516</v>
      </c>
      <c r="AA92" s="4">
        <f>VLOOKUP(A92,ci!$A$1:$I$96,9,FALSE)</f>
        <v>1</v>
      </c>
      <c r="AB92" s="4">
        <f>IFERROR(VLOOKUP(A92,cw!$B$1:$K$96,10,FALSE),0)</f>
        <v>0</v>
      </c>
      <c r="AC92" s="4">
        <f t="shared" si="1"/>
        <v>0</v>
      </c>
      <c r="AD92" t="s">
        <v>487</v>
      </c>
      <c r="AF92" s="4">
        <v>91</v>
      </c>
    </row>
    <row r="93" spans="1:32">
      <c r="A93" s="15" t="s">
        <v>488</v>
      </c>
      <c r="B93" s="21" t="s">
        <v>489</v>
      </c>
      <c r="C93" t="s">
        <v>490</v>
      </c>
      <c r="D93" t="s">
        <v>53</v>
      </c>
      <c r="E93" t="s">
        <v>53</v>
      </c>
      <c r="F93" s="6" t="s">
        <v>491</v>
      </c>
      <c r="G93" s="6" t="s">
        <v>455</v>
      </c>
      <c r="H93" s="6" t="s">
        <v>324</v>
      </c>
      <c r="I93" t="s">
        <v>53</v>
      </c>
      <c r="J93" t="s">
        <v>53</v>
      </c>
      <c r="K93" t="s">
        <v>53</v>
      </c>
      <c r="L93" t="s">
        <v>53</v>
      </c>
      <c r="M93">
        <v>3</v>
      </c>
      <c r="N93" s="4" t="s">
        <v>53</v>
      </c>
      <c r="P93" s="4" t="s">
        <v>522</v>
      </c>
      <c r="Q93" s="3">
        <v>54</v>
      </c>
      <c r="R93" s="17">
        <v>0</v>
      </c>
      <c r="S93" s="5">
        <v>5</v>
      </c>
      <c r="T93" s="5">
        <v>2</v>
      </c>
      <c r="U93" s="5">
        <v>13</v>
      </c>
      <c r="V93" s="5">
        <v>10</v>
      </c>
      <c r="W93" s="5">
        <v>44</v>
      </c>
      <c r="X93" s="5" t="s">
        <v>532</v>
      </c>
      <c r="Y93" s="5"/>
      <c r="Z93" t="s">
        <v>516</v>
      </c>
      <c r="AA93" s="4">
        <f>VLOOKUP(A93,ci!$A$1:$I$96,9,FALSE)</f>
        <v>1</v>
      </c>
      <c r="AB93" s="4">
        <f>IFERROR(VLOOKUP(A93,cw!$B$1:$K$96,10,FALSE),0)</f>
        <v>0</v>
      </c>
      <c r="AC93" s="4">
        <f t="shared" si="1"/>
        <v>0</v>
      </c>
      <c r="AD93" t="s">
        <v>492</v>
      </c>
      <c r="AF93" s="17">
        <v>92</v>
      </c>
    </row>
    <row r="94" spans="1:32">
      <c r="A94" s="15" t="s">
        <v>493</v>
      </c>
      <c r="B94" s="21" t="s">
        <v>494</v>
      </c>
      <c r="C94" t="s">
        <v>495</v>
      </c>
      <c r="D94" t="s">
        <v>53</v>
      </c>
      <c r="E94" t="s">
        <v>53</v>
      </c>
      <c r="F94" s="6" t="s">
        <v>496</v>
      </c>
      <c r="G94" s="6" t="s">
        <v>497</v>
      </c>
      <c r="H94" s="6" t="s">
        <v>498</v>
      </c>
      <c r="I94" t="s">
        <v>53</v>
      </c>
      <c r="J94" t="s">
        <v>53</v>
      </c>
      <c r="K94" t="s">
        <v>53</v>
      </c>
      <c r="L94" t="s">
        <v>53</v>
      </c>
      <c r="M94">
        <v>3</v>
      </c>
      <c r="N94" s="4" t="s">
        <v>53</v>
      </c>
      <c r="P94" s="4" t="s">
        <v>522</v>
      </c>
      <c r="Q94" s="3">
        <v>50.5</v>
      </c>
      <c r="R94" s="17">
        <v>0</v>
      </c>
      <c r="S94" s="5">
        <v>2</v>
      </c>
      <c r="T94" s="5">
        <v>2</v>
      </c>
      <c r="U94" s="5">
        <v>13</v>
      </c>
      <c r="V94" s="5">
        <v>10</v>
      </c>
      <c r="W94" s="5">
        <v>41</v>
      </c>
      <c r="X94" s="5" t="s">
        <v>532</v>
      </c>
      <c r="Y94" s="5"/>
      <c r="Z94" t="s">
        <v>516</v>
      </c>
      <c r="AA94" s="4">
        <f>VLOOKUP(A94,ci!$A$1:$I$96,9,FALSE)</f>
        <v>1</v>
      </c>
      <c r="AB94" s="4">
        <f>IFERROR(VLOOKUP(A94,cw!$B$1:$K$96,10,FALSE),0)</f>
        <v>0</v>
      </c>
      <c r="AC94" s="4">
        <f t="shared" si="1"/>
        <v>0</v>
      </c>
      <c r="AD94" t="s">
        <v>499</v>
      </c>
      <c r="AF94" s="4">
        <v>93</v>
      </c>
    </row>
    <row r="95" spans="1:32">
      <c r="A95" s="15" t="s">
        <v>500</v>
      </c>
      <c r="B95" s="21" t="s">
        <v>501</v>
      </c>
      <c r="C95" t="s">
        <v>502</v>
      </c>
      <c r="D95" t="s">
        <v>53</v>
      </c>
      <c r="E95" t="s">
        <v>53</v>
      </c>
      <c r="F95" s="6" t="s">
        <v>248</v>
      </c>
      <c r="G95" s="6" t="s">
        <v>247</v>
      </c>
      <c r="H95" s="6" t="s">
        <v>503</v>
      </c>
      <c r="I95" t="s">
        <v>53</v>
      </c>
      <c r="J95" t="s">
        <v>53</v>
      </c>
      <c r="K95" t="s">
        <v>53</v>
      </c>
      <c r="L95" t="s">
        <v>53</v>
      </c>
      <c r="M95">
        <v>3</v>
      </c>
      <c r="N95" s="4" t="s">
        <v>53</v>
      </c>
      <c r="P95" s="4" t="s">
        <v>522</v>
      </c>
      <c r="Q95" s="3">
        <v>50.5</v>
      </c>
      <c r="R95" s="17">
        <v>0</v>
      </c>
      <c r="S95" s="5">
        <v>2</v>
      </c>
      <c r="T95" s="5">
        <v>2</v>
      </c>
      <c r="U95" s="5">
        <v>13</v>
      </c>
      <c r="V95" s="5">
        <v>10</v>
      </c>
      <c r="W95" s="5">
        <v>41</v>
      </c>
      <c r="X95" s="5" t="s">
        <v>532</v>
      </c>
      <c r="Y95" s="5"/>
      <c r="Z95" t="s">
        <v>516</v>
      </c>
      <c r="AA95" s="4">
        <f>VLOOKUP(A95,ci!$A$1:$I$96,9,FALSE)</f>
        <v>1</v>
      </c>
      <c r="AB95" s="4">
        <f>IFERROR(VLOOKUP(A95,cw!$B$1:$K$96,10,FALSE),0)</f>
        <v>0</v>
      </c>
      <c r="AC95" s="4">
        <f t="shared" si="1"/>
        <v>0</v>
      </c>
      <c r="AD95" t="s">
        <v>504</v>
      </c>
      <c r="AF95" s="17">
        <v>94</v>
      </c>
    </row>
    <row r="96" spans="1:32">
      <c r="A96" s="15" t="s">
        <v>505</v>
      </c>
      <c r="B96" s="21" t="s">
        <v>506</v>
      </c>
      <c r="C96">
        <v>12.31</v>
      </c>
      <c r="D96" t="s">
        <v>53</v>
      </c>
      <c r="E96" t="s">
        <v>53</v>
      </c>
      <c r="F96" s="6" t="s">
        <v>507</v>
      </c>
      <c r="G96" s="6" t="s">
        <v>53</v>
      </c>
      <c r="H96" s="6" t="s">
        <v>53</v>
      </c>
      <c r="I96" t="s">
        <v>53</v>
      </c>
      <c r="J96" t="s">
        <v>53</v>
      </c>
      <c r="K96" t="s">
        <v>53</v>
      </c>
      <c r="L96" t="s">
        <v>53</v>
      </c>
      <c r="M96">
        <v>3</v>
      </c>
      <c r="N96" s="4" t="s">
        <v>53</v>
      </c>
      <c r="P96" s="4" t="s">
        <v>522</v>
      </c>
      <c r="Q96" s="3">
        <v>246</v>
      </c>
      <c r="R96" s="17">
        <v>0</v>
      </c>
      <c r="S96" s="5">
        <v>3</v>
      </c>
      <c r="T96" s="5">
        <v>2</v>
      </c>
      <c r="U96" s="5">
        <v>13</v>
      </c>
      <c r="V96" s="5">
        <v>10</v>
      </c>
      <c r="W96" s="5">
        <v>45</v>
      </c>
      <c r="X96" s="5" t="s">
        <v>532</v>
      </c>
      <c r="Y96" s="5"/>
      <c r="Z96" t="s">
        <v>516</v>
      </c>
      <c r="AA96" s="4">
        <f>VLOOKUP(A96,ci!$A$1:$I$96,9,FALSE)</f>
        <v>1</v>
      </c>
      <c r="AB96" s="4">
        <f>IFERROR(VLOOKUP(A96,cw!$B$1:$K$96,10,FALSE),0)</f>
        <v>0</v>
      </c>
      <c r="AC96" s="4">
        <f t="shared" si="1"/>
        <v>0</v>
      </c>
      <c r="AD96" t="s">
        <v>508</v>
      </c>
      <c r="AF96" s="4">
        <v>95</v>
      </c>
    </row>
    <row r="97" spans="1:50">
      <c r="A97" s="15" t="s">
        <v>509</v>
      </c>
      <c r="B97" s="21">
        <v>1869</v>
      </c>
      <c r="C97" t="s">
        <v>510</v>
      </c>
      <c r="D97" t="s">
        <v>53</v>
      </c>
      <c r="E97" t="s">
        <v>53</v>
      </c>
      <c r="F97" s="6" t="s">
        <v>511</v>
      </c>
      <c r="G97" s="6" t="s">
        <v>341</v>
      </c>
      <c r="H97" s="6" t="s">
        <v>460</v>
      </c>
      <c r="I97" t="s">
        <v>53</v>
      </c>
      <c r="J97" t="s">
        <v>53</v>
      </c>
      <c r="K97" t="s">
        <v>53</v>
      </c>
      <c r="L97" t="s">
        <v>53</v>
      </c>
      <c r="M97">
        <v>3</v>
      </c>
      <c r="N97" s="4" t="s">
        <v>53</v>
      </c>
      <c r="P97" s="4" t="s">
        <v>522</v>
      </c>
      <c r="Q97" s="3">
        <v>249.5</v>
      </c>
      <c r="R97" s="17">
        <v>0</v>
      </c>
      <c r="S97" s="5">
        <v>5</v>
      </c>
      <c r="T97" s="5">
        <v>2</v>
      </c>
      <c r="U97" s="5">
        <v>13</v>
      </c>
      <c r="V97" s="5">
        <v>10</v>
      </c>
      <c r="W97" s="5">
        <v>44</v>
      </c>
      <c r="X97" s="5" t="s">
        <v>532</v>
      </c>
      <c r="Y97" s="5"/>
      <c r="Z97" t="s">
        <v>516</v>
      </c>
      <c r="AA97" s="4">
        <f>VLOOKUP(A97,ci!$A$1:$I$96,9,FALSE)</f>
        <v>1</v>
      </c>
      <c r="AB97" s="4">
        <f>IFERROR(VLOOKUP(A97,cw!$B$1:$K$96,10,FALSE),0)</f>
        <v>0</v>
      </c>
      <c r="AC97" s="4">
        <f t="shared" si="1"/>
        <v>0</v>
      </c>
      <c r="AD97" t="s">
        <v>512</v>
      </c>
      <c r="AF97" s="17">
        <v>96</v>
      </c>
    </row>
    <row r="98" spans="1:50">
      <c r="A98" s="15" t="str">
        <f>CONCATENATE("BHA-",AG98)</f>
        <v>BHA-1</v>
      </c>
      <c r="B98" s="21"/>
      <c r="D98" t="s">
        <v>53</v>
      </c>
      <c r="E98" t="s">
        <v>53</v>
      </c>
      <c r="M98">
        <v>5</v>
      </c>
      <c r="N98" s="4">
        <f t="shared" ref="N98:N99" si="2">AVERAGE(AI98:AJ98)</f>
        <v>9</v>
      </c>
      <c r="X98" s="4" t="s">
        <v>585</v>
      </c>
      <c r="Z98" t="s">
        <v>590</v>
      </c>
      <c r="AF98" s="17">
        <v>97</v>
      </c>
      <c r="AG98">
        <v>1</v>
      </c>
      <c r="AI98">
        <v>8</v>
      </c>
      <c r="AJ98">
        <v>10</v>
      </c>
      <c r="AK98" t="s">
        <v>549</v>
      </c>
      <c r="AW98">
        <v>71</v>
      </c>
      <c r="AX98">
        <v>47</v>
      </c>
    </row>
    <row r="99" spans="1:50">
      <c r="A99" s="15" t="str">
        <f t="shared" ref="A99:A162" si="3">CONCATENATE("BHA-",AG99)</f>
        <v>BHA-2</v>
      </c>
      <c r="B99" s="21"/>
      <c r="D99" t="s">
        <v>53</v>
      </c>
      <c r="E99" t="s">
        <v>53</v>
      </c>
      <c r="M99">
        <v>5</v>
      </c>
      <c r="N99" s="4">
        <f t="shared" si="2"/>
        <v>23</v>
      </c>
      <c r="X99" s="4" t="s">
        <v>586</v>
      </c>
      <c r="Z99" t="s">
        <v>590</v>
      </c>
      <c r="AF99" s="17">
        <v>98</v>
      </c>
      <c r="AG99">
        <v>2</v>
      </c>
      <c r="AI99">
        <v>22</v>
      </c>
      <c r="AJ99">
        <v>24</v>
      </c>
      <c r="AK99" t="s">
        <v>550</v>
      </c>
      <c r="AW99">
        <v>60</v>
      </c>
      <c r="AX99">
        <v>33</v>
      </c>
    </row>
    <row r="100" spans="1:50">
      <c r="A100" s="15" t="str">
        <f t="shared" si="3"/>
        <v>BHA-3</v>
      </c>
      <c r="B100" s="21">
        <f>IF(AQ100="","",INT(AQ100*1000/9.81))</f>
        <v>2844</v>
      </c>
      <c r="C100">
        <f>IF(AO100="",AN100,AO100)</f>
        <v>1</v>
      </c>
      <c r="D100" t="s">
        <v>53</v>
      </c>
      <c r="E100" t="s">
        <v>53</v>
      </c>
      <c r="F100" s="6">
        <f>IF(AR100="","",AR100)</f>
        <v>44</v>
      </c>
      <c r="G100" s="6">
        <f>IF(AS100="","",AS100)</f>
        <v>78.7</v>
      </c>
      <c r="H100" s="6">
        <f>IF(AT100="","",AT100)</f>
        <v>0.21</v>
      </c>
      <c r="M100">
        <v>1</v>
      </c>
      <c r="N100" s="4">
        <f>AVERAGE(AI100:AJ100)</f>
        <v>30.15</v>
      </c>
      <c r="X100" s="4" t="s">
        <v>587</v>
      </c>
      <c r="Z100" t="str">
        <f>IF(M100=1,"BS",IF(M100=3,"PYR",IF(M100=4,"CG","CH")))</f>
        <v>BS</v>
      </c>
      <c r="AF100" s="4">
        <v>99</v>
      </c>
      <c r="AG100">
        <v>3</v>
      </c>
      <c r="AI100">
        <v>30</v>
      </c>
      <c r="AJ100">
        <v>30.3</v>
      </c>
      <c r="AK100" t="s">
        <v>551</v>
      </c>
      <c r="AN100" s="22">
        <v>1</v>
      </c>
      <c r="AQ100">
        <v>27.9</v>
      </c>
      <c r="AR100">
        <v>44</v>
      </c>
      <c r="AS100">
        <v>78.7</v>
      </c>
      <c r="AT100">
        <v>0.21</v>
      </c>
      <c r="AV100">
        <v>10.94</v>
      </c>
    </row>
    <row r="101" spans="1:50">
      <c r="A101" s="15" t="str">
        <f t="shared" si="3"/>
        <v>BHA-4</v>
      </c>
      <c r="B101" s="21">
        <f t="shared" ref="B101:B164" si="4">IF(AQ101="","",INT(AQ101*1000/9.81))</f>
        <v>2793</v>
      </c>
      <c r="C101">
        <f t="shared" ref="C101:C103" si="5">IF(AO101="",AN101,AO101)</f>
        <v>1</v>
      </c>
      <c r="D101" t="s">
        <v>53</v>
      </c>
      <c r="E101" t="s">
        <v>53</v>
      </c>
      <c r="F101" s="6">
        <f t="shared" ref="F101:F164" si="6">IF(AR101="","",AR101)</f>
        <v>48.31</v>
      </c>
      <c r="G101" s="6" t="str">
        <f t="shared" ref="G101:G164" si="7">IF(AS101="","",AS101)</f>
        <v/>
      </c>
      <c r="H101" s="6" t="str">
        <f t="shared" ref="H101:H164" si="8">IF(AT101="","",AT101)</f>
        <v/>
      </c>
      <c r="M101">
        <v>1</v>
      </c>
      <c r="N101" s="4">
        <f t="shared" ref="N101:N164" si="9">AVERAGE(AI101:AJ101)</f>
        <v>34.75</v>
      </c>
      <c r="X101" s="4" t="s">
        <v>587</v>
      </c>
      <c r="Z101" t="str">
        <f t="shared" ref="Z101:Z164" si="10">IF(M101=1,"BS",IF(M101=3,"PYR",IF(M101=4,"CG","CH")))</f>
        <v>BS</v>
      </c>
      <c r="AF101" s="17">
        <v>100</v>
      </c>
      <c r="AG101">
        <v>4</v>
      </c>
      <c r="AI101">
        <v>34.6</v>
      </c>
      <c r="AJ101">
        <v>34.9</v>
      </c>
      <c r="AK101" t="s">
        <v>551</v>
      </c>
      <c r="AN101" s="22">
        <v>1</v>
      </c>
      <c r="AQ101">
        <v>27.4</v>
      </c>
      <c r="AR101">
        <v>48.31</v>
      </c>
      <c r="AV101">
        <v>8.59</v>
      </c>
    </row>
    <row r="102" spans="1:50">
      <c r="A102" s="15" t="str">
        <f t="shared" si="3"/>
        <v>BHA-5</v>
      </c>
      <c r="B102" s="21">
        <f t="shared" si="4"/>
        <v>2833</v>
      </c>
      <c r="C102">
        <f t="shared" si="5"/>
        <v>1</v>
      </c>
      <c r="D102" t="s">
        <v>53</v>
      </c>
      <c r="E102" t="s">
        <v>53</v>
      </c>
      <c r="F102" s="6">
        <f t="shared" si="6"/>
        <v>111.77</v>
      </c>
      <c r="G102" s="6" t="str">
        <f t="shared" si="7"/>
        <v/>
      </c>
      <c r="H102" s="6" t="str">
        <f t="shared" si="8"/>
        <v/>
      </c>
      <c r="M102">
        <v>1</v>
      </c>
      <c r="N102" s="4">
        <f t="shared" si="9"/>
        <v>36.15</v>
      </c>
      <c r="X102" s="4" t="s">
        <v>587</v>
      </c>
      <c r="Z102" t="str">
        <f t="shared" si="10"/>
        <v>BS</v>
      </c>
      <c r="AF102" s="17">
        <v>101</v>
      </c>
      <c r="AG102">
        <v>5</v>
      </c>
      <c r="AI102">
        <v>36</v>
      </c>
      <c r="AJ102">
        <v>36.299999999999997</v>
      </c>
      <c r="AK102" t="s">
        <v>551</v>
      </c>
      <c r="AN102" s="22">
        <v>1</v>
      </c>
      <c r="AQ102">
        <v>27.8</v>
      </c>
      <c r="AR102">
        <v>111.77</v>
      </c>
      <c r="AV102">
        <v>7.69</v>
      </c>
    </row>
    <row r="103" spans="1:50">
      <c r="A103" s="15" t="str">
        <f t="shared" si="3"/>
        <v>BHA-6</v>
      </c>
      <c r="B103" s="21">
        <f t="shared" si="4"/>
        <v>2823</v>
      </c>
      <c r="C103">
        <f t="shared" si="5"/>
        <v>1</v>
      </c>
      <c r="D103" t="s">
        <v>53</v>
      </c>
      <c r="E103" t="s">
        <v>53</v>
      </c>
      <c r="F103" s="6">
        <f t="shared" si="6"/>
        <v>104</v>
      </c>
      <c r="G103" s="6">
        <f t="shared" si="7"/>
        <v>71.599999999999994</v>
      </c>
      <c r="H103" s="6">
        <f t="shared" si="8"/>
        <v>0.21</v>
      </c>
      <c r="M103">
        <v>1</v>
      </c>
      <c r="N103" s="4">
        <f t="shared" si="9"/>
        <v>42.3</v>
      </c>
      <c r="X103" s="4" t="s">
        <v>587</v>
      </c>
      <c r="Z103" t="str">
        <f t="shared" si="10"/>
        <v>BS</v>
      </c>
      <c r="AF103" s="17">
        <v>102</v>
      </c>
      <c r="AG103">
        <v>6</v>
      </c>
      <c r="AI103">
        <v>42</v>
      </c>
      <c r="AJ103">
        <v>42.6</v>
      </c>
      <c r="AK103" t="s">
        <v>551</v>
      </c>
      <c r="AN103" s="22">
        <v>1</v>
      </c>
      <c r="AQ103">
        <v>27.7</v>
      </c>
      <c r="AR103">
        <v>104</v>
      </c>
      <c r="AS103">
        <v>71.599999999999994</v>
      </c>
      <c r="AT103">
        <v>0.21</v>
      </c>
    </row>
    <row r="104" spans="1:50">
      <c r="A104" s="15" t="str">
        <f t="shared" si="3"/>
        <v>BHA-7</v>
      </c>
      <c r="B104" s="21">
        <f t="shared" si="4"/>
        <v>2140</v>
      </c>
      <c r="C104">
        <v>5</v>
      </c>
      <c r="D104" t="s">
        <v>53</v>
      </c>
      <c r="E104" t="s">
        <v>53</v>
      </c>
      <c r="F104" s="6">
        <f t="shared" si="6"/>
        <v>7.81</v>
      </c>
      <c r="G104" s="6" t="str">
        <f t="shared" si="7"/>
        <v/>
      </c>
      <c r="H104" s="6" t="str">
        <f t="shared" si="8"/>
        <v/>
      </c>
      <c r="M104">
        <v>4</v>
      </c>
      <c r="N104" s="4">
        <f t="shared" si="9"/>
        <v>48.4</v>
      </c>
      <c r="X104" s="4" t="s">
        <v>552</v>
      </c>
      <c r="Z104" t="str">
        <f t="shared" si="10"/>
        <v>CG</v>
      </c>
      <c r="AF104" s="4">
        <v>103</v>
      </c>
      <c r="AG104">
        <v>7</v>
      </c>
      <c r="AI104">
        <v>48.3</v>
      </c>
      <c r="AJ104">
        <v>48.5</v>
      </c>
      <c r="AK104" t="s">
        <v>552</v>
      </c>
      <c r="AN104" s="22">
        <v>5</v>
      </c>
      <c r="AQ104">
        <v>21</v>
      </c>
      <c r="AR104">
        <v>7.81</v>
      </c>
      <c r="AV104">
        <v>2.36</v>
      </c>
    </row>
    <row r="105" spans="1:50">
      <c r="A105" s="15" t="str">
        <f t="shared" si="3"/>
        <v>BHA-8</v>
      </c>
      <c r="B105" s="21">
        <f t="shared" si="4"/>
        <v>1906</v>
      </c>
      <c r="C105">
        <v>8</v>
      </c>
      <c r="D105" t="s">
        <v>53</v>
      </c>
      <c r="E105" t="s">
        <v>53</v>
      </c>
      <c r="F105" s="6">
        <f t="shared" si="6"/>
        <v>9.01</v>
      </c>
      <c r="G105" s="6" t="str">
        <f t="shared" si="7"/>
        <v/>
      </c>
      <c r="H105" s="6" t="str">
        <f t="shared" si="8"/>
        <v/>
      </c>
      <c r="M105">
        <v>4</v>
      </c>
      <c r="N105" s="4">
        <f t="shared" si="9"/>
        <v>57</v>
      </c>
      <c r="X105" s="4" t="s">
        <v>552</v>
      </c>
      <c r="Z105" t="str">
        <f t="shared" si="10"/>
        <v>CG</v>
      </c>
      <c r="AF105" s="17">
        <v>104</v>
      </c>
      <c r="AG105">
        <v>8</v>
      </c>
      <c r="AI105">
        <v>56.8</v>
      </c>
      <c r="AJ105">
        <v>57.2</v>
      </c>
      <c r="AK105" t="s">
        <v>552</v>
      </c>
      <c r="AN105" s="22">
        <v>8</v>
      </c>
      <c r="AQ105">
        <v>18.7</v>
      </c>
      <c r="AR105">
        <v>9.01</v>
      </c>
      <c r="AV105">
        <v>1.17</v>
      </c>
    </row>
    <row r="106" spans="1:50">
      <c r="A106" s="15" t="str">
        <f t="shared" si="3"/>
        <v>BHA-9</v>
      </c>
      <c r="B106" s="21">
        <f t="shared" si="4"/>
        <v>1987</v>
      </c>
      <c r="C106">
        <v>6</v>
      </c>
      <c r="D106" t="s">
        <v>53</v>
      </c>
      <c r="E106" t="s">
        <v>53</v>
      </c>
      <c r="F106" s="6">
        <f t="shared" si="6"/>
        <v>7.6</v>
      </c>
      <c r="G106" s="6">
        <f t="shared" si="7"/>
        <v>1.1000000000000001</v>
      </c>
      <c r="H106" s="6">
        <f t="shared" si="8"/>
        <v>0.21</v>
      </c>
      <c r="M106">
        <v>4</v>
      </c>
      <c r="N106" s="4">
        <f t="shared" si="9"/>
        <v>65.349999999999994</v>
      </c>
      <c r="X106" s="4" t="s">
        <v>552</v>
      </c>
      <c r="Z106" t="str">
        <f t="shared" si="10"/>
        <v>CG</v>
      </c>
      <c r="AF106" s="17">
        <v>105</v>
      </c>
      <c r="AG106">
        <v>9</v>
      </c>
      <c r="AI106">
        <v>65.2</v>
      </c>
      <c r="AJ106">
        <v>65.5</v>
      </c>
      <c r="AK106" t="s">
        <v>552</v>
      </c>
      <c r="AN106" s="22">
        <v>6</v>
      </c>
      <c r="AQ106">
        <v>19.5</v>
      </c>
      <c r="AR106">
        <v>7.6</v>
      </c>
      <c r="AS106">
        <v>1.1000000000000001</v>
      </c>
      <c r="AT106">
        <v>0.21</v>
      </c>
      <c r="AV106">
        <v>1.26</v>
      </c>
    </row>
    <row r="107" spans="1:50">
      <c r="A107" s="15" t="str">
        <f t="shared" si="3"/>
        <v>BHA-10</v>
      </c>
      <c r="B107" s="21">
        <f t="shared" si="4"/>
        <v>2028</v>
      </c>
      <c r="C107">
        <v>6</v>
      </c>
      <c r="D107" t="s">
        <v>53</v>
      </c>
      <c r="E107" t="s">
        <v>53</v>
      </c>
      <c r="F107" s="6">
        <f t="shared" si="6"/>
        <v>6.19</v>
      </c>
      <c r="G107" s="6" t="str">
        <f t="shared" si="7"/>
        <v/>
      </c>
      <c r="H107" s="6" t="str">
        <f t="shared" si="8"/>
        <v/>
      </c>
      <c r="M107">
        <v>4</v>
      </c>
      <c r="N107" s="4">
        <f t="shared" si="9"/>
        <v>65.75</v>
      </c>
      <c r="X107" s="4" t="s">
        <v>552</v>
      </c>
      <c r="Z107" t="str">
        <f t="shared" si="10"/>
        <v>CG</v>
      </c>
      <c r="AF107" s="17">
        <v>106</v>
      </c>
      <c r="AG107">
        <v>10</v>
      </c>
      <c r="AI107">
        <v>65.599999999999994</v>
      </c>
      <c r="AJ107">
        <v>65.900000000000006</v>
      </c>
      <c r="AK107" t="s">
        <v>552</v>
      </c>
      <c r="AN107" s="22">
        <v>6</v>
      </c>
      <c r="AQ107">
        <v>19.899999999999999</v>
      </c>
      <c r="AR107">
        <v>6.19</v>
      </c>
      <c r="AV107">
        <v>0.86</v>
      </c>
    </row>
    <row r="108" spans="1:50">
      <c r="A108" s="15" t="str">
        <f t="shared" si="3"/>
        <v>BHA-11</v>
      </c>
      <c r="B108" s="21">
        <f t="shared" si="4"/>
        <v>2038</v>
      </c>
      <c r="C108">
        <v>6</v>
      </c>
      <c r="D108" t="s">
        <v>53</v>
      </c>
      <c r="E108" t="s">
        <v>53</v>
      </c>
      <c r="F108" s="6">
        <f t="shared" si="6"/>
        <v>9.8000000000000007</v>
      </c>
      <c r="G108" s="6">
        <f t="shared" si="7"/>
        <v>3.1</v>
      </c>
      <c r="H108" s="6">
        <f t="shared" si="8"/>
        <v>0.21</v>
      </c>
      <c r="M108">
        <v>4</v>
      </c>
      <c r="N108" s="4">
        <f t="shared" si="9"/>
        <v>74.7</v>
      </c>
      <c r="X108" s="4" t="s">
        <v>552</v>
      </c>
      <c r="Z108" t="str">
        <f t="shared" si="10"/>
        <v>CG</v>
      </c>
      <c r="AF108" s="4">
        <v>107</v>
      </c>
      <c r="AG108">
        <v>11</v>
      </c>
      <c r="AI108">
        <v>74.5</v>
      </c>
      <c r="AJ108">
        <v>74.900000000000006</v>
      </c>
      <c r="AK108" t="s">
        <v>552</v>
      </c>
      <c r="AN108" s="22">
        <v>6</v>
      </c>
      <c r="AQ108">
        <v>20</v>
      </c>
      <c r="AR108">
        <v>9.8000000000000007</v>
      </c>
      <c r="AS108">
        <v>3.1</v>
      </c>
      <c r="AT108">
        <v>0.21</v>
      </c>
      <c r="AV108">
        <v>2.89</v>
      </c>
    </row>
    <row r="109" spans="1:50">
      <c r="A109" s="15" t="str">
        <f t="shared" si="3"/>
        <v>BHA-12</v>
      </c>
      <c r="B109" s="21">
        <f t="shared" si="4"/>
        <v>2334</v>
      </c>
      <c r="C109">
        <v>5</v>
      </c>
      <c r="D109" t="s">
        <v>53</v>
      </c>
      <c r="E109" t="s">
        <v>53</v>
      </c>
      <c r="F109" s="6">
        <f t="shared" si="6"/>
        <v>20.41</v>
      </c>
      <c r="G109" s="6" t="str">
        <f t="shared" si="7"/>
        <v/>
      </c>
      <c r="H109" s="6" t="str">
        <f t="shared" si="8"/>
        <v/>
      </c>
      <c r="M109">
        <v>4</v>
      </c>
      <c r="N109" s="4">
        <f t="shared" si="9"/>
        <v>75.400000000000006</v>
      </c>
      <c r="X109" s="4" t="s">
        <v>552</v>
      </c>
      <c r="Z109" t="str">
        <f t="shared" si="10"/>
        <v>CG</v>
      </c>
      <c r="AF109" s="17">
        <v>108</v>
      </c>
      <c r="AG109">
        <v>12</v>
      </c>
      <c r="AI109">
        <v>75.3</v>
      </c>
      <c r="AJ109">
        <v>75.5</v>
      </c>
      <c r="AK109" t="s">
        <v>552</v>
      </c>
      <c r="AN109" s="22">
        <v>5</v>
      </c>
      <c r="AQ109">
        <v>22.9</v>
      </c>
      <c r="AR109">
        <v>20.41</v>
      </c>
      <c r="AV109">
        <v>3.05</v>
      </c>
    </row>
    <row r="110" spans="1:50">
      <c r="A110" s="15" t="str">
        <f t="shared" si="3"/>
        <v>BHA-13</v>
      </c>
      <c r="B110" s="21">
        <f t="shared" si="4"/>
        <v>2232</v>
      </c>
      <c r="C110">
        <v>6</v>
      </c>
      <c r="D110" t="s">
        <v>53</v>
      </c>
      <c r="E110" t="s">
        <v>53</v>
      </c>
      <c r="F110" s="6">
        <f t="shared" si="6"/>
        <v>13.56</v>
      </c>
      <c r="G110" s="6" t="str">
        <f t="shared" si="7"/>
        <v/>
      </c>
      <c r="H110" s="6" t="str">
        <f t="shared" si="8"/>
        <v/>
      </c>
      <c r="M110">
        <v>4</v>
      </c>
      <c r="N110" s="4">
        <f t="shared" si="9"/>
        <v>83.35</v>
      </c>
      <c r="X110" s="4" t="s">
        <v>552</v>
      </c>
      <c r="Z110" t="str">
        <f t="shared" si="10"/>
        <v>CG</v>
      </c>
      <c r="AF110" s="17">
        <v>109</v>
      </c>
      <c r="AG110">
        <v>13</v>
      </c>
      <c r="AI110">
        <v>83.2</v>
      </c>
      <c r="AJ110">
        <v>83.5</v>
      </c>
      <c r="AK110" t="s">
        <v>552</v>
      </c>
      <c r="AN110" s="22">
        <v>6</v>
      </c>
      <c r="AQ110">
        <v>21.9</v>
      </c>
      <c r="AR110">
        <v>13.56</v>
      </c>
      <c r="AV110">
        <v>1.96</v>
      </c>
    </row>
    <row r="111" spans="1:50">
      <c r="A111" s="15" t="str">
        <f t="shared" si="3"/>
        <v>BHA-14</v>
      </c>
      <c r="B111" s="21">
        <f t="shared" si="4"/>
        <v>2018</v>
      </c>
      <c r="C111">
        <v>6</v>
      </c>
      <c r="D111" t="s">
        <v>53</v>
      </c>
      <c r="E111" t="s">
        <v>53</v>
      </c>
      <c r="F111" s="6">
        <f t="shared" si="6"/>
        <v>9.86</v>
      </c>
      <c r="G111" s="6" t="str">
        <f t="shared" si="7"/>
        <v/>
      </c>
      <c r="H111" s="6" t="str">
        <f t="shared" si="8"/>
        <v/>
      </c>
      <c r="M111">
        <v>4</v>
      </c>
      <c r="N111" s="4">
        <f t="shared" si="9"/>
        <v>85.949999999999989</v>
      </c>
      <c r="X111" s="4" t="s">
        <v>552</v>
      </c>
      <c r="Z111" t="str">
        <f t="shared" si="10"/>
        <v>CG</v>
      </c>
      <c r="AF111" s="17">
        <v>110</v>
      </c>
      <c r="AG111">
        <v>14</v>
      </c>
      <c r="AI111">
        <v>85.8</v>
      </c>
      <c r="AJ111">
        <v>86.1</v>
      </c>
      <c r="AK111" t="s">
        <v>552</v>
      </c>
      <c r="AN111" s="22">
        <v>6</v>
      </c>
      <c r="AQ111">
        <v>19.8</v>
      </c>
      <c r="AR111">
        <v>9.86</v>
      </c>
      <c r="AV111">
        <v>1.79</v>
      </c>
    </row>
    <row r="112" spans="1:50">
      <c r="A112" s="15" t="str">
        <f t="shared" si="3"/>
        <v>BHA-15</v>
      </c>
      <c r="B112" s="21">
        <f t="shared" si="4"/>
        <v>2099</v>
      </c>
      <c r="C112">
        <v>5</v>
      </c>
      <c r="D112" t="s">
        <v>53</v>
      </c>
      <c r="E112" t="s">
        <v>53</v>
      </c>
      <c r="F112" s="6">
        <f t="shared" si="6"/>
        <v>16.7</v>
      </c>
      <c r="G112" s="6">
        <f t="shared" si="7"/>
        <v>5</v>
      </c>
      <c r="H112" s="6" t="str">
        <f t="shared" si="8"/>
        <v/>
      </c>
      <c r="M112">
        <v>4</v>
      </c>
      <c r="N112" s="4">
        <f t="shared" si="9"/>
        <v>90.4</v>
      </c>
      <c r="X112" s="4" t="s">
        <v>552</v>
      </c>
      <c r="Z112" t="str">
        <f t="shared" si="10"/>
        <v>CG</v>
      </c>
      <c r="AF112" s="4">
        <v>111</v>
      </c>
      <c r="AG112">
        <v>15</v>
      </c>
      <c r="AI112">
        <v>90.3</v>
      </c>
      <c r="AJ112">
        <v>90.5</v>
      </c>
      <c r="AK112" t="s">
        <v>552</v>
      </c>
      <c r="AN112" s="22">
        <v>5</v>
      </c>
      <c r="AQ112">
        <v>20.6</v>
      </c>
      <c r="AR112">
        <v>16.7</v>
      </c>
      <c r="AS112">
        <v>5</v>
      </c>
      <c r="AV112">
        <v>3.31</v>
      </c>
    </row>
    <row r="113" spans="1:50">
      <c r="A113" s="15" t="str">
        <f t="shared" si="3"/>
        <v>BHA-16</v>
      </c>
      <c r="B113" s="21">
        <f t="shared" si="4"/>
        <v>1722</v>
      </c>
      <c r="C113">
        <v>8</v>
      </c>
      <c r="D113" t="s">
        <v>53</v>
      </c>
      <c r="E113" t="s">
        <v>53</v>
      </c>
      <c r="F113" s="6" t="str">
        <f t="shared" si="6"/>
        <v/>
      </c>
      <c r="G113" s="6" t="str">
        <f t="shared" si="7"/>
        <v/>
      </c>
      <c r="H113" s="6" t="str">
        <f t="shared" si="8"/>
        <v/>
      </c>
      <c r="M113">
        <v>4</v>
      </c>
      <c r="N113" s="4">
        <f t="shared" si="9"/>
        <v>95.1</v>
      </c>
      <c r="X113" s="4" t="s">
        <v>552</v>
      </c>
      <c r="Z113" t="str">
        <f t="shared" si="10"/>
        <v>CG</v>
      </c>
      <c r="AF113" s="17">
        <v>112</v>
      </c>
      <c r="AG113">
        <v>16</v>
      </c>
      <c r="AI113">
        <v>95</v>
      </c>
      <c r="AJ113">
        <v>95.2</v>
      </c>
      <c r="AK113" t="s">
        <v>552</v>
      </c>
      <c r="AN113" s="22">
        <v>8</v>
      </c>
      <c r="AQ113">
        <v>16.899999999999999</v>
      </c>
      <c r="AU113">
        <v>0.16</v>
      </c>
      <c r="AV113">
        <v>0.44</v>
      </c>
    </row>
    <row r="114" spans="1:50">
      <c r="A114" s="15" t="str">
        <f t="shared" si="3"/>
        <v>BHA-17</v>
      </c>
      <c r="B114" s="21">
        <f t="shared" si="4"/>
        <v>1987</v>
      </c>
      <c r="C114">
        <v>7</v>
      </c>
      <c r="D114" t="s">
        <v>53</v>
      </c>
      <c r="E114" t="s">
        <v>53</v>
      </c>
      <c r="F114" s="6">
        <f t="shared" si="6"/>
        <v>5.52</v>
      </c>
      <c r="G114" s="6" t="str">
        <f t="shared" si="7"/>
        <v/>
      </c>
      <c r="H114" s="6" t="str">
        <f t="shared" si="8"/>
        <v/>
      </c>
      <c r="M114">
        <v>4</v>
      </c>
      <c r="N114" s="4">
        <f t="shared" si="9"/>
        <v>103.6</v>
      </c>
      <c r="X114" s="4" t="s">
        <v>552</v>
      </c>
      <c r="Z114" t="str">
        <f t="shared" si="10"/>
        <v>CG</v>
      </c>
      <c r="AF114" s="17">
        <v>113</v>
      </c>
      <c r="AG114">
        <v>17</v>
      </c>
      <c r="AI114">
        <v>103.4</v>
      </c>
      <c r="AJ114">
        <v>103.8</v>
      </c>
      <c r="AK114" t="s">
        <v>552</v>
      </c>
      <c r="AN114" s="22">
        <v>7</v>
      </c>
      <c r="AQ114">
        <v>19.5</v>
      </c>
      <c r="AR114">
        <v>5.52</v>
      </c>
      <c r="AV114">
        <v>0.78</v>
      </c>
    </row>
    <row r="115" spans="1:50">
      <c r="A115" s="15" t="str">
        <f t="shared" si="3"/>
        <v>BHA-18</v>
      </c>
      <c r="B115" s="21">
        <f t="shared" si="4"/>
        <v>2212</v>
      </c>
      <c r="C115">
        <v>5</v>
      </c>
      <c r="D115" t="s">
        <v>53</v>
      </c>
      <c r="E115" t="s">
        <v>53</v>
      </c>
      <c r="F115" s="6">
        <f t="shared" si="6"/>
        <v>6.69</v>
      </c>
      <c r="G115" s="6" t="str">
        <f t="shared" si="7"/>
        <v/>
      </c>
      <c r="H115" s="6" t="str">
        <f t="shared" si="8"/>
        <v/>
      </c>
      <c r="M115">
        <v>4</v>
      </c>
      <c r="N115" s="4">
        <f t="shared" si="9"/>
        <v>107.1</v>
      </c>
      <c r="X115" s="4" t="s">
        <v>552</v>
      </c>
      <c r="Z115" t="str">
        <f t="shared" si="10"/>
        <v>CG</v>
      </c>
      <c r="AF115" s="17">
        <v>114</v>
      </c>
      <c r="AG115">
        <v>18</v>
      </c>
      <c r="AI115">
        <v>107</v>
      </c>
      <c r="AJ115">
        <v>107.2</v>
      </c>
      <c r="AK115" t="s">
        <v>552</v>
      </c>
      <c r="AN115" s="22">
        <v>5</v>
      </c>
      <c r="AQ115">
        <v>21.7</v>
      </c>
      <c r="AR115">
        <v>6.69</v>
      </c>
      <c r="AV115">
        <v>1.1100000000000001</v>
      </c>
    </row>
    <row r="116" spans="1:50">
      <c r="A116" s="15" t="str">
        <f t="shared" si="3"/>
        <v>BHA-19</v>
      </c>
      <c r="B116" s="21">
        <f t="shared" si="4"/>
        <v>2344</v>
      </c>
      <c r="C116">
        <v>4</v>
      </c>
      <c r="D116" t="s">
        <v>53</v>
      </c>
      <c r="E116" t="s">
        <v>53</v>
      </c>
      <c r="F116" s="6">
        <f t="shared" si="6"/>
        <v>12.6</v>
      </c>
      <c r="G116" s="6">
        <f t="shared" si="7"/>
        <v>5.6</v>
      </c>
      <c r="H116" s="6">
        <f t="shared" si="8"/>
        <v>0.22</v>
      </c>
      <c r="M116">
        <v>4</v>
      </c>
      <c r="N116" s="4">
        <f t="shared" si="9"/>
        <v>110.75</v>
      </c>
      <c r="X116" s="4" t="s">
        <v>552</v>
      </c>
      <c r="Z116" t="str">
        <f t="shared" si="10"/>
        <v>CG</v>
      </c>
      <c r="AF116" s="4">
        <v>115</v>
      </c>
      <c r="AG116">
        <v>19</v>
      </c>
      <c r="AI116">
        <v>110.6</v>
      </c>
      <c r="AJ116">
        <v>110.9</v>
      </c>
      <c r="AK116" t="s">
        <v>552</v>
      </c>
      <c r="AN116" s="22">
        <v>4</v>
      </c>
      <c r="AQ116">
        <v>23</v>
      </c>
      <c r="AR116">
        <v>12.6</v>
      </c>
      <c r="AS116">
        <v>5.6</v>
      </c>
      <c r="AT116">
        <v>0.22</v>
      </c>
      <c r="AV116">
        <v>1.52</v>
      </c>
    </row>
    <row r="117" spans="1:50">
      <c r="A117" s="15" t="str">
        <f t="shared" si="3"/>
        <v>BHA-20</v>
      </c>
      <c r="B117" s="21">
        <f t="shared" si="4"/>
        <v>2069</v>
      </c>
      <c r="C117">
        <v>6</v>
      </c>
      <c r="D117" t="s">
        <v>53</v>
      </c>
      <c r="E117" t="s">
        <v>53</v>
      </c>
      <c r="F117" s="6">
        <f t="shared" si="6"/>
        <v>9.99</v>
      </c>
      <c r="G117" s="6" t="str">
        <f t="shared" si="7"/>
        <v/>
      </c>
      <c r="H117" s="6" t="str">
        <f t="shared" si="8"/>
        <v/>
      </c>
      <c r="M117">
        <v>4</v>
      </c>
      <c r="N117" s="4">
        <f t="shared" si="9"/>
        <v>119.4</v>
      </c>
      <c r="X117" s="4" t="s">
        <v>552</v>
      </c>
      <c r="Z117" t="str">
        <f t="shared" si="10"/>
        <v>CG</v>
      </c>
      <c r="AF117" s="17">
        <v>116</v>
      </c>
      <c r="AG117">
        <v>20</v>
      </c>
      <c r="AI117">
        <v>119.3</v>
      </c>
      <c r="AJ117">
        <v>119.5</v>
      </c>
      <c r="AK117" t="s">
        <v>552</v>
      </c>
      <c r="AN117" s="22">
        <v>6</v>
      </c>
      <c r="AQ117">
        <v>20.3</v>
      </c>
      <c r="AR117">
        <v>9.99</v>
      </c>
      <c r="AV117">
        <v>1</v>
      </c>
    </row>
    <row r="118" spans="1:50">
      <c r="A118" s="15" t="str">
        <f t="shared" si="3"/>
        <v>BHA-21</v>
      </c>
      <c r="B118" s="21">
        <f t="shared" si="4"/>
        <v>2232</v>
      </c>
      <c r="C118">
        <v>4</v>
      </c>
      <c r="D118" t="s">
        <v>53</v>
      </c>
      <c r="E118" t="s">
        <v>53</v>
      </c>
      <c r="F118" s="6">
        <f t="shared" si="6"/>
        <v>11.05</v>
      </c>
      <c r="G118" s="6" t="str">
        <f t="shared" si="7"/>
        <v/>
      </c>
      <c r="H118" s="6" t="str">
        <f t="shared" si="8"/>
        <v/>
      </c>
      <c r="M118">
        <v>3</v>
      </c>
      <c r="N118" s="4">
        <f t="shared" si="9"/>
        <v>126.65</v>
      </c>
      <c r="X118" s="4" t="s">
        <v>553</v>
      </c>
      <c r="Z118" t="str">
        <f t="shared" si="10"/>
        <v>PYR</v>
      </c>
      <c r="AF118" s="17">
        <v>117</v>
      </c>
      <c r="AG118">
        <v>21</v>
      </c>
      <c r="AI118">
        <v>126.5</v>
      </c>
      <c r="AJ118">
        <v>126.8</v>
      </c>
      <c r="AK118" t="s">
        <v>553</v>
      </c>
      <c r="AN118" s="22">
        <v>4</v>
      </c>
      <c r="AQ118">
        <v>21.9</v>
      </c>
      <c r="AR118">
        <v>11.05</v>
      </c>
      <c r="AV118">
        <v>4.1399999999999997</v>
      </c>
    </row>
    <row r="119" spans="1:50">
      <c r="A119" s="15" t="str">
        <f t="shared" si="3"/>
        <v>BHA-22</v>
      </c>
      <c r="B119" s="21">
        <f t="shared" si="4"/>
        <v>2721</v>
      </c>
      <c r="C119">
        <f t="shared" ref="C119:C120" si="11">IF(AO119="",AN119,AO119)</f>
        <v>2</v>
      </c>
      <c r="D119" t="s">
        <v>53</v>
      </c>
      <c r="E119" t="s">
        <v>53</v>
      </c>
      <c r="F119" s="6">
        <f t="shared" si="6"/>
        <v>86.6</v>
      </c>
      <c r="G119" s="6">
        <f t="shared" si="7"/>
        <v>57.6</v>
      </c>
      <c r="H119" s="6">
        <f t="shared" si="8"/>
        <v>0.23</v>
      </c>
      <c r="M119">
        <v>1</v>
      </c>
      <c r="N119" s="4">
        <f t="shared" si="9"/>
        <v>127.44999999999999</v>
      </c>
      <c r="X119" s="4" t="s">
        <v>588</v>
      </c>
      <c r="Z119" t="str">
        <f t="shared" si="10"/>
        <v>BS</v>
      </c>
      <c r="AF119" s="17">
        <v>118</v>
      </c>
      <c r="AG119">
        <v>22</v>
      </c>
      <c r="AI119">
        <v>127.1</v>
      </c>
      <c r="AJ119">
        <v>127.8</v>
      </c>
      <c r="AK119" t="s">
        <v>551</v>
      </c>
      <c r="AN119" s="22">
        <v>2</v>
      </c>
      <c r="AQ119">
        <v>26.7</v>
      </c>
      <c r="AR119">
        <v>86.6</v>
      </c>
      <c r="AS119">
        <v>57.6</v>
      </c>
      <c r="AT119">
        <v>0.23</v>
      </c>
    </row>
    <row r="120" spans="1:50">
      <c r="A120" s="15" t="str">
        <f t="shared" si="3"/>
        <v>BHA-23</v>
      </c>
      <c r="B120" s="21">
        <f t="shared" si="4"/>
        <v>2222</v>
      </c>
      <c r="C120">
        <f t="shared" si="11"/>
        <v>4</v>
      </c>
      <c r="D120" t="s">
        <v>53</v>
      </c>
      <c r="E120" t="s">
        <v>53</v>
      </c>
      <c r="F120" s="6">
        <f t="shared" si="6"/>
        <v>27.15</v>
      </c>
      <c r="G120" s="6" t="str">
        <f t="shared" si="7"/>
        <v/>
      </c>
      <c r="H120" s="6" t="str">
        <f t="shared" si="8"/>
        <v/>
      </c>
      <c r="M120">
        <v>1</v>
      </c>
      <c r="N120" s="4">
        <f t="shared" si="9"/>
        <v>134.9</v>
      </c>
      <c r="X120" s="4" t="s">
        <v>588</v>
      </c>
      <c r="Z120" t="str">
        <f t="shared" si="10"/>
        <v>BS</v>
      </c>
      <c r="AF120" s="4">
        <v>119</v>
      </c>
      <c r="AG120">
        <v>23</v>
      </c>
      <c r="AI120">
        <v>134.80000000000001</v>
      </c>
      <c r="AJ120">
        <v>135</v>
      </c>
      <c r="AK120" t="s">
        <v>551</v>
      </c>
      <c r="AN120" s="22">
        <v>4</v>
      </c>
      <c r="AQ120">
        <v>21.8</v>
      </c>
      <c r="AR120">
        <v>27.15</v>
      </c>
      <c r="AV120">
        <v>8.64</v>
      </c>
    </row>
    <row r="121" spans="1:50">
      <c r="A121" s="15" t="str">
        <f t="shared" si="3"/>
        <v>BHA-24</v>
      </c>
      <c r="B121" s="21">
        <f t="shared" si="4"/>
        <v>1671</v>
      </c>
      <c r="C121">
        <v>13</v>
      </c>
      <c r="D121" t="s">
        <v>53</v>
      </c>
      <c r="E121" t="s">
        <v>53</v>
      </c>
      <c r="F121" s="6" t="str">
        <f t="shared" si="6"/>
        <v/>
      </c>
      <c r="G121" s="6" t="str">
        <f t="shared" si="7"/>
        <v/>
      </c>
      <c r="H121" s="6" t="str">
        <f t="shared" si="8"/>
        <v/>
      </c>
      <c r="M121">
        <v>3</v>
      </c>
      <c r="N121" s="4">
        <f t="shared" si="9"/>
        <v>139.65</v>
      </c>
      <c r="X121" s="4" t="str">
        <f>IF(AL121="",AK121,CONCATENATE(AK121,"/",AL121))</f>
        <v>Pyroclastics
(Conglomerate)</v>
      </c>
      <c r="Z121" t="str">
        <f t="shared" si="10"/>
        <v>PYR</v>
      </c>
      <c r="AF121" s="17">
        <v>120</v>
      </c>
      <c r="AG121">
        <v>24</v>
      </c>
      <c r="AI121">
        <v>139.5</v>
      </c>
      <c r="AJ121">
        <v>139.80000000000001</v>
      </c>
      <c r="AK121" t="s">
        <v>554</v>
      </c>
      <c r="AN121" s="22">
        <v>13</v>
      </c>
      <c r="AQ121">
        <v>16.399999999999999</v>
      </c>
      <c r="AU121">
        <v>0.42</v>
      </c>
      <c r="AV121">
        <v>0.46</v>
      </c>
      <c r="AW121">
        <v>52</v>
      </c>
      <c r="AX121">
        <v>16</v>
      </c>
    </row>
    <row r="122" spans="1:50">
      <c r="A122" s="15" t="str">
        <f t="shared" si="3"/>
        <v>BHA-25</v>
      </c>
      <c r="B122" s="21">
        <f t="shared" si="4"/>
        <v>2446</v>
      </c>
      <c r="C122">
        <f>IF(AO122="",AN122,AO122)</f>
        <v>3</v>
      </c>
      <c r="D122" t="s">
        <v>53</v>
      </c>
      <c r="E122" t="s">
        <v>53</v>
      </c>
      <c r="F122" s="6">
        <f t="shared" si="6"/>
        <v>15.46</v>
      </c>
      <c r="G122" s="6" t="str">
        <f t="shared" si="7"/>
        <v/>
      </c>
      <c r="H122" s="6" t="str">
        <f t="shared" si="8"/>
        <v/>
      </c>
      <c r="M122">
        <v>1</v>
      </c>
      <c r="N122" s="4">
        <f t="shared" si="9"/>
        <v>147.5</v>
      </c>
      <c r="X122" s="4" t="str">
        <f t="shared" ref="X122:X185" si="12">IF(AL122="",AK122,CONCATENATE(AK122,"/",AL122))</f>
        <v>Basalt</v>
      </c>
      <c r="Z122" t="str">
        <f t="shared" si="10"/>
        <v>BS</v>
      </c>
      <c r="AF122" s="17">
        <v>121</v>
      </c>
      <c r="AG122">
        <v>25</v>
      </c>
      <c r="AI122">
        <v>147.4</v>
      </c>
      <c r="AJ122">
        <v>147.6</v>
      </c>
      <c r="AK122" t="s">
        <v>551</v>
      </c>
      <c r="AN122" s="22">
        <v>3</v>
      </c>
      <c r="AQ122">
        <v>24</v>
      </c>
      <c r="AR122">
        <v>15.46</v>
      </c>
    </row>
    <row r="123" spans="1:50">
      <c r="A123" s="15" t="str">
        <f t="shared" si="3"/>
        <v>BHA-26</v>
      </c>
      <c r="B123" s="21">
        <f t="shared" si="4"/>
        <v>1957</v>
      </c>
      <c r="C123">
        <v>5</v>
      </c>
      <c r="D123" t="s">
        <v>53</v>
      </c>
      <c r="E123" t="s">
        <v>53</v>
      </c>
      <c r="F123" s="6">
        <f t="shared" si="6"/>
        <v>7.4</v>
      </c>
      <c r="G123" s="6" t="str">
        <f t="shared" si="7"/>
        <v/>
      </c>
      <c r="H123" s="6" t="str">
        <f t="shared" si="8"/>
        <v/>
      </c>
      <c r="M123">
        <v>3</v>
      </c>
      <c r="N123" s="4">
        <f t="shared" si="9"/>
        <v>149.4</v>
      </c>
      <c r="X123" s="4" t="str">
        <f t="shared" si="12"/>
        <v>Pyroclastics</v>
      </c>
      <c r="Z123" t="str">
        <f t="shared" si="10"/>
        <v>PYR</v>
      </c>
      <c r="AF123" s="17">
        <v>122</v>
      </c>
      <c r="AG123">
        <v>26</v>
      </c>
      <c r="AI123">
        <v>149.30000000000001</v>
      </c>
      <c r="AJ123">
        <v>149.5</v>
      </c>
      <c r="AK123" t="s">
        <v>553</v>
      </c>
      <c r="AN123" s="22">
        <v>5</v>
      </c>
      <c r="AQ123">
        <v>19.2</v>
      </c>
      <c r="AR123">
        <v>7.4</v>
      </c>
      <c r="AV123">
        <v>5.51</v>
      </c>
    </row>
    <row r="124" spans="1:50">
      <c r="A124" s="15" t="str">
        <f t="shared" si="3"/>
        <v>BHA-27</v>
      </c>
      <c r="B124" s="21">
        <f t="shared" si="4"/>
        <v>2864</v>
      </c>
      <c r="C124">
        <v>1</v>
      </c>
      <c r="D124" t="s">
        <v>53</v>
      </c>
      <c r="E124" t="s">
        <v>53</v>
      </c>
      <c r="F124" s="6">
        <f t="shared" si="6"/>
        <v>74.81</v>
      </c>
      <c r="G124" s="6" t="str">
        <f t="shared" si="7"/>
        <v/>
      </c>
      <c r="H124" s="6" t="str">
        <f t="shared" si="8"/>
        <v/>
      </c>
      <c r="M124">
        <v>3</v>
      </c>
      <c r="N124" s="4">
        <f t="shared" si="9"/>
        <v>157.4</v>
      </c>
      <c r="X124" s="4" t="str">
        <f t="shared" si="12"/>
        <v>Pyroclastics</v>
      </c>
      <c r="Z124" t="str">
        <f t="shared" si="10"/>
        <v>PYR</v>
      </c>
      <c r="AF124" s="4">
        <v>123</v>
      </c>
      <c r="AG124">
        <v>27</v>
      </c>
      <c r="AI124">
        <v>157.30000000000001</v>
      </c>
      <c r="AJ124">
        <v>157.5</v>
      </c>
      <c r="AK124" t="s">
        <v>553</v>
      </c>
      <c r="AN124" s="22">
        <v>1</v>
      </c>
      <c r="AQ124">
        <v>28.1</v>
      </c>
      <c r="AR124">
        <v>74.81</v>
      </c>
      <c r="AV124">
        <v>1.58</v>
      </c>
    </row>
    <row r="125" spans="1:50">
      <c r="A125" s="15" t="str">
        <f t="shared" si="3"/>
        <v>BHA-28</v>
      </c>
      <c r="B125" s="21">
        <f t="shared" si="4"/>
        <v>2028</v>
      </c>
      <c r="C125">
        <v>6</v>
      </c>
      <c r="D125" t="s">
        <v>53</v>
      </c>
      <c r="E125" t="s">
        <v>53</v>
      </c>
      <c r="F125" s="6">
        <f t="shared" si="6"/>
        <v>10</v>
      </c>
      <c r="G125" s="6">
        <f t="shared" si="7"/>
        <v>8.5</v>
      </c>
      <c r="H125" s="6">
        <f t="shared" si="8"/>
        <v>0.35</v>
      </c>
      <c r="M125">
        <v>3</v>
      </c>
      <c r="N125" s="4">
        <f t="shared" si="9"/>
        <v>161.80000000000001</v>
      </c>
      <c r="X125" s="4" t="str">
        <f t="shared" si="12"/>
        <v>Pyroclastics</v>
      </c>
      <c r="Z125" t="str">
        <f t="shared" si="10"/>
        <v>PYR</v>
      </c>
      <c r="AF125" s="17">
        <v>124</v>
      </c>
      <c r="AG125">
        <v>28</v>
      </c>
      <c r="AI125">
        <v>161.6</v>
      </c>
      <c r="AJ125">
        <v>162</v>
      </c>
      <c r="AK125" t="s">
        <v>553</v>
      </c>
      <c r="AN125" s="22">
        <v>6</v>
      </c>
      <c r="AQ125">
        <v>19.899999999999999</v>
      </c>
      <c r="AR125">
        <v>10</v>
      </c>
      <c r="AS125">
        <v>8.5</v>
      </c>
      <c r="AT125">
        <v>0.35</v>
      </c>
      <c r="AV125">
        <v>3.17</v>
      </c>
    </row>
    <row r="126" spans="1:50">
      <c r="A126" s="15" t="str">
        <f t="shared" si="3"/>
        <v>BHA-29</v>
      </c>
      <c r="B126" s="21">
        <f t="shared" si="4"/>
        <v>2680</v>
      </c>
      <c r="C126">
        <f>IF(AO126="",AN126,AO126)</f>
        <v>2</v>
      </c>
      <c r="D126" t="s">
        <v>53</v>
      </c>
      <c r="E126" t="s">
        <v>53</v>
      </c>
      <c r="F126" s="6">
        <f t="shared" si="6"/>
        <v>76.849999999999994</v>
      </c>
      <c r="G126" s="6" t="str">
        <f t="shared" si="7"/>
        <v/>
      </c>
      <c r="H126" s="6" t="str">
        <f t="shared" si="8"/>
        <v/>
      </c>
      <c r="M126">
        <v>1</v>
      </c>
      <c r="N126" s="4">
        <f t="shared" si="9"/>
        <v>168.75</v>
      </c>
      <c r="X126" s="4" t="str">
        <f t="shared" si="12"/>
        <v>Basalt</v>
      </c>
      <c r="Z126" t="str">
        <f t="shared" si="10"/>
        <v>BS</v>
      </c>
      <c r="AF126" s="17">
        <v>125</v>
      </c>
      <c r="AG126">
        <v>29</v>
      </c>
      <c r="AI126">
        <v>168.6</v>
      </c>
      <c r="AJ126">
        <v>168.9</v>
      </c>
      <c r="AK126" t="s">
        <v>551</v>
      </c>
      <c r="AN126" s="22">
        <v>2</v>
      </c>
      <c r="AQ126">
        <v>26.3</v>
      </c>
      <c r="AR126">
        <v>76.849999999999994</v>
      </c>
    </row>
    <row r="127" spans="1:50">
      <c r="A127" s="15" t="str">
        <f t="shared" si="3"/>
        <v>BHA-30</v>
      </c>
      <c r="B127" s="21">
        <f t="shared" si="4"/>
        <v>2150</v>
      </c>
      <c r="C127">
        <v>3</v>
      </c>
      <c r="D127" t="s">
        <v>53</v>
      </c>
      <c r="E127" t="s">
        <v>53</v>
      </c>
      <c r="F127" s="6">
        <f t="shared" si="6"/>
        <v>15.8</v>
      </c>
      <c r="G127" s="6">
        <f t="shared" si="7"/>
        <v>9.6</v>
      </c>
      <c r="H127" s="6">
        <f t="shared" si="8"/>
        <v>0.23</v>
      </c>
      <c r="M127">
        <v>3</v>
      </c>
      <c r="N127" s="4">
        <f t="shared" si="9"/>
        <v>169.6</v>
      </c>
      <c r="X127" s="4" t="str">
        <f t="shared" si="12"/>
        <v>Pyroclastics</v>
      </c>
      <c r="Z127" t="str">
        <f t="shared" si="10"/>
        <v>PYR</v>
      </c>
      <c r="AF127" s="17">
        <v>126</v>
      </c>
      <c r="AG127">
        <v>30</v>
      </c>
      <c r="AI127">
        <v>169.5</v>
      </c>
      <c r="AJ127">
        <v>169.7</v>
      </c>
      <c r="AK127" t="s">
        <v>553</v>
      </c>
      <c r="AN127" s="22">
        <v>3</v>
      </c>
      <c r="AQ127">
        <v>21.1</v>
      </c>
      <c r="AR127">
        <v>15.8</v>
      </c>
      <c r="AS127">
        <v>9.6</v>
      </c>
      <c r="AT127">
        <v>0.23</v>
      </c>
      <c r="AV127">
        <v>2.73</v>
      </c>
    </row>
    <row r="128" spans="1:50">
      <c r="A128" s="15" t="str">
        <f t="shared" si="3"/>
        <v>BHA-31</v>
      </c>
      <c r="B128" s="21">
        <f t="shared" si="4"/>
        <v>2874</v>
      </c>
      <c r="C128">
        <f>IF(AO128="",AN128,AO128)</f>
        <v>0.66</v>
      </c>
      <c r="D128" t="s">
        <v>53</v>
      </c>
      <c r="E128" t="s">
        <v>53</v>
      </c>
      <c r="F128" s="6">
        <f t="shared" si="6"/>
        <v>87.8</v>
      </c>
      <c r="G128" s="6">
        <f t="shared" si="7"/>
        <v>61.1</v>
      </c>
      <c r="H128" s="6">
        <f t="shared" si="8"/>
        <v>0.24</v>
      </c>
      <c r="M128">
        <v>1</v>
      </c>
      <c r="N128" s="4">
        <f t="shared" si="9"/>
        <v>176.35</v>
      </c>
      <c r="X128" s="4" t="str">
        <f t="shared" si="12"/>
        <v>Basalt</v>
      </c>
      <c r="Z128" t="str">
        <f t="shared" si="10"/>
        <v>BS</v>
      </c>
      <c r="AF128" s="4">
        <v>127</v>
      </c>
      <c r="AG128">
        <v>31</v>
      </c>
      <c r="AI128">
        <v>176.2</v>
      </c>
      <c r="AJ128">
        <v>176.5</v>
      </c>
      <c r="AK128" t="s">
        <v>551</v>
      </c>
      <c r="AN128" s="22">
        <v>1</v>
      </c>
      <c r="AO128" s="22">
        <v>0.66</v>
      </c>
      <c r="AQ128">
        <v>28.2</v>
      </c>
      <c r="AR128">
        <v>87.8</v>
      </c>
      <c r="AS128">
        <v>61.1</v>
      </c>
      <c r="AT128">
        <v>0.24</v>
      </c>
      <c r="AV128">
        <v>11.12</v>
      </c>
    </row>
    <row r="129" spans="1:50">
      <c r="A129" s="15" t="str">
        <f t="shared" si="3"/>
        <v>BHA-32</v>
      </c>
      <c r="B129" s="21">
        <f t="shared" si="4"/>
        <v>2110</v>
      </c>
      <c r="C129">
        <v>5.5</v>
      </c>
      <c r="D129" t="s">
        <v>53</v>
      </c>
      <c r="E129" t="s">
        <v>53</v>
      </c>
      <c r="F129" s="6">
        <f t="shared" si="6"/>
        <v>10.3</v>
      </c>
      <c r="G129" s="6" t="str">
        <f t="shared" si="7"/>
        <v/>
      </c>
      <c r="H129" s="6" t="str">
        <f t="shared" si="8"/>
        <v/>
      </c>
      <c r="M129">
        <v>3</v>
      </c>
      <c r="N129" s="4">
        <f t="shared" si="9"/>
        <v>178.7</v>
      </c>
      <c r="X129" s="4" t="str">
        <f t="shared" si="12"/>
        <v>Pyroclastics/tuff-breccia</v>
      </c>
      <c r="Z129" t="str">
        <f t="shared" si="10"/>
        <v>PYR</v>
      </c>
      <c r="AF129" s="17">
        <v>128</v>
      </c>
      <c r="AG129">
        <v>32</v>
      </c>
      <c r="AI129">
        <v>178.6</v>
      </c>
      <c r="AJ129">
        <v>178.8</v>
      </c>
      <c r="AK129" t="s">
        <v>553</v>
      </c>
      <c r="AL129" t="s">
        <v>577</v>
      </c>
      <c r="AN129" s="22">
        <v>5.5</v>
      </c>
      <c r="AO129" s="22">
        <v>5.5</v>
      </c>
      <c r="AP129">
        <v>2114</v>
      </c>
      <c r="AQ129">
        <v>20.7</v>
      </c>
      <c r="AR129">
        <v>10.3</v>
      </c>
    </row>
    <row r="130" spans="1:50">
      <c r="A130" s="15" t="str">
        <f t="shared" si="3"/>
        <v>BHA-33</v>
      </c>
      <c r="B130" s="21">
        <f t="shared" si="4"/>
        <v>1773</v>
      </c>
      <c r="C130">
        <v>5.29</v>
      </c>
      <c r="D130" t="s">
        <v>53</v>
      </c>
      <c r="E130" t="s">
        <v>53</v>
      </c>
      <c r="F130" s="6">
        <f t="shared" si="6"/>
        <v>12.73</v>
      </c>
      <c r="G130" s="6" t="str">
        <f t="shared" si="7"/>
        <v/>
      </c>
      <c r="H130" s="6" t="str">
        <f t="shared" si="8"/>
        <v/>
      </c>
      <c r="M130">
        <v>3</v>
      </c>
      <c r="N130" s="4">
        <f t="shared" si="9"/>
        <v>185.75</v>
      </c>
      <c r="X130" s="4" t="str">
        <f t="shared" si="12"/>
        <v>Pyroclastics/tuff-breccia</v>
      </c>
      <c r="Z130" t="str">
        <f t="shared" si="10"/>
        <v>PYR</v>
      </c>
      <c r="AF130" s="17">
        <v>129</v>
      </c>
      <c r="AG130">
        <v>33</v>
      </c>
      <c r="AI130">
        <v>185.6</v>
      </c>
      <c r="AJ130">
        <v>185.9</v>
      </c>
      <c r="AK130" t="s">
        <v>553</v>
      </c>
      <c r="AL130" t="s">
        <v>577</v>
      </c>
      <c r="AN130" s="22">
        <v>5.29</v>
      </c>
      <c r="AO130" s="22">
        <v>5.29</v>
      </c>
      <c r="AP130">
        <v>1778</v>
      </c>
      <c r="AQ130">
        <v>17.399999999999999</v>
      </c>
      <c r="AR130">
        <v>12.73</v>
      </c>
      <c r="AV130">
        <v>1.54</v>
      </c>
    </row>
    <row r="131" spans="1:50">
      <c r="A131" s="15" t="str">
        <f t="shared" si="3"/>
        <v>BHA-34</v>
      </c>
      <c r="B131" s="21">
        <f t="shared" si="4"/>
        <v>2038</v>
      </c>
      <c r="C131">
        <v>4</v>
      </c>
      <c r="D131" t="s">
        <v>53</v>
      </c>
      <c r="E131" t="s">
        <v>53</v>
      </c>
      <c r="F131" s="6">
        <f t="shared" si="6"/>
        <v>22</v>
      </c>
      <c r="G131" s="6">
        <f t="shared" si="7"/>
        <v>6.4</v>
      </c>
      <c r="H131" s="6">
        <f t="shared" si="8"/>
        <v>0.11</v>
      </c>
      <c r="M131">
        <v>3</v>
      </c>
      <c r="N131" s="4">
        <f t="shared" si="9"/>
        <v>188.05</v>
      </c>
      <c r="X131" s="4" t="str">
        <f t="shared" si="12"/>
        <v>Pyroclastics</v>
      </c>
      <c r="Z131" t="str">
        <f t="shared" si="10"/>
        <v>PYR</v>
      </c>
      <c r="AF131" s="17">
        <v>130</v>
      </c>
      <c r="AG131">
        <v>34</v>
      </c>
      <c r="AI131">
        <v>187.9</v>
      </c>
      <c r="AJ131">
        <v>188.2</v>
      </c>
      <c r="AK131" t="s">
        <v>553</v>
      </c>
      <c r="AN131" s="22">
        <v>4</v>
      </c>
      <c r="AO131" s="22">
        <v>3.75</v>
      </c>
      <c r="AQ131">
        <v>20</v>
      </c>
      <c r="AR131">
        <v>22</v>
      </c>
      <c r="AS131">
        <v>6.4</v>
      </c>
      <c r="AT131">
        <v>0.11</v>
      </c>
      <c r="AV131">
        <v>2.04</v>
      </c>
    </row>
    <row r="132" spans="1:50">
      <c r="A132" s="15" t="str">
        <f t="shared" si="3"/>
        <v>BHA-35</v>
      </c>
      <c r="B132" s="21">
        <f t="shared" si="4"/>
        <v>2721</v>
      </c>
      <c r="C132">
        <f t="shared" ref="C132:C135" si="13">IF(AO132="",AN132,AO132)</f>
        <v>1.62</v>
      </c>
      <c r="D132" t="s">
        <v>53</v>
      </c>
      <c r="E132" t="s">
        <v>53</v>
      </c>
      <c r="F132" s="6">
        <f t="shared" si="6"/>
        <v>37.5</v>
      </c>
      <c r="G132" s="6" t="str">
        <f t="shared" si="7"/>
        <v/>
      </c>
      <c r="H132" s="6" t="str">
        <f t="shared" si="8"/>
        <v/>
      </c>
      <c r="M132">
        <v>1</v>
      </c>
      <c r="N132" s="4">
        <f t="shared" si="9"/>
        <v>191.3</v>
      </c>
      <c r="X132" s="4" t="str">
        <f t="shared" si="12"/>
        <v>Basalt/s</v>
      </c>
      <c r="Z132" t="str">
        <f t="shared" si="10"/>
        <v>BS</v>
      </c>
      <c r="AF132" s="4">
        <v>131</v>
      </c>
      <c r="AG132">
        <v>35</v>
      </c>
      <c r="AI132">
        <v>191.1</v>
      </c>
      <c r="AJ132">
        <v>191.5</v>
      </c>
      <c r="AK132" t="s">
        <v>551</v>
      </c>
      <c r="AL132" t="s">
        <v>578</v>
      </c>
      <c r="AN132" s="22">
        <v>1.62</v>
      </c>
      <c r="AO132" s="22">
        <v>1.62</v>
      </c>
      <c r="AP132">
        <v>2724</v>
      </c>
      <c r="AQ132">
        <v>26.7</v>
      </c>
      <c r="AR132">
        <v>37.5</v>
      </c>
      <c r="AV132">
        <v>3.53</v>
      </c>
    </row>
    <row r="133" spans="1:50">
      <c r="A133" s="15" t="str">
        <f t="shared" si="3"/>
        <v>BHA-36</v>
      </c>
      <c r="B133" s="21">
        <f t="shared" si="4"/>
        <v>2925</v>
      </c>
      <c r="C133">
        <f t="shared" si="13"/>
        <v>0.2</v>
      </c>
      <c r="D133" t="s">
        <v>53</v>
      </c>
      <c r="E133" t="s">
        <v>53</v>
      </c>
      <c r="F133" s="6">
        <f t="shared" si="6"/>
        <v>195.9</v>
      </c>
      <c r="G133" s="6" t="str">
        <f t="shared" si="7"/>
        <v/>
      </c>
      <c r="H133" s="6" t="str">
        <f t="shared" si="8"/>
        <v/>
      </c>
      <c r="M133">
        <v>1</v>
      </c>
      <c r="N133" s="4">
        <f t="shared" si="9"/>
        <v>197.9</v>
      </c>
      <c r="X133" s="4" t="str">
        <f t="shared" si="12"/>
        <v>Basalt/s</v>
      </c>
      <c r="Z133" t="str">
        <f t="shared" si="10"/>
        <v>BS</v>
      </c>
      <c r="AF133" s="17">
        <v>132</v>
      </c>
      <c r="AG133">
        <v>36</v>
      </c>
      <c r="AI133">
        <v>197.8</v>
      </c>
      <c r="AJ133">
        <v>198</v>
      </c>
      <c r="AK133" t="s">
        <v>551</v>
      </c>
      <c r="AL133" t="s">
        <v>578</v>
      </c>
      <c r="AN133" s="22">
        <v>0.23</v>
      </c>
      <c r="AO133" s="22">
        <v>0.2</v>
      </c>
      <c r="AP133">
        <v>2927</v>
      </c>
      <c r="AQ133">
        <v>28.7</v>
      </c>
      <c r="AR133">
        <v>195.9</v>
      </c>
      <c r="AV133">
        <v>11.75</v>
      </c>
    </row>
    <row r="134" spans="1:50">
      <c r="A134" s="15" t="str">
        <f t="shared" si="3"/>
        <v>BHA-37</v>
      </c>
      <c r="B134" s="21">
        <f t="shared" si="4"/>
        <v>2905</v>
      </c>
      <c r="C134">
        <f t="shared" si="13"/>
        <v>0.43</v>
      </c>
      <c r="D134" t="s">
        <v>53</v>
      </c>
      <c r="E134" t="s">
        <v>53</v>
      </c>
      <c r="F134" s="6">
        <f t="shared" si="6"/>
        <v>101.33</v>
      </c>
      <c r="G134" s="6" t="str">
        <f t="shared" si="7"/>
        <v/>
      </c>
      <c r="H134" s="6" t="str">
        <f t="shared" si="8"/>
        <v/>
      </c>
      <c r="M134">
        <v>1</v>
      </c>
      <c r="N134" s="4">
        <f t="shared" si="9"/>
        <v>206.10000000000002</v>
      </c>
      <c r="X134" s="4" t="str">
        <f t="shared" si="12"/>
        <v>Basalt/s</v>
      </c>
      <c r="Z134" t="str">
        <f t="shared" si="10"/>
        <v>BS</v>
      </c>
      <c r="AF134" s="17">
        <v>133</v>
      </c>
      <c r="AG134">
        <v>37</v>
      </c>
      <c r="AI134">
        <v>205.9</v>
      </c>
      <c r="AJ134">
        <v>206.3</v>
      </c>
      <c r="AK134" t="s">
        <v>551</v>
      </c>
      <c r="AL134" t="s">
        <v>578</v>
      </c>
      <c r="AN134" s="22">
        <v>0.43</v>
      </c>
      <c r="AO134" s="22">
        <v>0.43</v>
      </c>
      <c r="AP134">
        <v>2908</v>
      </c>
      <c r="AQ134">
        <v>28.5</v>
      </c>
      <c r="AR134">
        <v>101.33</v>
      </c>
      <c r="AV134">
        <v>16.21</v>
      </c>
    </row>
    <row r="135" spans="1:50">
      <c r="A135" s="15" t="str">
        <f t="shared" si="3"/>
        <v>BHA-38</v>
      </c>
      <c r="B135" s="21">
        <f t="shared" si="4"/>
        <v>2874</v>
      </c>
      <c r="C135">
        <f t="shared" si="13"/>
        <v>0.67</v>
      </c>
      <c r="D135" t="s">
        <v>53</v>
      </c>
      <c r="E135" t="s">
        <v>53</v>
      </c>
      <c r="F135" s="6">
        <f t="shared" si="6"/>
        <v>115.3</v>
      </c>
      <c r="G135" s="6">
        <f t="shared" si="7"/>
        <v>80.2</v>
      </c>
      <c r="H135" s="6">
        <f t="shared" si="8"/>
        <v>0.27</v>
      </c>
      <c r="M135">
        <v>1</v>
      </c>
      <c r="N135" s="4">
        <f t="shared" si="9"/>
        <v>208.2</v>
      </c>
      <c r="X135" s="4" t="str">
        <f t="shared" si="12"/>
        <v>Basalt</v>
      </c>
      <c r="Z135" t="str">
        <f t="shared" si="10"/>
        <v>BS</v>
      </c>
      <c r="AF135" s="17">
        <v>134</v>
      </c>
      <c r="AG135">
        <v>38</v>
      </c>
      <c r="AI135">
        <v>208.1</v>
      </c>
      <c r="AJ135">
        <v>208.3</v>
      </c>
      <c r="AK135" t="s">
        <v>551</v>
      </c>
      <c r="AN135" s="22">
        <v>1</v>
      </c>
      <c r="AO135" s="22">
        <v>0.67</v>
      </c>
      <c r="AQ135">
        <v>28.2</v>
      </c>
      <c r="AR135">
        <v>115.3</v>
      </c>
      <c r="AS135">
        <v>80.2</v>
      </c>
      <c r="AT135">
        <v>0.27</v>
      </c>
      <c r="AV135">
        <v>16.75</v>
      </c>
    </row>
    <row r="136" spans="1:50">
      <c r="A136" s="15" t="str">
        <f t="shared" si="3"/>
        <v>BHA-39</v>
      </c>
      <c r="B136" s="21">
        <f t="shared" si="4"/>
        <v>1814</v>
      </c>
      <c r="C136">
        <v>7.81</v>
      </c>
      <c r="D136" t="s">
        <v>53</v>
      </c>
      <c r="E136" t="s">
        <v>53</v>
      </c>
      <c r="F136" s="6">
        <f t="shared" si="6"/>
        <v>9.4600000000000009</v>
      </c>
      <c r="G136" s="6" t="str">
        <f t="shared" si="7"/>
        <v/>
      </c>
      <c r="H136" s="6" t="str">
        <f t="shared" si="8"/>
        <v/>
      </c>
      <c r="M136">
        <v>3</v>
      </c>
      <c r="N136" s="4">
        <f t="shared" si="9"/>
        <v>212.10000000000002</v>
      </c>
      <c r="X136" s="4" t="str">
        <f t="shared" si="12"/>
        <v>Pyroclastics/tuff-breccia</v>
      </c>
      <c r="Z136" t="str">
        <f t="shared" si="10"/>
        <v>PYR</v>
      </c>
      <c r="AF136" s="4">
        <v>135</v>
      </c>
      <c r="AG136">
        <v>39</v>
      </c>
      <c r="AI136">
        <v>211.9</v>
      </c>
      <c r="AJ136">
        <v>212.3</v>
      </c>
      <c r="AK136" t="s">
        <v>553</v>
      </c>
      <c r="AL136" t="s">
        <v>577</v>
      </c>
      <c r="AN136" s="22">
        <v>7.81</v>
      </c>
      <c r="AO136" s="22">
        <v>7.81</v>
      </c>
      <c r="AP136">
        <v>1810</v>
      </c>
      <c r="AQ136">
        <v>17.8</v>
      </c>
      <c r="AR136">
        <v>9.4600000000000009</v>
      </c>
      <c r="AV136">
        <v>1.61</v>
      </c>
    </row>
    <row r="137" spans="1:50">
      <c r="A137" s="15" t="str">
        <f t="shared" si="3"/>
        <v>BHA-40</v>
      </c>
      <c r="B137" s="21">
        <f t="shared" si="4"/>
        <v>2752</v>
      </c>
      <c r="C137">
        <f t="shared" ref="C137:C143" si="14">IF(AO137="",AN137,AO137)</f>
        <v>1.81</v>
      </c>
      <c r="D137" t="s">
        <v>53</v>
      </c>
      <c r="E137" t="s">
        <v>53</v>
      </c>
      <c r="F137" s="6">
        <f t="shared" si="6"/>
        <v>34.200000000000003</v>
      </c>
      <c r="G137" s="6">
        <f t="shared" si="7"/>
        <v>14.2</v>
      </c>
      <c r="H137" s="6">
        <f t="shared" si="8"/>
        <v>0.1</v>
      </c>
      <c r="M137">
        <v>1</v>
      </c>
      <c r="N137" s="4">
        <f t="shared" si="9"/>
        <v>216.3</v>
      </c>
      <c r="X137" s="4" t="str">
        <f t="shared" si="12"/>
        <v>Basalt</v>
      </c>
      <c r="Z137" t="str">
        <f t="shared" si="10"/>
        <v>BS</v>
      </c>
      <c r="AF137" s="17">
        <v>136</v>
      </c>
      <c r="AG137">
        <v>40</v>
      </c>
      <c r="AI137">
        <v>216.2</v>
      </c>
      <c r="AJ137">
        <v>216.4</v>
      </c>
      <c r="AK137" t="s">
        <v>551</v>
      </c>
      <c r="AN137" s="22">
        <v>2</v>
      </c>
      <c r="AO137" s="22">
        <v>1.81</v>
      </c>
      <c r="AQ137">
        <v>27</v>
      </c>
      <c r="AR137">
        <v>34.200000000000003</v>
      </c>
      <c r="AS137">
        <v>14.2</v>
      </c>
      <c r="AT137">
        <v>0.1</v>
      </c>
      <c r="AV137">
        <v>18.149999999999999</v>
      </c>
    </row>
    <row r="138" spans="1:50">
      <c r="A138" s="15" t="str">
        <f t="shared" si="3"/>
        <v>BHA-41</v>
      </c>
      <c r="B138" s="21">
        <f t="shared" si="4"/>
        <v>1396</v>
      </c>
      <c r="C138">
        <f t="shared" si="14"/>
        <v>15</v>
      </c>
      <c r="D138" t="s">
        <v>53</v>
      </c>
      <c r="E138" t="s">
        <v>53</v>
      </c>
      <c r="F138" s="6" t="str">
        <f t="shared" si="6"/>
        <v/>
      </c>
      <c r="G138" s="6" t="str">
        <f t="shared" si="7"/>
        <v/>
      </c>
      <c r="H138" s="6" t="str">
        <f t="shared" si="8"/>
        <v/>
      </c>
      <c r="M138">
        <v>5</v>
      </c>
      <c r="N138" s="4">
        <f t="shared" si="9"/>
        <v>217.5</v>
      </c>
      <c r="X138" s="4" t="str">
        <f t="shared" si="12"/>
        <v>Basalt highly
weathered to clay</v>
      </c>
      <c r="Z138" t="str">
        <f t="shared" si="10"/>
        <v>CH</v>
      </c>
      <c r="AF138" s="17">
        <v>137</v>
      </c>
      <c r="AG138">
        <v>41</v>
      </c>
      <c r="AI138">
        <v>217.4</v>
      </c>
      <c r="AJ138">
        <v>217.6</v>
      </c>
      <c r="AK138" t="s">
        <v>555</v>
      </c>
      <c r="AN138" s="22">
        <v>15</v>
      </c>
      <c r="AQ138">
        <v>13.7</v>
      </c>
      <c r="AV138">
        <v>1.0900000000000001</v>
      </c>
    </row>
    <row r="139" spans="1:50">
      <c r="A139" s="15" t="str">
        <f t="shared" si="3"/>
        <v>BHA-42</v>
      </c>
      <c r="B139" s="21">
        <f t="shared" si="4"/>
        <v>2140</v>
      </c>
      <c r="C139">
        <f t="shared" si="14"/>
        <v>3.25</v>
      </c>
      <c r="D139" t="s">
        <v>53</v>
      </c>
      <c r="E139" t="s">
        <v>53</v>
      </c>
      <c r="F139" s="6">
        <f t="shared" si="6"/>
        <v>19.73</v>
      </c>
      <c r="G139" s="6" t="str">
        <f t="shared" si="7"/>
        <v/>
      </c>
      <c r="H139" s="6" t="str">
        <f t="shared" si="8"/>
        <v/>
      </c>
      <c r="M139">
        <v>1</v>
      </c>
      <c r="N139" s="4">
        <f t="shared" si="9"/>
        <v>220.65</v>
      </c>
      <c r="X139" s="4" t="str">
        <f t="shared" si="12"/>
        <v>Basalt/basalt-weather</v>
      </c>
      <c r="Z139" t="str">
        <f t="shared" si="10"/>
        <v>BS</v>
      </c>
      <c r="AF139" s="17">
        <v>138</v>
      </c>
      <c r="AG139">
        <v>42</v>
      </c>
      <c r="AI139">
        <v>220.5</v>
      </c>
      <c r="AJ139">
        <v>220.8</v>
      </c>
      <c r="AK139" t="s">
        <v>551</v>
      </c>
      <c r="AL139" t="s">
        <v>579</v>
      </c>
      <c r="AN139" s="22">
        <v>3.25</v>
      </c>
      <c r="AO139" s="22">
        <v>3.25</v>
      </c>
      <c r="AP139">
        <v>2141</v>
      </c>
      <c r="AQ139">
        <v>21</v>
      </c>
      <c r="AR139">
        <v>19.73</v>
      </c>
      <c r="AV139">
        <v>1.61</v>
      </c>
    </row>
    <row r="140" spans="1:50">
      <c r="A140" s="15" t="str">
        <f t="shared" si="3"/>
        <v>BHA-43</v>
      </c>
      <c r="B140" s="21">
        <f t="shared" si="4"/>
        <v>2752</v>
      </c>
      <c r="C140">
        <f t="shared" si="14"/>
        <v>1.19</v>
      </c>
      <c r="D140" t="s">
        <v>53</v>
      </c>
      <c r="E140" t="s">
        <v>53</v>
      </c>
      <c r="F140" s="6">
        <f t="shared" si="6"/>
        <v>54.13</v>
      </c>
      <c r="G140" s="6" t="str">
        <f t="shared" si="7"/>
        <v/>
      </c>
      <c r="H140" s="6" t="str">
        <f t="shared" si="8"/>
        <v/>
      </c>
      <c r="M140">
        <v>1</v>
      </c>
      <c r="N140" s="4">
        <f t="shared" si="9"/>
        <v>228.4</v>
      </c>
      <c r="X140" s="4" t="str">
        <f t="shared" si="12"/>
        <v>Basalt</v>
      </c>
      <c r="Z140" t="str">
        <f t="shared" si="10"/>
        <v>BS</v>
      </c>
      <c r="AF140" s="4">
        <v>139</v>
      </c>
      <c r="AG140">
        <v>43</v>
      </c>
      <c r="AI140">
        <v>228.3</v>
      </c>
      <c r="AJ140">
        <v>228.5</v>
      </c>
      <c r="AK140" t="s">
        <v>551</v>
      </c>
      <c r="AN140" s="22">
        <v>1.19</v>
      </c>
      <c r="AO140" s="22">
        <v>1.19</v>
      </c>
      <c r="AP140">
        <v>2748</v>
      </c>
      <c r="AQ140">
        <v>27</v>
      </c>
      <c r="AR140">
        <v>54.13</v>
      </c>
    </row>
    <row r="141" spans="1:50">
      <c r="A141" s="15" t="str">
        <f t="shared" si="3"/>
        <v>BHA-44</v>
      </c>
      <c r="B141" s="21">
        <f t="shared" si="4"/>
        <v>2895</v>
      </c>
      <c r="C141">
        <f t="shared" si="14"/>
        <v>0.43</v>
      </c>
      <c r="D141" t="s">
        <v>53</v>
      </c>
      <c r="E141" t="s">
        <v>53</v>
      </c>
      <c r="F141" s="6">
        <f t="shared" si="6"/>
        <v>98</v>
      </c>
      <c r="G141" s="6" t="str">
        <f t="shared" si="7"/>
        <v/>
      </c>
      <c r="H141" s="6" t="str">
        <f t="shared" si="8"/>
        <v/>
      </c>
      <c r="M141">
        <v>1</v>
      </c>
      <c r="N141" s="4">
        <f t="shared" si="9"/>
        <v>230.8</v>
      </c>
      <c r="X141" s="4" t="str">
        <f t="shared" si="12"/>
        <v>Basalt</v>
      </c>
      <c r="Z141" t="str">
        <f t="shared" si="10"/>
        <v>BS</v>
      </c>
      <c r="AF141" s="17">
        <v>140</v>
      </c>
      <c r="AG141">
        <v>44</v>
      </c>
      <c r="AI141">
        <v>230.7</v>
      </c>
      <c r="AJ141">
        <v>230.9</v>
      </c>
      <c r="AK141" t="s">
        <v>551</v>
      </c>
      <c r="AN141" s="22">
        <v>0.43</v>
      </c>
      <c r="AO141" s="22">
        <v>0.43</v>
      </c>
      <c r="AP141">
        <v>2895</v>
      </c>
      <c r="AQ141">
        <v>28.4</v>
      </c>
      <c r="AR141">
        <v>98</v>
      </c>
    </row>
    <row r="142" spans="1:50">
      <c r="A142" s="15" t="str">
        <f t="shared" si="3"/>
        <v>BHA-45</v>
      </c>
      <c r="B142" s="21">
        <f t="shared" si="4"/>
        <v>2589</v>
      </c>
      <c r="C142">
        <f t="shared" si="14"/>
        <v>2.8</v>
      </c>
      <c r="D142" t="s">
        <v>53</v>
      </c>
      <c r="E142" t="s">
        <v>53</v>
      </c>
      <c r="F142" s="6">
        <f t="shared" si="6"/>
        <v>64.2</v>
      </c>
      <c r="G142" s="6">
        <f t="shared" si="7"/>
        <v>29.8</v>
      </c>
      <c r="H142" s="6">
        <f t="shared" si="8"/>
        <v>0.1</v>
      </c>
      <c r="M142">
        <v>1</v>
      </c>
      <c r="N142" s="4">
        <f t="shared" si="9"/>
        <v>236.3</v>
      </c>
      <c r="X142" s="4" t="str">
        <f t="shared" si="12"/>
        <v>Basalt/Bs-vesc</v>
      </c>
      <c r="Z142" t="str">
        <f t="shared" si="10"/>
        <v>BS</v>
      </c>
      <c r="AF142" s="17">
        <v>141</v>
      </c>
      <c r="AG142">
        <v>45</v>
      </c>
      <c r="AI142">
        <v>236.2</v>
      </c>
      <c r="AJ142">
        <v>236.4</v>
      </c>
      <c r="AK142" t="s">
        <v>551</v>
      </c>
      <c r="AL142" t="s">
        <v>581</v>
      </c>
      <c r="AN142" s="22">
        <v>3</v>
      </c>
      <c r="AO142" s="22">
        <v>2.8</v>
      </c>
      <c r="AQ142">
        <v>25.4</v>
      </c>
      <c r="AR142">
        <v>64.2</v>
      </c>
      <c r="AS142">
        <v>29.8</v>
      </c>
      <c r="AT142">
        <v>0.1</v>
      </c>
      <c r="AV142">
        <v>12.36</v>
      </c>
    </row>
    <row r="143" spans="1:50">
      <c r="A143" s="15" t="str">
        <f t="shared" si="3"/>
        <v>BHA-46</v>
      </c>
      <c r="B143" s="21">
        <f t="shared" si="4"/>
        <v>2844</v>
      </c>
      <c r="C143">
        <f t="shared" si="14"/>
        <v>0.48</v>
      </c>
      <c r="D143" t="s">
        <v>53</v>
      </c>
      <c r="E143" t="s">
        <v>53</v>
      </c>
      <c r="F143" s="6">
        <f t="shared" si="6"/>
        <v>117.28</v>
      </c>
      <c r="G143" s="6" t="str">
        <f t="shared" si="7"/>
        <v/>
      </c>
      <c r="H143" s="6" t="str">
        <f t="shared" si="8"/>
        <v/>
      </c>
      <c r="M143">
        <v>1</v>
      </c>
      <c r="N143" s="4">
        <f t="shared" si="9"/>
        <v>240.35</v>
      </c>
      <c r="X143" s="4" t="str">
        <f t="shared" si="12"/>
        <v>Basalt</v>
      </c>
      <c r="Z143" t="str">
        <f t="shared" si="10"/>
        <v>BS</v>
      </c>
      <c r="AF143" s="17">
        <v>142</v>
      </c>
      <c r="AG143">
        <v>46</v>
      </c>
      <c r="AI143">
        <v>240.2</v>
      </c>
      <c r="AJ143">
        <v>240.5</v>
      </c>
      <c r="AK143" t="s">
        <v>551</v>
      </c>
      <c r="AN143" s="22">
        <v>0.48</v>
      </c>
      <c r="AO143" s="22">
        <v>0.48</v>
      </c>
      <c r="AP143">
        <v>2844</v>
      </c>
      <c r="AQ143">
        <v>27.9</v>
      </c>
      <c r="AR143">
        <v>117.28</v>
      </c>
      <c r="AV143">
        <v>13.13</v>
      </c>
    </row>
    <row r="144" spans="1:50">
      <c r="A144" s="15" t="str">
        <f t="shared" si="3"/>
        <v>BHA-48</v>
      </c>
      <c r="B144" s="21" t="str">
        <f t="shared" si="4"/>
        <v/>
      </c>
      <c r="C144">
        <v>17</v>
      </c>
      <c r="D144" t="s">
        <v>53</v>
      </c>
      <c r="E144" t="s">
        <v>53</v>
      </c>
      <c r="F144" s="6" t="str">
        <f t="shared" si="6"/>
        <v/>
      </c>
      <c r="G144" s="6" t="str">
        <f t="shared" si="7"/>
        <v/>
      </c>
      <c r="H144" s="6" t="str">
        <f t="shared" si="8"/>
        <v/>
      </c>
      <c r="M144">
        <v>5</v>
      </c>
      <c r="N144" s="4">
        <f t="shared" si="9"/>
        <v>247.65</v>
      </c>
      <c r="X144" s="4" t="str">
        <f t="shared" si="12"/>
        <v>Clay with Basalt gravel/Bs-coarse vesic</v>
      </c>
      <c r="Z144" t="str">
        <f t="shared" si="10"/>
        <v>CH</v>
      </c>
      <c r="AF144" s="4">
        <v>143</v>
      </c>
      <c r="AG144">
        <v>48</v>
      </c>
      <c r="AI144">
        <v>247.5</v>
      </c>
      <c r="AJ144">
        <v>247.8</v>
      </c>
      <c r="AK144" t="s">
        <v>556</v>
      </c>
      <c r="AL144" t="s">
        <v>580</v>
      </c>
      <c r="AN144" s="22">
        <v>17</v>
      </c>
      <c r="AW144">
        <v>65</v>
      </c>
      <c r="AX144">
        <v>31</v>
      </c>
    </row>
    <row r="145" spans="1:48">
      <c r="A145" s="15" t="str">
        <f t="shared" si="3"/>
        <v>BHA-49</v>
      </c>
      <c r="B145" s="21">
        <f t="shared" si="4"/>
        <v>1824</v>
      </c>
      <c r="C145">
        <f>IF(AO145="",AN145,AO145)</f>
        <v>11</v>
      </c>
      <c r="D145" t="s">
        <v>53</v>
      </c>
      <c r="E145" t="s">
        <v>53</v>
      </c>
      <c r="F145" s="6" t="str">
        <f t="shared" si="6"/>
        <v/>
      </c>
      <c r="G145" s="6" t="str">
        <f t="shared" si="7"/>
        <v/>
      </c>
      <c r="H145" s="6" t="str">
        <f t="shared" si="8"/>
        <v/>
      </c>
      <c r="M145">
        <v>1</v>
      </c>
      <c r="N145" s="4">
        <f t="shared" si="9"/>
        <v>248.6</v>
      </c>
      <c r="X145" s="4" t="str">
        <f t="shared" si="12"/>
        <v>Basalt/Bs-weath</v>
      </c>
      <c r="Z145" t="str">
        <f t="shared" si="10"/>
        <v>BS</v>
      </c>
      <c r="AF145" s="17">
        <v>144</v>
      </c>
      <c r="AG145">
        <v>49</v>
      </c>
      <c r="AI145">
        <v>248.5</v>
      </c>
      <c r="AJ145">
        <v>248.7</v>
      </c>
      <c r="AK145" t="s">
        <v>551</v>
      </c>
      <c r="AL145" t="s">
        <v>582</v>
      </c>
      <c r="AN145" s="22">
        <v>11</v>
      </c>
      <c r="AQ145">
        <v>17.899999999999999</v>
      </c>
      <c r="AU145">
        <v>0.24</v>
      </c>
      <c r="AV145">
        <v>3.93</v>
      </c>
    </row>
    <row r="146" spans="1:48">
      <c r="A146" s="15" t="str">
        <f t="shared" si="3"/>
        <v>BHA-50</v>
      </c>
      <c r="B146" s="21">
        <f t="shared" si="4"/>
        <v>2028</v>
      </c>
      <c r="C146">
        <v>7.9</v>
      </c>
      <c r="D146" t="s">
        <v>53</v>
      </c>
      <c r="E146" t="s">
        <v>53</v>
      </c>
      <c r="F146" s="6">
        <f t="shared" si="6"/>
        <v>9.5</v>
      </c>
      <c r="G146" s="6">
        <f t="shared" si="7"/>
        <v>9.1</v>
      </c>
      <c r="H146" s="6" t="str">
        <f t="shared" si="8"/>
        <v/>
      </c>
      <c r="M146">
        <v>3</v>
      </c>
      <c r="N146" s="4">
        <f t="shared" si="9"/>
        <v>252.6</v>
      </c>
      <c r="X146" s="4" t="str">
        <f t="shared" si="12"/>
        <v>Pyroclastics/bs-to-tuff-breccia</v>
      </c>
      <c r="Z146" t="str">
        <f t="shared" si="10"/>
        <v>PYR</v>
      </c>
      <c r="AF146" s="17">
        <v>145</v>
      </c>
      <c r="AG146">
        <v>50</v>
      </c>
      <c r="AI146">
        <v>252.5</v>
      </c>
      <c r="AJ146">
        <v>252.7</v>
      </c>
      <c r="AK146" t="s">
        <v>553</v>
      </c>
      <c r="AL146" t="s">
        <v>583</v>
      </c>
      <c r="AN146" s="22">
        <v>7.9</v>
      </c>
      <c r="AO146" s="22">
        <v>7.9</v>
      </c>
      <c r="AQ146">
        <v>19.899999999999999</v>
      </c>
      <c r="AR146">
        <v>9.5</v>
      </c>
      <c r="AS146">
        <v>9.1</v>
      </c>
      <c r="AV146">
        <v>2.54</v>
      </c>
    </row>
    <row r="147" spans="1:48">
      <c r="A147" s="15" t="str">
        <f t="shared" si="3"/>
        <v>BHA-51</v>
      </c>
      <c r="B147" s="21">
        <f t="shared" si="4"/>
        <v>2803</v>
      </c>
      <c r="C147">
        <f>IF(AO147="",AN147,AO147)</f>
        <v>1.36</v>
      </c>
      <c r="D147" t="s">
        <v>53</v>
      </c>
      <c r="E147" t="s">
        <v>53</v>
      </c>
      <c r="F147" s="6">
        <f t="shared" si="6"/>
        <v>60.9</v>
      </c>
      <c r="G147" s="6" t="str">
        <f t="shared" si="7"/>
        <v/>
      </c>
      <c r="H147" s="6" t="str">
        <f t="shared" si="8"/>
        <v/>
      </c>
      <c r="M147">
        <v>1</v>
      </c>
      <c r="N147" s="4">
        <f t="shared" si="9"/>
        <v>260</v>
      </c>
      <c r="X147" s="4" t="str">
        <f t="shared" si="12"/>
        <v>Basalt</v>
      </c>
      <c r="Z147" t="str">
        <f t="shared" si="10"/>
        <v>BS</v>
      </c>
      <c r="AF147" s="17">
        <v>146</v>
      </c>
      <c r="AG147">
        <v>51</v>
      </c>
      <c r="AI147">
        <v>259.89999999999998</v>
      </c>
      <c r="AJ147">
        <v>260.10000000000002</v>
      </c>
      <c r="AK147" t="s">
        <v>551</v>
      </c>
      <c r="AN147" s="22">
        <v>1.36</v>
      </c>
      <c r="AO147" s="22">
        <v>1.36</v>
      </c>
      <c r="AP147">
        <v>2808</v>
      </c>
      <c r="AQ147">
        <v>27.5</v>
      </c>
      <c r="AR147">
        <v>60.9</v>
      </c>
    </row>
    <row r="148" spans="1:48">
      <c r="A148" s="15" t="str">
        <f t="shared" si="3"/>
        <v>BHA-52</v>
      </c>
      <c r="B148" s="21">
        <f t="shared" si="4"/>
        <v>1997</v>
      </c>
      <c r="C148">
        <v>6.3</v>
      </c>
      <c r="D148" t="s">
        <v>53</v>
      </c>
      <c r="E148" t="s">
        <v>53</v>
      </c>
      <c r="F148" s="6">
        <f t="shared" si="6"/>
        <v>2.6</v>
      </c>
      <c r="G148" s="6" t="str">
        <f t="shared" si="7"/>
        <v/>
      </c>
      <c r="H148" s="6" t="str">
        <f t="shared" si="8"/>
        <v/>
      </c>
      <c r="M148">
        <v>3</v>
      </c>
      <c r="N148" s="4">
        <f t="shared" si="9"/>
        <v>262.29999999999995</v>
      </c>
      <c r="X148" s="4" t="str">
        <f t="shared" si="12"/>
        <v>Pyroclastics/tuff-breccia</v>
      </c>
      <c r="Z148" t="str">
        <f t="shared" si="10"/>
        <v>PYR</v>
      </c>
      <c r="AF148" s="4">
        <v>147</v>
      </c>
      <c r="AG148">
        <v>52</v>
      </c>
      <c r="AI148">
        <v>262.2</v>
      </c>
      <c r="AJ148">
        <v>262.39999999999998</v>
      </c>
      <c r="AK148" t="s">
        <v>553</v>
      </c>
      <c r="AL148" t="s">
        <v>577</v>
      </c>
      <c r="AN148" s="22">
        <v>6.3</v>
      </c>
      <c r="AO148" s="22">
        <v>6.3</v>
      </c>
      <c r="AP148">
        <v>1994</v>
      </c>
      <c r="AQ148">
        <v>19.600000000000001</v>
      </c>
      <c r="AR148">
        <v>2.6</v>
      </c>
    </row>
    <row r="149" spans="1:48">
      <c r="A149" s="15" t="str">
        <f t="shared" si="3"/>
        <v>BHA-53</v>
      </c>
      <c r="B149" s="21">
        <f t="shared" si="4"/>
        <v>2731</v>
      </c>
      <c r="C149">
        <f>IF(AO149="",AN149,AO149)</f>
        <v>1.1000000000000001</v>
      </c>
      <c r="D149" t="s">
        <v>53</v>
      </c>
      <c r="E149" t="s">
        <v>53</v>
      </c>
      <c r="F149" s="6" t="str">
        <f t="shared" si="6"/>
        <v/>
      </c>
      <c r="G149" s="6" t="str">
        <f t="shared" si="7"/>
        <v/>
      </c>
      <c r="H149" s="6" t="str">
        <f t="shared" si="8"/>
        <v/>
      </c>
      <c r="M149">
        <v>1</v>
      </c>
      <c r="N149" s="4">
        <f t="shared" si="9"/>
        <v>269.39999999999998</v>
      </c>
      <c r="X149" s="4" t="str">
        <f t="shared" si="12"/>
        <v>Basalt</v>
      </c>
      <c r="Z149" t="str">
        <f t="shared" si="10"/>
        <v>BS</v>
      </c>
      <c r="AF149" s="17">
        <v>148</v>
      </c>
      <c r="AG149">
        <v>53</v>
      </c>
      <c r="AI149">
        <v>269.3</v>
      </c>
      <c r="AJ149">
        <v>269.5</v>
      </c>
      <c r="AK149" t="s">
        <v>551</v>
      </c>
      <c r="AN149" s="22">
        <v>1.1000000000000001</v>
      </c>
      <c r="AQ149">
        <v>26.8</v>
      </c>
      <c r="AU149">
        <v>5.33</v>
      </c>
      <c r="AV149">
        <v>14.96</v>
      </c>
    </row>
    <row r="150" spans="1:48">
      <c r="A150" s="15" t="str">
        <f t="shared" si="3"/>
        <v>BHA-54</v>
      </c>
      <c r="B150" s="21">
        <f t="shared" si="4"/>
        <v>1957</v>
      </c>
      <c r="C150">
        <v>4.5999999999999996</v>
      </c>
      <c r="D150" t="s">
        <v>53</v>
      </c>
      <c r="E150" t="s">
        <v>53</v>
      </c>
      <c r="F150" s="6" t="str">
        <f t="shared" si="6"/>
        <v/>
      </c>
      <c r="G150" s="6" t="str">
        <f t="shared" si="7"/>
        <v/>
      </c>
      <c r="H150" s="6" t="str">
        <f t="shared" si="8"/>
        <v/>
      </c>
      <c r="M150">
        <v>3</v>
      </c>
      <c r="N150" s="4">
        <f t="shared" si="9"/>
        <v>273.20000000000005</v>
      </c>
      <c r="X150" s="4" t="str">
        <f t="shared" si="12"/>
        <v>Pyroclastics</v>
      </c>
      <c r="Z150" t="str">
        <f t="shared" si="10"/>
        <v>PYR</v>
      </c>
      <c r="AF150" s="17">
        <v>149</v>
      </c>
      <c r="AG150">
        <v>54</v>
      </c>
      <c r="AI150">
        <v>273.10000000000002</v>
      </c>
      <c r="AJ150">
        <v>273.3</v>
      </c>
      <c r="AK150" t="s">
        <v>553</v>
      </c>
      <c r="AN150" s="22">
        <v>4.5999999999999996</v>
      </c>
      <c r="AP150">
        <v>1953</v>
      </c>
      <c r="AQ150">
        <v>19.2</v>
      </c>
      <c r="AU150">
        <v>0.19</v>
      </c>
      <c r="AV150">
        <v>0.38</v>
      </c>
    </row>
    <row r="151" spans="1:48">
      <c r="A151" s="15" t="str">
        <f t="shared" si="3"/>
        <v>BHA-55</v>
      </c>
      <c r="B151" s="21">
        <f t="shared" si="4"/>
        <v>1875</v>
      </c>
      <c r="C151">
        <f>IF(AO151="",AN151,AO151)</f>
        <v>6.37</v>
      </c>
      <c r="D151" t="s">
        <v>53</v>
      </c>
      <c r="E151" t="s">
        <v>53</v>
      </c>
      <c r="F151" s="6">
        <f t="shared" si="6"/>
        <v>8</v>
      </c>
      <c r="G151" s="6">
        <f t="shared" si="7"/>
        <v>12.6</v>
      </c>
      <c r="H151" s="6">
        <f t="shared" si="8"/>
        <v>0.41</v>
      </c>
      <c r="M151">
        <v>1</v>
      </c>
      <c r="N151" s="4">
        <f t="shared" si="9"/>
        <v>280.14999999999998</v>
      </c>
      <c r="X151" s="4" t="str">
        <f t="shared" si="12"/>
        <v>Basalt/Bs-coarse vesic</v>
      </c>
      <c r="Z151" t="str">
        <f t="shared" si="10"/>
        <v>BS</v>
      </c>
      <c r="AF151" s="17">
        <v>150</v>
      </c>
      <c r="AG151">
        <v>55</v>
      </c>
      <c r="AI151">
        <v>280</v>
      </c>
      <c r="AJ151">
        <v>280.3</v>
      </c>
      <c r="AK151" t="s">
        <v>551</v>
      </c>
      <c r="AL151" t="s">
        <v>580</v>
      </c>
      <c r="AN151" s="22">
        <v>7.9</v>
      </c>
      <c r="AO151" s="22">
        <v>6.37</v>
      </c>
      <c r="AP151">
        <v>1808</v>
      </c>
      <c r="AQ151">
        <v>18.399999999999999</v>
      </c>
      <c r="AR151">
        <v>8</v>
      </c>
      <c r="AS151">
        <v>12.6</v>
      </c>
      <c r="AT151">
        <v>0.41</v>
      </c>
      <c r="AV151">
        <v>1.08</v>
      </c>
    </row>
    <row r="152" spans="1:48">
      <c r="A152" s="15" t="str">
        <f t="shared" si="3"/>
        <v>BHA-56</v>
      </c>
      <c r="B152" s="21">
        <f t="shared" si="4"/>
        <v>2089</v>
      </c>
      <c r="C152">
        <v>5</v>
      </c>
      <c r="D152" t="s">
        <v>53</v>
      </c>
      <c r="E152" t="s">
        <v>53</v>
      </c>
      <c r="F152" s="6">
        <f t="shared" si="6"/>
        <v>10.199999999999999</v>
      </c>
      <c r="G152" s="6" t="str">
        <f t="shared" si="7"/>
        <v/>
      </c>
      <c r="H152" s="6" t="str">
        <f t="shared" si="8"/>
        <v/>
      </c>
      <c r="M152">
        <v>3</v>
      </c>
      <c r="N152" s="4">
        <f t="shared" si="9"/>
        <v>286.25</v>
      </c>
      <c r="X152" s="4" t="str">
        <f t="shared" si="12"/>
        <v>Pyroclastics</v>
      </c>
      <c r="Z152" t="str">
        <f t="shared" si="10"/>
        <v>PYR</v>
      </c>
      <c r="AF152" s="4">
        <v>151</v>
      </c>
      <c r="AG152">
        <v>56</v>
      </c>
      <c r="AI152">
        <v>286.10000000000002</v>
      </c>
      <c r="AJ152">
        <v>286.39999999999998</v>
      </c>
      <c r="AK152" t="s">
        <v>553</v>
      </c>
      <c r="AN152" s="22">
        <v>5</v>
      </c>
      <c r="AO152" s="22">
        <v>4.79</v>
      </c>
      <c r="AQ152">
        <v>20.5</v>
      </c>
      <c r="AR152">
        <v>10.199999999999999</v>
      </c>
      <c r="AV152">
        <v>1.97</v>
      </c>
    </row>
    <row r="153" spans="1:48">
      <c r="A153" s="15" t="str">
        <f t="shared" si="3"/>
        <v>BHA-57</v>
      </c>
      <c r="B153" s="21">
        <f t="shared" si="4"/>
        <v>2680</v>
      </c>
      <c r="C153">
        <f t="shared" ref="C153:C155" si="15">IF(AO153="",AN153,AO153)</f>
        <v>2.09</v>
      </c>
      <c r="D153" t="s">
        <v>53</v>
      </c>
      <c r="E153" t="s">
        <v>53</v>
      </c>
      <c r="F153" s="6">
        <f t="shared" si="6"/>
        <v>22.6</v>
      </c>
      <c r="G153" s="6" t="str">
        <f t="shared" si="7"/>
        <v/>
      </c>
      <c r="H153" s="6" t="str">
        <f t="shared" si="8"/>
        <v/>
      </c>
      <c r="M153">
        <v>1</v>
      </c>
      <c r="N153" s="4">
        <f t="shared" si="9"/>
        <v>289.60000000000002</v>
      </c>
      <c r="X153" s="4" t="str">
        <f t="shared" si="12"/>
        <v>Basalt</v>
      </c>
      <c r="Z153" t="str">
        <f t="shared" si="10"/>
        <v>BS</v>
      </c>
      <c r="AF153" s="17">
        <v>152</v>
      </c>
      <c r="AG153">
        <v>57</v>
      </c>
      <c r="AI153">
        <v>289.5</v>
      </c>
      <c r="AJ153">
        <v>289.7</v>
      </c>
      <c r="AK153" t="s">
        <v>551</v>
      </c>
      <c r="AN153" s="22">
        <v>2</v>
      </c>
      <c r="AO153" s="22">
        <v>2.09</v>
      </c>
      <c r="AQ153">
        <v>26.3</v>
      </c>
      <c r="AR153">
        <v>22.6</v>
      </c>
    </row>
    <row r="154" spans="1:48">
      <c r="A154" s="15" t="str">
        <f t="shared" si="3"/>
        <v>BHA-58</v>
      </c>
      <c r="B154" s="21">
        <f t="shared" si="4"/>
        <v>2884</v>
      </c>
      <c r="C154">
        <f t="shared" si="15"/>
        <v>0.47</v>
      </c>
      <c r="D154" t="s">
        <v>53</v>
      </c>
      <c r="E154" t="s">
        <v>53</v>
      </c>
      <c r="F154" s="6">
        <f t="shared" si="6"/>
        <v>61.7</v>
      </c>
      <c r="G154" s="6" t="str">
        <f t="shared" si="7"/>
        <v/>
      </c>
      <c r="H154" s="6" t="str">
        <f t="shared" si="8"/>
        <v/>
      </c>
      <c r="M154">
        <v>1</v>
      </c>
      <c r="N154" s="4">
        <f t="shared" si="9"/>
        <v>297.14999999999998</v>
      </c>
      <c r="X154" s="4" t="str">
        <f t="shared" si="12"/>
        <v>Basalt</v>
      </c>
      <c r="Z154" t="str">
        <f t="shared" si="10"/>
        <v>BS</v>
      </c>
      <c r="AF154" s="17">
        <v>153</v>
      </c>
      <c r="AG154">
        <v>58</v>
      </c>
      <c r="AI154">
        <v>297.10000000000002</v>
      </c>
      <c r="AJ154">
        <v>297.2</v>
      </c>
      <c r="AK154" t="s">
        <v>551</v>
      </c>
      <c r="AN154" s="22">
        <v>0</v>
      </c>
      <c r="AO154" s="22">
        <v>0.47</v>
      </c>
      <c r="AQ154">
        <v>28.3</v>
      </c>
      <c r="AR154">
        <v>61.7</v>
      </c>
    </row>
    <row r="155" spans="1:48">
      <c r="A155" s="15" t="str">
        <f t="shared" si="3"/>
        <v>BHA-59</v>
      </c>
      <c r="B155" s="21">
        <f t="shared" si="4"/>
        <v>1926</v>
      </c>
      <c r="C155">
        <f t="shared" si="15"/>
        <v>8</v>
      </c>
      <c r="D155" t="s">
        <v>53</v>
      </c>
      <c r="E155" t="s">
        <v>53</v>
      </c>
      <c r="F155" s="6" t="str">
        <f t="shared" si="6"/>
        <v/>
      </c>
      <c r="G155" s="6" t="str">
        <f t="shared" si="7"/>
        <v/>
      </c>
      <c r="H155" s="6" t="str">
        <f t="shared" si="8"/>
        <v/>
      </c>
      <c r="M155">
        <v>1</v>
      </c>
      <c r="N155" s="4">
        <f t="shared" si="9"/>
        <v>301.70000000000005</v>
      </c>
      <c r="X155" s="4" t="str">
        <f t="shared" si="12"/>
        <v>Pyroclastics</v>
      </c>
      <c r="Z155" t="str">
        <f t="shared" si="10"/>
        <v>BS</v>
      </c>
      <c r="AF155" s="17">
        <v>154</v>
      </c>
      <c r="AG155">
        <v>59</v>
      </c>
      <c r="AI155">
        <v>301.60000000000002</v>
      </c>
      <c r="AJ155">
        <v>301.8</v>
      </c>
      <c r="AK155" t="s">
        <v>553</v>
      </c>
      <c r="AN155" s="22">
        <v>8</v>
      </c>
      <c r="AQ155">
        <v>18.899999999999999</v>
      </c>
      <c r="AU155">
        <v>0.52</v>
      </c>
      <c r="AV155">
        <v>1.0900000000000001</v>
      </c>
    </row>
    <row r="156" spans="1:48">
      <c r="A156" s="15" t="str">
        <f t="shared" si="3"/>
        <v>BHA-60</v>
      </c>
      <c r="B156" s="21" t="str">
        <f t="shared" si="4"/>
        <v/>
      </c>
      <c r="C156">
        <v>8</v>
      </c>
      <c r="D156" t="s">
        <v>53</v>
      </c>
      <c r="E156" t="s">
        <v>53</v>
      </c>
      <c r="F156" s="6" t="str">
        <f t="shared" si="6"/>
        <v/>
      </c>
      <c r="G156" s="6" t="str">
        <f t="shared" si="7"/>
        <v/>
      </c>
      <c r="H156" s="6" t="str">
        <f t="shared" si="8"/>
        <v/>
      </c>
      <c r="M156">
        <v>3</v>
      </c>
      <c r="N156" s="4">
        <f t="shared" si="9"/>
        <v>305.95</v>
      </c>
      <c r="X156" s="4" t="str">
        <f t="shared" si="12"/>
        <v>Pyroclastics
highly weathered</v>
      </c>
      <c r="Z156" t="str">
        <f t="shared" si="10"/>
        <v>PYR</v>
      </c>
      <c r="AF156" s="4">
        <v>155</v>
      </c>
      <c r="AG156">
        <v>60</v>
      </c>
      <c r="AI156">
        <v>305.89999999999998</v>
      </c>
      <c r="AJ156">
        <v>306</v>
      </c>
      <c r="AK156" t="s">
        <v>557</v>
      </c>
      <c r="AN156" s="22">
        <v>8</v>
      </c>
      <c r="AU156" s="23">
        <v>0.13</v>
      </c>
    </row>
    <row r="157" spans="1:48">
      <c r="A157" s="15" t="str">
        <f t="shared" si="3"/>
        <v>BHA-61</v>
      </c>
      <c r="B157" s="21">
        <f t="shared" si="4"/>
        <v>2721</v>
      </c>
      <c r="C157">
        <f t="shared" ref="C157:C158" si="16">IF(AO157="",AN157,AO157)</f>
        <v>2.2799999999999998</v>
      </c>
      <c r="D157" t="s">
        <v>53</v>
      </c>
      <c r="E157" t="s">
        <v>53</v>
      </c>
      <c r="F157" s="6">
        <f t="shared" si="6"/>
        <v>92.9</v>
      </c>
      <c r="G157" s="6" t="str">
        <f t="shared" si="7"/>
        <v/>
      </c>
      <c r="H157" s="6" t="str">
        <f t="shared" si="8"/>
        <v/>
      </c>
      <c r="M157">
        <v>1</v>
      </c>
      <c r="N157" s="4">
        <f t="shared" si="9"/>
        <v>311.29999999999995</v>
      </c>
      <c r="X157" s="4" t="str">
        <f t="shared" si="12"/>
        <v>Basalt</v>
      </c>
      <c r="Z157" t="str">
        <f t="shared" si="10"/>
        <v>BS</v>
      </c>
      <c r="AF157" s="17">
        <v>156</v>
      </c>
      <c r="AG157">
        <v>61</v>
      </c>
      <c r="AI157">
        <v>311.2</v>
      </c>
      <c r="AJ157">
        <v>311.39999999999998</v>
      </c>
      <c r="AK157" t="s">
        <v>551</v>
      </c>
      <c r="AN157" s="22">
        <v>2</v>
      </c>
      <c r="AO157" s="22">
        <v>2.2799999999999998</v>
      </c>
      <c r="AQ157">
        <v>26.7</v>
      </c>
      <c r="AR157">
        <v>92.9</v>
      </c>
      <c r="AV157">
        <v>10.51</v>
      </c>
    </row>
    <row r="158" spans="1:48">
      <c r="A158" s="15" t="str">
        <f t="shared" si="3"/>
        <v>BHA-62</v>
      </c>
      <c r="B158" s="21">
        <f t="shared" si="4"/>
        <v>2609</v>
      </c>
      <c r="C158">
        <f t="shared" si="16"/>
        <v>3.63</v>
      </c>
      <c r="D158" t="s">
        <v>53</v>
      </c>
      <c r="E158" t="s">
        <v>53</v>
      </c>
      <c r="F158" s="6">
        <f t="shared" si="6"/>
        <v>62.7</v>
      </c>
      <c r="G158" s="6">
        <f t="shared" si="7"/>
        <v>54.7</v>
      </c>
      <c r="H158" s="6">
        <f t="shared" si="8"/>
        <v>0.24</v>
      </c>
      <c r="M158">
        <v>1</v>
      </c>
      <c r="N158" s="4">
        <f t="shared" si="9"/>
        <v>317.5</v>
      </c>
      <c r="X158" s="4" t="str">
        <f t="shared" si="12"/>
        <v>Basalt</v>
      </c>
      <c r="Z158" t="str">
        <f t="shared" si="10"/>
        <v>BS</v>
      </c>
      <c r="AF158" s="17">
        <v>157</v>
      </c>
      <c r="AG158">
        <v>62</v>
      </c>
      <c r="AI158">
        <v>317.39999999999998</v>
      </c>
      <c r="AJ158">
        <v>317.60000000000002</v>
      </c>
      <c r="AK158" t="s">
        <v>551</v>
      </c>
      <c r="AN158" s="22">
        <v>4</v>
      </c>
      <c r="AO158" s="22">
        <v>3.63</v>
      </c>
      <c r="AQ158">
        <v>25.6</v>
      </c>
      <c r="AR158">
        <v>62.7</v>
      </c>
      <c r="AS158">
        <v>54.7</v>
      </c>
      <c r="AT158">
        <v>0.24</v>
      </c>
    </row>
    <row r="159" spans="1:48">
      <c r="A159" s="15" t="str">
        <f t="shared" si="3"/>
        <v>BHA-63</v>
      </c>
      <c r="B159" s="21">
        <f t="shared" si="4"/>
        <v>2038</v>
      </c>
      <c r="C159">
        <v>6</v>
      </c>
      <c r="D159" t="s">
        <v>53</v>
      </c>
      <c r="E159" t="s">
        <v>53</v>
      </c>
      <c r="F159" s="6">
        <f t="shared" si="6"/>
        <v>5.9</v>
      </c>
      <c r="G159" s="6" t="str">
        <f t="shared" si="7"/>
        <v/>
      </c>
      <c r="H159" s="6" t="str">
        <f t="shared" si="8"/>
        <v/>
      </c>
      <c r="M159">
        <v>3</v>
      </c>
      <c r="N159" s="4">
        <f t="shared" si="9"/>
        <v>321.85000000000002</v>
      </c>
      <c r="X159" s="4" t="str">
        <f t="shared" si="12"/>
        <v>Pyroclastics</v>
      </c>
      <c r="Z159" t="str">
        <f t="shared" si="10"/>
        <v>PYR</v>
      </c>
      <c r="AF159" s="17">
        <v>158</v>
      </c>
      <c r="AG159">
        <v>63</v>
      </c>
      <c r="AI159">
        <v>321.7</v>
      </c>
      <c r="AJ159">
        <v>322</v>
      </c>
      <c r="AK159" t="s">
        <v>553</v>
      </c>
      <c r="AN159" s="22">
        <v>6</v>
      </c>
      <c r="AO159" s="22">
        <v>6.13</v>
      </c>
      <c r="AQ159">
        <v>20</v>
      </c>
      <c r="AR159">
        <v>5.9</v>
      </c>
      <c r="AV159">
        <v>0.93</v>
      </c>
    </row>
    <row r="160" spans="1:48">
      <c r="A160" s="15" t="str">
        <f t="shared" si="3"/>
        <v>BHA-64</v>
      </c>
      <c r="B160" s="21">
        <f t="shared" si="4"/>
        <v>3068</v>
      </c>
      <c r="C160">
        <f>IF(AO160="",AN160,AO160)</f>
        <v>0.05</v>
      </c>
      <c r="D160" t="s">
        <v>53</v>
      </c>
      <c r="E160" t="s">
        <v>53</v>
      </c>
      <c r="F160" s="6">
        <f t="shared" si="6"/>
        <v>45.7</v>
      </c>
      <c r="G160" s="6" t="str">
        <f t="shared" si="7"/>
        <v/>
      </c>
      <c r="H160" s="6" t="str">
        <f t="shared" si="8"/>
        <v/>
      </c>
      <c r="M160">
        <v>1</v>
      </c>
      <c r="N160" s="4">
        <f t="shared" si="9"/>
        <v>327.14999999999998</v>
      </c>
      <c r="X160" s="4" t="str">
        <f t="shared" si="12"/>
        <v>Basalt</v>
      </c>
      <c r="Z160" t="str">
        <f t="shared" si="10"/>
        <v>BS</v>
      </c>
      <c r="AF160" s="4">
        <v>159</v>
      </c>
      <c r="AG160">
        <v>64</v>
      </c>
      <c r="AI160">
        <v>327</v>
      </c>
      <c r="AJ160">
        <v>327.3</v>
      </c>
      <c r="AK160" t="s">
        <v>551</v>
      </c>
      <c r="AN160" s="22">
        <v>8</v>
      </c>
      <c r="AO160" s="22">
        <v>0.05</v>
      </c>
      <c r="AQ160">
        <v>30.1</v>
      </c>
      <c r="AR160">
        <v>45.7</v>
      </c>
      <c r="AV160">
        <v>4.42</v>
      </c>
    </row>
    <row r="161" spans="1:50">
      <c r="A161" s="15" t="str">
        <f t="shared" si="3"/>
        <v>BHA-65</v>
      </c>
      <c r="B161" s="21">
        <f t="shared" si="4"/>
        <v>1743</v>
      </c>
      <c r="C161">
        <v>8</v>
      </c>
      <c r="D161" t="s">
        <v>53</v>
      </c>
      <c r="E161" t="s">
        <v>53</v>
      </c>
      <c r="F161" s="6">
        <f t="shared" si="6"/>
        <v>8.9</v>
      </c>
      <c r="G161" s="6" t="str">
        <f t="shared" si="7"/>
        <v/>
      </c>
      <c r="H161" s="6" t="str">
        <f t="shared" si="8"/>
        <v/>
      </c>
      <c r="M161">
        <v>3</v>
      </c>
      <c r="N161" s="4">
        <f t="shared" si="9"/>
        <v>331.1</v>
      </c>
      <c r="X161" s="4" t="str">
        <f t="shared" si="12"/>
        <v>Pyroclastics</v>
      </c>
      <c r="Z161" t="str">
        <f t="shared" si="10"/>
        <v>PYR</v>
      </c>
      <c r="AF161" s="17">
        <v>160</v>
      </c>
      <c r="AG161">
        <v>65</v>
      </c>
      <c r="AI161">
        <v>331</v>
      </c>
      <c r="AJ161">
        <v>331.2</v>
      </c>
      <c r="AK161" t="s">
        <v>553</v>
      </c>
      <c r="AN161" s="22">
        <v>8</v>
      </c>
      <c r="AO161" s="22" t="s">
        <v>592</v>
      </c>
      <c r="AQ161">
        <v>17.100000000000001</v>
      </c>
      <c r="AR161">
        <v>8.9</v>
      </c>
    </row>
    <row r="162" spans="1:50">
      <c r="A162" s="15" t="str">
        <f t="shared" si="3"/>
        <v>BHA-66</v>
      </c>
      <c r="B162" s="21">
        <f t="shared" si="4"/>
        <v>2344</v>
      </c>
      <c r="C162">
        <f t="shared" ref="C162:C166" si="17">IF(AO162="",AN162,AO162)</f>
        <v>4.26</v>
      </c>
      <c r="D162" t="s">
        <v>53</v>
      </c>
      <c r="E162" t="s">
        <v>53</v>
      </c>
      <c r="F162" s="6">
        <f t="shared" si="6"/>
        <v>29.8</v>
      </c>
      <c r="G162" s="6">
        <f t="shared" si="7"/>
        <v>26</v>
      </c>
      <c r="H162" s="6">
        <f t="shared" si="8"/>
        <v>0.16</v>
      </c>
      <c r="M162">
        <v>1</v>
      </c>
      <c r="N162" s="4">
        <f t="shared" si="9"/>
        <v>336.04999999999995</v>
      </c>
      <c r="X162" s="4" t="str">
        <f t="shared" si="12"/>
        <v>Basalt</v>
      </c>
      <c r="Z162" t="str">
        <f t="shared" si="10"/>
        <v>BS</v>
      </c>
      <c r="AF162" s="17">
        <v>161</v>
      </c>
      <c r="AG162">
        <v>66</v>
      </c>
      <c r="AI162">
        <v>335.9</v>
      </c>
      <c r="AJ162">
        <v>336.2</v>
      </c>
      <c r="AK162" t="s">
        <v>551</v>
      </c>
      <c r="AN162" s="22">
        <v>4</v>
      </c>
      <c r="AO162" s="22">
        <v>4.26</v>
      </c>
      <c r="AQ162">
        <v>23</v>
      </c>
      <c r="AR162">
        <v>29.8</v>
      </c>
      <c r="AS162">
        <v>26</v>
      </c>
      <c r="AT162">
        <v>0.16</v>
      </c>
      <c r="AV162">
        <v>7.55</v>
      </c>
    </row>
    <row r="163" spans="1:50">
      <c r="A163" s="15" t="str">
        <f t="shared" ref="A163:A226" si="18">CONCATENATE("BHA-",AG163)</f>
        <v>BHA-67</v>
      </c>
      <c r="B163" s="21">
        <f t="shared" si="4"/>
        <v>2772</v>
      </c>
      <c r="C163">
        <f t="shared" si="17"/>
        <v>1</v>
      </c>
      <c r="D163" t="s">
        <v>53</v>
      </c>
      <c r="E163" t="s">
        <v>53</v>
      </c>
      <c r="F163" s="6">
        <f t="shared" si="6"/>
        <v>41.1</v>
      </c>
      <c r="G163" s="6" t="str">
        <f t="shared" si="7"/>
        <v/>
      </c>
      <c r="H163" s="6" t="str">
        <f t="shared" si="8"/>
        <v/>
      </c>
      <c r="M163">
        <v>1</v>
      </c>
      <c r="N163" s="4">
        <f t="shared" si="9"/>
        <v>343.4</v>
      </c>
      <c r="X163" s="4" t="str">
        <f t="shared" si="12"/>
        <v>Basalt</v>
      </c>
      <c r="Z163" t="str">
        <f t="shared" si="10"/>
        <v>BS</v>
      </c>
      <c r="AF163" s="17">
        <v>162</v>
      </c>
      <c r="AG163">
        <v>67</v>
      </c>
      <c r="AI163">
        <v>343.2</v>
      </c>
      <c r="AJ163">
        <v>343.6</v>
      </c>
      <c r="AK163" t="s">
        <v>551</v>
      </c>
      <c r="AN163" s="22">
        <v>1</v>
      </c>
      <c r="AO163" s="22">
        <v>1</v>
      </c>
      <c r="AQ163">
        <v>27.2</v>
      </c>
      <c r="AR163">
        <v>41.1</v>
      </c>
      <c r="AV163">
        <v>12.53</v>
      </c>
    </row>
    <row r="164" spans="1:50">
      <c r="A164" s="15" t="str">
        <f t="shared" si="18"/>
        <v>BHA-68</v>
      </c>
      <c r="B164" s="21">
        <f t="shared" si="4"/>
        <v>2018</v>
      </c>
      <c r="C164">
        <f t="shared" si="17"/>
        <v>6.83</v>
      </c>
      <c r="D164" t="s">
        <v>53</v>
      </c>
      <c r="E164" t="s">
        <v>53</v>
      </c>
      <c r="F164" s="6">
        <f t="shared" si="6"/>
        <v>12.3</v>
      </c>
      <c r="G164" s="6">
        <f t="shared" si="7"/>
        <v>7.8</v>
      </c>
      <c r="H164" s="6">
        <f t="shared" si="8"/>
        <v>0.21</v>
      </c>
      <c r="M164">
        <v>1</v>
      </c>
      <c r="N164" s="4">
        <f t="shared" si="9"/>
        <v>346.65</v>
      </c>
      <c r="X164" s="4" t="str">
        <f t="shared" si="12"/>
        <v>Breccia</v>
      </c>
      <c r="Z164" t="str">
        <f t="shared" si="10"/>
        <v>BS</v>
      </c>
      <c r="AF164" s="4">
        <v>163</v>
      </c>
      <c r="AG164">
        <v>68</v>
      </c>
      <c r="AI164">
        <v>346.5</v>
      </c>
      <c r="AJ164">
        <v>346.8</v>
      </c>
      <c r="AK164" t="s">
        <v>558</v>
      </c>
      <c r="AN164" s="22">
        <v>7</v>
      </c>
      <c r="AO164" s="22">
        <v>6.83</v>
      </c>
      <c r="AQ164">
        <v>19.8</v>
      </c>
      <c r="AR164">
        <v>12.3</v>
      </c>
      <c r="AS164">
        <v>7.8</v>
      </c>
      <c r="AT164">
        <v>0.21</v>
      </c>
      <c r="AV164">
        <v>2.71</v>
      </c>
    </row>
    <row r="165" spans="1:50">
      <c r="A165" s="15" t="str">
        <f t="shared" si="18"/>
        <v>BHA-69</v>
      </c>
      <c r="B165" s="21">
        <f t="shared" ref="B165:B228" si="19">IF(AQ165="","",INT(AQ165*1000/9.81))</f>
        <v>2456</v>
      </c>
      <c r="C165">
        <f t="shared" si="17"/>
        <v>4</v>
      </c>
      <c r="D165" t="s">
        <v>53</v>
      </c>
      <c r="E165" t="s">
        <v>53</v>
      </c>
      <c r="F165" s="6" t="str">
        <f t="shared" ref="F165:F228" si="20">IF(AR165="","",AR165)</f>
        <v/>
      </c>
      <c r="G165" s="6" t="str">
        <f t="shared" ref="G165:G228" si="21">IF(AS165="","",AS165)</f>
        <v/>
      </c>
      <c r="H165" s="6" t="str">
        <f t="shared" ref="H165:H228" si="22">IF(AT165="","",AT165)</f>
        <v/>
      </c>
      <c r="M165">
        <v>1</v>
      </c>
      <c r="N165" s="4">
        <f t="shared" ref="N165:N228" si="23">AVERAGE(AI165:AJ165)</f>
        <v>351.04999999999995</v>
      </c>
      <c r="X165" s="4" t="str">
        <f t="shared" si="12"/>
        <v>Basalt</v>
      </c>
      <c r="Z165" t="str">
        <f t="shared" ref="Z165:Z228" si="24">IF(M165=1,"BS",IF(M165=3,"PYR",IF(M165=4,"CG","CH")))</f>
        <v>BS</v>
      </c>
      <c r="AF165" s="17">
        <v>164</v>
      </c>
      <c r="AG165">
        <v>69</v>
      </c>
      <c r="AI165">
        <v>350.9</v>
      </c>
      <c r="AJ165">
        <v>351.2</v>
      </c>
      <c r="AK165" t="s">
        <v>551</v>
      </c>
      <c r="AN165" s="22">
        <v>4</v>
      </c>
      <c r="AQ165">
        <v>24.1</v>
      </c>
      <c r="AU165">
        <v>0.35</v>
      </c>
      <c r="AV165">
        <v>5.69</v>
      </c>
    </row>
    <row r="166" spans="1:50">
      <c r="A166" s="15" t="str">
        <f t="shared" si="18"/>
        <v>BHA-70</v>
      </c>
      <c r="B166" s="21">
        <f t="shared" si="19"/>
        <v>2721</v>
      </c>
      <c r="C166">
        <f t="shared" si="17"/>
        <v>2.23</v>
      </c>
      <c r="D166" t="s">
        <v>53</v>
      </c>
      <c r="E166" t="s">
        <v>53</v>
      </c>
      <c r="F166" s="6">
        <f t="shared" si="20"/>
        <v>62.4</v>
      </c>
      <c r="G166" s="6" t="str">
        <f t="shared" si="21"/>
        <v/>
      </c>
      <c r="H166" s="6" t="str">
        <f t="shared" si="22"/>
        <v/>
      </c>
      <c r="M166">
        <v>1</v>
      </c>
      <c r="N166" s="4">
        <f t="shared" si="23"/>
        <v>353.04999999999995</v>
      </c>
      <c r="X166" s="4" t="str">
        <f t="shared" si="12"/>
        <v>Basalt</v>
      </c>
      <c r="Z166" t="str">
        <f t="shared" si="24"/>
        <v>BS</v>
      </c>
      <c r="AF166" s="17">
        <v>165</v>
      </c>
      <c r="AG166">
        <v>70</v>
      </c>
      <c r="AI166">
        <v>352.9</v>
      </c>
      <c r="AJ166">
        <v>353.2</v>
      </c>
      <c r="AK166" t="s">
        <v>551</v>
      </c>
      <c r="AN166" s="22">
        <v>2</v>
      </c>
      <c r="AO166" s="22">
        <v>2.23</v>
      </c>
      <c r="AQ166">
        <v>26.7</v>
      </c>
      <c r="AR166">
        <v>62.4</v>
      </c>
      <c r="AV166">
        <v>8.67</v>
      </c>
    </row>
    <row r="167" spans="1:50">
      <c r="A167" s="15" t="str">
        <f t="shared" si="18"/>
        <v>BHA-71</v>
      </c>
      <c r="B167" s="21" t="str">
        <f t="shared" si="19"/>
        <v/>
      </c>
      <c r="C167">
        <v>15</v>
      </c>
      <c r="D167" t="s">
        <v>53</v>
      </c>
      <c r="E167" t="s">
        <v>53</v>
      </c>
      <c r="F167" s="6" t="str">
        <f t="shared" si="20"/>
        <v/>
      </c>
      <c r="G167" s="6" t="str">
        <f t="shared" si="21"/>
        <v/>
      </c>
      <c r="H167" s="6" t="str">
        <f t="shared" si="22"/>
        <v/>
      </c>
      <c r="M167">
        <v>5</v>
      </c>
      <c r="N167" s="4">
        <f t="shared" si="23"/>
        <v>356.29999999999995</v>
      </c>
      <c r="X167" s="4" t="str">
        <f t="shared" si="12"/>
        <v>Clay with Basalt
gravel</v>
      </c>
      <c r="Z167" t="str">
        <f t="shared" si="24"/>
        <v>CH</v>
      </c>
      <c r="AF167" s="17">
        <v>166</v>
      </c>
      <c r="AG167">
        <v>71</v>
      </c>
      <c r="AI167">
        <v>356.2</v>
      </c>
      <c r="AJ167">
        <v>356.4</v>
      </c>
      <c r="AK167" t="s">
        <v>559</v>
      </c>
      <c r="AN167" s="22">
        <v>15</v>
      </c>
      <c r="AW167">
        <v>40</v>
      </c>
      <c r="AX167">
        <v>13</v>
      </c>
    </row>
    <row r="168" spans="1:50">
      <c r="A168" s="15" t="str">
        <f t="shared" si="18"/>
        <v>BHA-72</v>
      </c>
      <c r="B168" s="21">
        <f t="shared" si="19"/>
        <v>2721</v>
      </c>
      <c r="C168">
        <f t="shared" ref="C168:C169" si="25">IF(AO168="",AN168,AO168)</f>
        <v>1.91</v>
      </c>
      <c r="D168" t="s">
        <v>53</v>
      </c>
      <c r="E168" t="s">
        <v>53</v>
      </c>
      <c r="F168" s="6">
        <f t="shared" si="20"/>
        <v>59.7</v>
      </c>
      <c r="G168" s="6" t="str">
        <f t="shared" si="21"/>
        <v/>
      </c>
      <c r="H168" s="6" t="str">
        <f t="shared" si="22"/>
        <v/>
      </c>
      <c r="M168">
        <v>1</v>
      </c>
      <c r="N168" s="4">
        <f t="shared" si="23"/>
        <v>361.5</v>
      </c>
      <c r="X168" s="4" t="str">
        <f t="shared" si="12"/>
        <v>Basalt</v>
      </c>
      <c r="Z168" t="str">
        <f t="shared" si="24"/>
        <v>BS</v>
      </c>
      <c r="AF168" s="4">
        <v>167</v>
      </c>
      <c r="AG168">
        <v>72</v>
      </c>
      <c r="AI168">
        <v>361.4</v>
      </c>
      <c r="AJ168">
        <v>361.6</v>
      </c>
      <c r="AK168" t="s">
        <v>551</v>
      </c>
      <c r="AN168" s="22">
        <v>2</v>
      </c>
      <c r="AO168" s="22">
        <v>1.91</v>
      </c>
      <c r="AQ168">
        <v>26.7</v>
      </c>
      <c r="AR168">
        <v>59.7</v>
      </c>
      <c r="AV168">
        <v>8.8800000000000008</v>
      </c>
    </row>
    <row r="169" spans="1:50">
      <c r="A169" s="15" t="str">
        <f t="shared" si="18"/>
        <v>BHA-73</v>
      </c>
      <c r="B169" s="21">
        <f t="shared" si="19"/>
        <v>2823</v>
      </c>
      <c r="C169">
        <f t="shared" si="25"/>
        <v>1.1399999999999999</v>
      </c>
      <c r="D169" t="s">
        <v>53</v>
      </c>
      <c r="E169" t="s">
        <v>53</v>
      </c>
      <c r="F169" s="6">
        <f t="shared" si="20"/>
        <v>158.9</v>
      </c>
      <c r="G169" s="6" t="str">
        <f t="shared" si="21"/>
        <v/>
      </c>
      <c r="H169" s="6" t="str">
        <f t="shared" si="22"/>
        <v/>
      </c>
      <c r="M169">
        <v>1</v>
      </c>
      <c r="N169" s="4">
        <f t="shared" si="23"/>
        <v>364</v>
      </c>
      <c r="X169" s="4" t="str">
        <f t="shared" si="12"/>
        <v>Basalt</v>
      </c>
      <c r="Z169" t="str">
        <f t="shared" si="24"/>
        <v>BS</v>
      </c>
      <c r="AF169" s="17">
        <v>168</v>
      </c>
      <c r="AG169">
        <v>73</v>
      </c>
      <c r="AI169">
        <v>363.9</v>
      </c>
      <c r="AJ169">
        <v>364.1</v>
      </c>
      <c r="AK169" t="s">
        <v>551</v>
      </c>
      <c r="AN169" s="22">
        <v>1</v>
      </c>
      <c r="AO169" s="22">
        <v>1.1399999999999999</v>
      </c>
      <c r="AQ169">
        <v>27.7</v>
      </c>
      <c r="AR169">
        <v>158.9</v>
      </c>
      <c r="AV169">
        <v>15.71</v>
      </c>
    </row>
    <row r="170" spans="1:50">
      <c r="A170" s="15" t="str">
        <f t="shared" si="18"/>
        <v>BHA-74</v>
      </c>
      <c r="B170" s="21">
        <f t="shared" si="19"/>
        <v>1845</v>
      </c>
      <c r="C170">
        <v>5</v>
      </c>
      <c r="D170" t="s">
        <v>53</v>
      </c>
      <c r="E170" t="s">
        <v>53</v>
      </c>
      <c r="F170" s="6">
        <f t="shared" si="20"/>
        <v>10.7</v>
      </c>
      <c r="G170" s="6">
        <f t="shared" si="21"/>
        <v>4.9000000000000004</v>
      </c>
      <c r="H170" s="6">
        <f t="shared" si="22"/>
        <v>0.22</v>
      </c>
      <c r="M170">
        <v>3</v>
      </c>
      <c r="N170" s="4">
        <f t="shared" si="23"/>
        <v>368.20000000000005</v>
      </c>
      <c r="X170" s="4" t="str">
        <f t="shared" si="12"/>
        <v>Pyroclastics</v>
      </c>
      <c r="Z170" t="str">
        <f t="shared" si="24"/>
        <v>PYR</v>
      </c>
      <c r="AF170" s="17">
        <v>169</v>
      </c>
      <c r="AG170">
        <v>74</v>
      </c>
      <c r="AI170">
        <v>368.1</v>
      </c>
      <c r="AJ170">
        <v>368.3</v>
      </c>
      <c r="AK170" t="s">
        <v>553</v>
      </c>
      <c r="AN170" s="22">
        <v>5</v>
      </c>
      <c r="AQ170">
        <v>18.100000000000001</v>
      </c>
      <c r="AR170">
        <v>10.7</v>
      </c>
      <c r="AS170">
        <v>4.9000000000000004</v>
      </c>
      <c r="AT170">
        <v>0.22</v>
      </c>
    </row>
    <row r="171" spans="1:50">
      <c r="A171" s="15" t="str">
        <f t="shared" si="18"/>
        <v>BHA-75</v>
      </c>
      <c r="B171" s="21">
        <f t="shared" si="19"/>
        <v>2568</v>
      </c>
      <c r="C171">
        <f t="shared" ref="C171:C172" si="26">IF(AO171="",AN171,AO171)</f>
        <v>3.15</v>
      </c>
      <c r="D171" t="s">
        <v>53</v>
      </c>
      <c r="E171" t="s">
        <v>53</v>
      </c>
      <c r="F171" s="6">
        <f t="shared" si="20"/>
        <v>65.7</v>
      </c>
      <c r="G171" s="6" t="str">
        <f t="shared" si="21"/>
        <v/>
      </c>
      <c r="H171" s="6" t="str">
        <f t="shared" si="22"/>
        <v/>
      </c>
      <c r="M171">
        <v>1</v>
      </c>
      <c r="N171" s="4">
        <f t="shared" si="23"/>
        <v>370.29999999999995</v>
      </c>
      <c r="X171" s="4" t="str">
        <f t="shared" si="12"/>
        <v>Basalt</v>
      </c>
      <c r="Z171" t="str">
        <f t="shared" si="24"/>
        <v>BS</v>
      </c>
      <c r="AF171" s="17">
        <v>170</v>
      </c>
      <c r="AG171">
        <v>75</v>
      </c>
      <c r="AI171">
        <v>370.2</v>
      </c>
      <c r="AJ171">
        <v>370.4</v>
      </c>
      <c r="AK171" t="s">
        <v>551</v>
      </c>
      <c r="AN171" s="22">
        <v>3</v>
      </c>
      <c r="AO171" s="22">
        <v>3.15</v>
      </c>
      <c r="AQ171">
        <v>25.2</v>
      </c>
      <c r="AR171">
        <v>65.7</v>
      </c>
    </row>
    <row r="172" spans="1:50">
      <c r="A172" s="15" t="str">
        <f t="shared" si="18"/>
        <v>BHA-76</v>
      </c>
      <c r="B172" s="21">
        <f t="shared" si="19"/>
        <v>2813</v>
      </c>
      <c r="C172">
        <f t="shared" si="26"/>
        <v>1</v>
      </c>
      <c r="D172" t="s">
        <v>53</v>
      </c>
      <c r="E172" t="s">
        <v>53</v>
      </c>
      <c r="F172" s="6">
        <f t="shared" si="20"/>
        <v>74.7</v>
      </c>
      <c r="G172" s="6">
        <f t="shared" si="21"/>
        <v>70.5</v>
      </c>
      <c r="H172" s="6">
        <f t="shared" si="22"/>
        <v>0.22</v>
      </c>
      <c r="M172">
        <v>1</v>
      </c>
      <c r="N172" s="4">
        <f t="shared" si="23"/>
        <v>373.1</v>
      </c>
      <c r="X172" s="4" t="str">
        <f t="shared" si="12"/>
        <v>Basalt</v>
      </c>
      <c r="Z172" t="str">
        <f t="shared" si="24"/>
        <v>BS</v>
      </c>
      <c r="AF172" s="4">
        <v>171</v>
      </c>
      <c r="AG172">
        <v>76</v>
      </c>
      <c r="AI172">
        <v>373</v>
      </c>
      <c r="AJ172">
        <v>373.2</v>
      </c>
      <c r="AK172" t="s">
        <v>551</v>
      </c>
      <c r="AN172" s="22">
        <v>1</v>
      </c>
      <c r="AQ172">
        <v>27.6</v>
      </c>
      <c r="AR172">
        <v>74.7</v>
      </c>
      <c r="AS172">
        <v>70.5</v>
      </c>
      <c r="AT172">
        <v>0.22</v>
      </c>
    </row>
    <row r="173" spans="1:50">
      <c r="A173" s="15" t="str">
        <f t="shared" si="18"/>
        <v>BHA-77</v>
      </c>
      <c r="B173" s="21">
        <f t="shared" si="19"/>
        <v>2201</v>
      </c>
      <c r="C173">
        <v>5</v>
      </c>
      <c r="D173" t="s">
        <v>53</v>
      </c>
      <c r="E173" t="s">
        <v>53</v>
      </c>
      <c r="F173" s="6">
        <f t="shared" si="20"/>
        <v>19</v>
      </c>
      <c r="G173" s="6" t="str">
        <f t="shared" si="21"/>
        <v/>
      </c>
      <c r="H173" s="6" t="str">
        <f t="shared" si="22"/>
        <v/>
      </c>
      <c r="M173">
        <v>3</v>
      </c>
      <c r="N173" s="4">
        <f t="shared" si="23"/>
        <v>374.04999999999995</v>
      </c>
      <c r="X173" s="4" t="str">
        <f t="shared" si="12"/>
        <v>Pyroclastics</v>
      </c>
      <c r="Z173" t="str">
        <f t="shared" si="24"/>
        <v>PYR</v>
      </c>
      <c r="AF173" s="17">
        <v>172</v>
      </c>
      <c r="AG173">
        <v>77</v>
      </c>
      <c r="AI173">
        <v>373.9</v>
      </c>
      <c r="AJ173">
        <v>374.2</v>
      </c>
      <c r="AK173" t="s">
        <v>553</v>
      </c>
      <c r="AN173" s="22">
        <v>5</v>
      </c>
      <c r="AO173" s="22">
        <v>5.28</v>
      </c>
      <c r="AQ173">
        <v>21.6</v>
      </c>
      <c r="AR173">
        <v>19</v>
      </c>
      <c r="AV173">
        <v>0.42</v>
      </c>
    </row>
    <row r="174" spans="1:50">
      <c r="A174" s="15" t="str">
        <f t="shared" si="18"/>
        <v>BHA-78</v>
      </c>
      <c r="B174" s="21">
        <f t="shared" si="19"/>
        <v>2640</v>
      </c>
      <c r="C174">
        <f t="shared" ref="C174:C178" si="27">IF(AO174="",AN174,AO174)</f>
        <v>1.85</v>
      </c>
      <c r="D174" t="s">
        <v>53</v>
      </c>
      <c r="E174" t="s">
        <v>53</v>
      </c>
      <c r="F174" s="6">
        <f t="shared" si="20"/>
        <v>40.799999999999997</v>
      </c>
      <c r="G174" s="6" t="str">
        <f t="shared" si="21"/>
        <v/>
      </c>
      <c r="H174" s="6" t="str">
        <f t="shared" si="22"/>
        <v/>
      </c>
      <c r="M174">
        <v>1</v>
      </c>
      <c r="N174" s="4">
        <f t="shared" si="23"/>
        <v>376.6</v>
      </c>
      <c r="X174" s="4" t="str">
        <f t="shared" si="12"/>
        <v>Basalt</v>
      </c>
      <c r="Z174" t="str">
        <f t="shared" si="24"/>
        <v>BS</v>
      </c>
      <c r="AF174" s="17">
        <v>173</v>
      </c>
      <c r="AG174">
        <v>78</v>
      </c>
      <c r="AI174">
        <v>376.5</v>
      </c>
      <c r="AJ174">
        <v>376.7</v>
      </c>
      <c r="AK174" t="s">
        <v>551</v>
      </c>
      <c r="AN174" s="22">
        <v>2</v>
      </c>
      <c r="AO174" s="22">
        <v>1.85</v>
      </c>
      <c r="AQ174">
        <v>25.9</v>
      </c>
      <c r="AR174">
        <v>40.799999999999997</v>
      </c>
    </row>
    <row r="175" spans="1:50">
      <c r="A175" s="15" t="str">
        <f t="shared" si="18"/>
        <v>BHA-79</v>
      </c>
      <c r="B175" s="21">
        <f t="shared" si="19"/>
        <v>2905</v>
      </c>
      <c r="C175">
        <f t="shared" si="27"/>
        <v>0.74</v>
      </c>
      <c r="D175" t="s">
        <v>53</v>
      </c>
      <c r="E175" t="s">
        <v>53</v>
      </c>
      <c r="F175" s="6">
        <f t="shared" si="20"/>
        <v>147</v>
      </c>
      <c r="G175" s="6" t="str">
        <f t="shared" si="21"/>
        <v/>
      </c>
      <c r="H175" s="6" t="str">
        <f t="shared" si="22"/>
        <v/>
      </c>
      <c r="M175">
        <v>1</v>
      </c>
      <c r="N175" s="4">
        <f t="shared" si="23"/>
        <v>380.45000000000005</v>
      </c>
      <c r="X175" s="4" t="str">
        <f t="shared" si="12"/>
        <v>Basalt</v>
      </c>
      <c r="Z175" t="str">
        <f t="shared" si="24"/>
        <v>BS</v>
      </c>
      <c r="AF175" s="17">
        <v>174</v>
      </c>
      <c r="AG175">
        <v>79</v>
      </c>
      <c r="AI175">
        <v>380.3</v>
      </c>
      <c r="AJ175">
        <v>380.6</v>
      </c>
      <c r="AK175" t="s">
        <v>551</v>
      </c>
      <c r="AN175" s="22">
        <v>1</v>
      </c>
      <c r="AO175" s="22">
        <v>0.74</v>
      </c>
      <c r="AQ175">
        <v>28.5</v>
      </c>
      <c r="AR175">
        <v>147</v>
      </c>
      <c r="AV175">
        <v>12.48</v>
      </c>
    </row>
    <row r="176" spans="1:50">
      <c r="A176" s="15" t="str">
        <f t="shared" si="18"/>
        <v>BHA-80</v>
      </c>
      <c r="B176" s="21">
        <f t="shared" si="19"/>
        <v>2864</v>
      </c>
      <c r="C176">
        <f t="shared" si="27"/>
        <v>1</v>
      </c>
      <c r="D176" t="s">
        <v>53</v>
      </c>
      <c r="E176" t="s">
        <v>53</v>
      </c>
      <c r="F176" s="6">
        <f t="shared" si="20"/>
        <v>91.4</v>
      </c>
      <c r="G176" s="6">
        <f t="shared" si="21"/>
        <v>61.6</v>
      </c>
      <c r="H176" s="6">
        <f t="shared" si="22"/>
        <v>0.2</v>
      </c>
      <c r="M176">
        <v>1</v>
      </c>
      <c r="N176" s="4">
        <f t="shared" si="23"/>
        <v>383.75</v>
      </c>
      <c r="X176" s="4" t="str">
        <f t="shared" si="12"/>
        <v>Basalt</v>
      </c>
      <c r="Z176" t="str">
        <f t="shared" si="24"/>
        <v>BS</v>
      </c>
      <c r="AF176" s="4">
        <v>175</v>
      </c>
      <c r="AG176">
        <v>80</v>
      </c>
      <c r="AI176">
        <v>383.6</v>
      </c>
      <c r="AJ176">
        <v>383.9</v>
      </c>
      <c r="AK176" t="s">
        <v>551</v>
      </c>
      <c r="AN176" s="22">
        <v>1</v>
      </c>
      <c r="AQ176">
        <v>28.1</v>
      </c>
      <c r="AR176">
        <v>91.4</v>
      </c>
      <c r="AS176">
        <v>61.6</v>
      </c>
      <c r="AT176">
        <v>0.2</v>
      </c>
      <c r="AV176">
        <v>16.170000000000002</v>
      </c>
    </row>
    <row r="177" spans="1:48">
      <c r="A177" s="15" t="str">
        <f t="shared" si="18"/>
        <v>BHA-81</v>
      </c>
      <c r="B177" s="21">
        <f t="shared" si="19"/>
        <v>2854</v>
      </c>
      <c r="C177">
        <f t="shared" si="27"/>
        <v>1</v>
      </c>
      <c r="D177" t="s">
        <v>53</v>
      </c>
      <c r="E177" t="s">
        <v>53</v>
      </c>
      <c r="F177" s="6">
        <f t="shared" si="20"/>
        <v>44</v>
      </c>
      <c r="G177" s="6" t="str">
        <f t="shared" si="21"/>
        <v/>
      </c>
      <c r="H177" s="6" t="str">
        <f t="shared" si="22"/>
        <v/>
      </c>
      <c r="M177">
        <v>1</v>
      </c>
      <c r="N177" s="4">
        <f t="shared" si="23"/>
        <v>386.25</v>
      </c>
      <c r="X177" s="4" t="str">
        <f t="shared" si="12"/>
        <v>Basalt</v>
      </c>
      <c r="Z177" t="str">
        <f t="shared" si="24"/>
        <v>BS</v>
      </c>
      <c r="AF177" s="17">
        <v>176</v>
      </c>
      <c r="AG177">
        <v>81</v>
      </c>
      <c r="AI177">
        <v>386.1</v>
      </c>
      <c r="AJ177">
        <v>386.4</v>
      </c>
      <c r="AK177" t="s">
        <v>551</v>
      </c>
      <c r="AN177" s="22">
        <v>1</v>
      </c>
      <c r="AQ177">
        <v>28</v>
      </c>
      <c r="AR177">
        <v>44</v>
      </c>
      <c r="AV177">
        <v>7.69</v>
      </c>
    </row>
    <row r="178" spans="1:48">
      <c r="A178" s="15" t="str">
        <f t="shared" si="18"/>
        <v>BHA-82</v>
      </c>
      <c r="B178" s="21">
        <f t="shared" si="19"/>
        <v>2884</v>
      </c>
      <c r="C178">
        <f t="shared" si="27"/>
        <v>1</v>
      </c>
      <c r="D178" t="s">
        <v>53</v>
      </c>
      <c r="E178" t="s">
        <v>53</v>
      </c>
      <c r="F178" s="6">
        <f t="shared" si="20"/>
        <v>88.6</v>
      </c>
      <c r="G178" s="6" t="str">
        <f t="shared" si="21"/>
        <v/>
      </c>
      <c r="H178" s="6" t="str">
        <f t="shared" si="22"/>
        <v/>
      </c>
      <c r="M178">
        <v>1</v>
      </c>
      <c r="N178" s="4">
        <f t="shared" si="23"/>
        <v>390.35</v>
      </c>
      <c r="X178" s="4" t="str">
        <f t="shared" si="12"/>
        <v>Basalt</v>
      </c>
      <c r="Z178" t="str">
        <f t="shared" si="24"/>
        <v>BS</v>
      </c>
      <c r="AF178" s="17">
        <v>177</v>
      </c>
      <c r="AG178">
        <v>82</v>
      </c>
      <c r="AI178">
        <v>390.3</v>
      </c>
      <c r="AJ178">
        <v>390.4</v>
      </c>
      <c r="AK178" t="s">
        <v>551</v>
      </c>
      <c r="AN178" s="22">
        <v>1</v>
      </c>
      <c r="AQ178">
        <v>28.3</v>
      </c>
      <c r="AR178">
        <v>88.6</v>
      </c>
    </row>
    <row r="179" spans="1:48">
      <c r="A179" s="15" t="str">
        <f t="shared" si="18"/>
        <v>BHA-83</v>
      </c>
      <c r="B179" s="21" t="str">
        <f t="shared" si="19"/>
        <v/>
      </c>
      <c r="C179">
        <v>9</v>
      </c>
      <c r="D179" t="s">
        <v>53</v>
      </c>
      <c r="E179" t="s">
        <v>53</v>
      </c>
      <c r="F179" s="6" t="str">
        <f t="shared" si="20"/>
        <v/>
      </c>
      <c r="G179" s="6" t="str">
        <f t="shared" si="21"/>
        <v/>
      </c>
      <c r="H179" s="6" t="str">
        <f t="shared" si="22"/>
        <v/>
      </c>
      <c r="M179">
        <v>3</v>
      </c>
      <c r="N179" s="4">
        <f t="shared" si="23"/>
        <v>392.79999999999995</v>
      </c>
      <c r="X179" s="4" t="str">
        <f t="shared" si="12"/>
        <v>Pyroclastics</v>
      </c>
      <c r="Z179" t="str">
        <f t="shared" si="24"/>
        <v>PYR</v>
      </c>
      <c r="AF179" s="17">
        <v>178</v>
      </c>
      <c r="AG179">
        <v>83</v>
      </c>
      <c r="AI179">
        <v>392.7</v>
      </c>
      <c r="AJ179">
        <v>392.9</v>
      </c>
      <c r="AK179" t="s">
        <v>553</v>
      </c>
      <c r="AN179" s="22">
        <v>9</v>
      </c>
      <c r="AU179">
        <v>0.05</v>
      </c>
    </row>
    <row r="180" spans="1:48">
      <c r="A180" s="15" t="str">
        <f t="shared" si="18"/>
        <v>BHA-84</v>
      </c>
      <c r="B180" s="21">
        <f t="shared" si="19"/>
        <v>2772</v>
      </c>
      <c r="C180">
        <f t="shared" ref="C180:C183" si="28">IF(AO180="",AN180,AO180)</f>
        <v>1</v>
      </c>
      <c r="D180" t="s">
        <v>53</v>
      </c>
      <c r="E180" t="s">
        <v>53</v>
      </c>
      <c r="F180" s="6" t="str">
        <f t="shared" si="20"/>
        <v/>
      </c>
      <c r="G180" s="6" t="str">
        <f t="shared" si="21"/>
        <v/>
      </c>
      <c r="H180" s="6" t="str">
        <f t="shared" si="22"/>
        <v/>
      </c>
      <c r="M180">
        <v>1</v>
      </c>
      <c r="N180" s="4">
        <f t="shared" si="23"/>
        <v>394.5</v>
      </c>
      <c r="X180" s="4" t="str">
        <f t="shared" si="12"/>
        <v>Basalt</v>
      </c>
      <c r="Z180" t="str">
        <f t="shared" si="24"/>
        <v>BS</v>
      </c>
      <c r="AF180" s="4">
        <v>179</v>
      </c>
      <c r="AG180">
        <v>84</v>
      </c>
      <c r="AI180">
        <v>394.4</v>
      </c>
      <c r="AJ180">
        <v>394.6</v>
      </c>
      <c r="AK180" t="s">
        <v>551</v>
      </c>
      <c r="AN180" s="22">
        <v>1</v>
      </c>
      <c r="AQ180">
        <v>27.2</v>
      </c>
      <c r="AU180">
        <v>1.06</v>
      </c>
      <c r="AV180">
        <v>10.029999999999999</v>
      </c>
    </row>
    <row r="181" spans="1:48">
      <c r="A181" s="15" t="str">
        <f t="shared" si="18"/>
        <v>BHA-85</v>
      </c>
      <c r="B181">
        <f t="shared" si="19"/>
        <v>1824</v>
      </c>
      <c r="C181">
        <f t="shared" si="28"/>
        <v>11</v>
      </c>
      <c r="D181" t="s">
        <v>53</v>
      </c>
      <c r="E181" t="s">
        <v>53</v>
      </c>
      <c r="F181" s="6">
        <f t="shared" si="20"/>
        <v>3.8</v>
      </c>
      <c r="G181" s="6" t="str">
        <f t="shared" si="21"/>
        <v/>
      </c>
      <c r="H181" s="6" t="str">
        <f t="shared" si="22"/>
        <v/>
      </c>
      <c r="M181">
        <v>1</v>
      </c>
      <c r="N181" s="4">
        <f t="shared" si="23"/>
        <v>397.95000000000005</v>
      </c>
      <c r="X181" s="4" t="str">
        <f t="shared" si="12"/>
        <v>Basalt</v>
      </c>
      <c r="Z181" t="str">
        <f t="shared" si="24"/>
        <v>BS</v>
      </c>
      <c r="AF181" s="17">
        <v>180</v>
      </c>
      <c r="AG181">
        <v>85</v>
      </c>
      <c r="AI181">
        <v>397.8</v>
      </c>
      <c r="AJ181">
        <v>398.1</v>
      </c>
      <c r="AK181" t="s">
        <v>551</v>
      </c>
      <c r="AN181" s="22">
        <v>11</v>
      </c>
      <c r="AQ181">
        <v>17.899999999999999</v>
      </c>
      <c r="AR181">
        <v>3.8</v>
      </c>
      <c r="AV181">
        <v>0.94</v>
      </c>
    </row>
    <row r="182" spans="1:48">
      <c r="A182" s="15" t="str">
        <f t="shared" si="18"/>
        <v>BHA-86</v>
      </c>
      <c r="B182">
        <f t="shared" si="19"/>
        <v>2344</v>
      </c>
      <c r="C182">
        <f t="shared" si="28"/>
        <v>5</v>
      </c>
      <c r="D182" t="s">
        <v>53</v>
      </c>
      <c r="E182" t="s">
        <v>53</v>
      </c>
      <c r="F182" s="6">
        <f t="shared" si="20"/>
        <v>7.2</v>
      </c>
      <c r="G182" s="6">
        <f t="shared" si="21"/>
        <v>24.6</v>
      </c>
      <c r="H182" s="6" t="str">
        <f t="shared" si="22"/>
        <v/>
      </c>
      <c r="M182">
        <v>1</v>
      </c>
      <c r="N182" s="4">
        <f t="shared" si="23"/>
        <v>401.95000000000005</v>
      </c>
      <c r="X182" s="4" t="str">
        <f t="shared" si="12"/>
        <v>Basalt</v>
      </c>
      <c r="Z182" t="str">
        <f t="shared" si="24"/>
        <v>BS</v>
      </c>
      <c r="AF182" s="17">
        <v>181</v>
      </c>
      <c r="AG182">
        <v>86</v>
      </c>
      <c r="AI182">
        <v>401.8</v>
      </c>
      <c r="AJ182">
        <v>402.1</v>
      </c>
      <c r="AK182" t="s">
        <v>551</v>
      </c>
      <c r="AN182" s="22">
        <v>5</v>
      </c>
      <c r="AQ182">
        <v>23</v>
      </c>
      <c r="AR182">
        <v>7.2</v>
      </c>
      <c r="AS182">
        <v>24.6</v>
      </c>
      <c r="AV182">
        <v>4.72</v>
      </c>
    </row>
    <row r="183" spans="1:48">
      <c r="A183" s="15" t="str">
        <f t="shared" si="18"/>
        <v>BHA-87</v>
      </c>
      <c r="B183" t="str">
        <f t="shared" si="19"/>
        <v/>
      </c>
      <c r="C183">
        <f t="shared" si="28"/>
        <v>1</v>
      </c>
      <c r="D183" t="s">
        <v>53</v>
      </c>
      <c r="E183" t="s">
        <v>53</v>
      </c>
      <c r="F183" s="6" t="str">
        <f t="shared" si="20"/>
        <v/>
      </c>
      <c r="G183" s="6" t="str">
        <f t="shared" si="21"/>
        <v/>
      </c>
      <c r="H183" s="6" t="str">
        <f t="shared" si="22"/>
        <v/>
      </c>
      <c r="M183">
        <v>1</v>
      </c>
      <c r="N183" s="4">
        <f t="shared" si="23"/>
        <v>405.6</v>
      </c>
      <c r="X183" s="4" t="str">
        <f t="shared" si="12"/>
        <v>Basalt</v>
      </c>
      <c r="Z183" t="str">
        <f t="shared" si="24"/>
        <v>BS</v>
      </c>
      <c r="AF183" s="17">
        <v>182</v>
      </c>
      <c r="AG183">
        <v>87</v>
      </c>
      <c r="AI183">
        <v>405.5</v>
      </c>
      <c r="AJ183">
        <v>405.7</v>
      </c>
      <c r="AK183" t="s">
        <v>551</v>
      </c>
      <c r="AN183" s="22">
        <v>1</v>
      </c>
      <c r="AU183">
        <v>7.57</v>
      </c>
    </row>
    <row r="184" spans="1:48">
      <c r="A184" s="15" t="str">
        <f t="shared" si="18"/>
        <v>BHA-88</v>
      </c>
      <c r="B184">
        <f t="shared" si="19"/>
        <v>1681</v>
      </c>
      <c r="C184">
        <v>7</v>
      </c>
      <c r="D184" t="s">
        <v>53</v>
      </c>
      <c r="E184" t="s">
        <v>53</v>
      </c>
      <c r="F184" s="6">
        <f t="shared" si="20"/>
        <v>8.1</v>
      </c>
      <c r="G184" s="6">
        <f t="shared" si="21"/>
        <v>5.6</v>
      </c>
      <c r="H184" s="6" t="str">
        <f t="shared" si="22"/>
        <v/>
      </c>
      <c r="M184">
        <v>3</v>
      </c>
      <c r="N184" s="4">
        <f t="shared" si="23"/>
        <v>408.65</v>
      </c>
      <c r="X184" s="4" t="str">
        <f t="shared" si="12"/>
        <v>Pyroclastics</v>
      </c>
      <c r="Z184" t="str">
        <f t="shared" si="24"/>
        <v>PYR</v>
      </c>
      <c r="AF184" s="4">
        <v>183</v>
      </c>
      <c r="AG184">
        <v>88</v>
      </c>
      <c r="AI184">
        <v>408.5</v>
      </c>
      <c r="AJ184">
        <v>408.8</v>
      </c>
      <c r="AK184" t="s">
        <v>553</v>
      </c>
      <c r="AN184" s="22">
        <v>7</v>
      </c>
      <c r="AQ184">
        <v>16.5</v>
      </c>
      <c r="AR184">
        <v>8.1</v>
      </c>
      <c r="AS184">
        <v>5.6</v>
      </c>
      <c r="AV184">
        <v>1.23</v>
      </c>
    </row>
    <row r="185" spans="1:48">
      <c r="A185" s="15" t="str">
        <f t="shared" si="18"/>
        <v>BHA-89</v>
      </c>
      <c r="B185">
        <f t="shared" si="19"/>
        <v>2609</v>
      </c>
      <c r="C185">
        <f t="shared" ref="C185:C204" si="29">IF(AO185="",AN185,AO185)</f>
        <v>4</v>
      </c>
      <c r="D185" t="s">
        <v>53</v>
      </c>
      <c r="E185" t="s">
        <v>53</v>
      </c>
      <c r="F185" s="6">
        <f t="shared" si="20"/>
        <v>58.8</v>
      </c>
      <c r="G185" s="6" t="str">
        <f t="shared" si="21"/>
        <v/>
      </c>
      <c r="H185" s="6" t="str">
        <f t="shared" si="22"/>
        <v/>
      </c>
      <c r="M185">
        <v>1</v>
      </c>
      <c r="N185" s="4">
        <f t="shared" si="23"/>
        <v>412.9</v>
      </c>
      <c r="X185" s="4" t="str">
        <f t="shared" si="12"/>
        <v>Basalt</v>
      </c>
      <c r="Z185" t="str">
        <f t="shared" si="24"/>
        <v>BS</v>
      </c>
      <c r="AF185" s="17">
        <v>184</v>
      </c>
      <c r="AG185">
        <v>89</v>
      </c>
      <c r="AI185">
        <v>412.8</v>
      </c>
      <c r="AJ185">
        <v>413</v>
      </c>
      <c r="AK185" t="s">
        <v>551</v>
      </c>
      <c r="AN185" s="22">
        <v>4</v>
      </c>
      <c r="AQ185">
        <v>25.6</v>
      </c>
      <c r="AR185">
        <v>58.8</v>
      </c>
      <c r="AV185">
        <v>4.1100000000000003</v>
      </c>
    </row>
    <row r="186" spans="1:48">
      <c r="A186" s="15" t="str">
        <f t="shared" si="18"/>
        <v>BHA-90</v>
      </c>
      <c r="B186">
        <f t="shared" si="19"/>
        <v>2313</v>
      </c>
      <c r="C186">
        <f t="shared" si="29"/>
        <v>4</v>
      </c>
      <c r="D186" t="s">
        <v>53</v>
      </c>
      <c r="E186" t="s">
        <v>53</v>
      </c>
      <c r="F186" s="6">
        <f t="shared" si="20"/>
        <v>42.4</v>
      </c>
      <c r="G186" s="6">
        <f t="shared" si="21"/>
        <v>28.8</v>
      </c>
      <c r="H186" s="6">
        <f t="shared" si="22"/>
        <v>0.25</v>
      </c>
      <c r="M186">
        <v>1</v>
      </c>
      <c r="N186" s="4">
        <f t="shared" si="23"/>
        <v>415.1</v>
      </c>
      <c r="X186" s="4" t="str">
        <f t="shared" ref="X186:X235" si="30">IF(AL186="",AK186,CONCATENATE(AK186,"/",AL186))</f>
        <v>Basalt</v>
      </c>
      <c r="Z186" t="str">
        <f t="shared" si="24"/>
        <v>BS</v>
      </c>
      <c r="AF186" s="17">
        <v>185</v>
      </c>
      <c r="AG186">
        <v>90</v>
      </c>
      <c r="AI186">
        <v>415</v>
      </c>
      <c r="AJ186">
        <v>415.2</v>
      </c>
      <c r="AK186" t="s">
        <v>551</v>
      </c>
      <c r="AN186" s="22">
        <v>4</v>
      </c>
      <c r="AQ186">
        <v>22.7</v>
      </c>
      <c r="AR186">
        <v>42.4</v>
      </c>
      <c r="AS186">
        <v>28.8</v>
      </c>
      <c r="AT186">
        <v>0.25</v>
      </c>
      <c r="AV186">
        <v>4.12</v>
      </c>
    </row>
    <row r="187" spans="1:48">
      <c r="A187" s="15" t="str">
        <f t="shared" si="18"/>
        <v>BHA-91</v>
      </c>
      <c r="B187">
        <f t="shared" si="19"/>
        <v>2650</v>
      </c>
      <c r="C187">
        <f t="shared" si="29"/>
        <v>3</v>
      </c>
      <c r="D187" t="s">
        <v>53</v>
      </c>
      <c r="E187" t="s">
        <v>53</v>
      </c>
      <c r="F187" s="6">
        <f t="shared" si="20"/>
        <v>72.5</v>
      </c>
      <c r="G187" s="6" t="str">
        <f t="shared" si="21"/>
        <v/>
      </c>
      <c r="H187" s="6" t="str">
        <f t="shared" si="22"/>
        <v/>
      </c>
      <c r="M187">
        <v>1</v>
      </c>
      <c r="N187" s="4">
        <f t="shared" si="23"/>
        <v>418.79999999999995</v>
      </c>
      <c r="X187" s="4" t="str">
        <f t="shared" si="30"/>
        <v>Basalt</v>
      </c>
      <c r="Z187" t="str">
        <f t="shared" si="24"/>
        <v>BS</v>
      </c>
      <c r="AF187" s="17">
        <v>186</v>
      </c>
      <c r="AG187">
        <v>91</v>
      </c>
      <c r="AI187">
        <v>418.7</v>
      </c>
      <c r="AJ187">
        <v>418.9</v>
      </c>
      <c r="AK187" t="s">
        <v>551</v>
      </c>
      <c r="AN187" s="22">
        <v>3</v>
      </c>
      <c r="AQ187">
        <v>26</v>
      </c>
      <c r="AR187">
        <v>72.5</v>
      </c>
    </row>
    <row r="188" spans="1:48">
      <c r="A188" s="15" t="str">
        <f t="shared" si="18"/>
        <v>BHA-92</v>
      </c>
      <c r="B188">
        <f t="shared" si="19"/>
        <v>2833</v>
      </c>
      <c r="C188">
        <f t="shared" si="29"/>
        <v>1</v>
      </c>
      <c r="D188" t="s">
        <v>53</v>
      </c>
      <c r="E188" t="s">
        <v>53</v>
      </c>
      <c r="F188" s="6">
        <f t="shared" si="20"/>
        <v>47.2</v>
      </c>
      <c r="G188" s="6" t="str">
        <f t="shared" si="21"/>
        <v/>
      </c>
      <c r="H188" s="6" t="str">
        <f t="shared" si="22"/>
        <v/>
      </c>
      <c r="M188">
        <v>1</v>
      </c>
      <c r="N188" s="4">
        <f t="shared" si="23"/>
        <v>422.29999999999995</v>
      </c>
      <c r="X188" s="4" t="str">
        <f t="shared" si="30"/>
        <v>Basalt</v>
      </c>
      <c r="Z188" t="str">
        <f t="shared" si="24"/>
        <v>BS</v>
      </c>
      <c r="AF188" s="4">
        <v>187</v>
      </c>
      <c r="AG188">
        <v>92</v>
      </c>
      <c r="AI188">
        <v>422.2</v>
      </c>
      <c r="AJ188">
        <v>422.4</v>
      </c>
      <c r="AK188" t="s">
        <v>551</v>
      </c>
      <c r="AN188" s="22">
        <v>1</v>
      </c>
      <c r="AQ188">
        <v>27.8</v>
      </c>
      <c r="AR188">
        <v>47.2</v>
      </c>
      <c r="AV188">
        <v>17.12</v>
      </c>
    </row>
    <row r="189" spans="1:48">
      <c r="A189" s="15" t="str">
        <f t="shared" si="18"/>
        <v>BHA-93</v>
      </c>
      <c r="B189">
        <f t="shared" si="19"/>
        <v>2833</v>
      </c>
      <c r="C189">
        <f t="shared" si="29"/>
        <v>1</v>
      </c>
      <c r="D189" t="s">
        <v>53</v>
      </c>
      <c r="E189" t="s">
        <v>53</v>
      </c>
      <c r="F189" s="6">
        <f t="shared" si="20"/>
        <v>115.3</v>
      </c>
      <c r="G189" s="6" t="str">
        <f t="shared" si="21"/>
        <v/>
      </c>
      <c r="H189" s="6" t="str">
        <f t="shared" si="22"/>
        <v/>
      </c>
      <c r="M189">
        <v>1</v>
      </c>
      <c r="N189" s="4">
        <f t="shared" si="23"/>
        <v>424.5</v>
      </c>
      <c r="X189" s="4" t="str">
        <f t="shared" si="30"/>
        <v>Basalt</v>
      </c>
      <c r="Z189" t="str">
        <f t="shared" si="24"/>
        <v>BS</v>
      </c>
      <c r="AF189" s="17">
        <v>188</v>
      </c>
      <c r="AG189">
        <v>93</v>
      </c>
      <c r="AI189">
        <v>424.4</v>
      </c>
      <c r="AJ189">
        <v>424.6</v>
      </c>
      <c r="AK189" t="s">
        <v>551</v>
      </c>
      <c r="AN189" s="22">
        <v>1</v>
      </c>
      <c r="AQ189">
        <v>27.8</v>
      </c>
      <c r="AR189">
        <v>115.3</v>
      </c>
      <c r="AV189">
        <v>18.03</v>
      </c>
    </row>
    <row r="190" spans="1:48">
      <c r="A190" s="15" t="str">
        <f t="shared" si="18"/>
        <v>BHA-94</v>
      </c>
      <c r="B190">
        <f t="shared" si="19"/>
        <v>2823</v>
      </c>
      <c r="C190">
        <f t="shared" si="29"/>
        <v>1</v>
      </c>
      <c r="D190" t="s">
        <v>53</v>
      </c>
      <c r="E190" t="s">
        <v>53</v>
      </c>
      <c r="F190" s="6">
        <f t="shared" si="20"/>
        <v>130.1</v>
      </c>
      <c r="G190" s="6" t="str">
        <f t="shared" si="21"/>
        <v/>
      </c>
      <c r="H190" s="6" t="str">
        <f t="shared" si="22"/>
        <v/>
      </c>
      <c r="M190">
        <v>1</v>
      </c>
      <c r="N190" s="4">
        <f t="shared" si="23"/>
        <v>428.1</v>
      </c>
      <c r="X190" s="4" t="str">
        <f t="shared" si="30"/>
        <v>Basalt</v>
      </c>
      <c r="Z190" t="str">
        <f t="shared" si="24"/>
        <v>BS</v>
      </c>
      <c r="AF190" s="17">
        <v>189</v>
      </c>
      <c r="AG190">
        <v>94</v>
      </c>
      <c r="AI190">
        <v>428</v>
      </c>
      <c r="AJ190">
        <v>428.2</v>
      </c>
      <c r="AK190" t="s">
        <v>551</v>
      </c>
      <c r="AN190" s="22">
        <v>1</v>
      </c>
      <c r="AQ190">
        <v>27.7</v>
      </c>
      <c r="AR190">
        <v>130.1</v>
      </c>
    </row>
    <row r="191" spans="1:48">
      <c r="A191" s="15" t="str">
        <f t="shared" si="18"/>
        <v>BHA-95</v>
      </c>
      <c r="B191">
        <f t="shared" si="19"/>
        <v>2844</v>
      </c>
      <c r="C191">
        <f t="shared" si="29"/>
        <v>1</v>
      </c>
      <c r="D191" t="s">
        <v>53</v>
      </c>
      <c r="E191" t="s">
        <v>53</v>
      </c>
      <c r="F191" s="6">
        <f t="shared" si="20"/>
        <v>113.6</v>
      </c>
      <c r="G191" s="6">
        <f t="shared" si="21"/>
        <v>67.2</v>
      </c>
      <c r="H191" s="6">
        <f t="shared" si="22"/>
        <v>0.27</v>
      </c>
      <c r="M191">
        <v>1</v>
      </c>
      <c r="N191" s="4">
        <f t="shared" si="23"/>
        <v>430.1</v>
      </c>
      <c r="X191" s="4" t="str">
        <f t="shared" si="30"/>
        <v>Basalt</v>
      </c>
      <c r="Z191" t="str">
        <f t="shared" si="24"/>
        <v>BS</v>
      </c>
      <c r="AF191" s="17">
        <v>190</v>
      </c>
      <c r="AG191">
        <v>95</v>
      </c>
      <c r="AI191">
        <v>430</v>
      </c>
      <c r="AJ191">
        <v>430.2</v>
      </c>
      <c r="AK191" t="s">
        <v>551</v>
      </c>
      <c r="AN191" s="22">
        <v>1</v>
      </c>
      <c r="AQ191">
        <v>27.9</v>
      </c>
      <c r="AR191">
        <v>113.6</v>
      </c>
      <c r="AS191">
        <v>67.2</v>
      </c>
      <c r="AT191">
        <v>0.27</v>
      </c>
      <c r="AV191">
        <v>19.649999999999999</v>
      </c>
    </row>
    <row r="192" spans="1:48">
      <c r="A192" s="15" t="str">
        <f t="shared" si="18"/>
        <v>BHA-96</v>
      </c>
      <c r="B192">
        <f t="shared" si="19"/>
        <v>2793</v>
      </c>
      <c r="C192">
        <f t="shared" si="29"/>
        <v>1</v>
      </c>
      <c r="D192" t="s">
        <v>53</v>
      </c>
      <c r="E192" t="s">
        <v>53</v>
      </c>
      <c r="F192" s="6" t="str">
        <f t="shared" si="20"/>
        <v/>
      </c>
      <c r="G192" s="6" t="str">
        <f t="shared" si="21"/>
        <v/>
      </c>
      <c r="H192" s="6" t="str">
        <f t="shared" si="22"/>
        <v/>
      </c>
      <c r="M192">
        <v>1</v>
      </c>
      <c r="N192" s="4">
        <f t="shared" si="23"/>
        <v>433.45</v>
      </c>
      <c r="X192" s="4" t="str">
        <f t="shared" si="30"/>
        <v>Basalt</v>
      </c>
      <c r="Z192" t="str">
        <f t="shared" si="24"/>
        <v>BS</v>
      </c>
      <c r="AF192" s="4">
        <v>191</v>
      </c>
      <c r="AG192">
        <v>96</v>
      </c>
      <c r="AI192">
        <v>433.4</v>
      </c>
      <c r="AJ192">
        <v>433.5</v>
      </c>
      <c r="AK192" t="s">
        <v>551</v>
      </c>
      <c r="AN192" s="22">
        <v>1</v>
      </c>
      <c r="AQ192">
        <v>27.4</v>
      </c>
      <c r="AU192">
        <v>0.69</v>
      </c>
      <c r="AV192">
        <v>5.66</v>
      </c>
    </row>
    <row r="193" spans="1:48">
      <c r="A193" s="15" t="str">
        <f t="shared" si="18"/>
        <v>BHA-97</v>
      </c>
      <c r="B193">
        <f t="shared" si="19"/>
        <v>2864</v>
      </c>
      <c r="C193">
        <f t="shared" si="29"/>
        <v>0.05</v>
      </c>
      <c r="D193" t="s">
        <v>53</v>
      </c>
      <c r="E193" t="s">
        <v>53</v>
      </c>
      <c r="F193" s="6">
        <f t="shared" si="20"/>
        <v>92</v>
      </c>
      <c r="G193" s="6" t="str">
        <f t="shared" si="21"/>
        <v/>
      </c>
      <c r="H193" s="6" t="str">
        <f t="shared" si="22"/>
        <v/>
      </c>
      <c r="M193">
        <v>1</v>
      </c>
      <c r="N193" s="4">
        <f t="shared" si="23"/>
        <v>439.05</v>
      </c>
      <c r="X193" s="4" t="str">
        <f t="shared" si="30"/>
        <v>Basalt</v>
      </c>
      <c r="Z193" t="str">
        <f t="shared" si="24"/>
        <v>BS</v>
      </c>
      <c r="AF193" s="17">
        <v>192</v>
      </c>
      <c r="AG193">
        <v>97</v>
      </c>
      <c r="AI193">
        <v>439</v>
      </c>
      <c r="AJ193">
        <v>439.1</v>
      </c>
      <c r="AK193" t="s">
        <v>551</v>
      </c>
      <c r="AN193" s="22">
        <v>0</v>
      </c>
      <c r="AO193" s="22">
        <f>IF(AN193=0,0.05,"")</f>
        <v>0.05</v>
      </c>
      <c r="AQ193">
        <v>28.1</v>
      </c>
      <c r="AR193">
        <v>92</v>
      </c>
    </row>
    <row r="194" spans="1:48">
      <c r="A194" s="15" t="str">
        <f t="shared" si="18"/>
        <v>BHA-98</v>
      </c>
      <c r="B194">
        <f t="shared" si="19"/>
        <v>2782</v>
      </c>
      <c r="C194">
        <f t="shared" si="29"/>
        <v>1</v>
      </c>
      <c r="D194" t="s">
        <v>53</v>
      </c>
      <c r="E194" t="s">
        <v>53</v>
      </c>
      <c r="F194" s="6" t="str">
        <f t="shared" si="20"/>
        <v/>
      </c>
      <c r="G194" s="6" t="str">
        <f t="shared" si="21"/>
        <v/>
      </c>
      <c r="H194" s="6" t="str">
        <f t="shared" si="22"/>
        <v/>
      </c>
      <c r="M194">
        <v>1</v>
      </c>
      <c r="N194" s="4">
        <f t="shared" si="23"/>
        <v>440</v>
      </c>
      <c r="X194" s="4" t="str">
        <f t="shared" si="30"/>
        <v>Basalt</v>
      </c>
      <c r="Z194" t="str">
        <f t="shared" si="24"/>
        <v>BS</v>
      </c>
      <c r="AF194" s="17">
        <v>193</v>
      </c>
      <c r="AG194">
        <v>98</v>
      </c>
      <c r="AI194">
        <v>439.9</v>
      </c>
      <c r="AJ194">
        <v>440.1</v>
      </c>
      <c r="AK194" t="s">
        <v>551</v>
      </c>
      <c r="AN194" s="22">
        <v>1</v>
      </c>
      <c r="AO194" s="22" t="str">
        <f t="shared" ref="AO194:AO235" si="31">IF(AN194=0,0.05,"")</f>
        <v/>
      </c>
      <c r="AQ194">
        <v>27.3</v>
      </c>
      <c r="AV194">
        <v>4.28</v>
      </c>
    </row>
    <row r="195" spans="1:48">
      <c r="A195" s="15" t="str">
        <f t="shared" si="18"/>
        <v>BHA-99</v>
      </c>
      <c r="B195">
        <f t="shared" si="19"/>
        <v>2212</v>
      </c>
      <c r="C195">
        <f t="shared" si="29"/>
        <v>6</v>
      </c>
      <c r="D195" t="s">
        <v>53</v>
      </c>
      <c r="E195" t="s">
        <v>53</v>
      </c>
      <c r="F195" s="6">
        <f t="shared" si="20"/>
        <v>5.3</v>
      </c>
      <c r="G195" s="6">
        <f t="shared" si="21"/>
        <v>9.1</v>
      </c>
      <c r="H195" s="6">
        <f t="shared" si="22"/>
        <v>0.1</v>
      </c>
      <c r="M195">
        <v>1</v>
      </c>
      <c r="N195" s="4">
        <f t="shared" si="23"/>
        <v>442.1</v>
      </c>
      <c r="X195" s="4" t="str">
        <f t="shared" si="30"/>
        <v>Basalt highly weathered</v>
      </c>
      <c r="Z195" t="str">
        <f t="shared" si="24"/>
        <v>BS</v>
      </c>
      <c r="AF195" s="17">
        <v>194</v>
      </c>
      <c r="AG195">
        <v>99</v>
      </c>
      <c r="AI195">
        <v>442</v>
      </c>
      <c r="AJ195">
        <v>442.2</v>
      </c>
      <c r="AK195" s="11" t="s">
        <v>561</v>
      </c>
      <c r="AN195" s="22">
        <v>6</v>
      </c>
      <c r="AO195" s="22" t="str">
        <f t="shared" si="31"/>
        <v/>
      </c>
      <c r="AQ195">
        <v>21.7</v>
      </c>
      <c r="AR195">
        <v>5.3</v>
      </c>
      <c r="AS195">
        <v>9.1</v>
      </c>
      <c r="AT195">
        <v>0.1</v>
      </c>
    </row>
    <row r="196" spans="1:48">
      <c r="A196" s="15" t="str">
        <f t="shared" si="18"/>
        <v>BHA-100</v>
      </c>
      <c r="B196">
        <f t="shared" si="19"/>
        <v>2324</v>
      </c>
      <c r="C196">
        <f t="shared" si="29"/>
        <v>5</v>
      </c>
      <c r="D196" t="s">
        <v>53</v>
      </c>
      <c r="E196" t="s">
        <v>53</v>
      </c>
      <c r="F196" s="6">
        <f t="shared" si="20"/>
        <v>25.8</v>
      </c>
      <c r="G196" s="6" t="str">
        <f t="shared" si="21"/>
        <v/>
      </c>
      <c r="H196" s="6" t="str">
        <f t="shared" si="22"/>
        <v/>
      </c>
      <c r="M196">
        <v>1</v>
      </c>
      <c r="N196" s="4">
        <f t="shared" si="23"/>
        <v>444.4</v>
      </c>
      <c r="X196" s="4" t="str">
        <f t="shared" si="30"/>
        <v>Basalt</v>
      </c>
      <c r="Z196" t="str">
        <f t="shared" si="24"/>
        <v>BS</v>
      </c>
      <c r="AF196" s="4">
        <v>195</v>
      </c>
      <c r="AG196">
        <v>100</v>
      </c>
      <c r="AI196">
        <v>444.3</v>
      </c>
      <c r="AJ196">
        <v>444.5</v>
      </c>
      <c r="AK196" t="s">
        <v>551</v>
      </c>
      <c r="AN196" s="22">
        <v>5</v>
      </c>
      <c r="AO196" s="22" t="str">
        <f t="shared" si="31"/>
        <v/>
      </c>
      <c r="AQ196">
        <v>22.8</v>
      </c>
      <c r="AR196">
        <v>25.8</v>
      </c>
      <c r="AV196">
        <v>5</v>
      </c>
    </row>
    <row r="197" spans="1:48">
      <c r="A197" s="15" t="str">
        <f t="shared" si="18"/>
        <v>BHA-101</v>
      </c>
      <c r="B197">
        <f t="shared" si="19"/>
        <v>2161</v>
      </c>
      <c r="C197">
        <f t="shared" si="29"/>
        <v>5</v>
      </c>
      <c r="D197" t="s">
        <v>53</v>
      </c>
      <c r="E197" t="s">
        <v>53</v>
      </c>
      <c r="F197" s="6" t="str">
        <f t="shared" si="20"/>
        <v/>
      </c>
      <c r="G197" s="6" t="str">
        <f t="shared" si="21"/>
        <v/>
      </c>
      <c r="H197" s="6" t="str">
        <f t="shared" si="22"/>
        <v/>
      </c>
      <c r="M197">
        <v>1</v>
      </c>
      <c r="N197" s="4">
        <f t="shared" si="23"/>
        <v>447.05</v>
      </c>
      <c r="X197" s="4" t="str">
        <f t="shared" si="30"/>
        <v>Basalt</v>
      </c>
      <c r="Z197" t="str">
        <f t="shared" si="24"/>
        <v>BS</v>
      </c>
      <c r="AF197" s="17">
        <v>196</v>
      </c>
      <c r="AG197">
        <v>101</v>
      </c>
      <c r="AI197">
        <v>447</v>
      </c>
      <c r="AJ197">
        <v>447.1</v>
      </c>
      <c r="AK197" t="s">
        <v>551</v>
      </c>
      <c r="AN197" s="22">
        <v>5</v>
      </c>
      <c r="AO197" s="22" t="str">
        <f t="shared" si="31"/>
        <v/>
      </c>
      <c r="AQ197">
        <v>21.2</v>
      </c>
      <c r="AU197">
        <v>1.84</v>
      </c>
      <c r="AV197">
        <v>4.46</v>
      </c>
    </row>
    <row r="198" spans="1:48">
      <c r="A198" s="15" t="str">
        <f t="shared" si="18"/>
        <v>BHA-102</v>
      </c>
      <c r="B198">
        <f t="shared" si="19"/>
        <v>2161</v>
      </c>
      <c r="C198">
        <f t="shared" si="29"/>
        <v>7</v>
      </c>
      <c r="D198" t="s">
        <v>53</v>
      </c>
      <c r="E198" t="s">
        <v>53</v>
      </c>
      <c r="F198" s="6">
        <f t="shared" si="20"/>
        <v>25.8</v>
      </c>
      <c r="G198" s="6" t="str">
        <f t="shared" si="21"/>
        <v/>
      </c>
      <c r="H198" s="6" t="str">
        <f t="shared" si="22"/>
        <v/>
      </c>
      <c r="M198">
        <v>1</v>
      </c>
      <c r="N198" s="4">
        <f t="shared" si="23"/>
        <v>450</v>
      </c>
      <c r="X198" s="4" t="str">
        <f t="shared" si="30"/>
        <v>Basalt</v>
      </c>
      <c r="Z198" t="str">
        <f t="shared" si="24"/>
        <v>BS</v>
      </c>
      <c r="AF198" s="17">
        <v>197</v>
      </c>
      <c r="AG198">
        <v>102</v>
      </c>
      <c r="AI198">
        <v>449.9</v>
      </c>
      <c r="AJ198">
        <v>450.1</v>
      </c>
      <c r="AK198" t="s">
        <v>551</v>
      </c>
      <c r="AN198" s="22">
        <v>7</v>
      </c>
      <c r="AO198" s="22" t="str">
        <f t="shared" si="31"/>
        <v/>
      </c>
      <c r="AQ198">
        <v>21.2</v>
      </c>
      <c r="AR198">
        <v>25.8</v>
      </c>
      <c r="AV198">
        <v>3.1</v>
      </c>
    </row>
    <row r="199" spans="1:48">
      <c r="A199" s="15" t="str">
        <f t="shared" si="18"/>
        <v>BHA-103</v>
      </c>
      <c r="B199">
        <f t="shared" si="19"/>
        <v>2232</v>
      </c>
      <c r="C199">
        <f t="shared" si="29"/>
        <v>5</v>
      </c>
      <c r="D199" t="s">
        <v>53</v>
      </c>
      <c r="E199" t="s">
        <v>53</v>
      </c>
      <c r="F199" s="6">
        <f t="shared" si="20"/>
        <v>10</v>
      </c>
      <c r="G199" s="6" t="str">
        <f t="shared" si="21"/>
        <v/>
      </c>
      <c r="H199" s="6" t="str">
        <f t="shared" si="22"/>
        <v/>
      </c>
      <c r="M199">
        <v>1</v>
      </c>
      <c r="N199" s="4">
        <f t="shared" si="23"/>
        <v>455</v>
      </c>
      <c r="X199" s="4" t="str">
        <f t="shared" si="30"/>
        <v>Basalt</v>
      </c>
      <c r="Z199" t="str">
        <f t="shared" si="24"/>
        <v>BS</v>
      </c>
      <c r="AF199" s="17">
        <v>198</v>
      </c>
      <c r="AG199">
        <v>103</v>
      </c>
      <c r="AI199">
        <v>454.9</v>
      </c>
      <c r="AJ199">
        <v>455.1</v>
      </c>
      <c r="AK199" t="s">
        <v>551</v>
      </c>
      <c r="AN199" s="22">
        <v>5</v>
      </c>
      <c r="AO199" s="22" t="str">
        <f t="shared" si="31"/>
        <v/>
      </c>
      <c r="AQ199">
        <v>21.9</v>
      </c>
      <c r="AR199">
        <v>10</v>
      </c>
    </row>
    <row r="200" spans="1:48">
      <c r="A200" s="15" t="str">
        <f t="shared" si="18"/>
        <v>BHA-104</v>
      </c>
      <c r="B200">
        <f t="shared" si="19"/>
        <v>2650</v>
      </c>
      <c r="C200">
        <f t="shared" si="29"/>
        <v>2</v>
      </c>
      <c r="D200" t="s">
        <v>53</v>
      </c>
      <c r="E200" t="s">
        <v>53</v>
      </c>
      <c r="F200" s="6">
        <f t="shared" si="20"/>
        <v>44</v>
      </c>
      <c r="G200" s="6">
        <f t="shared" si="21"/>
        <v>45.5</v>
      </c>
      <c r="H200" s="6">
        <f t="shared" si="22"/>
        <v>0.2</v>
      </c>
      <c r="M200">
        <v>1</v>
      </c>
      <c r="N200" s="4">
        <f t="shared" si="23"/>
        <v>458.29999999999995</v>
      </c>
      <c r="X200" s="4" t="str">
        <f t="shared" si="30"/>
        <v>Basalt</v>
      </c>
      <c r="Z200" t="str">
        <f t="shared" si="24"/>
        <v>BS</v>
      </c>
      <c r="AF200" s="4">
        <v>199</v>
      </c>
      <c r="AG200">
        <v>104</v>
      </c>
      <c r="AI200">
        <v>458.2</v>
      </c>
      <c r="AJ200">
        <v>458.4</v>
      </c>
      <c r="AK200" t="s">
        <v>551</v>
      </c>
      <c r="AN200" s="22">
        <v>2</v>
      </c>
      <c r="AO200" s="22" t="str">
        <f t="shared" si="31"/>
        <v/>
      </c>
      <c r="AQ200">
        <v>26</v>
      </c>
      <c r="AR200">
        <v>44</v>
      </c>
      <c r="AS200">
        <v>45.5</v>
      </c>
      <c r="AT200">
        <v>0.2</v>
      </c>
      <c r="AV200">
        <v>8.81</v>
      </c>
    </row>
    <row r="201" spans="1:48">
      <c r="A201" s="15" t="str">
        <f t="shared" si="18"/>
        <v>BHA-105</v>
      </c>
      <c r="B201">
        <f t="shared" si="19"/>
        <v>2222</v>
      </c>
      <c r="C201">
        <f t="shared" si="29"/>
        <v>6</v>
      </c>
      <c r="D201" t="s">
        <v>53</v>
      </c>
      <c r="E201" t="s">
        <v>53</v>
      </c>
      <c r="F201" s="6">
        <f t="shared" si="20"/>
        <v>14.5</v>
      </c>
      <c r="G201" s="6" t="str">
        <f t="shared" si="21"/>
        <v/>
      </c>
      <c r="H201" s="6" t="str">
        <f t="shared" si="22"/>
        <v/>
      </c>
      <c r="M201">
        <v>1</v>
      </c>
      <c r="N201" s="4">
        <f t="shared" si="23"/>
        <v>460.20000000000005</v>
      </c>
      <c r="X201" s="4" t="str">
        <f t="shared" si="30"/>
        <v>Basalt</v>
      </c>
      <c r="Z201" t="str">
        <f t="shared" si="24"/>
        <v>BS</v>
      </c>
      <c r="AF201" s="17">
        <v>200</v>
      </c>
      <c r="AG201">
        <v>105</v>
      </c>
      <c r="AI201">
        <v>460.1</v>
      </c>
      <c r="AJ201">
        <v>460.3</v>
      </c>
      <c r="AK201" t="s">
        <v>551</v>
      </c>
      <c r="AN201" s="22">
        <v>6</v>
      </c>
      <c r="AO201" s="22" t="str">
        <f t="shared" si="31"/>
        <v/>
      </c>
      <c r="AQ201">
        <v>21.8</v>
      </c>
      <c r="AR201">
        <v>14.5</v>
      </c>
      <c r="AV201">
        <v>1.65</v>
      </c>
    </row>
    <row r="202" spans="1:48">
      <c r="A202" s="15" t="str">
        <f t="shared" si="18"/>
        <v>BHA-106</v>
      </c>
      <c r="B202">
        <f t="shared" si="19"/>
        <v>2324</v>
      </c>
      <c r="C202">
        <f t="shared" si="29"/>
        <v>6</v>
      </c>
      <c r="D202" t="s">
        <v>53</v>
      </c>
      <c r="E202" t="s">
        <v>53</v>
      </c>
      <c r="F202" s="6">
        <f t="shared" si="20"/>
        <v>21</v>
      </c>
      <c r="G202" s="6">
        <f t="shared" si="21"/>
        <v>10.5</v>
      </c>
      <c r="H202" s="6">
        <f t="shared" si="22"/>
        <v>0.15</v>
      </c>
      <c r="M202">
        <v>1</v>
      </c>
      <c r="N202" s="4">
        <f t="shared" si="23"/>
        <v>465.04999999999995</v>
      </c>
      <c r="X202" s="4" t="str">
        <f t="shared" si="30"/>
        <v>Basalt</v>
      </c>
      <c r="Z202" t="str">
        <f t="shared" si="24"/>
        <v>BS</v>
      </c>
      <c r="AF202" s="17">
        <v>201</v>
      </c>
      <c r="AG202">
        <v>106</v>
      </c>
      <c r="AI202">
        <v>464.9</v>
      </c>
      <c r="AJ202">
        <v>465.2</v>
      </c>
      <c r="AK202" t="s">
        <v>551</v>
      </c>
      <c r="AN202" s="22">
        <v>6</v>
      </c>
      <c r="AO202" s="22" t="str">
        <f t="shared" si="31"/>
        <v/>
      </c>
      <c r="AQ202">
        <v>22.8</v>
      </c>
      <c r="AR202">
        <v>21</v>
      </c>
      <c r="AS202">
        <v>10.5</v>
      </c>
      <c r="AT202">
        <v>0.15</v>
      </c>
    </row>
    <row r="203" spans="1:48">
      <c r="A203" s="15" t="str">
        <f t="shared" si="18"/>
        <v>BHA-107</v>
      </c>
      <c r="B203">
        <f t="shared" si="19"/>
        <v>2680</v>
      </c>
      <c r="C203">
        <f t="shared" si="29"/>
        <v>2</v>
      </c>
      <c r="D203" t="s">
        <v>53</v>
      </c>
      <c r="E203" t="s">
        <v>53</v>
      </c>
      <c r="F203" s="6">
        <f t="shared" si="20"/>
        <v>30.1</v>
      </c>
      <c r="G203" s="6" t="str">
        <f t="shared" si="21"/>
        <v/>
      </c>
      <c r="H203" s="6" t="str">
        <f t="shared" si="22"/>
        <v/>
      </c>
      <c r="M203">
        <v>1</v>
      </c>
      <c r="N203" s="4">
        <f t="shared" si="23"/>
        <v>467.6</v>
      </c>
      <c r="X203" s="4" t="str">
        <f t="shared" si="30"/>
        <v>Basalt</v>
      </c>
      <c r="Z203" t="str">
        <f t="shared" si="24"/>
        <v>BS</v>
      </c>
      <c r="AF203" s="17">
        <v>202</v>
      </c>
      <c r="AG203">
        <v>107</v>
      </c>
      <c r="AI203">
        <v>467.5</v>
      </c>
      <c r="AJ203">
        <v>467.7</v>
      </c>
      <c r="AK203" t="s">
        <v>551</v>
      </c>
      <c r="AN203" s="22">
        <v>2</v>
      </c>
      <c r="AO203" s="22" t="str">
        <f t="shared" si="31"/>
        <v/>
      </c>
      <c r="AQ203">
        <v>26.3</v>
      </c>
      <c r="AR203">
        <v>30.1</v>
      </c>
    </row>
    <row r="204" spans="1:48">
      <c r="A204" s="15" t="str">
        <f t="shared" si="18"/>
        <v>BHA-108</v>
      </c>
      <c r="B204">
        <f t="shared" si="19"/>
        <v>2874</v>
      </c>
      <c r="C204">
        <f t="shared" si="29"/>
        <v>1</v>
      </c>
      <c r="D204" t="s">
        <v>53</v>
      </c>
      <c r="E204" t="s">
        <v>53</v>
      </c>
      <c r="F204" s="6">
        <f t="shared" si="20"/>
        <v>44</v>
      </c>
      <c r="G204" s="6" t="str">
        <f t="shared" si="21"/>
        <v/>
      </c>
      <c r="H204" s="6" t="str">
        <f t="shared" si="22"/>
        <v/>
      </c>
      <c r="M204">
        <v>1</v>
      </c>
      <c r="N204" s="4">
        <f t="shared" si="23"/>
        <v>471.4</v>
      </c>
      <c r="X204" s="4" t="str">
        <f t="shared" si="30"/>
        <v>Basalt</v>
      </c>
      <c r="Z204" t="str">
        <f t="shared" si="24"/>
        <v>BS</v>
      </c>
      <c r="AF204" s="4">
        <v>203</v>
      </c>
      <c r="AG204">
        <v>108</v>
      </c>
      <c r="AI204">
        <v>471.3</v>
      </c>
      <c r="AJ204">
        <v>471.5</v>
      </c>
      <c r="AK204" t="s">
        <v>551</v>
      </c>
      <c r="AN204" s="22">
        <v>1</v>
      </c>
      <c r="AO204" s="22" t="str">
        <f t="shared" si="31"/>
        <v/>
      </c>
      <c r="AQ204">
        <v>28.2</v>
      </c>
      <c r="AR204">
        <v>44</v>
      </c>
    </row>
    <row r="205" spans="1:48">
      <c r="A205" s="15" t="str">
        <f t="shared" si="18"/>
        <v>BHA-109</v>
      </c>
      <c r="B205">
        <f t="shared" si="19"/>
        <v>2008</v>
      </c>
      <c r="C205">
        <v>7</v>
      </c>
      <c r="D205" t="s">
        <v>53</v>
      </c>
      <c r="E205" t="s">
        <v>53</v>
      </c>
      <c r="F205" s="6" t="str">
        <f t="shared" si="20"/>
        <v/>
      </c>
      <c r="G205" s="6" t="str">
        <f t="shared" si="21"/>
        <v/>
      </c>
      <c r="H205" s="6" t="str">
        <f t="shared" si="22"/>
        <v/>
      </c>
      <c r="M205">
        <v>3</v>
      </c>
      <c r="N205" s="4">
        <f t="shared" si="23"/>
        <v>474.6</v>
      </c>
      <c r="X205" s="4" t="str">
        <f t="shared" si="30"/>
        <v>Pyroclastics highly weathered</v>
      </c>
      <c r="Z205" t="str">
        <f t="shared" si="24"/>
        <v>PYR</v>
      </c>
      <c r="AF205" s="17">
        <v>204</v>
      </c>
      <c r="AG205">
        <v>109</v>
      </c>
      <c r="AI205">
        <v>474.5</v>
      </c>
      <c r="AJ205">
        <v>474.7</v>
      </c>
      <c r="AK205" t="s">
        <v>560</v>
      </c>
      <c r="AN205" s="22">
        <v>7</v>
      </c>
      <c r="AO205" s="22" t="str">
        <f t="shared" si="31"/>
        <v/>
      </c>
      <c r="AQ205">
        <v>19.7</v>
      </c>
      <c r="AV205">
        <v>1.56</v>
      </c>
    </row>
    <row r="206" spans="1:48">
      <c r="A206" s="15" t="str">
        <f t="shared" si="18"/>
        <v>BHA-110</v>
      </c>
      <c r="B206">
        <f t="shared" si="19"/>
        <v>2140</v>
      </c>
      <c r="C206">
        <f t="shared" ref="C206:C210" si="32">IF(AO206="",AN206,AO206)</f>
        <v>4</v>
      </c>
      <c r="D206" t="s">
        <v>53</v>
      </c>
      <c r="E206" t="s">
        <v>53</v>
      </c>
      <c r="F206" s="6">
        <f t="shared" si="20"/>
        <v>31.6</v>
      </c>
      <c r="G206" s="6" t="str">
        <f t="shared" si="21"/>
        <v/>
      </c>
      <c r="H206" s="6" t="str">
        <f t="shared" si="22"/>
        <v/>
      </c>
      <c r="M206">
        <v>1</v>
      </c>
      <c r="N206" s="4">
        <f t="shared" si="23"/>
        <v>476.1</v>
      </c>
      <c r="X206" s="4" t="str">
        <f t="shared" si="30"/>
        <v>Basalt</v>
      </c>
      <c r="Z206" t="str">
        <f t="shared" si="24"/>
        <v>BS</v>
      </c>
      <c r="AF206" s="17">
        <v>205</v>
      </c>
      <c r="AG206">
        <v>110</v>
      </c>
      <c r="AI206">
        <v>476</v>
      </c>
      <c r="AJ206">
        <v>476.2</v>
      </c>
      <c r="AK206" t="s">
        <v>551</v>
      </c>
      <c r="AN206" s="22">
        <v>4</v>
      </c>
      <c r="AO206" s="22" t="str">
        <f t="shared" si="31"/>
        <v/>
      </c>
      <c r="AQ206">
        <v>21</v>
      </c>
      <c r="AR206">
        <v>31.6</v>
      </c>
    </row>
    <row r="207" spans="1:48">
      <c r="A207" s="15" t="str">
        <f t="shared" si="18"/>
        <v>BHA-111</v>
      </c>
      <c r="B207">
        <f t="shared" si="19"/>
        <v>1967</v>
      </c>
      <c r="C207">
        <f t="shared" si="32"/>
        <v>11</v>
      </c>
      <c r="D207" t="s">
        <v>53</v>
      </c>
      <c r="E207" t="s">
        <v>53</v>
      </c>
      <c r="F207" s="6" t="str">
        <f t="shared" si="20"/>
        <v/>
      </c>
      <c r="G207" s="6" t="str">
        <f t="shared" si="21"/>
        <v/>
      </c>
      <c r="H207" s="6" t="str">
        <f t="shared" si="22"/>
        <v/>
      </c>
      <c r="M207">
        <v>1</v>
      </c>
      <c r="N207" s="4">
        <f t="shared" si="23"/>
        <v>480.20000000000005</v>
      </c>
      <c r="X207" s="4" t="str">
        <f t="shared" si="30"/>
        <v>Basalt highly weathered</v>
      </c>
      <c r="Z207" t="str">
        <f t="shared" si="24"/>
        <v>BS</v>
      </c>
      <c r="AF207" s="17">
        <v>206</v>
      </c>
      <c r="AG207">
        <v>111</v>
      </c>
      <c r="AI207">
        <v>480.1</v>
      </c>
      <c r="AJ207">
        <v>480.3</v>
      </c>
      <c r="AK207" t="s">
        <v>561</v>
      </c>
      <c r="AN207" s="22">
        <v>11</v>
      </c>
      <c r="AO207" s="22" t="str">
        <f t="shared" si="31"/>
        <v/>
      </c>
      <c r="AQ207">
        <v>19.3</v>
      </c>
      <c r="AU207">
        <v>0.28000000000000003</v>
      </c>
      <c r="AV207">
        <v>1.22</v>
      </c>
    </row>
    <row r="208" spans="1:48">
      <c r="A208" s="15" t="str">
        <f t="shared" si="18"/>
        <v>BHA-112</v>
      </c>
      <c r="B208">
        <f t="shared" si="19"/>
        <v>2854</v>
      </c>
      <c r="C208">
        <f t="shared" si="32"/>
        <v>1</v>
      </c>
      <c r="D208" t="s">
        <v>53</v>
      </c>
      <c r="E208" t="s">
        <v>53</v>
      </c>
      <c r="F208" s="6">
        <f t="shared" si="20"/>
        <v>135.4</v>
      </c>
      <c r="G208" s="6">
        <f t="shared" si="21"/>
        <v>65.400000000000006</v>
      </c>
      <c r="H208" s="6">
        <f t="shared" si="22"/>
        <v>0.25</v>
      </c>
      <c r="M208">
        <v>1</v>
      </c>
      <c r="N208" s="4">
        <f t="shared" si="23"/>
        <v>483.29999999999995</v>
      </c>
      <c r="X208" s="4" t="str">
        <f t="shared" si="30"/>
        <v>Basalt</v>
      </c>
      <c r="Z208" t="str">
        <f t="shared" si="24"/>
        <v>BS</v>
      </c>
      <c r="AF208" s="4">
        <v>207</v>
      </c>
      <c r="AG208">
        <v>112</v>
      </c>
      <c r="AI208">
        <v>483.2</v>
      </c>
      <c r="AJ208">
        <v>483.4</v>
      </c>
      <c r="AK208" t="s">
        <v>551</v>
      </c>
      <c r="AN208" s="22">
        <v>1</v>
      </c>
      <c r="AO208" s="22" t="str">
        <f t="shared" si="31"/>
        <v/>
      </c>
      <c r="AQ208">
        <v>28</v>
      </c>
      <c r="AR208">
        <v>135.4</v>
      </c>
      <c r="AS208">
        <v>65.400000000000006</v>
      </c>
      <c r="AT208">
        <v>0.25</v>
      </c>
      <c r="AV208">
        <v>20.399999999999999</v>
      </c>
    </row>
    <row r="209" spans="1:50">
      <c r="A209" s="15" t="str">
        <f t="shared" si="18"/>
        <v>BHA-113</v>
      </c>
      <c r="B209">
        <f t="shared" si="19"/>
        <v>2915</v>
      </c>
      <c r="C209">
        <f t="shared" si="32"/>
        <v>0.05</v>
      </c>
      <c r="D209" t="s">
        <v>53</v>
      </c>
      <c r="E209" t="s">
        <v>53</v>
      </c>
      <c r="F209" s="6" t="str">
        <f t="shared" si="20"/>
        <v/>
      </c>
      <c r="G209" s="6" t="str">
        <f t="shared" si="21"/>
        <v/>
      </c>
      <c r="H209" s="6" t="str">
        <f t="shared" si="22"/>
        <v/>
      </c>
      <c r="M209">
        <v>1</v>
      </c>
      <c r="N209" s="4">
        <f t="shared" si="23"/>
        <v>486.55</v>
      </c>
      <c r="X209" s="4" t="str">
        <f t="shared" si="30"/>
        <v>Basalt</v>
      </c>
      <c r="Z209" t="str">
        <f t="shared" si="24"/>
        <v>BS</v>
      </c>
      <c r="AF209" s="17">
        <v>208</v>
      </c>
      <c r="AG209">
        <v>113</v>
      </c>
      <c r="AI209">
        <v>486.5</v>
      </c>
      <c r="AJ209">
        <v>486.6</v>
      </c>
      <c r="AK209" t="s">
        <v>551</v>
      </c>
      <c r="AN209" s="22">
        <v>0</v>
      </c>
      <c r="AO209" s="22">
        <f t="shared" si="31"/>
        <v>0.05</v>
      </c>
      <c r="AQ209">
        <v>28.6</v>
      </c>
      <c r="AU209">
        <v>1.9</v>
      </c>
      <c r="AV209">
        <v>15.26</v>
      </c>
    </row>
    <row r="210" spans="1:50">
      <c r="A210" s="15" t="str">
        <f t="shared" si="18"/>
        <v>BHA-114</v>
      </c>
      <c r="B210">
        <f t="shared" si="19"/>
        <v>2945</v>
      </c>
      <c r="C210">
        <f t="shared" si="32"/>
        <v>0.05</v>
      </c>
      <c r="D210" t="s">
        <v>53</v>
      </c>
      <c r="E210" t="s">
        <v>53</v>
      </c>
      <c r="F210" s="6">
        <f t="shared" si="20"/>
        <v>173.4</v>
      </c>
      <c r="G210" s="6" t="str">
        <f t="shared" si="21"/>
        <v/>
      </c>
      <c r="H210" s="6" t="str">
        <f t="shared" si="22"/>
        <v/>
      </c>
      <c r="M210">
        <v>1</v>
      </c>
      <c r="N210" s="4">
        <f t="shared" si="23"/>
        <v>488.4</v>
      </c>
      <c r="X210" s="4" t="str">
        <f t="shared" si="30"/>
        <v>Basalt</v>
      </c>
      <c r="Z210" t="str">
        <f t="shared" si="24"/>
        <v>BS</v>
      </c>
      <c r="AF210" s="17">
        <v>209</v>
      </c>
      <c r="AG210">
        <v>114</v>
      </c>
      <c r="AI210">
        <v>488.3</v>
      </c>
      <c r="AJ210">
        <v>488.5</v>
      </c>
      <c r="AK210" t="s">
        <v>551</v>
      </c>
      <c r="AN210" s="22">
        <v>0</v>
      </c>
      <c r="AO210" s="22">
        <f t="shared" si="31"/>
        <v>0.05</v>
      </c>
      <c r="AQ210">
        <v>28.9</v>
      </c>
      <c r="AR210">
        <v>173.4</v>
      </c>
      <c r="AV210">
        <v>16.46</v>
      </c>
    </row>
    <row r="211" spans="1:50">
      <c r="A211" s="15" t="str">
        <f t="shared" si="18"/>
        <v>BHA-115</v>
      </c>
      <c r="B211">
        <f t="shared" si="19"/>
        <v>1396</v>
      </c>
      <c r="C211">
        <v>34</v>
      </c>
      <c r="D211" t="s">
        <v>53</v>
      </c>
      <c r="E211" t="s">
        <v>53</v>
      </c>
      <c r="F211" s="6">
        <f t="shared" si="20"/>
        <v>0.13400000000000001</v>
      </c>
      <c r="G211" s="6" t="str">
        <f t="shared" si="21"/>
        <v/>
      </c>
      <c r="H211" s="6" t="str">
        <f t="shared" si="22"/>
        <v/>
      </c>
      <c r="M211">
        <v>4</v>
      </c>
      <c r="N211" s="4">
        <f t="shared" si="23"/>
        <v>492.95000000000005</v>
      </c>
      <c r="X211" s="4" t="str">
        <f t="shared" si="30"/>
        <v>Clay</v>
      </c>
      <c r="Z211" t="str">
        <f t="shared" si="24"/>
        <v>CG</v>
      </c>
      <c r="AF211" s="17">
        <v>210</v>
      </c>
      <c r="AG211">
        <v>115</v>
      </c>
      <c r="AI211">
        <v>492.8</v>
      </c>
      <c r="AJ211">
        <v>493.1</v>
      </c>
      <c r="AK211" t="s">
        <v>549</v>
      </c>
      <c r="AN211" s="22">
        <v>34</v>
      </c>
      <c r="AO211" s="22" t="str">
        <f t="shared" si="31"/>
        <v/>
      </c>
      <c r="AQ211">
        <v>13.7</v>
      </c>
      <c r="AR211">
        <v>0.13400000000000001</v>
      </c>
      <c r="AW211">
        <v>42</v>
      </c>
      <c r="AX211">
        <v>17</v>
      </c>
    </row>
    <row r="212" spans="1:50">
      <c r="A212" s="15" t="str">
        <f t="shared" si="18"/>
        <v>BHA-116</v>
      </c>
      <c r="B212">
        <f t="shared" si="19"/>
        <v>1569</v>
      </c>
      <c r="C212">
        <v>30</v>
      </c>
      <c r="D212" t="s">
        <v>53</v>
      </c>
      <c r="E212" t="s">
        <v>53</v>
      </c>
      <c r="F212" s="6">
        <f t="shared" si="20"/>
        <v>0.09</v>
      </c>
      <c r="G212" s="6" t="str">
        <f t="shared" si="21"/>
        <v/>
      </c>
      <c r="H212" s="6" t="str">
        <f t="shared" si="22"/>
        <v/>
      </c>
      <c r="M212">
        <v>4</v>
      </c>
      <c r="N212" s="4">
        <f t="shared" si="23"/>
        <v>493.35</v>
      </c>
      <c r="X212" s="4" t="str">
        <f t="shared" si="30"/>
        <v>Clay</v>
      </c>
      <c r="Z212" t="str">
        <f t="shared" si="24"/>
        <v>CG</v>
      </c>
      <c r="AF212" s="4">
        <v>211</v>
      </c>
      <c r="AG212">
        <v>116</v>
      </c>
      <c r="AI212">
        <v>493.2</v>
      </c>
      <c r="AJ212">
        <v>493.5</v>
      </c>
      <c r="AK212" t="s">
        <v>549</v>
      </c>
      <c r="AN212" s="22">
        <v>30</v>
      </c>
      <c r="AO212" s="22" t="str">
        <f t="shared" si="31"/>
        <v/>
      </c>
      <c r="AQ212">
        <v>15.4</v>
      </c>
      <c r="AR212">
        <v>0.09</v>
      </c>
      <c r="AW212">
        <v>39</v>
      </c>
      <c r="AX212">
        <v>14</v>
      </c>
    </row>
    <row r="213" spans="1:50">
      <c r="A213" s="15" t="str">
        <f t="shared" si="18"/>
        <v>BHA-117</v>
      </c>
      <c r="B213">
        <f t="shared" si="19"/>
        <v>2905</v>
      </c>
      <c r="C213">
        <f>IF(AO213="",AN213,AO213)</f>
        <v>0.05</v>
      </c>
      <c r="D213" t="s">
        <v>53</v>
      </c>
      <c r="E213" t="s">
        <v>53</v>
      </c>
      <c r="F213" s="6">
        <f t="shared" si="20"/>
        <v>71.099999999999994</v>
      </c>
      <c r="G213" s="6" t="str">
        <f t="shared" si="21"/>
        <v/>
      </c>
      <c r="H213" s="6" t="str">
        <f t="shared" si="22"/>
        <v/>
      </c>
      <c r="M213">
        <v>1</v>
      </c>
      <c r="N213" s="4">
        <f t="shared" si="23"/>
        <v>494.75</v>
      </c>
      <c r="X213" s="4" t="str">
        <f t="shared" si="30"/>
        <v>Basalt</v>
      </c>
      <c r="Z213" t="str">
        <f t="shared" si="24"/>
        <v>BS</v>
      </c>
      <c r="AF213" s="17">
        <v>212</v>
      </c>
      <c r="AG213">
        <v>117</v>
      </c>
      <c r="AI213">
        <v>494.6</v>
      </c>
      <c r="AJ213">
        <v>494.9</v>
      </c>
      <c r="AK213" t="s">
        <v>551</v>
      </c>
      <c r="AN213" s="22">
        <v>0</v>
      </c>
      <c r="AO213" s="22">
        <f t="shared" si="31"/>
        <v>0.05</v>
      </c>
      <c r="AQ213">
        <v>28.5</v>
      </c>
      <c r="AR213">
        <v>71.099999999999994</v>
      </c>
      <c r="AV213">
        <v>13.76</v>
      </c>
    </row>
    <row r="214" spans="1:50">
      <c r="A214" s="15" t="str">
        <f t="shared" si="18"/>
        <v>BHA-118</v>
      </c>
      <c r="B214">
        <f t="shared" si="19"/>
        <v>1967</v>
      </c>
      <c r="C214">
        <v>8</v>
      </c>
      <c r="D214" t="s">
        <v>53</v>
      </c>
      <c r="E214" t="s">
        <v>53</v>
      </c>
      <c r="F214" s="6">
        <f t="shared" si="20"/>
        <v>14.3</v>
      </c>
      <c r="G214" s="6">
        <f t="shared" si="21"/>
        <v>4.0999999999999996</v>
      </c>
      <c r="H214" s="6" t="str">
        <f t="shared" si="22"/>
        <v/>
      </c>
      <c r="M214">
        <v>3</v>
      </c>
      <c r="N214" s="4">
        <f t="shared" si="23"/>
        <v>500.45000000000005</v>
      </c>
      <c r="X214" s="4" t="str">
        <f t="shared" si="30"/>
        <v>Pyroclastics
highly weathered</v>
      </c>
      <c r="Z214" t="str">
        <f t="shared" si="24"/>
        <v>PYR</v>
      </c>
      <c r="AF214" s="17">
        <v>213</v>
      </c>
      <c r="AG214">
        <v>118</v>
      </c>
      <c r="AI214">
        <v>500.3</v>
      </c>
      <c r="AJ214">
        <v>500.6</v>
      </c>
      <c r="AK214" t="s">
        <v>557</v>
      </c>
      <c r="AN214" s="22">
        <v>8</v>
      </c>
      <c r="AO214" s="22" t="str">
        <f t="shared" si="31"/>
        <v/>
      </c>
      <c r="AQ214">
        <v>19.3</v>
      </c>
      <c r="AR214">
        <v>14.3</v>
      </c>
      <c r="AS214">
        <v>4.0999999999999996</v>
      </c>
      <c r="AV214">
        <v>2.75</v>
      </c>
    </row>
    <row r="215" spans="1:50">
      <c r="A215" s="15" t="str">
        <f t="shared" si="18"/>
        <v>BHA-119</v>
      </c>
      <c r="B215">
        <f t="shared" si="19"/>
        <v>1987</v>
      </c>
      <c r="C215">
        <v>9</v>
      </c>
      <c r="D215" t="s">
        <v>53</v>
      </c>
      <c r="E215" t="s">
        <v>53</v>
      </c>
      <c r="F215" s="6">
        <f t="shared" si="20"/>
        <v>11.4</v>
      </c>
      <c r="G215" s="6" t="str">
        <f t="shared" si="21"/>
        <v/>
      </c>
      <c r="H215" s="6" t="str">
        <f t="shared" si="22"/>
        <v/>
      </c>
      <c r="M215">
        <v>3</v>
      </c>
      <c r="N215" s="4">
        <f t="shared" si="23"/>
        <v>501</v>
      </c>
      <c r="X215" s="4" t="str">
        <f t="shared" si="30"/>
        <v>Pyroclastics
highly weathered</v>
      </c>
      <c r="Z215" t="str">
        <f t="shared" si="24"/>
        <v>PYR</v>
      </c>
      <c r="AF215" s="17">
        <v>214</v>
      </c>
      <c r="AG215">
        <v>119</v>
      </c>
      <c r="AI215">
        <v>500.9</v>
      </c>
      <c r="AJ215">
        <v>501.1</v>
      </c>
      <c r="AK215" t="s">
        <v>557</v>
      </c>
      <c r="AN215" s="22">
        <v>9</v>
      </c>
      <c r="AO215" s="22" t="str">
        <f t="shared" si="31"/>
        <v/>
      </c>
      <c r="AQ215">
        <v>19.5</v>
      </c>
      <c r="AR215">
        <v>11.4</v>
      </c>
      <c r="AV215">
        <v>1.89</v>
      </c>
    </row>
    <row r="216" spans="1:50">
      <c r="A216" s="15" t="str">
        <f t="shared" si="18"/>
        <v>BHA-120</v>
      </c>
      <c r="B216">
        <f t="shared" si="19"/>
        <v>2517</v>
      </c>
      <c r="C216">
        <f t="shared" ref="C216:C225" si="33">IF(AO216="",AN216,AO216)</f>
        <v>4</v>
      </c>
      <c r="D216" t="s">
        <v>53</v>
      </c>
      <c r="E216" t="s">
        <v>53</v>
      </c>
      <c r="F216" s="6">
        <f t="shared" si="20"/>
        <v>46.4</v>
      </c>
      <c r="G216" s="6">
        <f t="shared" si="21"/>
        <v>24.2</v>
      </c>
      <c r="H216" s="6">
        <f t="shared" si="22"/>
        <v>0.23</v>
      </c>
      <c r="M216">
        <v>1</v>
      </c>
      <c r="N216" s="4">
        <f t="shared" si="23"/>
        <v>506.9</v>
      </c>
      <c r="X216" s="4" t="str">
        <f t="shared" si="30"/>
        <v>Basalt</v>
      </c>
      <c r="Z216" t="str">
        <f t="shared" si="24"/>
        <v>BS</v>
      </c>
      <c r="AF216" s="4">
        <v>215</v>
      </c>
      <c r="AG216">
        <v>120</v>
      </c>
      <c r="AI216">
        <v>506.8</v>
      </c>
      <c r="AJ216">
        <v>507</v>
      </c>
      <c r="AK216" t="s">
        <v>551</v>
      </c>
      <c r="AN216" s="22">
        <v>4</v>
      </c>
      <c r="AO216" s="22" t="str">
        <f t="shared" si="31"/>
        <v/>
      </c>
      <c r="AQ216">
        <v>24.7</v>
      </c>
      <c r="AR216">
        <v>46.4</v>
      </c>
      <c r="AS216">
        <v>24.2</v>
      </c>
      <c r="AT216">
        <v>0.23</v>
      </c>
    </row>
    <row r="217" spans="1:50">
      <c r="A217" s="15" t="str">
        <f t="shared" si="18"/>
        <v>BHA-121</v>
      </c>
      <c r="B217">
        <f t="shared" si="19"/>
        <v>2864</v>
      </c>
      <c r="C217">
        <f t="shared" si="33"/>
        <v>1</v>
      </c>
      <c r="D217" t="s">
        <v>53</v>
      </c>
      <c r="E217" t="s">
        <v>53</v>
      </c>
      <c r="F217" s="6">
        <f t="shared" si="20"/>
        <v>124.6</v>
      </c>
      <c r="G217" s="6" t="str">
        <f t="shared" si="21"/>
        <v/>
      </c>
      <c r="H217" s="6" t="str">
        <f t="shared" si="22"/>
        <v/>
      </c>
      <c r="M217">
        <v>1</v>
      </c>
      <c r="N217" s="4">
        <f t="shared" si="23"/>
        <v>509.1</v>
      </c>
      <c r="X217" s="4" t="str">
        <f t="shared" si="30"/>
        <v>Basalt</v>
      </c>
      <c r="Z217" t="str">
        <f t="shared" si="24"/>
        <v>BS</v>
      </c>
      <c r="AF217" s="17">
        <v>216</v>
      </c>
      <c r="AG217">
        <v>121</v>
      </c>
      <c r="AI217">
        <v>509</v>
      </c>
      <c r="AJ217">
        <v>509.2</v>
      </c>
      <c r="AK217" t="s">
        <v>551</v>
      </c>
      <c r="AN217" s="22">
        <v>1</v>
      </c>
      <c r="AO217" s="22" t="str">
        <f t="shared" si="31"/>
        <v/>
      </c>
      <c r="AQ217">
        <v>28.1</v>
      </c>
      <c r="AR217">
        <v>124.6</v>
      </c>
      <c r="AV217">
        <v>11.36</v>
      </c>
    </row>
    <row r="218" spans="1:50">
      <c r="A218" s="15" t="str">
        <f t="shared" si="18"/>
        <v>BHA-122</v>
      </c>
      <c r="B218" t="str">
        <f t="shared" si="19"/>
        <v/>
      </c>
      <c r="C218">
        <f t="shared" si="33"/>
        <v>3</v>
      </c>
      <c r="D218" t="s">
        <v>53</v>
      </c>
      <c r="E218" t="s">
        <v>53</v>
      </c>
      <c r="F218" s="6" t="str">
        <f t="shared" si="20"/>
        <v/>
      </c>
      <c r="G218" s="6" t="str">
        <f t="shared" si="21"/>
        <v/>
      </c>
      <c r="H218" s="6" t="str">
        <f t="shared" si="22"/>
        <v/>
      </c>
      <c r="M218">
        <v>1</v>
      </c>
      <c r="N218" s="4">
        <f t="shared" si="23"/>
        <v>513.4</v>
      </c>
      <c r="X218" s="4" t="str">
        <f t="shared" si="30"/>
        <v>Basalt</v>
      </c>
      <c r="Z218" t="str">
        <f t="shared" si="24"/>
        <v>BS</v>
      </c>
      <c r="AF218" s="17">
        <v>217</v>
      </c>
      <c r="AG218">
        <v>122</v>
      </c>
      <c r="AI218">
        <v>513.29999999999995</v>
      </c>
      <c r="AJ218">
        <v>513.5</v>
      </c>
      <c r="AK218" t="s">
        <v>551</v>
      </c>
      <c r="AN218" s="22">
        <v>3</v>
      </c>
      <c r="AO218" s="22" t="str">
        <f t="shared" si="31"/>
        <v/>
      </c>
      <c r="AU218">
        <v>5.18</v>
      </c>
    </row>
    <row r="219" spans="1:50">
      <c r="A219" s="15" t="str">
        <f t="shared" si="18"/>
        <v>BHA-123</v>
      </c>
      <c r="B219">
        <f t="shared" si="19"/>
        <v>2120</v>
      </c>
      <c r="C219">
        <f t="shared" si="33"/>
        <v>5</v>
      </c>
      <c r="D219" t="s">
        <v>53</v>
      </c>
      <c r="E219" t="s">
        <v>53</v>
      </c>
      <c r="F219" s="6">
        <f t="shared" si="20"/>
        <v>13.2</v>
      </c>
      <c r="G219" s="6">
        <f t="shared" si="21"/>
        <v>6.5</v>
      </c>
      <c r="H219" s="6">
        <f t="shared" si="22"/>
        <v>0.18</v>
      </c>
      <c r="M219">
        <v>1</v>
      </c>
      <c r="N219" s="4">
        <f t="shared" si="23"/>
        <v>515</v>
      </c>
      <c r="X219" s="4" t="str">
        <f t="shared" si="30"/>
        <v>Breccia</v>
      </c>
      <c r="Z219" t="str">
        <f t="shared" si="24"/>
        <v>BS</v>
      </c>
      <c r="AF219" s="17">
        <v>218</v>
      </c>
      <c r="AG219">
        <v>123</v>
      </c>
      <c r="AI219">
        <v>514.9</v>
      </c>
      <c r="AJ219">
        <v>515.1</v>
      </c>
      <c r="AK219" t="s">
        <v>558</v>
      </c>
      <c r="AN219" s="22">
        <v>5</v>
      </c>
      <c r="AO219" s="22" t="str">
        <f t="shared" si="31"/>
        <v/>
      </c>
      <c r="AQ219">
        <v>20.8</v>
      </c>
      <c r="AR219">
        <v>13.2</v>
      </c>
      <c r="AS219">
        <v>6.5</v>
      </c>
      <c r="AT219">
        <v>0.18</v>
      </c>
      <c r="AV219">
        <v>2.63</v>
      </c>
    </row>
    <row r="220" spans="1:50">
      <c r="A220" s="15" t="str">
        <f t="shared" si="18"/>
        <v>BHA-124</v>
      </c>
      <c r="B220">
        <f t="shared" si="19"/>
        <v>2161</v>
      </c>
      <c r="C220">
        <f t="shared" si="33"/>
        <v>5</v>
      </c>
      <c r="D220" t="s">
        <v>53</v>
      </c>
      <c r="E220" t="s">
        <v>53</v>
      </c>
      <c r="F220" s="6">
        <f t="shared" si="20"/>
        <v>14.1</v>
      </c>
      <c r="G220" s="6" t="str">
        <f t="shared" si="21"/>
        <v/>
      </c>
      <c r="H220" s="6" t="str">
        <f t="shared" si="22"/>
        <v/>
      </c>
      <c r="M220">
        <v>1</v>
      </c>
      <c r="N220" s="4">
        <f t="shared" si="23"/>
        <v>518.5</v>
      </c>
      <c r="X220" s="4" t="str">
        <f t="shared" si="30"/>
        <v>tuff-Breccia</v>
      </c>
      <c r="Z220" t="str">
        <f t="shared" si="24"/>
        <v>BS</v>
      </c>
      <c r="AF220" s="4">
        <v>219</v>
      </c>
      <c r="AG220">
        <v>124</v>
      </c>
      <c r="AI220">
        <v>518.4</v>
      </c>
      <c r="AJ220">
        <v>518.6</v>
      </c>
      <c r="AK220" t="s">
        <v>584</v>
      </c>
      <c r="AN220" s="22">
        <v>5</v>
      </c>
      <c r="AO220" s="22" t="str">
        <f t="shared" si="31"/>
        <v/>
      </c>
      <c r="AQ220">
        <v>21.2</v>
      </c>
      <c r="AR220">
        <v>14.1</v>
      </c>
      <c r="AV220">
        <v>2.94</v>
      </c>
    </row>
    <row r="221" spans="1:50">
      <c r="A221" s="15" t="str">
        <f t="shared" si="18"/>
        <v>BHA-125</v>
      </c>
      <c r="B221">
        <f t="shared" si="19"/>
        <v>2823</v>
      </c>
      <c r="C221">
        <f t="shared" si="33"/>
        <v>1</v>
      </c>
      <c r="D221" t="s">
        <v>53</v>
      </c>
      <c r="E221" t="s">
        <v>53</v>
      </c>
      <c r="F221" s="6">
        <f t="shared" si="20"/>
        <v>40.5</v>
      </c>
      <c r="G221" s="6" t="str">
        <f t="shared" si="21"/>
        <v/>
      </c>
      <c r="H221" s="6" t="str">
        <f t="shared" si="22"/>
        <v/>
      </c>
      <c r="M221">
        <v>1</v>
      </c>
      <c r="N221" s="4">
        <f t="shared" si="23"/>
        <v>523.4</v>
      </c>
      <c r="X221" s="4" t="str">
        <f t="shared" si="30"/>
        <v>Basalt</v>
      </c>
      <c r="Z221" t="str">
        <f t="shared" si="24"/>
        <v>BS</v>
      </c>
      <c r="AF221" s="17">
        <v>220</v>
      </c>
      <c r="AG221">
        <v>125</v>
      </c>
      <c r="AI221">
        <v>523.29999999999995</v>
      </c>
      <c r="AJ221">
        <v>523.5</v>
      </c>
      <c r="AK221" t="s">
        <v>551</v>
      </c>
      <c r="AN221" s="22">
        <v>1</v>
      </c>
      <c r="AO221" s="22" t="str">
        <f t="shared" si="31"/>
        <v/>
      </c>
      <c r="AQ221">
        <v>27.7</v>
      </c>
      <c r="AR221">
        <v>40.5</v>
      </c>
    </row>
    <row r="222" spans="1:50">
      <c r="A222" s="15" t="str">
        <f t="shared" si="18"/>
        <v>BHA-126</v>
      </c>
      <c r="B222">
        <f t="shared" si="19"/>
        <v>2874</v>
      </c>
      <c r="C222">
        <f t="shared" si="33"/>
        <v>0.05</v>
      </c>
      <c r="D222" t="s">
        <v>53</v>
      </c>
      <c r="E222" t="s">
        <v>53</v>
      </c>
      <c r="F222" s="6">
        <f t="shared" si="20"/>
        <v>43.6</v>
      </c>
      <c r="G222" s="6" t="str">
        <f t="shared" si="21"/>
        <v/>
      </c>
      <c r="H222" s="6" t="str">
        <f t="shared" si="22"/>
        <v/>
      </c>
      <c r="M222">
        <v>1</v>
      </c>
      <c r="N222" s="4">
        <f t="shared" si="23"/>
        <v>526</v>
      </c>
      <c r="X222" s="4" t="str">
        <f t="shared" si="30"/>
        <v>Basalt</v>
      </c>
      <c r="Z222" t="str">
        <f t="shared" si="24"/>
        <v>BS</v>
      </c>
      <c r="AF222" s="17">
        <v>221</v>
      </c>
      <c r="AG222">
        <v>126</v>
      </c>
      <c r="AI222">
        <v>525.79999999999995</v>
      </c>
      <c r="AJ222">
        <v>526.20000000000005</v>
      </c>
      <c r="AK222" t="s">
        <v>551</v>
      </c>
      <c r="AN222" s="22">
        <v>0</v>
      </c>
      <c r="AO222" s="22">
        <f t="shared" si="31"/>
        <v>0.05</v>
      </c>
      <c r="AQ222">
        <v>28.2</v>
      </c>
      <c r="AR222">
        <v>43.6</v>
      </c>
      <c r="AV222">
        <v>15.36</v>
      </c>
    </row>
    <row r="223" spans="1:50">
      <c r="A223" s="15" t="str">
        <f t="shared" si="18"/>
        <v>BHA-127</v>
      </c>
      <c r="B223">
        <f t="shared" si="19"/>
        <v>2905</v>
      </c>
      <c r="C223">
        <f t="shared" si="33"/>
        <v>0.05</v>
      </c>
      <c r="D223" t="s">
        <v>53</v>
      </c>
      <c r="E223" t="s">
        <v>53</v>
      </c>
      <c r="F223" s="6">
        <f t="shared" si="20"/>
        <v>185.6</v>
      </c>
      <c r="G223" s="6">
        <f t="shared" si="21"/>
        <v>86.3</v>
      </c>
      <c r="H223" s="6" t="str">
        <f t="shared" si="22"/>
        <v/>
      </c>
      <c r="M223">
        <v>1</v>
      </c>
      <c r="N223" s="4">
        <f t="shared" si="23"/>
        <v>529.1</v>
      </c>
      <c r="X223" s="4" t="str">
        <f t="shared" si="30"/>
        <v>Basalt</v>
      </c>
      <c r="Z223" t="str">
        <f t="shared" si="24"/>
        <v>BS</v>
      </c>
      <c r="AF223" s="17">
        <v>222</v>
      </c>
      <c r="AG223">
        <v>127</v>
      </c>
      <c r="AI223">
        <v>529</v>
      </c>
      <c r="AJ223">
        <v>529.20000000000005</v>
      </c>
      <c r="AK223" t="s">
        <v>551</v>
      </c>
      <c r="AN223" s="22">
        <v>0</v>
      </c>
      <c r="AO223" s="22">
        <f t="shared" si="31"/>
        <v>0.05</v>
      </c>
      <c r="AQ223">
        <v>28.5</v>
      </c>
      <c r="AR223">
        <v>185.6</v>
      </c>
      <c r="AS223">
        <v>86.3</v>
      </c>
    </row>
    <row r="224" spans="1:50">
      <c r="A224" s="15" t="str">
        <f t="shared" si="18"/>
        <v>BHA-128</v>
      </c>
      <c r="B224">
        <f t="shared" si="19"/>
        <v>2782</v>
      </c>
      <c r="C224">
        <f t="shared" si="33"/>
        <v>1</v>
      </c>
      <c r="D224" t="s">
        <v>53</v>
      </c>
      <c r="E224" t="s">
        <v>53</v>
      </c>
      <c r="F224" s="6">
        <f t="shared" si="20"/>
        <v>22.3</v>
      </c>
      <c r="G224" s="6" t="str">
        <f t="shared" si="21"/>
        <v/>
      </c>
      <c r="H224" s="6" t="str">
        <f t="shared" si="22"/>
        <v/>
      </c>
      <c r="M224">
        <v>1</v>
      </c>
      <c r="N224" s="4">
        <f t="shared" si="23"/>
        <v>531</v>
      </c>
      <c r="X224" s="4" t="str">
        <f t="shared" si="30"/>
        <v>Basalt</v>
      </c>
      <c r="Z224" t="str">
        <f t="shared" si="24"/>
        <v>BS</v>
      </c>
      <c r="AF224" s="4">
        <v>223</v>
      </c>
      <c r="AG224">
        <v>128</v>
      </c>
      <c r="AI224">
        <v>530.9</v>
      </c>
      <c r="AJ224">
        <v>531.1</v>
      </c>
      <c r="AK224" t="s">
        <v>551</v>
      </c>
      <c r="AN224" s="22">
        <v>1</v>
      </c>
      <c r="AO224" s="22" t="str">
        <f t="shared" si="31"/>
        <v/>
      </c>
      <c r="AQ224">
        <v>27.3</v>
      </c>
      <c r="AR224">
        <v>22.3</v>
      </c>
      <c r="AV224">
        <v>10.87</v>
      </c>
    </row>
    <row r="225" spans="1:50">
      <c r="A225" s="15" t="str">
        <f t="shared" si="18"/>
        <v>BHA-129</v>
      </c>
      <c r="B225">
        <f t="shared" si="19"/>
        <v>2823</v>
      </c>
      <c r="C225">
        <f t="shared" si="33"/>
        <v>1</v>
      </c>
      <c r="D225" t="s">
        <v>53</v>
      </c>
      <c r="E225" t="s">
        <v>53</v>
      </c>
      <c r="F225" s="6" t="str">
        <f t="shared" si="20"/>
        <v/>
      </c>
      <c r="G225" s="6" t="str">
        <f t="shared" si="21"/>
        <v/>
      </c>
      <c r="H225" s="6" t="str">
        <f t="shared" si="22"/>
        <v/>
      </c>
      <c r="M225">
        <v>1</v>
      </c>
      <c r="N225" s="4">
        <f t="shared" si="23"/>
        <v>531.54999999999995</v>
      </c>
      <c r="X225" s="4" t="str">
        <f t="shared" si="30"/>
        <v>Basalt</v>
      </c>
      <c r="Z225" t="str">
        <f t="shared" si="24"/>
        <v>BS</v>
      </c>
      <c r="AF225" s="17">
        <v>224</v>
      </c>
      <c r="AG225">
        <v>129</v>
      </c>
      <c r="AI225">
        <v>531.5</v>
      </c>
      <c r="AJ225">
        <v>531.6</v>
      </c>
      <c r="AK225" t="s">
        <v>551</v>
      </c>
      <c r="AN225" s="22">
        <v>1</v>
      </c>
      <c r="AO225" s="22" t="str">
        <f t="shared" si="31"/>
        <v/>
      </c>
      <c r="AQ225">
        <v>27.7</v>
      </c>
      <c r="AU225">
        <v>7.36</v>
      </c>
      <c r="AV225">
        <v>14.06</v>
      </c>
    </row>
    <row r="226" spans="1:50">
      <c r="A226" s="15" t="str">
        <f t="shared" si="18"/>
        <v>BHA-130</v>
      </c>
      <c r="B226" t="str">
        <f t="shared" si="19"/>
        <v/>
      </c>
      <c r="C226">
        <v>21</v>
      </c>
      <c r="D226" t="s">
        <v>53</v>
      </c>
      <c r="E226" t="s">
        <v>53</v>
      </c>
      <c r="F226" s="6" t="str">
        <f t="shared" si="20"/>
        <v/>
      </c>
      <c r="G226" s="6" t="str">
        <f t="shared" si="21"/>
        <v/>
      </c>
      <c r="H226" s="6" t="str">
        <f t="shared" si="22"/>
        <v/>
      </c>
      <c r="M226">
        <v>5</v>
      </c>
      <c r="N226" s="4">
        <f t="shared" si="23"/>
        <v>536.65</v>
      </c>
      <c r="X226" s="4" t="str">
        <f t="shared" si="30"/>
        <v>Clay with Basalt
Gravel</v>
      </c>
      <c r="Z226" t="str">
        <f t="shared" si="24"/>
        <v>CH</v>
      </c>
      <c r="AF226" s="17">
        <v>225</v>
      </c>
      <c r="AG226">
        <v>130</v>
      </c>
      <c r="AI226">
        <v>536.5</v>
      </c>
      <c r="AJ226">
        <v>536.79999999999995</v>
      </c>
      <c r="AK226" t="s">
        <v>562</v>
      </c>
      <c r="AN226" s="22">
        <v>21</v>
      </c>
      <c r="AO226" s="22" t="str">
        <f t="shared" si="31"/>
        <v/>
      </c>
      <c r="AU226">
        <v>0.04</v>
      </c>
      <c r="AW226">
        <v>50</v>
      </c>
      <c r="AX226">
        <v>18</v>
      </c>
    </row>
    <row r="227" spans="1:50">
      <c r="A227" s="15" t="str">
        <f t="shared" ref="A227:A235" si="34">CONCATENATE("BHA-",AG227)</f>
        <v>BHA-131</v>
      </c>
      <c r="B227" t="str">
        <f t="shared" si="19"/>
        <v/>
      </c>
      <c r="C227">
        <v>13</v>
      </c>
      <c r="D227" t="s">
        <v>53</v>
      </c>
      <c r="E227" t="s">
        <v>53</v>
      </c>
      <c r="F227" s="6" t="str">
        <f t="shared" si="20"/>
        <v/>
      </c>
      <c r="G227" s="6" t="str">
        <f t="shared" si="21"/>
        <v/>
      </c>
      <c r="H227" s="6" t="str">
        <f t="shared" si="22"/>
        <v/>
      </c>
      <c r="M227">
        <v>5</v>
      </c>
      <c r="N227" s="4">
        <f t="shared" si="23"/>
        <v>539.9</v>
      </c>
      <c r="X227" s="4" t="str">
        <f t="shared" si="30"/>
        <v>Conglomerate</v>
      </c>
      <c r="Z227" t="str">
        <f t="shared" si="24"/>
        <v>CH</v>
      </c>
      <c r="AF227" s="17">
        <v>226</v>
      </c>
      <c r="AG227">
        <v>131</v>
      </c>
      <c r="AI227">
        <v>539.79999999999995</v>
      </c>
      <c r="AJ227">
        <v>540</v>
      </c>
      <c r="AK227" t="s">
        <v>552</v>
      </c>
      <c r="AN227" s="22">
        <v>13</v>
      </c>
      <c r="AO227" s="22" t="str">
        <f t="shared" si="31"/>
        <v/>
      </c>
      <c r="AU227">
        <v>0.05</v>
      </c>
    </row>
    <row r="228" spans="1:50">
      <c r="A228" s="15" t="str">
        <f t="shared" si="34"/>
        <v>BHA-132</v>
      </c>
      <c r="B228">
        <f t="shared" si="19"/>
        <v>2069</v>
      </c>
      <c r="C228">
        <v>10</v>
      </c>
      <c r="D228" t="s">
        <v>53</v>
      </c>
      <c r="E228" t="s">
        <v>53</v>
      </c>
      <c r="F228" s="6" t="str">
        <f t="shared" si="20"/>
        <v/>
      </c>
      <c r="G228" s="6" t="str">
        <f t="shared" si="21"/>
        <v/>
      </c>
      <c r="H228" s="6" t="str">
        <f t="shared" si="22"/>
        <v/>
      </c>
      <c r="M228">
        <v>5</v>
      </c>
      <c r="N228" s="4">
        <f t="shared" si="23"/>
        <v>541.09999999999991</v>
      </c>
      <c r="X228" s="4" t="str">
        <f t="shared" si="30"/>
        <v>Clay with Basalt
Gravel</v>
      </c>
      <c r="Z228" t="str">
        <f t="shared" si="24"/>
        <v>CH</v>
      </c>
      <c r="AF228" s="4">
        <v>227</v>
      </c>
      <c r="AG228">
        <v>132</v>
      </c>
      <c r="AI228">
        <v>540.9</v>
      </c>
      <c r="AJ228">
        <v>541.29999999999995</v>
      </c>
      <c r="AK228" t="s">
        <v>562</v>
      </c>
      <c r="AN228" s="22">
        <v>10</v>
      </c>
      <c r="AO228" s="22" t="str">
        <f t="shared" si="31"/>
        <v/>
      </c>
      <c r="AQ228">
        <v>20.3</v>
      </c>
      <c r="AU228">
        <v>0.09</v>
      </c>
      <c r="AV228">
        <v>0.55000000000000004</v>
      </c>
      <c r="AW228">
        <v>49</v>
      </c>
      <c r="AX228">
        <v>21</v>
      </c>
    </row>
    <row r="229" spans="1:50">
      <c r="A229" s="15" t="str">
        <f t="shared" si="34"/>
        <v>BHA-133</v>
      </c>
      <c r="B229">
        <f t="shared" ref="B229:B235" si="35">IF(AQ229="","",INT(AQ229*1000/9.81))</f>
        <v>2640</v>
      </c>
      <c r="C229">
        <f t="shared" ref="C229:C231" si="36">IF(AO229="",AN229,AO229)</f>
        <v>3</v>
      </c>
      <c r="D229" t="s">
        <v>53</v>
      </c>
      <c r="E229" t="s">
        <v>53</v>
      </c>
      <c r="F229" s="6" t="str">
        <f t="shared" ref="F229:F235" si="37">IF(AR229="","",AR229)</f>
        <v/>
      </c>
      <c r="G229" s="6" t="str">
        <f t="shared" ref="G229:G235" si="38">IF(AS229="","",AS229)</f>
        <v/>
      </c>
      <c r="H229" s="6" t="str">
        <f t="shared" ref="H229:H235" si="39">IF(AT229="","",AT229)</f>
        <v/>
      </c>
      <c r="M229">
        <v>1</v>
      </c>
      <c r="N229" s="4">
        <f t="shared" ref="N229:N235" si="40">AVERAGE(AI229:AJ229)</f>
        <v>543.4</v>
      </c>
      <c r="X229" s="4" t="str">
        <f t="shared" si="30"/>
        <v>Basalt</v>
      </c>
      <c r="Z229" t="str">
        <f t="shared" ref="Z229:Z235" si="41">IF(M229=1,"BS",IF(M229=3,"PYR",IF(M229=4,"CG","CH")))</f>
        <v>BS</v>
      </c>
      <c r="AF229" s="17">
        <v>228</v>
      </c>
      <c r="AG229">
        <v>133</v>
      </c>
      <c r="AI229">
        <v>543.29999999999995</v>
      </c>
      <c r="AJ229">
        <v>543.5</v>
      </c>
      <c r="AK229" t="s">
        <v>551</v>
      </c>
      <c r="AN229" s="22">
        <v>3</v>
      </c>
      <c r="AO229" s="22" t="str">
        <f t="shared" si="31"/>
        <v/>
      </c>
      <c r="AQ229">
        <v>25.9</v>
      </c>
      <c r="AU229">
        <v>1.64</v>
      </c>
      <c r="AV229">
        <v>2.0499999999999998</v>
      </c>
    </row>
    <row r="230" spans="1:50">
      <c r="A230" s="15" t="str">
        <f t="shared" si="34"/>
        <v>BHA-134</v>
      </c>
      <c r="B230">
        <f t="shared" si="35"/>
        <v>2742</v>
      </c>
      <c r="C230">
        <f t="shared" si="36"/>
        <v>1</v>
      </c>
      <c r="D230" t="s">
        <v>53</v>
      </c>
      <c r="E230" t="s">
        <v>53</v>
      </c>
      <c r="F230" s="6">
        <f t="shared" si="37"/>
        <v>34.700000000000003</v>
      </c>
      <c r="G230" s="6">
        <f t="shared" si="38"/>
        <v>45.6</v>
      </c>
      <c r="H230" s="6">
        <f t="shared" si="39"/>
        <v>0.17</v>
      </c>
      <c r="M230">
        <v>1</v>
      </c>
      <c r="N230" s="4">
        <f t="shared" si="40"/>
        <v>545.20000000000005</v>
      </c>
      <c r="X230" s="4" t="str">
        <f t="shared" si="30"/>
        <v>Basalt</v>
      </c>
      <c r="Z230" t="str">
        <f t="shared" si="41"/>
        <v>BS</v>
      </c>
      <c r="AF230" s="17">
        <v>229</v>
      </c>
      <c r="AG230">
        <v>134</v>
      </c>
      <c r="AI230">
        <v>545.1</v>
      </c>
      <c r="AJ230">
        <v>545.29999999999995</v>
      </c>
      <c r="AK230" t="s">
        <v>551</v>
      </c>
      <c r="AN230" s="22">
        <v>1</v>
      </c>
      <c r="AO230" s="22" t="str">
        <f t="shared" si="31"/>
        <v/>
      </c>
      <c r="AQ230">
        <v>26.9</v>
      </c>
      <c r="AR230">
        <v>34.700000000000003</v>
      </c>
      <c r="AS230">
        <v>45.6</v>
      </c>
      <c r="AT230">
        <v>0.17</v>
      </c>
      <c r="AV230">
        <v>11.64</v>
      </c>
    </row>
    <row r="231" spans="1:50">
      <c r="A231" s="15" t="str">
        <f t="shared" si="34"/>
        <v>BHA-135</v>
      </c>
      <c r="B231">
        <f t="shared" si="35"/>
        <v>2813</v>
      </c>
      <c r="C231">
        <f t="shared" si="36"/>
        <v>1</v>
      </c>
      <c r="D231" t="s">
        <v>53</v>
      </c>
      <c r="E231" t="s">
        <v>53</v>
      </c>
      <c r="F231" s="6">
        <f t="shared" si="37"/>
        <v>63</v>
      </c>
      <c r="G231" s="6" t="str">
        <f t="shared" si="38"/>
        <v/>
      </c>
      <c r="H231" s="6" t="str">
        <f t="shared" si="39"/>
        <v/>
      </c>
      <c r="M231">
        <v>1</v>
      </c>
      <c r="N231" s="4">
        <f t="shared" si="40"/>
        <v>548.20000000000005</v>
      </c>
      <c r="X231" s="4" t="str">
        <f t="shared" si="30"/>
        <v>Basalt</v>
      </c>
      <c r="Z231" t="str">
        <f t="shared" si="41"/>
        <v>BS</v>
      </c>
      <c r="AF231" s="17">
        <v>230</v>
      </c>
      <c r="AG231">
        <v>135</v>
      </c>
      <c r="AI231">
        <v>548.1</v>
      </c>
      <c r="AJ231">
        <v>548.29999999999995</v>
      </c>
      <c r="AK231" t="s">
        <v>551</v>
      </c>
      <c r="AN231" s="22">
        <v>1</v>
      </c>
      <c r="AO231" s="22" t="str">
        <f t="shared" si="31"/>
        <v/>
      </c>
      <c r="AQ231">
        <v>27.6</v>
      </c>
      <c r="AR231">
        <v>63</v>
      </c>
    </row>
    <row r="232" spans="1:50">
      <c r="A232" s="15" t="str">
        <f t="shared" si="34"/>
        <v>BHA-136</v>
      </c>
      <c r="B232">
        <f t="shared" si="35"/>
        <v>2222</v>
      </c>
      <c r="C232">
        <v>8</v>
      </c>
      <c r="D232" t="s">
        <v>53</v>
      </c>
      <c r="E232" t="s">
        <v>53</v>
      </c>
      <c r="F232" s="6" t="str">
        <f t="shared" si="37"/>
        <v/>
      </c>
      <c r="G232" s="6" t="str">
        <f t="shared" si="38"/>
        <v/>
      </c>
      <c r="H232" s="6" t="str">
        <f t="shared" si="39"/>
        <v/>
      </c>
      <c r="M232">
        <v>3</v>
      </c>
      <c r="N232" s="4">
        <f t="shared" si="40"/>
        <v>549.6</v>
      </c>
      <c r="X232" s="4" t="str">
        <f t="shared" si="30"/>
        <v>Pyroclastics</v>
      </c>
      <c r="Z232" t="str">
        <f t="shared" si="41"/>
        <v>PYR</v>
      </c>
      <c r="AF232" s="4">
        <v>231</v>
      </c>
      <c r="AG232">
        <v>136</v>
      </c>
      <c r="AI232">
        <v>549.5</v>
      </c>
      <c r="AJ232">
        <v>549.70000000000005</v>
      </c>
      <c r="AK232" t="s">
        <v>553</v>
      </c>
      <c r="AN232" s="22">
        <v>8</v>
      </c>
      <c r="AO232" s="22" t="str">
        <f t="shared" si="31"/>
        <v/>
      </c>
      <c r="AQ232">
        <v>21.8</v>
      </c>
      <c r="AU232">
        <v>0.2</v>
      </c>
      <c r="AV232">
        <v>1.84</v>
      </c>
    </row>
    <row r="233" spans="1:50">
      <c r="A233" s="15" t="str">
        <f t="shared" si="34"/>
        <v>BHA-137</v>
      </c>
      <c r="B233">
        <f t="shared" si="35"/>
        <v>2528</v>
      </c>
      <c r="C233">
        <f t="shared" ref="C233:C235" si="42">IF(AO233="",AN233,AO233)</f>
        <v>4</v>
      </c>
      <c r="D233" t="s">
        <v>53</v>
      </c>
      <c r="E233" t="s">
        <v>53</v>
      </c>
      <c r="F233" s="6">
        <f t="shared" si="37"/>
        <v>31.7</v>
      </c>
      <c r="G233" s="6" t="str">
        <f t="shared" si="38"/>
        <v/>
      </c>
      <c r="H233" s="6" t="str">
        <f t="shared" si="39"/>
        <v/>
      </c>
      <c r="M233">
        <v>1</v>
      </c>
      <c r="N233" s="4">
        <f t="shared" si="40"/>
        <v>549.85</v>
      </c>
      <c r="X233" s="4" t="str">
        <f t="shared" si="30"/>
        <v>Basalt</v>
      </c>
      <c r="Z233" t="str">
        <f t="shared" si="41"/>
        <v>BS</v>
      </c>
      <c r="AF233" s="17">
        <v>232</v>
      </c>
      <c r="AG233">
        <v>137</v>
      </c>
      <c r="AI233">
        <v>549.70000000000005</v>
      </c>
      <c r="AJ233">
        <v>550</v>
      </c>
      <c r="AK233" t="s">
        <v>551</v>
      </c>
      <c r="AN233" s="22">
        <v>4</v>
      </c>
      <c r="AO233" s="22" t="str">
        <f t="shared" si="31"/>
        <v/>
      </c>
      <c r="AQ233">
        <v>24.8</v>
      </c>
      <c r="AR233">
        <v>31.7</v>
      </c>
      <c r="AV233">
        <v>6.24</v>
      </c>
    </row>
    <row r="234" spans="1:50">
      <c r="A234" s="15" t="str">
        <f t="shared" si="34"/>
        <v>BHA-139</v>
      </c>
      <c r="B234">
        <f t="shared" si="35"/>
        <v>2466</v>
      </c>
      <c r="C234">
        <f t="shared" si="42"/>
        <v>4</v>
      </c>
      <c r="D234" t="s">
        <v>53</v>
      </c>
      <c r="E234" t="s">
        <v>53</v>
      </c>
      <c r="F234" s="6">
        <f t="shared" si="37"/>
        <v>51.6</v>
      </c>
      <c r="G234" s="6">
        <f t="shared" si="38"/>
        <v>16.899999999999999</v>
      </c>
      <c r="H234" s="6">
        <f t="shared" si="39"/>
        <v>0.21</v>
      </c>
      <c r="M234">
        <v>1</v>
      </c>
      <c r="N234" s="4">
        <f t="shared" si="40"/>
        <v>551.20000000000005</v>
      </c>
      <c r="X234" s="4" t="str">
        <f t="shared" si="30"/>
        <v>Basalt</v>
      </c>
      <c r="Z234" t="str">
        <f t="shared" si="41"/>
        <v>BS</v>
      </c>
      <c r="AF234" s="17">
        <v>233</v>
      </c>
      <c r="AG234">
        <v>139</v>
      </c>
      <c r="AI234">
        <v>551.1</v>
      </c>
      <c r="AJ234">
        <v>551.29999999999995</v>
      </c>
      <c r="AK234" t="s">
        <v>551</v>
      </c>
      <c r="AN234" s="22">
        <v>4</v>
      </c>
      <c r="AO234" s="22" t="str">
        <f t="shared" si="31"/>
        <v/>
      </c>
      <c r="AQ234">
        <v>24.2</v>
      </c>
      <c r="AR234">
        <v>51.6</v>
      </c>
      <c r="AS234">
        <v>16.899999999999999</v>
      </c>
      <c r="AT234">
        <v>0.21</v>
      </c>
      <c r="AV234">
        <v>6.76</v>
      </c>
    </row>
    <row r="235" spans="1:50">
      <c r="A235" s="15" t="str">
        <f t="shared" si="34"/>
        <v>BHA-140</v>
      </c>
      <c r="B235" t="str">
        <f t="shared" si="35"/>
        <v/>
      </c>
      <c r="C235">
        <f t="shared" si="42"/>
        <v>4</v>
      </c>
      <c r="D235" t="s">
        <v>53</v>
      </c>
      <c r="E235" t="s">
        <v>53</v>
      </c>
      <c r="F235" s="6">
        <f t="shared" si="37"/>
        <v>53</v>
      </c>
      <c r="G235" s="6" t="str">
        <f t="shared" si="38"/>
        <v/>
      </c>
      <c r="H235" s="6" t="str">
        <f t="shared" si="39"/>
        <v/>
      </c>
      <c r="M235">
        <v>1</v>
      </c>
      <c r="N235" s="4">
        <f t="shared" si="40"/>
        <v>552</v>
      </c>
      <c r="X235" s="4" t="str">
        <f t="shared" si="30"/>
        <v>Basalt</v>
      </c>
      <c r="Z235" t="str">
        <f t="shared" si="41"/>
        <v>BS</v>
      </c>
      <c r="AF235" s="17">
        <v>234</v>
      </c>
      <c r="AG235">
        <v>140</v>
      </c>
      <c r="AI235">
        <v>551.9</v>
      </c>
      <c r="AJ235">
        <v>552.1</v>
      </c>
      <c r="AK235" t="s">
        <v>551</v>
      </c>
      <c r="AN235" s="22">
        <v>4</v>
      </c>
      <c r="AO235" s="22" t="str">
        <f t="shared" si="31"/>
        <v/>
      </c>
      <c r="AR235">
        <v>53</v>
      </c>
    </row>
  </sheetData>
  <autoFilter ref="A1:AD235" xr:uid="{248435D5-9848-45D4-BD95-5465F9893F8D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C0A-168D-425F-A4F0-578732C3200F}">
  <dimension ref="A1:K42"/>
  <sheetViews>
    <sheetView workbookViewId="0">
      <selection activeCell="K3" sqref="K3"/>
    </sheetView>
  </sheetViews>
  <sheetFormatPr defaultRowHeight="14.4"/>
  <cols>
    <col min="9" max="9" width="9.109375" bestFit="1" customWidth="1"/>
  </cols>
  <sheetData>
    <row r="1" spans="1:11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513</v>
      </c>
      <c r="I1" t="s">
        <v>13</v>
      </c>
      <c r="J1" t="s">
        <v>539</v>
      </c>
      <c r="K1" t="s">
        <v>543</v>
      </c>
    </row>
    <row r="2" spans="1:11">
      <c r="A2">
        <v>3</v>
      </c>
      <c r="B2" t="s">
        <v>18</v>
      </c>
      <c r="C2">
        <v>2240</v>
      </c>
      <c r="D2">
        <v>4.78</v>
      </c>
      <c r="E2">
        <v>24.4</v>
      </c>
      <c r="F2">
        <v>15.9</v>
      </c>
      <c r="G2">
        <v>0.18</v>
      </c>
      <c r="H2">
        <v>1</v>
      </c>
      <c r="I2" t="s">
        <v>518</v>
      </c>
      <c r="J2">
        <v>1</v>
      </c>
      <c r="K2">
        <f>IF(J2=0,2,IF(J2=1,3,IF(J2=2,4,IF(J2=3,1,IF(E2&lt;15,2,3)))))</f>
        <v>3</v>
      </c>
    </row>
    <row r="3" spans="1:11">
      <c r="A3">
        <v>4</v>
      </c>
      <c r="B3" t="s">
        <v>19</v>
      </c>
      <c r="C3">
        <v>2578</v>
      </c>
      <c r="D3">
        <v>5.09</v>
      </c>
      <c r="E3">
        <v>22.6</v>
      </c>
      <c r="F3">
        <v>16.600000000000001</v>
      </c>
      <c r="G3">
        <v>0.39</v>
      </c>
      <c r="H3">
        <v>1</v>
      </c>
      <c r="I3" t="s">
        <v>518</v>
      </c>
      <c r="J3">
        <v>2</v>
      </c>
      <c r="K3">
        <f t="shared" ref="K3:K42" si="0">IF(J3=0,2,IF(J3=1,3,IF(J3=2,4,IF(J3=3,1,IF(E3&lt;15,2,3)))))</f>
        <v>4</v>
      </c>
    </row>
    <row r="4" spans="1:11">
      <c r="A4">
        <v>6</v>
      </c>
      <c r="B4" t="s">
        <v>21</v>
      </c>
      <c r="C4">
        <v>1819</v>
      </c>
      <c r="D4">
        <v>9.9</v>
      </c>
      <c r="E4">
        <v>12.36</v>
      </c>
      <c r="F4">
        <v>10.3388562057866</v>
      </c>
      <c r="G4">
        <v>0.16016799999999701</v>
      </c>
      <c r="H4">
        <v>1</v>
      </c>
      <c r="I4" t="s">
        <v>515</v>
      </c>
      <c r="J4">
        <v>0</v>
      </c>
      <c r="K4">
        <f t="shared" si="0"/>
        <v>2</v>
      </c>
    </row>
    <row r="5" spans="1:11">
      <c r="A5">
        <v>7</v>
      </c>
      <c r="B5" t="s">
        <v>22</v>
      </c>
      <c r="C5">
        <v>1780</v>
      </c>
      <c r="D5">
        <v>10.3</v>
      </c>
      <c r="E5">
        <v>10.23</v>
      </c>
      <c r="F5">
        <v>6.5590009849759703</v>
      </c>
      <c r="G5">
        <v>0.19425999999999899</v>
      </c>
      <c r="H5">
        <v>1</v>
      </c>
      <c r="I5" t="s">
        <v>515</v>
      </c>
      <c r="J5">
        <v>0</v>
      </c>
      <c r="K5">
        <f t="shared" si="0"/>
        <v>2</v>
      </c>
    </row>
    <row r="6" spans="1:11">
      <c r="A6">
        <v>8</v>
      </c>
      <c r="B6" t="s">
        <v>23</v>
      </c>
      <c r="C6">
        <v>1739</v>
      </c>
      <c r="D6">
        <v>10</v>
      </c>
      <c r="E6">
        <v>8.0299999999999994</v>
      </c>
      <c r="F6">
        <v>7.8892994202027102</v>
      </c>
      <c r="G6">
        <v>0.181169999999997</v>
      </c>
      <c r="H6">
        <v>1</v>
      </c>
      <c r="I6" t="s">
        <v>515</v>
      </c>
      <c r="J6">
        <v>0</v>
      </c>
      <c r="K6">
        <f t="shared" si="0"/>
        <v>2</v>
      </c>
    </row>
    <row r="7" spans="1:11">
      <c r="A7">
        <v>9</v>
      </c>
      <c r="B7" t="s">
        <v>24</v>
      </c>
      <c r="C7">
        <v>1798</v>
      </c>
      <c r="D7">
        <v>10.3</v>
      </c>
      <c r="E7">
        <v>13.68</v>
      </c>
      <c r="F7">
        <v>10.304870594241001</v>
      </c>
      <c r="G7">
        <v>0.158773999999998</v>
      </c>
      <c r="H7">
        <v>1</v>
      </c>
      <c r="I7" t="s">
        <v>515</v>
      </c>
      <c r="J7">
        <v>0</v>
      </c>
      <c r="K7">
        <f t="shared" si="0"/>
        <v>2</v>
      </c>
    </row>
    <row r="8" spans="1:11">
      <c r="A8">
        <v>10</v>
      </c>
      <c r="B8" t="s">
        <v>25</v>
      </c>
      <c r="C8">
        <v>1804</v>
      </c>
      <c r="D8">
        <v>10.1</v>
      </c>
      <c r="E8">
        <v>9.11</v>
      </c>
      <c r="F8">
        <v>9.3483936084830805</v>
      </c>
      <c r="G8">
        <v>0.162663999999999</v>
      </c>
      <c r="H8">
        <v>1</v>
      </c>
      <c r="I8" t="s">
        <v>515</v>
      </c>
      <c r="J8">
        <v>0</v>
      </c>
      <c r="K8">
        <f t="shared" si="0"/>
        <v>2</v>
      </c>
    </row>
    <row r="9" spans="1:11">
      <c r="A9">
        <v>11</v>
      </c>
      <c r="B9" t="s">
        <v>26</v>
      </c>
      <c r="C9">
        <v>1830</v>
      </c>
      <c r="D9">
        <v>9.4</v>
      </c>
      <c r="E9">
        <v>13.35</v>
      </c>
      <c r="F9">
        <v>10.1943814822943</v>
      </c>
      <c r="G9">
        <v>0.14663399999999799</v>
      </c>
      <c r="H9">
        <v>1</v>
      </c>
      <c r="I9" t="s">
        <v>515</v>
      </c>
      <c r="J9">
        <v>0</v>
      </c>
      <c r="K9">
        <f t="shared" si="0"/>
        <v>2</v>
      </c>
    </row>
    <row r="10" spans="1:11">
      <c r="A10">
        <v>12</v>
      </c>
      <c r="B10" t="s">
        <v>27</v>
      </c>
      <c r="C10">
        <v>1727</v>
      </c>
      <c r="D10">
        <v>10.3</v>
      </c>
      <c r="E10">
        <v>5.86</v>
      </c>
      <c r="F10">
        <v>7.8594320441614904</v>
      </c>
      <c r="G10">
        <v>0.17649599999999599</v>
      </c>
      <c r="H10">
        <v>1</v>
      </c>
      <c r="I10" t="s">
        <v>515</v>
      </c>
      <c r="J10">
        <v>0</v>
      </c>
      <c r="K10">
        <f t="shared" si="0"/>
        <v>2</v>
      </c>
    </row>
    <row r="11" spans="1:11">
      <c r="A11">
        <v>13</v>
      </c>
      <c r="B11" t="s">
        <v>28</v>
      </c>
      <c r="C11">
        <v>1800</v>
      </c>
      <c r="D11">
        <v>10</v>
      </c>
      <c r="E11">
        <v>8.31</v>
      </c>
      <c r="F11">
        <v>7.8731471754751299</v>
      </c>
      <c r="G11">
        <v>0.16476199999999799</v>
      </c>
      <c r="H11">
        <v>1</v>
      </c>
      <c r="I11" t="s">
        <v>515</v>
      </c>
      <c r="J11">
        <v>0</v>
      </c>
      <c r="K11">
        <f t="shared" si="0"/>
        <v>2</v>
      </c>
    </row>
    <row r="12" spans="1:11">
      <c r="A12">
        <v>14</v>
      </c>
      <c r="B12" t="s">
        <v>29</v>
      </c>
      <c r="C12">
        <v>1711</v>
      </c>
      <c r="D12">
        <v>10.5</v>
      </c>
      <c r="E12">
        <v>7.07</v>
      </c>
      <c r="F12">
        <v>8.9178921571184695</v>
      </c>
      <c r="G12">
        <v>0.18481199999999801</v>
      </c>
      <c r="H12">
        <v>1</v>
      </c>
      <c r="I12" t="s">
        <v>515</v>
      </c>
      <c r="J12">
        <v>0</v>
      </c>
      <c r="K12">
        <f t="shared" si="0"/>
        <v>2</v>
      </c>
    </row>
    <row r="13" spans="1:11">
      <c r="A13">
        <v>15</v>
      </c>
      <c r="B13" t="s">
        <v>30</v>
      </c>
      <c r="C13">
        <v>1885</v>
      </c>
      <c r="D13">
        <v>9</v>
      </c>
      <c r="E13">
        <v>12.9</v>
      </c>
      <c r="F13">
        <v>10.211201751529099</v>
      </c>
      <c r="G13">
        <v>0.13427399999999701</v>
      </c>
      <c r="H13">
        <v>1</v>
      </c>
      <c r="I13" t="s">
        <v>515</v>
      </c>
      <c r="J13">
        <v>0</v>
      </c>
      <c r="K13">
        <f t="shared" si="0"/>
        <v>2</v>
      </c>
    </row>
    <row r="14" spans="1:11">
      <c r="A14">
        <v>16</v>
      </c>
      <c r="B14" t="s">
        <v>31</v>
      </c>
      <c r="C14">
        <v>1755</v>
      </c>
      <c r="D14">
        <v>11.5</v>
      </c>
      <c r="E14">
        <v>7.78</v>
      </c>
      <c r="F14">
        <v>8.2144386552587303</v>
      </c>
      <c r="G14">
        <v>0.17494599999999599</v>
      </c>
      <c r="H14">
        <v>1</v>
      </c>
      <c r="I14" t="s">
        <v>515</v>
      </c>
      <c r="J14">
        <v>0</v>
      </c>
      <c r="K14">
        <f t="shared" si="0"/>
        <v>2</v>
      </c>
    </row>
    <row r="15" spans="1:11">
      <c r="A15">
        <v>17</v>
      </c>
      <c r="B15" t="s">
        <v>32</v>
      </c>
      <c r="C15">
        <v>1740</v>
      </c>
      <c r="D15">
        <v>12.1</v>
      </c>
      <c r="E15">
        <v>7.77</v>
      </c>
      <c r="F15">
        <v>8.2144386552587303</v>
      </c>
      <c r="G15">
        <v>0.17724999999999599</v>
      </c>
      <c r="H15">
        <v>1</v>
      </c>
      <c r="I15" t="s">
        <v>515</v>
      </c>
      <c r="J15">
        <v>0</v>
      </c>
      <c r="K15">
        <f t="shared" si="0"/>
        <v>2</v>
      </c>
    </row>
    <row r="16" spans="1:11">
      <c r="A16">
        <v>42</v>
      </c>
      <c r="B16" t="s">
        <v>221</v>
      </c>
      <c r="C16">
        <v>2164</v>
      </c>
      <c r="D16">
        <v>5.7</v>
      </c>
      <c r="E16">
        <v>18.100000000000001</v>
      </c>
      <c r="F16">
        <v>27.4</v>
      </c>
      <c r="G16">
        <v>0.06</v>
      </c>
      <c r="H16">
        <v>1</v>
      </c>
      <c r="I16" t="s">
        <v>518</v>
      </c>
      <c r="J16">
        <v>4</v>
      </c>
      <c r="K16">
        <f t="shared" si="0"/>
        <v>3</v>
      </c>
    </row>
    <row r="17" spans="1:11">
      <c r="A17">
        <v>43</v>
      </c>
      <c r="B17" t="s">
        <v>227</v>
      </c>
      <c r="C17">
        <v>2164</v>
      </c>
      <c r="D17">
        <v>5.8</v>
      </c>
      <c r="E17">
        <v>17.3</v>
      </c>
      <c r="F17">
        <v>8.3000000000000007</v>
      </c>
      <c r="G17">
        <v>9.3372000000003202E-2</v>
      </c>
      <c r="H17">
        <v>1</v>
      </c>
      <c r="I17" t="s">
        <v>518</v>
      </c>
      <c r="J17">
        <v>1</v>
      </c>
      <c r="K17">
        <f t="shared" si="0"/>
        <v>3</v>
      </c>
    </row>
    <row r="18" spans="1:11">
      <c r="A18">
        <v>44</v>
      </c>
      <c r="B18" t="s">
        <v>232</v>
      </c>
      <c r="C18">
        <v>2187</v>
      </c>
      <c r="D18">
        <v>5.5</v>
      </c>
      <c r="E18">
        <v>21.7</v>
      </c>
      <c r="F18">
        <v>10.5</v>
      </c>
      <c r="G18">
        <v>0.11</v>
      </c>
      <c r="H18">
        <v>1</v>
      </c>
      <c r="I18" t="s">
        <v>518</v>
      </c>
      <c r="J18">
        <v>1</v>
      </c>
      <c r="K18">
        <f t="shared" si="0"/>
        <v>3</v>
      </c>
    </row>
    <row r="19" spans="1:11">
      <c r="A19">
        <v>45</v>
      </c>
      <c r="B19" t="s">
        <v>239</v>
      </c>
      <c r="C19">
        <v>2291</v>
      </c>
      <c r="D19">
        <v>3.7</v>
      </c>
      <c r="E19">
        <v>18</v>
      </c>
      <c r="F19">
        <v>8.67</v>
      </c>
      <c r="G19">
        <v>0.04</v>
      </c>
      <c r="H19">
        <v>1</v>
      </c>
      <c r="I19" t="s">
        <v>518</v>
      </c>
      <c r="J19">
        <v>1</v>
      </c>
      <c r="K19">
        <f t="shared" si="0"/>
        <v>3</v>
      </c>
    </row>
    <row r="20" spans="1:11">
      <c r="A20">
        <v>46</v>
      </c>
      <c r="B20" t="s">
        <v>245</v>
      </c>
      <c r="C20">
        <v>2191</v>
      </c>
      <c r="D20">
        <v>4.4000000000000004</v>
      </c>
      <c r="E20">
        <v>8.6</v>
      </c>
      <c r="F20">
        <v>17.2</v>
      </c>
      <c r="G20">
        <v>0.20870999999999601</v>
      </c>
      <c r="H20">
        <v>1</v>
      </c>
      <c r="I20" t="s">
        <v>518</v>
      </c>
      <c r="J20">
        <v>4</v>
      </c>
      <c r="K20">
        <f t="shared" si="0"/>
        <v>2</v>
      </c>
    </row>
    <row r="21" spans="1:11">
      <c r="A21">
        <v>47</v>
      </c>
      <c r="B21" t="s">
        <v>251</v>
      </c>
      <c r="C21">
        <v>2163</v>
      </c>
      <c r="D21">
        <v>4.9000000000000004</v>
      </c>
      <c r="E21">
        <v>17</v>
      </c>
      <c r="F21">
        <v>17.5</v>
      </c>
      <c r="G21">
        <v>0.08</v>
      </c>
      <c r="H21">
        <v>1</v>
      </c>
      <c r="I21" t="s">
        <v>518</v>
      </c>
      <c r="J21">
        <v>1</v>
      </c>
      <c r="K21">
        <f t="shared" si="0"/>
        <v>3</v>
      </c>
    </row>
    <row r="22" spans="1:11">
      <c r="A22">
        <v>48</v>
      </c>
      <c r="B22" t="s">
        <v>257</v>
      </c>
      <c r="C22">
        <v>1975</v>
      </c>
      <c r="D22">
        <v>6.2</v>
      </c>
      <c r="E22">
        <v>11.5</v>
      </c>
      <c r="F22">
        <v>25.8</v>
      </c>
      <c r="G22">
        <v>0.04</v>
      </c>
      <c r="H22">
        <v>1</v>
      </c>
      <c r="I22" t="s">
        <v>518</v>
      </c>
      <c r="J22">
        <v>4</v>
      </c>
      <c r="K22">
        <f t="shared" si="0"/>
        <v>2</v>
      </c>
    </row>
    <row r="23" spans="1:11">
      <c r="A23">
        <v>49</v>
      </c>
      <c r="B23" t="s">
        <v>264</v>
      </c>
      <c r="C23">
        <v>2069</v>
      </c>
      <c r="D23">
        <v>5.7</v>
      </c>
      <c r="E23">
        <v>11.7</v>
      </c>
      <c r="F23">
        <v>7.8</v>
      </c>
      <c r="G23">
        <v>0.105200000000001</v>
      </c>
      <c r="H23">
        <v>1</v>
      </c>
      <c r="I23" t="s">
        <v>518</v>
      </c>
      <c r="J23">
        <v>0</v>
      </c>
      <c r="K23">
        <f t="shared" si="0"/>
        <v>2</v>
      </c>
    </row>
    <row r="24" spans="1:11">
      <c r="A24">
        <v>50</v>
      </c>
      <c r="B24" t="s">
        <v>269</v>
      </c>
      <c r="C24">
        <v>2114</v>
      </c>
      <c r="D24">
        <v>5.7</v>
      </c>
      <c r="E24">
        <v>11.2</v>
      </c>
      <c r="F24">
        <v>6.4</v>
      </c>
      <c r="G24">
        <v>0.11</v>
      </c>
      <c r="H24">
        <v>1</v>
      </c>
      <c r="I24" t="s">
        <v>518</v>
      </c>
      <c r="J24">
        <v>0</v>
      </c>
      <c r="K24">
        <f t="shared" si="0"/>
        <v>2</v>
      </c>
    </row>
    <row r="25" spans="1:11">
      <c r="A25">
        <v>51</v>
      </c>
      <c r="B25" t="s">
        <v>274</v>
      </c>
      <c r="C25">
        <v>2147</v>
      </c>
      <c r="D25">
        <v>6</v>
      </c>
      <c r="E25">
        <v>20.9</v>
      </c>
      <c r="F25">
        <v>14.25</v>
      </c>
      <c r="G25">
        <v>0.05</v>
      </c>
      <c r="H25">
        <v>1</v>
      </c>
      <c r="I25" t="s">
        <v>518</v>
      </c>
      <c r="J25">
        <v>1</v>
      </c>
      <c r="K25">
        <f t="shared" si="0"/>
        <v>3</v>
      </c>
    </row>
    <row r="26" spans="1:11">
      <c r="A26">
        <v>56</v>
      </c>
      <c r="B26" t="s">
        <v>303</v>
      </c>
      <c r="C26">
        <v>2482</v>
      </c>
      <c r="D26">
        <v>3.3</v>
      </c>
      <c r="E26">
        <v>25.1</v>
      </c>
      <c r="F26">
        <v>30.4</v>
      </c>
      <c r="G26">
        <v>0.16</v>
      </c>
      <c r="H26">
        <v>1</v>
      </c>
      <c r="I26" t="s">
        <v>514</v>
      </c>
      <c r="J26">
        <v>2</v>
      </c>
      <c r="K26">
        <f t="shared" si="0"/>
        <v>4</v>
      </c>
    </row>
    <row r="27" spans="1:11">
      <c r="A27">
        <v>58</v>
      </c>
      <c r="B27" t="s">
        <v>314</v>
      </c>
      <c r="C27">
        <v>1926</v>
      </c>
      <c r="D27">
        <v>7.92</v>
      </c>
      <c r="E27">
        <v>9.5</v>
      </c>
      <c r="F27">
        <v>1.1000000000000001</v>
      </c>
      <c r="G27">
        <v>0.12</v>
      </c>
      <c r="H27">
        <v>2</v>
      </c>
      <c r="I27" t="s">
        <v>517</v>
      </c>
      <c r="J27">
        <v>3</v>
      </c>
      <c r="K27">
        <f t="shared" si="0"/>
        <v>1</v>
      </c>
    </row>
    <row r="28" spans="1:11">
      <c r="A28">
        <v>59</v>
      </c>
      <c r="B28" t="s">
        <v>320</v>
      </c>
      <c r="C28">
        <v>1790</v>
      </c>
      <c r="D28">
        <v>12.03</v>
      </c>
      <c r="E28">
        <v>8.1999999999999993</v>
      </c>
      <c r="F28">
        <v>1</v>
      </c>
      <c r="G28">
        <v>0.19</v>
      </c>
      <c r="H28">
        <v>2</v>
      </c>
      <c r="I28" t="s">
        <v>517</v>
      </c>
      <c r="J28">
        <v>3</v>
      </c>
      <c r="K28">
        <f t="shared" si="0"/>
        <v>1</v>
      </c>
    </row>
    <row r="29" spans="1:11">
      <c r="A29">
        <v>60</v>
      </c>
      <c r="B29" t="s">
        <v>326</v>
      </c>
      <c r="C29">
        <v>1781</v>
      </c>
      <c r="D29">
        <v>13.68</v>
      </c>
      <c r="E29">
        <v>6.3</v>
      </c>
      <c r="F29">
        <v>1</v>
      </c>
      <c r="G29">
        <v>0.28999999999999998</v>
      </c>
      <c r="H29">
        <v>2</v>
      </c>
      <c r="I29" t="s">
        <v>517</v>
      </c>
      <c r="J29">
        <v>3</v>
      </c>
      <c r="K29">
        <f t="shared" si="0"/>
        <v>1</v>
      </c>
    </row>
    <row r="30" spans="1:11">
      <c r="A30">
        <v>61</v>
      </c>
      <c r="B30" t="s">
        <v>331</v>
      </c>
      <c r="C30">
        <v>1743</v>
      </c>
      <c r="D30">
        <v>12.19</v>
      </c>
      <c r="E30">
        <v>7.5</v>
      </c>
      <c r="F30">
        <v>2.7</v>
      </c>
      <c r="G30">
        <v>0.13</v>
      </c>
      <c r="H30">
        <v>2</v>
      </c>
      <c r="I30" t="s">
        <v>517</v>
      </c>
      <c r="J30">
        <v>3</v>
      </c>
      <c r="K30">
        <f t="shared" si="0"/>
        <v>1</v>
      </c>
    </row>
    <row r="31" spans="1:11">
      <c r="A31">
        <v>62</v>
      </c>
      <c r="B31" t="s">
        <v>338</v>
      </c>
      <c r="C31">
        <v>1788</v>
      </c>
      <c r="D31">
        <v>12.71</v>
      </c>
      <c r="E31">
        <v>8</v>
      </c>
      <c r="F31">
        <v>1.2</v>
      </c>
      <c r="G31">
        <v>0.28000000000000003</v>
      </c>
      <c r="H31">
        <v>2</v>
      </c>
      <c r="I31" t="s">
        <v>517</v>
      </c>
      <c r="J31">
        <v>3</v>
      </c>
      <c r="K31">
        <f t="shared" si="0"/>
        <v>1</v>
      </c>
    </row>
    <row r="32" spans="1:11">
      <c r="A32">
        <v>63</v>
      </c>
      <c r="B32" t="s">
        <v>344</v>
      </c>
      <c r="C32">
        <v>1906</v>
      </c>
      <c r="D32">
        <v>12.81</v>
      </c>
      <c r="E32">
        <v>9.5</v>
      </c>
      <c r="F32">
        <v>1.2</v>
      </c>
      <c r="G32">
        <v>0.28000000000000003</v>
      </c>
      <c r="H32">
        <v>2</v>
      </c>
      <c r="I32" t="s">
        <v>517</v>
      </c>
      <c r="J32">
        <v>3</v>
      </c>
      <c r="K32">
        <f t="shared" si="0"/>
        <v>1</v>
      </c>
    </row>
    <row r="33" spans="1:11">
      <c r="A33">
        <v>64</v>
      </c>
      <c r="B33" t="s">
        <v>348</v>
      </c>
      <c r="C33">
        <v>1774</v>
      </c>
      <c r="D33">
        <v>10.54</v>
      </c>
      <c r="E33">
        <v>11.2</v>
      </c>
      <c r="F33">
        <v>2.7</v>
      </c>
      <c r="G33">
        <v>0.25</v>
      </c>
      <c r="H33">
        <v>2</v>
      </c>
      <c r="I33" t="s">
        <v>517</v>
      </c>
      <c r="J33">
        <v>3</v>
      </c>
      <c r="K33">
        <f t="shared" si="0"/>
        <v>1</v>
      </c>
    </row>
    <row r="34" spans="1:11">
      <c r="A34">
        <v>65</v>
      </c>
      <c r="B34" t="s">
        <v>348</v>
      </c>
      <c r="C34">
        <v>1760</v>
      </c>
      <c r="D34">
        <v>18.2</v>
      </c>
      <c r="E34">
        <v>3.85</v>
      </c>
      <c r="F34">
        <v>1.3101713696321999</v>
      </c>
      <c r="G34">
        <v>0.25386599999998799</v>
      </c>
      <c r="H34">
        <v>2</v>
      </c>
      <c r="I34" t="s">
        <v>517</v>
      </c>
      <c r="J34">
        <v>3</v>
      </c>
      <c r="K34">
        <f t="shared" si="0"/>
        <v>1</v>
      </c>
    </row>
    <row r="35" spans="1:11">
      <c r="A35">
        <v>66</v>
      </c>
      <c r="B35" t="s">
        <v>356</v>
      </c>
      <c r="C35">
        <v>1737</v>
      </c>
      <c r="D35">
        <v>19.600000000000001</v>
      </c>
      <c r="E35">
        <v>3.38</v>
      </c>
      <c r="F35">
        <v>1.3101713696321999</v>
      </c>
      <c r="G35">
        <v>0.24378799999999101</v>
      </c>
      <c r="H35">
        <v>2</v>
      </c>
      <c r="I35" t="s">
        <v>517</v>
      </c>
      <c r="J35">
        <v>3</v>
      </c>
      <c r="K35">
        <f t="shared" si="0"/>
        <v>1</v>
      </c>
    </row>
    <row r="36" spans="1:11">
      <c r="A36">
        <v>67</v>
      </c>
      <c r="B36" t="s">
        <v>360</v>
      </c>
      <c r="C36">
        <v>1842</v>
      </c>
      <c r="D36">
        <v>15.4</v>
      </c>
      <c r="E36">
        <v>3.64</v>
      </c>
      <c r="F36">
        <v>1.3101713696321999</v>
      </c>
      <c r="G36">
        <v>0.240023999999988</v>
      </c>
      <c r="H36">
        <v>2</v>
      </c>
      <c r="I36" t="s">
        <v>517</v>
      </c>
      <c r="J36">
        <v>3</v>
      </c>
      <c r="K36">
        <f t="shared" si="0"/>
        <v>1</v>
      </c>
    </row>
    <row r="37" spans="1:11">
      <c r="A37">
        <v>68</v>
      </c>
      <c r="B37" t="s">
        <v>364</v>
      </c>
      <c r="C37">
        <v>1874</v>
      </c>
      <c r="D37">
        <v>10.9</v>
      </c>
      <c r="E37">
        <v>10.48</v>
      </c>
      <c r="F37">
        <v>2.36484835196462</v>
      </c>
      <c r="G37">
        <v>0.20650199999999699</v>
      </c>
      <c r="H37">
        <v>2</v>
      </c>
      <c r="I37" t="s">
        <v>517</v>
      </c>
      <c r="J37">
        <v>3</v>
      </c>
      <c r="K37">
        <f t="shared" si="0"/>
        <v>1</v>
      </c>
    </row>
    <row r="38" spans="1:11">
      <c r="A38">
        <v>69</v>
      </c>
      <c r="B38" t="s">
        <v>369</v>
      </c>
      <c r="C38">
        <v>1967</v>
      </c>
      <c r="D38">
        <v>7.6</v>
      </c>
      <c r="E38">
        <v>11.08</v>
      </c>
      <c r="F38">
        <v>2.4101869254153998</v>
      </c>
      <c r="G38">
        <v>0.20046199999999201</v>
      </c>
      <c r="H38">
        <v>2</v>
      </c>
      <c r="I38" t="s">
        <v>517</v>
      </c>
      <c r="J38">
        <v>3</v>
      </c>
      <c r="K38">
        <f t="shared" si="0"/>
        <v>1</v>
      </c>
    </row>
    <row r="39" spans="1:11">
      <c r="A39">
        <v>70</v>
      </c>
      <c r="B39" t="s">
        <v>374</v>
      </c>
      <c r="C39">
        <v>1718</v>
      </c>
      <c r="D39">
        <v>12.6</v>
      </c>
      <c r="E39">
        <v>10.43</v>
      </c>
      <c r="F39">
        <v>2.2982723039257098</v>
      </c>
      <c r="G39">
        <v>0.25266999999999401</v>
      </c>
      <c r="H39">
        <v>2</v>
      </c>
      <c r="I39" t="s">
        <v>517</v>
      </c>
      <c r="J39">
        <v>3</v>
      </c>
      <c r="K39">
        <f t="shared" si="0"/>
        <v>1</v>
      </c>
    </row>
    <row r="40" spans="1:11">
      <c r="A40">
        <v>71</v>
      </c>
      <c r="B40" t="s">
        <v>379</v>
      </c>
      <c r="C40">
        <v>1733</v>
      </c>
      <c r="D40">
        <v>12.7</v>
      </c>
      <c r="E40">
        <v>10.83</v>
      </c>
      <c r="F40">
        <v>2.4124911788839198</v>
      </c>
      <c r="G40">
        <v>0.244915999999993</v>
      </c>
      <c r="H40">
        <v>2</v>
      </c>
      <c r="I40" t="s">
        <v>517</v>
      </c>
      <c r="J40">
        <v>3</v>
      </c>
      <c r="K40">
        <f t="shared" si="0"/>
        <v>1</v>
      </c>
    </row>
    <row r="41" spans="1:11">
      <c r="A41">
        <v>72</v>
      </c>
      <c r="B41" t="s">
        <v>384</v>
      </c>
      <c r="C41">
        <v>1770</v>
      </c>
      <c r="D41">
        <v>12.9</v>
      </c>
      <c r="E41">
        <v>11.83</v>
      </c>
      <c r="F41">
        <v>2.7290289928982401</v>
      </c>
      <c r="G41">
        <v>0.25313399999998998</v>
      </c>
      <c r="H41">
        <v>2</v>
      </c>
      <c r="I41" t="s">
        <v>517</v>
      </c>
      <c r="J41">
        <v>3</v>
      </c>
      <c r="K41">
        <f t="shared" si="0"/>
        <v>1</v>
      </c>
    </row>
    <row r="42" spans="1:11">
      <c r="A42">
        <v>73</v>
      </c>
      <c r="B42" t="s">
        <v>388</v>
      </c>
      <c r="C42">
        <v>1719</v>
      </c>
      <c r="D42">
        <v>13.2</v>
      </c>
      <c r="E42">
        <v>10.66</v>
      </c>
      <c r="F42">
        <v>2.4013512891231801</v>
      </c>
      <c r="G42">
        <v>0.25447399999999398</v>
      </c>
      <c r="H42">
        <v>2</v>
      </c>
      <c r="I42" t="s">
        <v>517</v>
      </c>
      <c r="J42">
        <v>3</v>
      </c>
      <c r="K4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B5B-4205-4270-8C69-33FEC997C3F6}">
  <dimension ref="A1:J96"/>
  <sheetViews>
    <sheetView workbookViewId="0">
      <selection activeCell="J1" sqref="J1:J96"/>
    </sheetView>
  </sheetViews>
  <sheetFormatPr defaultRowHeight="14.4"/>
  <sheetData>
    <row r="1" spans="1:10">
      <c r="A1" t="s">
        <v>15</v>
      </c>
      <c r="B1">
        <v>2805</v>
      </c>
      <c r="C1">
        <v>0.83</v>
      </c>
      <c r="D1">
        <v>149.19999999999999</v>
      </c>
      <c r="E1">
        <v>52.5</v>
      </c>
      <c r="F1">
        <v>0.26</v>
      </c>
      <c r="G1">
        <v>1</v>
      </c>
      <c r="I1" s="21">
        <v>4</v>
      </c>
      <c r="J1" s="21">
        <f>IF(I1=4,5,IF(I1=0,4,IF(I1=1,0,100)))</f>
        <v>5</v>
      </c>
    </row>
    <row r="2" spans="1:10">
      <c r="A2" t="s">
        <v>16</v>
      </c>
      <c r="B2">
        <v>2732</v>
      </c>
      <c r="C2">
        <v>0.84</v>
      </c>
      <c r="D2">
        <v>125.6</v>
      </c>
      <c r="E2">
        <v>54.6</v>
      </c>
      <c r="F2">
        <v>0.26</v>
      </c>
      <c r="G2">
        <v>1</v>
      </c>
      <c r="I2" s="21">
        <v>4</v>
      </c>
      <c r="J2" s="21">
        <f>IF(I2=4,5,IF(I2=0,4,IF(I2=1,0,100)))</f>
        <v>5</v>
      </c>
    </row>
    <row r="3" spans="1:10">
      <c r="A3" t="s">
        <v>17</v>
      </c>
      <c r="B3">
        <v>2758</v>
      </c>
      <c r="C3">
        <v>0.91</v>
      </c>
      <c r="D3">
        <v>83.4</v>
      </c>
      <c r="E3">
        <v>58.1</v>
      </c>
      <c r="F3">
        <v>0.14000000000000001</v>
      </c>
      <c r="G3">
        <v>1</v>
      </c>
      <c r="I3" s="21">
        <v>0</v>
      </c>
      <c r="J3" s="21">
        <f>IF(I3=4,5,IF(I3=0,4,IF(I3=1,0,100)))</f>
        <v>4</v>
      </c>
    </row>
    <row r="4" spans="1:10">
      <c r="A4" t="s">
        <v>18</v>
      </c>
      <c r="B4">
        <v>2240</v>
      </c>
      <c r="C4">
        <v>4.78</v>
      </c>
      <c r="D4">
        <v>24.4</v>
      </c>
      <c r="E4">
        <v>15.9</v>
      </c>
      <c r="F4">
        <v>0.18</v>
      </c>
      <c r="G4">
        <v>1</v>
      </c>
      <c r="I4" s="21">
        <v>2</v>
      </c>
      <c r="J4" s="21">
        <f>IF(I4=4,5,IF(I4=0,4,IF(I4=1,0,100)))</f>
        <v>100</v>
      </c>
    </row>
    <row r="5" spans="1:10">
      <c r="A5" t="s">
        <v>19</v>
      </c>
      <c r="B5">
        <v>2578</v>
      </c>
      <c r="C5">
        <v>5.09</v>
      </c>
      <c r="D5">
        <v>22.6</v>
      </c>
      <c r="E5">
        <v>16.600000000000001</v>
      </c>
      <c r="F5">
        <v>0.39</v>
      </c>
      <c r="G5">
        <v>1</v>
      </c>
      <c r="I5" s="21">
        <v>2</v>
      </c>
      <c r="J5" s="21">
        <f>IF(I5=4,5,IF(I5=0,4,IF(I5=1,0,100)))</f>
        <v>100</v>
      </c>
    </row>
    <row r="6" spans="1:10">
      <c r="A6" t="s">
        <v>20</v>
      </c>
      <c r="B6">
        <v>2411</v>
      </c>
      <c r="C6">
        <v>2.54</v>
      </c>
      <c r="D6">
        <v>88.1</v>
      </c>
      <c r="E6">
        <v>34.9</v>
      </c>
      <c r="F6">
        <v>0.24</v>
      </c>
      <c r="G6">
        <v>1</v>
      </c>
      <c r="I6" s="21">
        <v>0</v>
      </c>
      <c r="J6" s="21">
        <f t="shared" ref="J6:J69" si="0">IF(I6=4,5,IF(I6=0,4,IF(I6=1,0,100)))</f>
        <v>4</v>
      </c>
    </row>
    <row r="7" spans="1:10">
      <c r="A7" t="s">
        <v>21</v>
      </c>
      <c r="B7">
        <v>1819</v>
      </c>
      <c r="C7">
        <v>9.9</v>
      </c>
      <c r="D7">
        <v>12.36</v>
      </c>
      <c r="E7">
        <v>10.4150847093427</v>
      </c>
      <c r="F7">
        <v>0.158465999999998</v>
      </c>
      <c r="G7">
        <v>1</v>
      </c>
      <c r="I7" s="21">
        <v>2</v>
      </c>
      <c r="J7" s="21">
        <f t="shared" si="0"/>
        <v>100</v>
      </c>
    </row>
    <row r="8" spans="1:10">
      <c r="A8" t="s">
        <v>22</v>
      </c>
      <c r="B8">
        <v>1780</v>
      </c>
      <c r="C8">
        <v>10.3</v>
      </c>
      <c r="D8">
        <v>10.23</v>
      </c>
      <c r="E8">
        <v>6.7202959434544001</v>
      </c>
      <c r="F8">
        <v>0.191328</v>
      </c>
      <c r="G8">
        <v>1</v>
      </c>
      <c r="I8" s="21">
        <v>2</v>
      </c>
      <c r="J8" s="21">
        <f t="shared" si="0"/>
        <v>100</v>
      </c>
    </row>
    <row r="9" spans="1:10">
      <c r="A9" t="s">
        <v>23</v>
      </c>
      <c r="B9">
        <v>1739</v>
      </c>
      <c r="C9">
        <v>10</v>
      </c>
      <c r="D9">
        <v>8.0299999999999994</v>
      </c>
      <c r="E9">
        <v>7.9513986902092801</v>
      </c>
      <c r="F9">
        <v>0.17763999999999699</v>
      </c>
      <c r="G9">
        <v>1</v>
      </c>
      <c r="I9" s="21">
        <v>2</v>
      </c>
      <c r="J9" s="21">
        <f t="shared" si="0"/>
        <v>100</v>
      </c>
    </row>
    <row r="10" spans="1:10">
      <c r="A10" t="s">
        <v>24</v>
      </c>
      <c r="B10">
        <v>1798</v>
      </c>
      <c r="C10">
        <v>10.3</v>
      </c>
      <c r="D10">
        <v>13.68</v>
      </c>
      <c r="E10">
        <v>10.4013357489596</v>
      </c>
      <c r="F10">
        <v>0.15653599999999901</v>
      </c>
      <c r="G10">
        <v>1</v>
      </c>
      <c r="I10" s="21">
        <v>2</v>
      </c>
      <c r="J10" s="21">
        <f t="shared" si="0"/>
        <v>100</v>
      </c>
    </row>
    <row r="11" spans="1:10">
      <c r="A11" t="s">
        <v>25</v>
      </c>
      <c r="B11">
        <v>1804</v>
      </c>
      <c r="C11">
        <v>10.1</v>
      </c>
      <c r="D11">
        <v>9.11</v>
      </c>
      <c r="E11">
        <v>9.5034306453697894</v>
      </c>
      <c r="F11">
        <v>0.160213999999999</v>
      </c>
      <c r="G11">
        <v>1</v>
      </c>
      <c r="I11" s="21">
        <v>2</v>
      </c>
      <c r="J11" s="21">
        <f t="shared" si="0"/>
        <v>100</v>
      </c>
    </row>
    <row r="12" spans="1:10">
      <c r="A12" t="s">
        <v>26</v>
      </c>
      <c r="B12">
        <v>1830</v>
      </c>
      <c r="C12">
        <v>9.4</v>
      </c>
      <c r="D12">
        <v>13.35</v>
      </c>
      <c r="E12">
        <v>10.2835142675947</v>
      </c>
      <c r="F12">
        <v>0.14502799999999799</v>
      </c>
      <c r="G12">
        <v>1</v>
      </c>
      <c r="I12" s="21">
        <v>2</v>
      </c>
      <c r="J12" s="21">
        <f t="shared" si="0"/>
        <v>100</v>
      </c>
    </row>
    <row r="13" spans="1:10">
      <c r="A13" t="s">
        <v>27</v>
      </c>
      <c r="B13">
        <v>1727</v>
      </c>
      <c r="C13">
        <v>10.3</v>
      </c>
      <c r="D13">
        <v>5.86</v>
      </c>
      <c r="E13">
        <v>7.9611429900556399</v>
      </c>
      <c r="F13">
        <v>0.17191599999999499</v>
      </c>
      <c r="G13">
        <v>1</v>
      </c>
      <c r="I13" s="21">
        <v>2</v>
      </c>
      <c r="J13" s="21">
        <f t="shared" si="0"/>
        <v>100</v>
      </c>
    </row>
    <row r="14" spans="1:10">
      <c r="A14" t="s">
        <v>28</v>
      </c>
      <c r="B14">
        <v>1800</v>
      </c>
      <c r="C14">
        <v>10</v>
      </c>
      <c r="D14">
        <v>8.31</v>
      </c>
      <c r="E14">
        <v>7.9522747884714198</v>
      </c>
      <c r="F14">
        <v>0.162413999999998</v>
      </c>
      <c r="G14">
        <v>1</v>
      </c>
      <c r="I14" s="21">
        <v>2</v>
      </c>
      <c r="J14" s="21">
        <f t="shared" si="0"/>
        <v>100</v>
      </c>
    </row>
    <row r="15" spans="1:10">
      <c r="A15" t="s">
        <v>29</v>
      </c>
      <c r="B15">
        <v>1711</v>
      </c>
      <c r="C15">
        <v>10.5</v>
      </c>
      <c r="D15">
        <v>7.07</v>
      </c>
      <c r="E15">
        <v>8.9805559909456694</v>
      </c>
      <c r="F15">
        <v>0.180423999999997</v>
      </c>
      <c r="G15">
        <v>1</v>
      </c>
      <c r="I15" s="21">
        <v>2</v>
      </c>
      <c r="J15" s="21">
        <f t="shared" si="0"/>
        <v>100</v>
      </c>
    </row>
    <row r="16" spans="1:10">
      <c r="A16" t="s">
        <v>30</v>
      </c>
      <c r="B16">
        <v>1885</v>
      </c>
      <c r="C16">
        <v>9</v>
      </c>
      <c r="D16">
        <v>12.9</v>
      </c>
      <c r="E16">
        <v>10.298563538193701</v>
      </c>
      <c r="F16">
        <v>0.13181199999999799</v>
      </c>
      <c r="G16">
        <v>1</v>
      </c>
      <c r="I16" s="21">
        <v>2</v>
      </c>
      <c r="J16" s="21">
        <f t="shared" si="0"/>
        <v>100</v>
      </c>
    </row>
    <row r="17" spans="1:10">
      <c r="A17" t="s">
        <v>31</v>
      </c>
      <c r="B17">
        <v>1755</v>
      </c>
      <c r="C17">
        <v>11.5</v>
      </c>
      <c r="D17">
        <v>7.78</v>
      </c>
      <c r="E17">
        <v>8.2665401600228403</v>
      </c>
      <c r="F17">
        <v>0.17107799999999601</v>
      </c>
      <c r="G17">
        <v>1</v>
      </c>
      <c r="I17" s="21">
        <v>2</v>
      </c>
      <c r="J17" s="21">
        <f t="shared" si="0"/>
        <v>100</v>
      </c>
    </row>
    <row r="18" spans="1:10">
      <c r="A18" t="s">
        <v>32</v>
      </c>
      <c r="B18">
        <v>1740</v>
      </c>
      <c r="C18">
        <v>12.1</v>
      </c>
      <c r="D18">
        <v>7.77</v>
      </c>
      <c r="E18">
        <v>8.2665401600228403</v>
      </c>
      <c r="F18">
        <v>0.17349599999999599</v>
      </c>
      <c r="G18">
        <v>1</v>
      </c>
      <c r="I18" s="21">
        <v>2</v>
      </c>
      <c r="J18" s="21">
        <f t="shared" si="0"/>
        <v>100</v>
      </c>
    </row>
    <row r="19" spans="1:10">
      <c r="A19" t="s">
        <v>101</v>
      </c>
      <c r="B19">
        <v>2752</v>
      </c>
      <c r="C19">
        <v>1</v>
      </c>
      <c r="D19">
        <v>60.7</v>
      </c>
      <c r="E19">
        <v>62.3</v>
      </c>
      <c r="F19">
        <v>0.23</v>
      </c>
      <c r="G19">
        <v>1</v>
      </c>
      <c r="I19" s="21">
        <v>0</v>
      </c>
      <c r="J19" s="21">
        <f t="shared" si="0"/>
        <v>4</v>
      </c>
    </row>
    <row r="20" spans="1:10">
      <c r="A20" t="s">
        <v>108</v>
      </c>
      <c r="B20">
        <v>2819</v>
      </c>
      <c r="C20">
        <v>0.5</v>
      </c>
      <c r="D20">
        <v>87.1</v>
      </c>
      <c r="E20">
        <v>70.3</v>
      </c>
      <c r="F20">
        <v>0.24</v>
      </c>
      <c r="G20">
        <v>1</v>
      </c>
      <c r="I20" s="21">
        <v>0</v>
      </c>
      <c r="J20" s="21">
        <f t="shared" si="0"/>
        <v>4</v>
      </c>
    </row>
    <row r="21" spans="1:10">
      <c r="A21" t="s">
        <v>114</v>
      </c>
      <c r="B21">
        <v>2719</v>
      </c>
      <c r="C21">
        <v>1.3</v>
      </c>
      <c r="D21">
        <v>62</v>
      </c>
      <c r="E21">
        <v>52.5</v>
      </c>
      <c r="F21">
        <v>0.14000000000000001</v>
      </c>
      <c r="G21">
        <v>1</v>
      </c>
      <c r="I21" s="21">
        <v>0</v>
      </c>
      <c r="J21" s="21">
        <f t="shared" si="0"/>
        <v>4</v>
      </c>
    </row>
    <row r="22" spans="1:10">
      <c r="A22" t="s">
        <v>119</v>
      </c>
      <c r="B22">
        <v>2744</v>
      </c>
      <c r="C22">
        <v>0.9</v>
      </c>
      <c r="D22">
        <v>95.6</v>
      </c>
      <c r="E22">
        <v>75.099999999999994</v>
      </c>
      <c r="F22">
        <v>0.2</v>
      </c>
      <c r="G22">
        <v>1</v>
      </c>
      <c r="I22" s="21">
        <v>0</v>
      </c>
      <c r="J22" s="21">
        <f t="shared" si="0"/>
        <v>4</v>
      </c>
    </row>
    <row r="23" spans="1:10">
      <c r="A23" t="s">
        <v>126</v>
      </c>
      <c r="B23">
        <v>2813</v>
      </c>
      <c r="C23">
        <v>0.6</v>
      </c>
      <c r="D23">
        <v>150</v>
      </c>
      <c r="E23">
        <v>62.1</v>
      </c>
      <c r="F23">
        <v>0.24</v>
      </c>
      <c r="G23">
        <v>1</v>
      </c>
      <c r="I23" s="21">
        <v>4</v>
      </c>
      <c r="J23" s="21">
        <f t="shared" si="0"/>
        <v>5</v>
      </c>
    </row>
    <row r="24" spans="1:10">
      <c r="A24" t="s">
        <v>132</v>
      </c>
      <c r="B24">
        <v>2792</v>
      </c>
      <c r="C24">
        <v>0.7</v>
      </c>
      <c r="D24">
        <v>40.4</v>
      </c>
      <c r="E24">
        <v>72.099999999999994</v>
      </c>
      <c r="F24">
        <v>0.23</v>
      </c>
      <c r="G24">
        <v>1</v>
      </c>
      <c r="I24" s="21">
        <v>0</v>
      </c>
      <c r="J24" s="21">
        <f t="shared" si="0"/>
        <v>4</v>
      </c>
    </row>
    <row r="25" spans="1:10">
      <c r="A25" t="s">
        <v>138</v>
      </c>
      <c r="B25">
        <v>2799</v>
      </c>
      <c r="C25">
        <v>0.8</v>
      </c>
      <c r="D25">
        <v>67.2</v>
      </c>
      <c r="E25">
        <v>67.8</v>
      </c>
      <c r="F25">
        <v>0.28000000000000003</v>
      </c>
      <c r="G25">
        <v>1</v>
      </c>
      <c r="I25" s="21">
        <v>0</v>
      </c>
      <c r="J25" s="21">
        <f t="shared" si="0"/>
        <v>4</v>
      </c>
    </row>
    <row r="26" spans="1:10">
      <c r="A26" t="s">
        <v>145</v>
      </c>
      <c r="B26">
        <v>2743</v>
      </c>
      <c r="C26">
        <v>1.3</v>
      </c>
      <c r="D26">
        <v>80.099999999999994</v>
      </c>
      <c r="E26">
        <v>55.8</v>
      </c>
      <c r="F26">
        <v>0.23</v>
      </c>
      <c r="G26">
        <v>1</v>
      </c>
      <c r="I26" s="21">
        <v>0</v>
      </c>
      <c r="J26" s="21">
        <f t="shared" si="0"/>
        <v>4</v>
      </c>
    </row>
    <row r="27" spans="1:10">
      <c r="A27" t="s">
        <v>150</v>
      </c>
      <c r="B27">
        <v>2685</v>
      </c>
      <c r="C27">
        <v>1.8</v>
      </c>
      <c r="D27">
        <v>63.7</v>
      </c>
      <c r="E27">
        <v>46.4</v>
      </c>
      <c r="F27">
        <v>0.14000000000000001</v>
      </c>
      <c r="G27">
        <v>1</v>
      </c>
      <c r="I27" s="21">
        <v>0</v>
      </c>
      <c r="J27" s="21">
        <f t="shared" si="0"/>
        <v>4</v>
      </c>
    </row>
    <row r="28" spans="1:10">
      <c r="A28" t="s">
        <v>155</v>
      </c>
      <c r="B28">
        <v>2756</v>
      </c>
      <c r="C28">
        <v>0.9</v>
      </c>
      <c r="D28">
        <v>158.5</v>
      </c>
      <c r="E28">
        <v>65.2</v>
      </c>
      <c r="F28">
        <v>0.24</v>
      </c>
      <c r="G28">
        <v>1</v>
      </c>
      <c r="I28" s="21">
        <v>4</v>
      </c>
      <c r="J28" s="21">
        <f t="shared" si="0"/>
        <v>5</v>
      </c>
    </row>
    <row r="29" spans="1:10">
      <c r="A29" t="s">
        <v>159</v>
      </c>
      <c r="B29">
        <v>2755</v>
      </c>
      <c r="C29">
        <v>1.1000000000000001</v>
      </c>
      <c r="D29">
        <v>38.200000000000003</v>
      </c>
      <c r="E29">
        <v>38.700000000000003</v>
      </c>
      <c r="F29">
        <v>0.21</v>
      </c>
      <c r="G29">
        <v>1</v>
      </c>
      <c r="I29" s="21">
        <v>0</v>
      </c>
      <c r="J29" s="21">
        <f t="shared" si="0"/>
        <v>4</v>
      </c>
    </row>
    <row r="30" spans="1:10">
      <c r="A30" t="s">
        <v>166</v>
      </c>
      <c r="B30">
        <v>2742</v>
      </c>
      <c r="C30">
        <v>1.1000000000000001</v>
      </c>
      <c r="D30">
        <v>73</v>
      </c>
      <c r="E30">
        <v>55.6</v>
      </c>
      <c r="F30">
        <v>0.26</v>
      </c>
      <c r="G30">
        <v>1</v>
      </c>
      <c r="I30" s="21">
        <v>0</v>
      </c>
      <c r="J30" s="21">
        <f t="shared" si="0"/>
        <v>4</v>
      </c>
    </row>
    <row r="31" spans="1:10">
      <c r="A31" t="s">
        <v>171</v>
      </c>
      <c r="B31">
        <v>2874</v>
      </c>
      <c r="C31">
        <v>0.8</v>
      </c>
      <c r="D31">
        <v>158.9</v>
      </c>
      <c r="E31">
        <v>69.099999999999994</v>
      </c>
      <c r="F31">
        <v>0.2</v>
      </c>
      <c r="G31">
        <v>1</v>
      </c>
      <c r="I31" s="21">
        <v>4</v>
      </c>
      <c r="J31" s="21">
        <f t="shared" si="0"/>
        <v>5</v>
      </c>
    </row>
    <row r="32" spans="1:10">
      <c r="A32" t="s">
        <v>176</v>
      </c>
      <c r="B32">
        <v>2875</v>
      </c>
      <c r="C32">
        <v>0.6</v>
      </c>
      <c r="D32">
        <v>131.9</v>
      </c>
      <c r="E32">
        <v>77</v>
      </c>
      <c r="F32">
        <v>0.24</v>
      </c>
      <c r="G32">
        <v>1</v>
      </c>
      <c r="I32" s="21">
        <v>4</v>
      </c>
      <c r="J32" s="21">
        <f t="shared" si="0"/>
        <v>5</v>
      </c>
    </row>
    <row r="33" spans="1:10">
      <c r="A33" t="s">
        <v>180</v>
      </c>
      <c r="B33">
        <v>2851</v>
      </c>
      <c r="C33">
        <v>1</v>
      </c>
      <c r="D33">
        <v>54.6</v>
      </c>
      <c r="E33">
        <v>84.45</v>
      </c>
      <c r="F33">
        <v>0.28000000000000003</v>
      </c>
      <c r="G33">
        <v>1</v>
      </c>
      <c r="I33" s="21">
        <v>0</v>
      </c>
      <c r="J33" s="21">
        <f t="shared" si="0"/>
        <v>4</v>
      </c>
    </row>
    <row r="34" spans="1:10">
      <c r="A34" t="s">
        <v>183</v>
      </c>
      <c r="B34">
        <v>2873</v>
      </c>
      <c r="C34">
        <v>0.8</v>
      </c>
      <c r="D34">
        <v>127.2</v>
      </c>
      <c r="E34">
        <v>89.35</v>
      </c>
      <c r="F34">
        <v>0.13</v>
      </c>
      <c r="G34">
        <v>1</v>
      </c>
      <c r="I34" s="21">
        <v>4</v>
      </c>
      <c r="J34" s="21">
        <f t="shared" si="0"/>
        <v>5</v>
      </c>
    </row>
    <row r="35" spans="1:10">
      <c r="A35" t="s">
        <v>187</v>
      </c>
      <c r="B35">
        <v>2879</v>
      </c>
      <c r="C35">
        <v>0.7</v>
      </c>
      <c r="D35">
        <v>65.2</v>
      </c>
      <c r="E35">
        <v>89.2</v>
      </c>
      <c r="F35">
        <v>0.37</v>
      </c>
      <c r="G35">
        <v>1</v>
      </c>
      <c r="I35" s="21">
        <v>0</v>
      </c>
      <c r="J35" s="21">
        <f t="shared" si="0"/>
        <v>4</v>
      </c>
    </row>
    <row r="36" spans="1:10">
      <c r="A36" t="s">
        <v>193</v>
      </c>
      <c r="B36">
        <v>2914</v>
      </c>
      <c r="C36">
        <v>0.6</v>
      </c>
      <c r="D36">
        <v>121.8</v>
      </c>
      <c r="E36">
        <v>51.8</v>
      </c>
      <c r="F36">
        <v>0.26</v>
      </c>
      <c r="G36">
        <v>1</v>
      </c>
      <c r="I36" s="21">
        <v>4</v>
      </c>
      <c r="J36" s="21">
        <f t="shared" si="0"/>
        <v>5</v>
      </c>
    </row>
    <row r="37" spans="1:10">
      <c r="A37" t="s">
        <v>197</v>
      </c>
      <c r="B37">
        <v>2917</v>
      </c>
      <c r="C37">
        <v>0.6</v>
      </c>
      <c r="D37">
        <v>93.7</v>
      </c>
      <c r="E37">
        <v>67.900000000000006</v>
      </c>
      <c r="F37">
        <v>0.23</v>
      </c>
      <c r="G37">
        <v>1</v>
      </c>
      <c r="I37" s="21">
        <v>0</v>
      </c>
      <c r="J37" s="21">
        <f t="shared" si="0"/>
        <v>4</v>
      </c>
    </row>
    <row r="38" spans="1:10">
      <c r="A38" t="s">
        <v>201</v>
      </c>
      <c r="B38">
        <v>2872</v>
      </c>
      <c r="C38">
        <v>0.8</v>
      </c>
      <c r="D38">
        <v>95</v>
      </c>
      <c r="E38">
        <v>57.9</v>
      </c>
      <c r="F38">
        <v>0.26</v>
      </c>
      <c r="G38">
        <v>1</v>
      </c>
      <c r="I38" s="21">
        <v>0</v>
      </c>
      <c r="J38" s="21">
        <f t="shared" si="0"/>
        <v>4</v>
      </c>
    </row>
    <row r="39" spans="1:10">
      <c r="A39" t="s">
        <v>206</v>
      </c>
      <c r="B39">
        <v>2910</v>
      </c>
      <c r="C39">
        <v>0.5</v>
      </c>
      <c r="D39">
        <v>136.80000000000001</v>
      </c>
      <c r="E39">
        <v>70.3</v>
      </c>
      <c r="F39">
        <v>0.25</v>
      </c>
      <c r="G39">
        <v>1</v>
      </c>
      <c r="I39" s="21">
        <v>4</v>
      </c>
      <c r="J39" s="21">
        <f t="shared" si="0"/>
        <v>5</v>
      </c>
    </row>
    <row r="40" spans="1:10">
      <c r="A40" t="s">
        <v>210</v>
      </c>
      <c r="B40">
        <v>2868</v>
      </c>
      <c r="C40">
        <v>0.7</v>
      </c>
      <c r="D40">
        <v>61.8</v>
      </c>
      <c r="E40">
        <v>33.5</v>
      </c>
      <c r="F40">
        <v>0.16</v>
      </c>
      <c r="G40">
        <v>1</v>
      </c>
      <c r="I40" s="21">
        <v>0</v>
      </c>
      <c r="J40" s="21">
        <f t="shared" si="0"/>
        <v>4</v>
      </c>
    </row>
    <row r="41" spans="1:10">
      <c r="A41" t="s">
        <v>214</v>
      </c>
      <c r="B41">
        <v>2866</v>
      </c>
      <c r="C41">
        <v>0.9</v>
      </c>
      <c r="D41">
        <v>87</v>
      </c>
      <c r="E41">
        <v>29.3</v>
      </c>
      <c r="F41">
        <v>0.25</v>
      </c>
      <c r="G41">
        <v>1</v>
      </c>
      <c r="I41" s="21">
        <v>0</v>
      </c>
      <c r="J41" s="21">
        <f t="shared" si="0"/>
        <v>4</v>
      </c>
    </row>
    <row r="42" spans="1:10">
      <c r="A42" t="s">
        <v>218</v>
      </c>
      <c r="B42">
        <v>2806</v>
      </c>
      <c r="C42">
        <v>0.802399999999999</v>
      </c>
      <c r="D42">
        <v>149.31199999999899</v>
      </c>
      <c r="E42">
        <v>33.700000000000003</v>
      </c>
      <c r="F42">
        <v>0.27</v>
      </c>
      <c r="G42">
        <v>1</v>
      </c>
      <c r="I42" s="21">
        <v>4</v>
      </c>
      <c r="J42" s="21">
        <f t="shared" si="0"/>
        <v>5</v>
      </c>
    </row>
    <row r="43" spans="1:10">
      <c r="A43" t="s">
        <v>221</v>
      </c>
      <c r="B43">
        <v>2164</v>
      </c>
      <c r="C43">
        <v>5.7</v>
      </c>
      <c r="D43">
        <v>18.100000000000001</v>
      </c>
      <c r="E43">
        <v>27.4</v>
      </c>
      <c r="F43">
        <v>0.06</v>
      </c>
      <c r="G43">
        <v>1</v>
      </c>
      <c r="I43" s="21">
        <v>2</v>
      </c>
      <c r="J43" s="21">
        <f t="shared" si="0"/>
        <v>100</v>
      </c>
    </row>
    <row r="44" spans="1:10">
      <c r="A44" t="s">
        <v>227</v>
      </c>
      <c r="B44">
        <v>2164</v>
      </c>
      <c r="C44">
        <v>5.8</v>
      </c>
      <c r="D44">
        <v>17.3</v>
      </c>
      <c r="E44">
        <v>8.3000000000000007</v>
      </c>
      <c r="F44">
        <v>9.2624000000003204E-2</v>
      </c>
      <c r="G44">
        <v>1</v>
      </c>
      <c r="I44" s="21">
        <v>2</v>
      </c>
      <c r="J44" s="21">
        <f t="shared" si="0"/>
        <v>100</v>
      </c>
    </row>
    <row r="45" spans="1:10">
      <c r="A45" t="s">
        <v>232</v>
      </c>
      <c r="B45">
        <v>2187</v>
      </c>
      <c r="C45">
        <v>5.5</v>
      </c>
      <c r="D45">
        <v>21.7</v>
      </c>
      <c r="E45">
        <v>10.5</v>
      </c>
      <c r="F45">
        <v>0.11</v>
      </c>
      <c r="G45">
        <v>1</v>
      </c>
      <c r="I45" s="21">
        <v>2</v>
      </c>
      <c r="J45" s="21">
        <f t="shared" si="0"/>
        <v>100</v>
      </c>
    </row>
    <row r="46" spans="1:10">
      <c r="A46" t="s">
        <v>239</v>
      </c>
      <c r="B46">
        <v>2291</v>
      </c>
      <c r="C46">
        <v>3.7</v>
      </c>
      <c r="D46">
        <v>18</v>
      </c>
      <c r="E46">
        <v>8.67</v>
      </c>
      <c r="F46">
        <v>0.04</v>
      </c>
      <c r="G46">
        <v>1</v>
      </c>
      <c r="I46" s="21">
        <v>2</v>
      </c>
      <c r="J46" s="21">
        <f t="shared" si="0"/>
        <v>100</v>
      </c>
    </row>
    <row r="47" spans="1:10">
      <c r="A47" t="s">
        <v>245</v>
      </c>
      <c r="B47">
        <v>2191</v>
      </c>
      <c r="C47">
        <v>4.4000000000000004</v>
      </c>
      <c r="D47">
        <v>8.6</v>
      </c>
      <c r="E47">
        <v>17.2</v>
      </c>
      <c r="F47">
        <v>0.21267399999999601</v>
      </c>
      <c r="G47">
        <v>1</v>
      </c>
      <c r="I47" s="21">
        <v>2</v>
      </c>
      <c r="J47" s="21">
        <f t="shared" si="0"/>
        <v>100</v>
      </c>
    </row>
    <row r="48" spans="1:10">
      <c r="A48" t="s">
        <v>251</v>
      </c>
      <c r="B48">
        <v>2163</v>
      </c>
      <c r="C48">
        <v>4.9000000000000004</v>
      </c>
      <c r="D48">
        <v>17</v>
      </c>
      <c r="E48">
        <v>17.5</v>
      </c>
      <c r="F48">
        <v>0.08</v>
      </c>
      <c r="G48">
        <v>1</v>
      </c>
      <c r="I48" s="21">
        <v>2</v>
      </c>
      <c r="J48" s="21">
        <f t="shared" si="0"/>
        <v>100</v>
      </c>
    </row>
    <row r="49" spans="1:10">
      <c r="A49" t="s">
        <v>257</v>
      </c>
      <c r="B49">
        <v>1975</v>
      </c>
      <c r="C49">
        <v>6.2</v>
      </c>
      <c r="D49">
        <v>11.5</v>
      </c>
      <c r="E49">
        <v>25.8</v>
      </c>
      <c r="F49">
        <v>0.04</v>
      </c>
      <c r="G49">
        <v>1</v>
      </c>
      <c r="I49" s="21">
        <v>2</v>
      </c>
      <c r="J49" s="21">
        <f t="shared" si="0"/>
        <v>100</v>
      </c>
    </row>
    <row r="50" spans="1:10">
      <c r="A50" t="s">
        <v>264</v>
      </c>
      <c r="B50">
        <v>2069</v>
      </c>
      <c r="C50">
        <v>5.7</v>
      </c>
      <c r="D50">
        <v>11.7</v>
      </c>
      <c r="E50">
        <v>7.8</v>
      </c>
      <c r="F50">
        <v>0.105522000000001</v>
      </c>
      <c r="G50">
        <v>1</v>
      </c>
      <c r="I50" s="21">
        <v>2</v>
      </c>
      <c r="J50" s="21">
        <f t="shared" si="0"/>
        <v>100</v>
      </c>
    </row>
    <row r="51" spans="1:10">
      <c r="A51" t="s">
        <v>269</v>
      </c>
      <c r="B51">
        <v>2114</v>
      </c>
      <c r="C51">
        <v>5.7</v>
      </c>
      <c r="D51">
        <v>11.2</v>
      </c>
      <c r="E51">
        <v>6.4</v>
      </c>
      <c r="F51">
        <v>0.11</v>
      </c>
      <c r="G51">
        <v>1</v>
      </c>
      <c r="I51" s="21">
        <v>2</v>
      </c>
      <c r="J51" s="21">
        <f t="shared" si="0"/>
        <v>100</v>
      </c>
    </row>
    <row r="52" spans="1:10">
      <c r="A52" t="s">
        <v>274</v>
      </c>
      <c r="B52">
        <v>2147</v>
      </c>
      <c r="C52">
        <v>6</v>
      </c>
      <c r="D52">
        <v>20.9</v>
      </c>
      <c r="E52">
        <v>14.25</v>
      </c>
      <c r="F52">
        <v>0.05</v>
      </c>
      <c r="G52">
        <v>1</v>
      </c>
      <c r="I52" s="21">
        <v>2</v>
      </c>
      <c r="J52" s="21">
        <f t="shared" si="0"/>
        <v>100</v>
      </c>
    </row>
    <row r="53" spans="1:10">
      <c r="A53" t="s">
        <v>280</v>
      </c>
      <c r="B53">
        <v>2893</v>
      </c>
      <c r="C53">
        <v>0.3</v>
      </c>
      <c r="D53">
        <v>61.5</v>
      </c>
      <c r="E53">
        <v>97.1</v>
      </c>
      <c r="F53">
        <v>0.34</v>
      </c>
      <c r="G53">
        <v>1</v>
      </c>
      <c r="I53" s="21">
        <v>0</v>
      </c>
      <c r="J53" s="21">
        <f t="shared" si="0"/>
        <v>4</v>
      </c>
    </row>
    <row r="54" spans="1:10">
      <c r="A54" t="s">
        <v>286</v>
      </c>
      <c r="B54">
        <v>2887</v>
      </c>
      <c r="C54">
        <v>0.5</v>
      </c>
      <c r="D54">
        <v>64.599999999999994</v>
      </c>
      <c r="E54">
        <v>81.8</v>
      </c>
      <c r="F54">
        <v>0.25</v>
      </c>
      <c r="G54">
        <v>1</v>
      </c>
      <c r="I54" s="21">
        <v>0</v>
      </c>
      <c r="J54" s="21">
        <f t="shared" si="0"/>
        <v>4</v>
      </c>
    </row>
    <row r="55" spans="1:10">
      <c r="A55" t="s">
        <v>291</v>
      </c>
      <c r="B55">
        <v>2423</v>
      </c>
      <c r="C55">
        <v>3.4</v>
      </c>
      <c r="D55">
        <v>39.5</v>
      </c>
      <c r="E55">
        <v>46.1</v>
      </c>
      <c r="F55">
        <v>0.36</v>
      </c>
      <c r="G55">
        <v>1</v>
      </c>
      <c r="I55" s="21">
        <v>0</v>
      </c>
      <c r="J55" s="21">
        <f t="shared" si="0"/>
        <v>4</v>
      </c>
    </row>
    <row r="56" spans="1:10">
      <c r="A56" t="s">
        <v>297</v>
      </c>
      <c r="B56">
        <v>2619</v>
      </c>
      <c r="C56">
        <v>2.1</v>
      </c>
      <c r="D56">
        <v>45</v>
      </c>
      <c r="E56">
        <v>51.8</v>
      </c>
      <c r="F56">
        <v>0.23</v>
      </c>
      <c r="G56">
        <v>1</v>
      </c>
      <c r="I56" s="21">
        <v>0</v>
      </c>
      <c r="J56" s="21">
        <f t="shared" si="0"/>
        <v>4</v>
      </c>
    </row>
    <row r="57" spans="1:10">
      <c r="A57" t="s">
        <v>303</v>
      </c>
      <c r="B57">
        <v>2482</v>
      </c>
      <c r="C57">
        <v>3.3</v>
      </c>
      <c r="D57">
        <v>25.1</v>
      </c>
      <c r="E57">
        <v>30.4</v>
      </c>
      <c r="F57">
        <v>0.16</v>
      </c>
      <c r="G57">
        <v>1</v>
      </c>
      <c r="I57" s="21">
        <v>2</v>
      </c>
      <c r="J57" s="21">
        <f t="shared" si="0"/>
        <v>100</v>
      </c>
    </row>
    <row r="58" spans="1:10">
      <c r="A58" t="s">
        <v>309</v>
      </c>
      <c r="B58">
        <v>2745</v>
      </c>
      <c r="C58">
        <v>0.8</v>
      </c>
      <c r="D58">
        <v>49.8</v>
      </c>
      <c r="E58">
        <v>54.1</v>
      </c>
      <c r="F58">
        <v>0.24</v>
      </c>
      <c r="G58">
        <v>1</v>
      </c>
      <c r="I58" s="21">
        <v>0</v>
      </c>
      <c r="J58" s="21">
        <f t="shared" si="0"/>
        <v>4</v>
      </c>
    </row>
    <row r="59" spans="1:10">
      <c r="A59" t="s">
        <v>314</v>
      </c>
      <c r="B59">
        <v>1926</v>
      </c>
      <c r="C59">
        <v>7.92</v>
      </c>
      <c r="D59">
        <v>9.5</v>
      </c>
      <c r="E59">
        <v>1.1000000000000001</v>
      </c>
      <c r="F59">
        <v>0.12</v>
      </c>
      <c r="G59">
        <v>2</v>
      </c>
      <c r="I59" s="21">
        <v>3</v>
      </c>
      <c r="J59" s="21">
        <f t="shared" si="0"/>
        <v>100</v>
      </c>
    </row>
    <row r="60" spans="1:10">
      <c r="A60" t="s">
        <v>320</v>
      </c>
      <c r="B60">
        <v>1790</v>
      </c>
      <c r="C60">
        <v>12.03</v>
      </c>
      <c r="D60">
        <v>8.1999999999999993</v>
      </c>
      <c r="E60">
        <v>1</v>
      </c>
      <c r="F60">
        <v>0.19</v>
      </c>
      <c r="G60">
        <v>2</v>
      </c>
      <c r="I60" s="21">
        <v>3</v>
      </c>
      <c r="J60" s="21">
        <f t="shared" si="0"/>
        <v>100</v>
      </c>
    </row>
    <row r="61" spans="1:10">
      <c r="A61" t="s">
        <v>326</v>
      </c>
      <c r="B61">
        <v>1781</v>
      </c>
      <c r="C61">
        <v>13.68</v>
      </c>
      <c r="D61">
        <v>6.3</v>
      </c>
      <c r="E61">
        <v>1</v>
      </c>
      <c r="F61">
        <v>0.28999999999999998</v>
      </c>
      <c r="G61">
        <v>2</v>
      </c>
      <c r="I61" s="21">
        <v>3</v>
      </c>
      <c r="J61" s="21">
        <f t="shared" si="0"/>
        <v>100</v>
      </c>
    </row>
    <row r="62" spans="1:10">
      <c r="A62" t="s">
        <v>331</v>
      </c>
      <c r="B62">
        <v>1743</v>
      </c>
      <c r="C62">
        <v>12.19</v>
      </c>
      <c r="D62">
        <v>7.5</v>
      </c>
      <c r="E62">
        <v>2.7</v>
      </c>
      <c r="F62">
        <v>0.13</v>
      </c>
      <c r="G62">
        <v>2</v>
      </c>
      <c r="I62" s="21">
        <v>3</v>
      </c>
      <c r="J62" s="21">
        <f t="shared" si="0"/>
        <v>100</v>
      </c>
    </row>
    <row r="63" spans="1:10">
      <c r="A63" t="s">
        <v>338</v>
      </c>
      <c r="B63">
        <v>1788</v>
      </c>
      <c r="C63">
        <v>12.71</v>
      </c>
      <c r="D63">
        <v>8</v>
      </c>
      <c r="E63">
        <v>1.2</v>
      </c>
      <c r="F63">
        <v>0.28000000000000003</v>
      </c>
      <c r="G63">
        <v>2</v>
      </c>
      <c r="I63" s="21">
        <v>3</v>
      </c>
      <c r="J63" s="21">
        <f t="shared" si="0"/>
        <v>100</v>
      </c>
    </row>
    <row r="64" spans="1:10">
      <c r="A64" t="s">
        <v>344</v>
      </c>
      <c r="B64">
        <v>1906</v>
      </c>
      <c r="C64">
        <v>12.81</v>
      </c>
      <c r="D64">
        <v>9.5</v>
      </c>
      <c r="E64">
        <v>1.2</v>
      </c>
      <c r="F64">
        <v>0.28000000000000003</v>
      </c>
      <c r="G64">
        <v>2</v>
      </c>
      <c r="I64" s="21">
        <v>3</v>
      </c>
      <c r="J64" s="21">
        <f t="shared" si="0"/>
        <v>100</v>
      </c>
    </row>
    <row r="65" spans="1:10">
      <c r="A65" t="s">
        <v>348</v>
      </c>
      <c r="B65">
        <v>1774</v>
      </c>
      <c r="C65">
        <v>10.54</v>
      </c>
      <c r="D65">
        <v>11.2</v>
      </c>
      <c r="E65">
        <v>2.7</v>
      </c>
      <c r="F65">
        <v>0.25</v>
      </c>
      <c r="G65">
        <v>2</v>
      </c>
      <c r="I65" s="21">
        <v>3</v>
      </c>
      <c r="J65" s="21">
        <f t="shared" si="0"/>
        <v>100</v>
      </c>
    </row>
    <row r="66" spans="1:10">
      <c r="A66" t="s">
        <v>348</v>
      </c>
      <c r="B66">
        <v>1760</v>
      </c>
      <c r="C66">
        <v>18.2</v>
      </c>
      <c r="D66">
        <v>3.85</v>
      </c>
      <c r="E66">
        <v>1.3188324945493</v>
      </c>
      <c r="F66">
        <v>0.25310399999998801</v>
      </c>
      <c r="G66">
        <v>2</v>
      </c>
      <c r="I66" s="21">
        <v>3</v>
      </c>
      <c r="J66" s="21">
        <f t="shared" si="0"/>
        <v>100</v>
      </c>
    </row>
    <row r="67" spans="1:10">
      <c r="A67" t="s">
        <v>356</v>
      </c>
      <c r="B67">
        <v>1737</v>
      </c>
      <c r="C67">
        <v>19.600000000000001</v>
      </c>
      <c r="D67">
        <v>3.38</v>
      </c>
      <c r="E67">
        <v>1.3188324945493</v>
      </c>
      <c r="F67">
        <v>0.24237999999998999</v>
      </c>
      <c r="G67">
        <v>2</v>
      </c>
      <c r="I67" s="21">
        <v>3</v>
      </c>
      <c r="J67" s="21">
        <f t="shared" si="0"/>
        <v>100</v>
      </c>
    </row>
    <row r="68" spans="1:10">
      <c r="A68" t="s">
        <v>360</v>
      </c>
      <c r="B68">
        <v>1842</v>
      </c>
      <c r="C68">
        <v>15.4</v>
      </c>
      <c r="D68">
        <v>3.64</v>
      </c>
      <c r="E68">
        <v>1.3188324945493</v>
      </c>
      <c r="F68">
        <v>0.24059999999998799</v>
      </c>
      <c r="G68">
        <v>2</v>
      </c>
      <c r="I68" s="21">
        <v>3</v>
      </c>
      <c r="J68" s="21">
        <f t="shared" si="0"/>
        <v>100</v>
      </c>
    </row>
    <row r="69" spans="1:10">
      <c r="A69" t="s">
        <v>364</v>
      </c>
      <c r="B69">
        <v>1874</v>
      </c>
      <c r="C69">
        <v>10.9</v>
      </c>
      <c r="D69">
        <v>10.48</v>
      </c>
      <c r="E69">
        <v>2.3602250305598802</v>
      </c>
      <c r="F69">
        <v>0.20704399999999801</v>
      </c>
      <c r="G69">
        <v>2</v>
      </c>
      <c r="I69" s="21">
        <v>3</v>
      </c>
      <c r="J69" s="21">
        <f t="shared" si="0"/>
        <v>100</v>
      </c>
    </row>
    <row r="70" spans="1:10">
      <c r="A70" t="s">
        <v>369</v>
      </c>
      <c r="B70">
        <v>1967</v>
      </c>
      <c r="C70">
        <v>7.6</v>
      </c>
      <c r="D70">
        <v>11.08</v>
      </c>
      <c r="E70">
        <v>2.40204105354145</v>
      </c>
      <c r="F70">
        <v>0.200703999999992</v>
      </c>
      <c r="G70">
        <v>2</v>
      </c>
      <c r="I70" s="21">
        <v>3</v>
      </c>
      <c r="J70" s="21">
        <f t="shared" ref="J70:J96" si="1">IF(I70=4,5,IF(I70=0,4,IF(I70=1,0,100)))</f>
        <v>100</v>
      </c>
    </row>
    <row r="71" spans="1:10">
      <c r="A71" t="s">
        <v>374</v>
      </c>
      <c r="B71">
        <v>1718</v>
      </c>
      <c r="C71">
        <v>12.6</v>
      </c>
      <c r="D71">
        <v>10.43</v>
      </c>
      <c r="E71">
        <v>2.2903844544404501</v>
      </c>
      <c r="F71">
        <v>0.253045999999994</v>
      </c>
      <c r="G71">
        <v>2</v>
      </c>
      <c r="I71" s="21">
        <v>3</v>
      </c>
      <c r="J71" s="21">
        <f t="shared" si="1"/>
        <v>100</v>
      </c>
    </row>
    <row r="72" spans="1:10">
      <c r="A72" t="s">
        <v>379</v>
      </c>
      <c r="B72">
        <v>1733</v>
      </c>
      <c r="C72">
        <v>12.7</v>
      </c>
      <c r="D72">
        <v>10.83</v>
      </c>
      <c r="E72">
        <v>2.4030619241652702</v>
      </c>
      <c r="F72">
        <v>0.24510399999999199</v>
      </c>
      <c r="G72">
        <v>2</v>
      </c>
      <c r="I72" s="21">
        <v>3</v>
      </c>
      <c r="J72" s="21">
        <f t="shared" si="1"/>
        <v>100</v>
      </c>
    </row>
    <row r="73" spans="1:10">
      <c r="A73" t="s">
        <v>384</v>
      </c>
      <c r="B73">
        <v>1770</v>
      </c>
      <c r="C73">
        <v>12.9</v>
      </c>
      <c r="D73">
        <v>11.83</v>
      </c>
      <c r="E73">
        <v>2.6796371349841399</v>
      </c>
      <c r="F73">
        <v>0.25350199999999001</v>
      </c>
      <c r="G73">
        <v>2</v>
      </c>
      <c r="I73" s="21">
        <v>3</v>
      </c>
      <c r="J73" s="21">
        <f t="shared" si="1"/>
        <v>100</v>
      </c>
    </row>
    <row r="74" spans="1:10">
      <c r="A74" t="s">
        <v>388</v>
      </c>
      <c r="B74">
        <v>1719</v>
      </c>
      <c r="C74">
        <v>13.2</v>
      </c>
      <c r="D74">
        <v>10.66</v>
      </c>
      <c r="E74">
        <v>2.3859643821408798</v>
      </c>
      <c r="F74">
        <v>0.25475199999999398</v>
      </c>
      <c r="G74">
        <v>2</v>
      </c>
      <c r="I74" s="21">
        <v>3</v>
      </c>
      <c r="J74" s="21">
        <f t="shared" si="1"/>
        <v>100</v>
      </c>
    </row>
    <row r="75" spans="1:10">
      <c r="A75" t="s">
        <v>393</v>
      </c>
      <c r="B75">
        <v>1910</v>
      </c>
      <c r="C75">
        <v>5.36</v>
      </c>
      <c r="D75">
        <v>19.5</v>
      </c>
      <c r="E75">
        <v>6.8</v>
      </c>
      <c r="F75">
        <v>0.1</v>
      </c>
      <c r="G75">
        <v>3</v>
      </c>
      <c r="I75" s="21">
        <v>1</v>
      </c>
      <c r="J75" s="21">
        <f t="shared" si="1"/>
        <v>0</v>
      </c>
    </row>
    <row r="76" spans="1:10">
      <c r="A76" t="s">
        <v>400</v>
      </c>
      <c r="B76">
        <v>2038</v>
      </c>
      <c r="C76">
        <v>5.2</v>
      </c>
      <c r="D76">
        <v>21.1</v>
      </c>
      <c r="E76">
        <v>7.3</v>
      </c>
      <c r="F76">
        <v>0.1</v>
      </c>
      <c r="G76">
        <v>3</v>
      </c>
      <c r="I76" s="21">
        <v>1</v>
      </c>
      <c r="J76" s="21">
        <f t="shared" si="1"/>
        <v>0</v>
      </c>
    </row>
    <row r="77" spans="1:10">
      <c r="A77" t="s">
        <v>406</v>
      </c>
      <c r="B77">
        <v>1931</v>
      </c>
      <c r="C77">
        <v>6.38</v>
      </c>
      <c r="D77">
        <v>17.600000000000001</v>
      </c>
      <c r="E77">
        <v>6.1</v>
      </c>
      <c r="F77">
        <v>0.1</v>
      </c>
      <c r="G77">
        <v>3</v>
      </c>
      <c r="I77" s="21">
        <v>1</v>
      </c>
      <c r="J77" s="21">
        <f t="shared" si="1"/>
        <v>0</v>
      </c>
    </row>
    <row r="78" spans="1:10">
      <c r="A78" t="s">
        <v>412</v>
      </c>
      <c r="B78">
        <v>1997</v>
      </c>
      <c r="C78">
        <v>4.46</v>
      </c>
      <c r="D78">
        <v>14.3</v>
      </c>
      <c r="E78">
        <v>5.7</v>
      </c>
      <c r="F78">
        <v>0.14000000000000001</v>
      </c>
      <c r="G78">
        <v>3</v>
      </c>
      <c r="I78" s="21">
        <v>1</v>
      </c>
      <c r="J78" s="21">
        <f t="shared" si="1"/>
        <v>0</v>
      </c>
    </row>
    <row r="79" spans="1:10">
      <c r="A79" t="s">
        <v>417</v>
      </c>
      <c r="B79">
        <v>1937</v>
      </c>
      <c r="C79">
        <v>5.5</v>
      </c>
      <c r="D79">
        <v>14.7</v>
      </c>
      <c r="E79">
        <v>7.4</v>
      </c>
      <c r="F79">
        <v>0.17</v>
      </c>
      <c r="G79">
        <v>3</v>
      </c>
      <c r="I79" s="21">
        <v>1</v>
      </c>
      <c r="J79" s="21">
        <f t="shared" si="1"/>
        <v>0</v>
      </c>
    </row>
    <row r="80" spans="1:10">
      <c r="A80" t="s">
        <v>424</v>
      </c>
      <c r="B80">
        <v>1956</v>
      </c>
      <c r="C80">
        <v>5.26</v>
      </c>
      <c r="D80">
        <v>19</v>
      </c>
      <c r="E80">
        <v>6.3</v>
      </c>
      <c r="F80">
        <v>0.17</v>
      </c>
      <c r="G80">
        <v>3</v>
      </c>
      <c r="I80" s="21">
        <v>1</v>
      </c>
      <c r="J80" s="21">
        <f t="shared" si="1"/>
        <v>0</v>
      </c>
    </row>
    <row r="81" spans="1:10">
      <c r="A81" t="s">
        <v>429</v>
      </c>
      <c r="B81">
        <v>1892</v>
      </c>
      <c r="C81">
        <v>6.04</v>
      </c>
      <c r="D81">
        <v>6.2</v>
      </c>
      <c r="E81">
        <v>7.5</v>
      </c>
      <c r="F81">
        <v>0.06</v>
      </c>
      <c r="G81">
        <v>3</v>
      </c>
      <c r="I81" s="21">
        <v>1</v>
      </c>
      <c r="J81" s="21">
        <f t="shared" si="1"/>
        <v>0</v>
      </c>
    </row>
    <row r="82" spans="1:10">
      <c r="A82" t="s">
        <v>434</v>
      </c>
      <c r="B82">
        <v>2052</v>
      </c>
      <c r="C82">
        <v>5.88</v>
      </c>
      <c r="D82">
        <v>15.9</v>
      </c>
      <c r="E82">
        <v>6.6</v>
      </c>
      <c r="F82">
        <v>0.12</v>
      </c>
      <c r="G82">
        <v>3</v>
      </c>
      <c r="I82" s="21">
        <v>1</v>
      </c>
      <c r="J82" s="21">
        <f t="shared" si="1"/>
        <v>0</v>
      </c>
    </row>
    <row r="83" spans="1:10">
      <c r="A83" t="s">
        <v>439</v>
      </c>
      <c r="B83">
        <v>1922</v>
      </c>
      <c r="C83">
        <v>5.82</v>
      </c>
      <c r="D83">
        <v>14.5</v>
      </c>
      <c r="E83">
        <v>4.9000000000000004</v>
      </c>
      <c r="F83">
        <v>0.09</v>
      </c>
      <c r="G83">
        <v>3</v>
      </c>
      <c r="I83" s="21">
        <v>1</v>
      </c>
      <c r="J83" s="21">
        <f t="shared" si="1"/>
        <v>0</v>
      </c>
    </row>
    <row r="84" spans="1:10">
      <c r="A84" t="s">
        <v>445</v>
      </c>
      <c r="B84">
        <v>2010</v>
      </c>
      <c r="C84">
        <v>5.85</v>
      </c>
      <c r="D84">
        <v>16.399999999999999</v>
      </c>
      <c r="E84">
        <v>7.1</v>
      </c>
      <c r="F84">
        <v>0.28000000000000003</v>
      </c>
      <c r="G84">
        <v>3</v>
      </c>
      <c r="I84" s="21">
        <v>1</v>
      </c>
      <c r="J84" s="21">
        <f t="shared" si="1"/>
        <v>0</v>
      </c>
    </row>
    <row r="85" spans="1:10">
      <c r="A85" t="s">
        <v>451</v>
      </c>
      <c r="B85">
        <v>2033</v>
      </c>
      <c r="C85">
        <v>6.41</v>
      </c>
      <c r="D85">
        <v>13.9</v>
      </c>
      <c r="E85">
        <v>5.6</v>
      </c>
      <c r="F85">
        <v>0.18</v>
      </c>
      <c r="G85">
        <v>3</v>
      </c>
      <c r="I85" s="21">
        <v>1</v>
      </c>
      <c r="J85" s="21">
        <f t="shared" si="1"/>
        <v>0</v>
      </c>
    </row>
    <row r="86" spans="1:10">
      <c r="A86" t="s">
        <v>457</v>
      </c>
      <c r="B86">
        <v>2042</v>
      </c>
      <c r="C86">
        <v>5.82</v>
      </c>
      <c r="D86">
        <v>12.3</v>
      </c>
      <c r="E86">
        <v>7.4</v>
      </c>
      <c r="F86">
        <v>0.15</v>
      </c>
      <c r="G86">
        <v>3</v>
      </c>
      <c r="I86" s="21">
        <v>1</v>
      </c>
      <c r="J86" s="21">
        <f t="shared" si="1"/>
        <v>0</v>
      </c>
    </row>
    <row r="87" spans="1:10">
      <c r="A87" t="s">
        <v>462</v>
      </c>
      <c r="B87">
        <v>1949</v>
      </c>
      <c r="C87">
        <v>6.22</v>
      </c>
      <c r="D87">
        <v>12.2</v>
      </c>
      <c r="E87">
        <v>6</v>
      </c>
      <c r="F87">
        <v>0.28000000000000003</v>
      </c>
      <c r="G87">
        <v>3</v>
      </c>
      <c r="I87" s="21">
        <v>1</v>
      </c>
      <c r="J87" s="21">
        <f t="shared" si="1"/>
        <v>0</v>
      </c>
    </row>
    <row r="88" spans="1:10">
      <c r="A88" t="s">
        <v>467</v>
      </c>
      <c r="B88">
        <v>1932</v>
      </c>
      <c r="C88">
        <v>6.37</v>
      </c>
      <c r="D88">
        <v>15.8</v>
      </c>
      <c r="E88">
        <v>9</v>
      </c>
      <c r="F88">
        <v>0.21</v>
      </c>
      <c r="G88">
        <v>3</v>
      </c>
      <c r="I88" s="21">
        <v>1</v>
      </c>
      <c r="J88" s="21">
        <f t="shared" si="1"/>
        <v>0</v>
      </c>
    </row>
    <row r="89" spans="1:10">
      <c r="A89" t="s">
        <v>472</v>
      </c>
      <c r="B89">
        <v>2503</v>
      </c>
      <c r="C89">
        <v>3.01</v>
      </c>
      <c r="D89">
        <v>30.6</v>
      </c>
      <c r="E89">
        <v>22.1</v>
      </c>
      <c r="F89">
        <v>0.17</v>
      </c>
      <c r="G89">
        <v>3</v>
      </c>
      <c r="I89" s="21">
        <v>1</v>
      </c>
      <c r="J89" s="21">
        <f t="shared" si="1"/>
        <v>0</v>
      </c>
    </row>
    <row r="90" spans="1:10">
      <c r="A90" t="s">
        <v>478</v>
      </c>
      <c r="B90">
        <v>1872</v>
      </c>
      <c r="C90">
        <v>3.12</v>
      </c>
      <c r="D90">
        <v>12.9</v>
      </c>
      <c r="E90">
        <v>3.3</v>
      </c>
      <c r="F90">
        <v>0.14000000000000001</v>
      </c>
      <c r="G90">
        <v>3</v>
      </c>
      <c r="I90" s="21">
        <v>1</v>
      </c>
      <c r="J90" s="21">
        <f t="shared" si="1"/>
        <v>0</v>
      </c>
    </row>
    <row r="91" spans="1:10">
      <c r="A91" t="s">
        <v>482</v>
      </c>
      <c r="B91">
        <v>1718</v>
      </c>
      <c r="C91">
        <v>5.63</v>
      </c>
      <c r="D91">
        <v>7.9</v>
      </c>
      <c r="E91">
        <v>5.2</v>
      </c>
      <c r="F91">
        <v>0.32</v>
      </c>
      <c r="G91">
        <v>3</v>
      </c>
      <c r="I91" s="21">
        <v>1</v>
      </c>
      <c r="J91" s="21">
        <f t="shared" si="1"/>
        <v>0</v>
      </c>
    </row>
    <row r="92" spans="1:10">
      <c r="A92" t="s">
        <v>488</v>
      </c>
      <c r="B92">
        <v>1674</v>
      </c>
      <c r="C92">
        <v>5.29</v>
      </c>
      <c r="D92">
        <v>9.1999999999999993</v>
      </c>
      <c r="E92">
        <v>5.6</v>
      </c>
      <c r="F92">
        <v>0.19</v>
      </c>
      <c r="G92">
        <v>3</v>
      </c>
      <c r="I92" s="21">
        <v>1</v>
      </c>
      <c r="J92" s="21">
        <f t="shared" si="1"/>
        <v>0</v>
      </c>
    </row>
    <row r="93" spans="1:10">
      <c r="A93" t="s">
        <v>493</v>
      </c>
      <c r="B93">
        <v>1586</v>
      </c>
      <c r="C93">
        <v>4.8099999999999996</v>
      </c>
      <c r="D93">
        <v>9.3000000000000007</v>
      </c>
      <c r="E93">
        <v>6.7</v>
      </c>
      <c r="F93">
        <v>0.41</v>
      </c>
      <c r="G93">
        <v>3</v>
      </c>
      <c r="I93" s="21">
        <v>1</v>
      </c>
      <c r="J93" s="21">
        <f t="shared" si="1"/>
        <v>0</v>
      </c>
    </row>
    <row r="94" spans="1:10">
      <c r="A94" t="s">
        <v>500</v>
      </c>
      <c r="B94">
        <v>2145</v>
      </c>
      <c r="C94">
        <v>4.22</v>
      </c>
      <c r="D94">
        <v>8.6</v>
      </c>
      <c r="E94">
        <v>4.4000000000000004</v>
      </c>
      <c r="F94">
        <v>0.4</v>
      </c>
      <c r="G94">
        <v>3</v>
      </c>
      <c r="I94" s="21">
        <v>1</v>
      </c>
      <c r="J94" s="21">
        <f t="shared" si="1"/>
        <v>0</v>
      </c>
    </row>
    <row r="95" spans="1:10">
      <c r="A95" t="s">
        <v>505</v>
      </c>
      <c r="B95">
        <v>2000</v>
      </c>
      <c r="C95">
        <v>12.31</v>
      </c>
      <c r="D95">
        <v>3.54</v>
      </c>
      <c r="E95">
        <v>6.9835968110205604</v>
      </c>
      <c r="F95">
        <v>0.18219999999998801</v>
      </c>
      <c r="G95">
        <v>3</v>
      </c>
      <c r="I95" s="21">
        <v>1</v>
      </c>
      <c r="J95" s="21">
        <f t="shared" si="1"/>
        <v>0</v>
      </c>
    </row>
    <row r="96" spans="1:10">
      <c r="A96" t="s">
        <v>509</v>
      </c>
      <c r="B96">
        <v>1869</v>
      </c>
      <c r="C96">
        <v>6.3</v>
      </c>
      <c r="D96">
        <v>7</v>
      </c>
      <c r="E96">
        <v>8</v>
      </c>
      <c r="F96">
        <v>0.15</v>
      </c>
      <c r="G96">
        <v>3</v>
      </c>
      <c r="I96" s="21">
        <v>1</v>
      </c>
      <c r="J96" s="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cw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2020-03-23T09:41:54Z</dcterms:created>
  <dcterms:modified xsi:type="dcterms:W3CDTF">2020-07-22T21:25:07Z</dcterms:modified>
</cp:coreProperties>
</file>