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pe\JUPYTER\git\ML_Geomechanical_application\"/>
    </mc:Choice>
  </mc:AlternateContent>
  <xr:revisionPtr revIDLastSave="0" documentId="13_ncr:1_{3D8301A6-FA31-4A90-A493-3B0C75B077F4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Ubicazione" sheetId="4" r:id="rId1"/>
    <sheet name="All_info" sheetId="1" r:id="rId2"/>
    <sheet name="cw" sheetId="3" r:id="rId3"/>
    <sheet name="ci" sheetId="2" r:id="rId4"/>
  </sheets>
  <definedNames>
    <definedName name="_xlnm._FilterDatabase" localSheetId="1" hidden="1">All_info!$B$1:$AG$97</definedName>
    <definedName name="_xlnm._FilterDatabase" localSheetId="0" hidden="1">Ubicazione!$A$1:$K$97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C67" i="1" l="1"/>
  <c r="AD6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2" i="1"/>
  <c r="AC3" i="1"/>
  <c r="AE3" i="1" s="1"/>
  <c r="AC4" i="1"/>
  <c r="AE4" i="1" s="1"/>
  <c r="AC5" i="1"/>
  <c r="AC6" i="1"/>
  <c r="AC7" i="1"/>
  <c r="AE7" i="1" s="1"/>
  <c r="AC8" i="1"/>
  <c r="AC9" i="1"/>
  <c r="AC10" i="1"/>
  <c r="AC11" i="1"/>
  <c r="AE11" i="1" s="1"/>
  <c r="AC12" i="1"/>
  <c r="AC13" i="1"/>
  <c r="AC14" i="1"/>
  <c r="AC15" i="1"/>
  <c r="AC16" i="1"/>
  <c r="AC17" i="1"/>
  <c r="AC18" i="1"/>
  <c r="AC19" i="1"/>
  <c r="AE19" i="1" s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E43" i="1" s="1"/>
  <c r="AC44" i="1"/>
  <c r="AC45" i="1"/>
  <c r="AC46" i="1"/>
  <c r="AC47" i="1"/>
  <c r="AC48" i="1"/>
  <c r="AC49" i="1"/>
  <c r="AC50" i="1"/>
  <c r="AC51" i="1"/>
  <c r="AE51" i="1" s="1"/>
  <c r="AC52" i="1"/>
  <c r="AC53" i="1"/>
  <c r="AC54" i="1"/>
  <c r="AE54" i="1" s="1"/>
  <c r="AC55" i="1"/>
  <c r="AE55" i="1" s="1"/>
  <c r="AC56" i="1"/>
  <c r="AE56" i="1" s="1"/>
  <c r="AC57" i="1"/>
  <c r="AE57" i="1" s="1"/>
  <c r="AC58" i="1"/>
  <c r="AC59" i="1"/>
  <c r="AE59" i="1" s="1"/>
  <c r="AC60" i="1"/>
  <c r="AC61" i="1"/>
  <c r="AC62" i="1"/>
  <c r="AC63" i="1"/>
  <c r="AC64" i="1"/>
  <c r="AC65" i="1"/>
  <c r="AC66" i="1"/>
  <c r="AC68" i="1"/>
  <c r="AE68" i="1" s="1"/>
  <c r="AC69" i="1"/>
  <c r="AC70" i="1"/>
  <c r="AC71" i="1"/>
  <c r="AC72" i="1"/>
  <c r="AC73" i="1"/>
  <c r="AC74" i="1"/>
  <c r="AC75" i="1"/>
  <c r="AC76" i="1"/>
  <c r="AE76" i="1" s="1"/>
  <c r="AC77" i="1"/>
  <c r="AE77" i="1" s="1"/>
  <c r="AC78" i="1"/>
  <c r="AE78" i="1" s="1"/>
  <c r="AC79" i="1"/>
  <c r="AE79" i="1" s="1"/>
  <c r="AC80" i="1"/>
  <c r="AE80" i="1" s="1"/>
  <c r="AC81" i="1"/>
  <c r="AE81" i="1" s="1"/>
  <c r="AC82" i="1"/>
  <c r="AE82" i="1" s="1"/>
  <c r="AC83" i="1"/>
  <c r="AE83" i="1" s="1"/>
  <c r="AC84" i="1"/>
  <c r="AE84" i="1" s="1"/>
  <c r="AC85" i="1"/>
  <c r="AE85" i="1" s="1"/>
  <c r="AC86" i="1"/>
  <c r="AE86" i="1" s="1"/>
  <c r="AC87" i="1"/>
  <c r="AE87" i="1" s="1"/>
  <c r="AC88" i="1"/>
  <c r="AE88" i="1" s="1"/>
  <c r="AC89" i="1"/>
  <c r="AE89" i="1" s="1"/>
  <c r="AC90" i="1"/>
  <c r="AE90" i="1" s="1"/>
  <c r="AC91" i="1"/>
  <c r="AE91" i="1" s="1"/>
  <c r="AC92" i="1"/>
  <c r="AE92" i="1" s="1"/>
  <c r="AC93" i="1"/>
  <c r="AE93" i="1" s="1"/>
  <c r="AC94" i="1"/>
  <c r="AE94" i="1" s="1"/>
  <c r="AC95" i="1"/>
  <c r="AE95" i="1" s="1"/>
  <c r="AC96" i="1"/>
  <c r="AE96" i="1" s="1"/>
  <c r="AC97" i="1"/>
  <c r="AE97" i="1" s="1"/>
  <c r="AC2" i="1"/>
  <c r="AE2" i="1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4" i="2"/>
  <c r="J5" i="2"/>
  <c r="J3" i="2"/>
  <c r="J2" i="2"/>
  <c r="J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" i="3"/>
  <c r="AE67" i="1" l="1"/>
  <c r="AE17" i="1"/>
  <c r="AE9" i="1"/>
  <c r="AE70" i="1"/>
  <c r="AE61" i="1"/>
  <c r="AE53" i="1"/>
  <c r="AE45" i="1"/>
  <c r="AE13" i="1"/>
  <c r="AE5" i="1"/>
  <c r="AE73" i="1"/>
  <c r="AE64" i="1"/>
  <c r="AE48" i="1"/>
  <c r="AE16" i="1"/>
  <c r="AE8" i="1"/>
  <c r="AE69" i="1"/>
  <c r="AE60" i="1"/>
  <c r="AE52" i="1"/>
  <c r="AE44" i="1"/>
  <c r="AE12" i="1"/>
  <c r="AE75" i="1"/>
  <c r="AE58" i="1"/>
  <c r="AE10" i="1"/>
  <c r="AE66" i="1"/>
  <c r="AE50" i="1"/>
  <c r="AE18" i="1"/>
  <c r="AE74" i="1"/>
  <c r="AE65" i="1"/>
  <c r="AE49" i="1"/>
  <c r="AE72" i="1"/>
  <c r="AE47" i="1"/>
  <c r="AE71" i="1"/>
  <c r="AE62" i="1"/>
  <c r="AE46" i="1"/>
  <c r="AE14" i="1"/>
  <c r="AE6" i="1"/>
  <c r="AE63" i="1"/>
  <c r="AE15" i="1"/>
</calcChain>
</file>

<file path=xl/sharedStrings.xml><?xml version="1.0" encoding="utf-8"?>
<sst xmlns="http://schemas.openxmlformats.org/spreadsheetml/2006/main" count="3216" uniqueCount="669">
  <si>
    <t>name</t>
  </si>
  <si>
    <t>dry_weight</t>
  </si>
  <si>
    <t>water_cont</t>
  </si>
  <si>
    <t>void_ratio</t>
  </si>
  <si>
    <t>degree_sat</t>
  </si>
  <si>
    <t>UCS</t>
  </si>
  <si>
    <t>elastic_mod</t>
  </si>
  <si>
    <t>poisson</t>
  </si>
  <si>
    <t>data8</t>
  </si>
  <si>
    <t>diameter</t>
  </si>
  <si>
    <t>force</t>
  </si>
  <si>
    <t>data11</t>
  </si>
  <si>
    <t>depth</t>
  </si>
  <si>
    <t>rock_type</t>
  </si>
  <si>
    <t>name_file</t>
  </si>
  <si>
    <t>BS-1</t>
  </si>
  <si>
    <t>BS-2</t>
  </si>
  <si>
    <t>BS-3</t>
  </si>
  <si>
    <t>BS - 4</t>
  </si>
  <si>
    <t>BS - 5</t>
  </si>
  <si>
    <t>BS - 6</t>
  </si>
  <si>
    <t>BS - 19</t>
  </si>
  <si>
    <t>BS - 20</t>
  </si>
  <si>
    <t>BS - 21</t>
  </si>
  <si>
    <t>BS - 22</t>
  </si>
  <si>
    <t>BS - 23</t>
  </si>
  <si>
    <t>BS - 24</t>
  </si>
  <si>
    <t>BS - 25</t>
  </si>
  <si>
    <t>BS - 26</t>
  </si>
  <si>
    <t>BS - 27</t>
  </si>
  <si>
    <t>BS - 28</t>
  </si>
  <si>
    <t>BS - 29</t>
  </si>
  <si>
    <t>BS - 30</t>
  </si>
  <si>
    <t>2805</t>
  </si>
  <si>
    <t>2732</t>
  </si>
  <si>
    <t>2758</t>
  </si>
  <si>
    <t>2240</t>
  </si>
  <si>
    <t>2578</t>
  </si>
  <si>
    <t>2411</t>
  </si>
  <si>
    <t>1819</t>
  </si>
  <si>
    <t>1780</t>
  </si>
  <si>
    <t>1739</t>
  </si>
  <si>
    <t>1798</t>
  </si>
  <si>
    <t>1804</t>
  </si>
  <si>
    <t>1830</t>
  </si>
  <si>
    <t>1727</t>
  </si>
  <si>
    <t>1800</t>
  </si>
  <si>
    <t>1711</t>
  </si>
  <si>
    <t>1885</t>
  </si>
  <si>
    <t>1755</t>
  </si>
  <si>
    <t>1740</t>
  </si>
  <si>
    <t>0.83</t>
  </si>
  <si>
    <t>0.84</t>
  </si>
  <si>
    <t>0.91</t>
  </si>
  <si>
    <t>4.78</t>
  </si>
  <si>
    <t>5.09</t>
  </si>
  <si>
    <t>2.54</t>
  </si>
  <si>
    <t>9.9</t>
  </si>
  <si>
    <t>10.3</t>
  </si>
  <si>
    <t>10.0</t>
  </si>
  <si>
    <t>10.1</t>
  </si>
  <si>
    <t>9.4</t>
  </si>
  <si>
    <t>10.5</t>
  </si>
  <si>
    <t>9.0</t>
  </si>
  <si>
    <t>11.5</t>
  </si>
  <si>
    <t>12.1</t>
  </si>
  <si>
    <t>-</t>
  </si>
  <si>
    <t>149.2</t>
  </si>
  <si>
    <t>125.6</t>
  </si>
  <si>
    <t>83.4</t>
  </si>
  <si>
    <t>24.4</t>
  </si>
  <si>
    <t>22.6</t>
  </si>
  <si>
    <t>88.1</t>
  </si>
  <si>
    <t>12.36</t>
  </si>
  <si>
    <t>10.23</t>
  </si>
  <si>
    <t>8.03</t>
  </si>
  <si>
    <t>13.68</t>
  </si>
  <si>
    <t>9.11</t>
  </si>
  <si>
    <t>13.35</t>
  </si>
  <si>
    <t>5.86</t>
  </si>
  <si>
    <t>8.31</t>
  </si>
  <si>
    <t>7.07</t>
  </si>
  <si>
    <t>12.9</t>
  </si>
  <si>
    <t>7.78</t>
  </si>
  <si>
    <t>7.77</t>
  </si>
  <si>
    <t>52.5</t>
  </si>
  <si>
    <t>54.6</t>
  </si>
  <si>
    <t>58.1</t>
  </si>
  <si>
    <t>15.9</t>
  </si>
  <si>
    <t>16.6</t>
  </si>
  <si>
    <t>34.9</t>
  </si>
  <si>
    <t>0.26</t>
  </si>
  <si>
    <t>0.14</t>
  </si>
  <si>
    <t>0.18</t>
  </si>
  <si>
    <t>0.39</t>
  </si>
  <si>
    <t>0.24</t>
  </si>
  <si>
    <t>Modulus_BS-1_CET.pdf</t>
  </si>
  <si>
    <t>Modulus_BS-2_CET.pdf</t>
  </si>
  <si>
    <t>Modulus_BS-3_CET.pdf</t>
  </si>
  <si>
    <t>Modulus_BS-4_CET.pdf</t>
  </si>
  <si>
    <t>Modulus_BS-5_CET.pdf</t>
  </si>
  <si>
    <t>Modulus_BS-6_MAT.pdf</t>
  </si>
  <si>
    <t>UCS_BS-19_GEOR001658.pdf</t>
  </si>
  <si>
    <t>UCS_BS-20_GEOR001659.pdf</t>
  </si>
  <si>
    <t>UCS_BS-21_GEOR001660.pdf</t>
  </si>
  <si>
    <t>UCS_BS-22_GEOR001661.pdf</t>
  </si>
  <si>
    <t>UCS_BS-23_GEOR001662.pdf</t>
  </si>
  <si>
    <t>UCS_BS-24_GEOR001663.pdf</t>
  </si>
  <si>
    <t>UCS_BS-25_GEOR001664.pdf</t>
  </si>
  <si>
    <t>UCS_BS-26_GEOR001665.pdf</t>
  </si>
  <si>
    <t>UCS_BS-27_GEOR001666.pdf</t>
  </si>
  <si>
    <t>UCS_BS-28_GEOR001667.pdf</t>
  </si>
  <si>
    <t>UCS_BS-29_GEOR00166.pdf</t>
  </si>
  <si>
    <t>UCS_BS-30_GEOR001669.pdf</t>
  </si>
  <si>
    <t>bs-31</t>
  </si>
  <si>
    <t>2752</t>
  </si>
  <si>
    <t>1.0</t>
  </si>
  <si>
    <t>60.7</t>
  </si>
  <si>
    <t>62.3</t>
  </si>
  <si>
    <t>0.23</t>
  </si>
  <si>
    <t>Modulus_bs31-bs42.pdf page_1</t>
  </si>
  <si>
    <t>bs-32</t>
  </si>
  <si>
    <t>2819</t>
  </si>
  <si>
    <t>0.5</t>
  </si>
  <si>
    <t>87.1</t>
  </si>
  <si>
    <t>70.3</t>
  </si>
  <si>
    <t>Modulus_bs31-bs42.pdf page_2</t>
  </si>
  <si>
    <t>bs-33</t>
  </si>
  <si>
    <t>2719</t>
  </si>
  <si>
    <t>1.3</t>
  </si>
  <si>
    <t>62.0</t>
  </si>
  <si>
    <t>Modulus_bs31-bs42.pdf page_3</t>
  </si>
  <si>
    <t>bs-34</t>
  </si>
  <si>
    <t>2744</t>
  </si>
  <si>
    <t>0.9</t>
  </si>
  <si>
    <t>95.6</t>
  </si>
  <si>
    <t>75.1</t>
  </si>
  <si>
    <t>0.2</t>
  </si>
  <si>
    <t>Modulus_bs31-bs42.pdf page_4</t>
  </si>
  <si>
    <t>bs-35</t>
  </si>
  <si>
    <t>2813</t>
  </si>
  <si>
    <t>0.6</t>
  </si>
  <si>
    <t>150.0</t>
  </si>
  <si>
    <t>62.1</t>
  </si>
  <si>
    <t>Modulus_bs31-bs42.pdf page_5</t>
  </si>
  <si>
    <t>bs-36</t>
  </si>
  <si>
    <t>2792</t>
  </si>
  <si>
    <t>0.7</t>
  </si>
  <si>
    <t>40.4</t>
  </si>
  <si>
    <t>72.1</t>
  </si>
  <si>
    <t>Modulus_bs31-bs42.pdf page_6</t>
  </si>
  <si>
    <t>bs-37</t>
  </si>
  <si>
    <t>2799</t>
  </si>
  <si>
    <t>0.8</t>
  </si>
  <si>
    <t>67.2</t>
  </si>
  <si>
    <t>67.8</t>
  </si>
  <si>
    <t>0.28</t>
  </si>
  <si>
    <t>Modulus_bs31-bs42.pdf page_7</t>
  </si>
  <si>
    <t>bs-38</t>
  </si>
  <si>
    <t>2743</t>
  </si>
  <si>
    <t>80.1</t>
  </si>
  <si>
    <t>55.8</t>
  </si>
  <si>
    <t>Modulus_bs31-bs42.pdf page_8</t>
  </si>
  <si>
    <t>bs-39</t>
  </si>
  <si>
    <t>2685</t>
  </si>
  <si>
    <t>1.8</t>
  </si>
  <si>
    <t>63.7</t>
  </si>
  <si>
    <t>Modulus_bs31-bs42.pdf page_9</t>
  </si>
  <si>
    <t>bs-40</t>
  </si>
  <si>
    <t>2756</t>
  </si>
  <si>
    <t>158.5</t>
  </si>
  <si>
    <t>Modulus_bs31-bs42.pdf page_10</t>
  </si>
  <si>
    <t>bs-41</t>
  </si>
  <si>
    <t>2755</t>
  </si>
  <si>
    <t>1.1</t>
  </si>
  <si>
    <t>38.2</t>
  </si>
  <si>
    <t>38.7</t>
  </si>
  <si>
    <t>0.21</t>
  </si>
  <si>
    <t>Modulus_bs31-bs42.pdf page_11</t>
  </si>
  <si>
    <t>bs-42</t>
  </si>
  <si>
    <t>2742</t>
  </si>
  <si>
    <t>73.0</t>
  </si>
  <si>
    <t>55.6</t>
  </si>
  <si>
    <t>Modulus_bs31-bs42.pdf page_12</t>
  </si>
  <si>
    <t>bs-43</t>
  </si>
  <si>
    <t>2874</t>
  </si>
  <si>
    <t>158.9</t>
  </si>
  <si>
    <t>69.1</t>
  </si>
  <si>
    <t>Modulus_bs43-bs54_PH1D 42.25~33.25.pdf page_1</t>
  </si>
  <si>
    <t>bs-44</t>
  </si>
  <si>
    <t>2875</t>
  </si>
  <si>
    <t>131.9</t>
  </si>
  <si>
    <t>Modulus_bs43-bs54_PH1D 42.25~33.25.pdf page_2</t>
  </si>
  <si>
    <t>bs-45</t>
  </si>
  <si>
    <t>2851</t>
  </si>
  <si>
    <t>Modulus_bs43-bs54_PH1D 42.25~33.25.pdf page_3</t>
  </si>
  <si>
    <t>bs-46</t>
  </si>
  <si>
    <t>2873</t>
  </si>
  <si>
    <t>127.2</t>
  </si>
  <si>
    <t>Modulus_bs43-bs54_PH1D 42.25~33.25.pdf page_4</t>
  </si>
  <si>
    <t>bs-47</t>
  </si>
  <si>
    <t>2879</t>
  </si>
  <si>
    <t>65.2</t>
  </si>
  <si>
    <t>89.2</t>
  </si>
  <si>
    <t>0.37</t>
  </si>
  <si>
    <t>Modulus_bs43-bs54_PH1D 42.25~33.25.pdf page_5</t>
  </si>
  <si>
    <t>bs-48</t>
  </si>
  <si>
    <t>2914</t>
  </si>
  <si>
    <t>121.8</t>
  </si>
  <si>
    <t>Modulus_bs43-bs54_PH1D 42.25~33.25.pdf page_6</t>
  </si>
  <si>
    <t>bs-49</t>
  </si>
  <si>
    <t>2917</t>
  </si>
  <si>
    <t>93.7</t>
  </si>
  <si>
    <t>Modulus_bs43-bs54_PH1D 42.25~33.25.pdf page_7</t>
  </si>
  <si>
    <t>bs-50</t>
  </si>
  <si>
    <t>2872</t>
  </si>
  <si>
    <t>95.0</t>
  </si>
  <si>
    <t>57.9</t>
  </si>
  <si>
    <t>Modulus_bs43-bs54_PH1D 42.25~33.25.pdf page_8</t>
  </si>
  <si>
    <t>bs-51</t>
  </si>
  <si>
    <t>2910</t>
  </si>
  <si>
    <t>136.8</t>
  </si>
  <si>
    <t>Modulus_bs43-bs54_PH1D 42.25~33.25.pdf page_9</t>
  </si>
  <si>
    <t>bs-52</t>
  </si>
  <si>
    <t>2868</t>
  </si>
  <si>
    <t>61.8</t>
  </si>
  <si>
    <t>Modulus_bs43-bs54_PH1D 42.25~33.25.pdf page_10</t>
  </si>
  <si>
    <t>bs-53</t>
  </si>
  <si>
    <t>2866</t>
  </si>
  <si>
    <t>87.0</t>
  </si>
  <si>
    <t>Modulus_bs43-bs54_PH1D 42.25~33.25.pdf page_11</t>
  </si>
  <si>
    <t>bs-54</t>
  </si>
  <si>
    <t>2806</t>
  </si>
  <si>
    <t>Modulus_bs43-bs54_PH1D 42.25~33.25.pdf page_12</t>
  </si>
  <si>
    <t>h-1</t>
  </si>
  <si>
    <t>2164</t>
  </si>
  <si>
    <t>5.7</t>
  </si>
  <si>
    <t>18.1</t>
  </si>
  <si>
    <t>12.15</t>
  </si>
  <si>
    <t>Modulus_H and G.pdf page_1</t>
  </si>
  <si>
    <t>h-2</t>
  </si>
  <si>
    <t>5.8</t>
  </si>
  <si>
    <t>17.3</t>
  </si>
  <si>
    <t>13.30</t>
  </si>
  <si>
    <t>Modulus_H and G.pdf page_2</t>
  </si>
  <si>
    <t>h-3</t>
  </si>
  <si>
    <t>2187</t>
  </si>
  <si>
    <t>5.5</t>
  </si>
  <si>
    <t>21.7</t>
  </si>
  <si>
    <t>0.11</t>
  </si>
  <si>
    <t>12.40</t>
  </si>
  <si>
    <t>Modulus_H and G.pdf page_3</t>
  </si>
  <si>
    <t>h-4</t>
  </si>
  <si>
    <t>2291</t>
  </si>
  <si>
    <t>3.7</t>
  </si>
  <si>
    <t>18.0</t>
  </si>
  <si>
    <t>14.15</t>
  </si>
  <si>
    <t>Modulus_H and G.pdf page_4</t>
  </si>
  <si>
    <t>h-5</t>
  </si>
  <si>
    <t>2191</t>
  </si>
  <si>
    <t>4.4</t>
  </si>
  <si>
    <t>8.6</t>
  </si>
  <si>
    <t>14.35</t>
  </si>
  <si>
    <t>Modulus_H and G.pdf page_5</t>
  </si>
  <si>
    <t>g-1</t>
  </si>
  <si>
    <t>2163</t>
  </si>
  <si>
    <t>4.9</t>
  </si>
  <si>
    <t>17.0</t>
  </si>
  <si>
    <t>18.20</t>
  </si>
  <si>
    <t>Modulus_H and G.pdf page_6</t>
  </si>
  <si>
    <t>g-2</t>
  </si>
  <si>
    <t>1975</t>
  </si>
  <si>
    <t>6.2</t>
  </si>
  <si>
    <t>25.8</t>
  </si>
  <si>
    <t>0.04</t>
  </si>
  <si>
    <t>18.40</t>
  </si>
  <si>
    <t>Modulus_H and G.pdf page_7</t>
  </si>
  <si>
    <t>g-3</t>
  </si>
  <si>
    <t>2069</t>
  </si>
  <si>
    <t>11.7</t>
  </si>
  <si>
    <t>18.60</t>
  </si>
  <si>
    <t>Modulus_H and G.pdf page_8</t>
  </si>
  <si>
    <t>g-4</t>
  </si>
  <si>
    <t>2114</t>
  </si>
  <si>
    <t>11.2</t>
  </si>
  <si>
    <t>18.80</t>
  </si>
  <si>
    <t>Modulus_H and G.pdf page_9</t>
  </si>
  <si>
    <t>g-5</t>
  </si>
  <si>
    <t>2147</t>
  </si>
  <si>
    <t>6.0</t>
  </si>
  <si>
    <t>20.9</t>
  </si>
  <si>
    <t>19.00</t>
  </si>
  <si>
    <t>Modulus_H and G.pdf page_10</t>
  </si>
  <si>
    <t>g-6</t>
  </si>
  <si>
    <t>2893</t>
  </si>
  <si>
    <t>0.3</t>
  </si>
  <si>
    <t>61.5</t>
  </si>
  <si>
    <t>35.80</t>
  </si>
  <si>
    <t>Modulus_H and G.pdf page_11</t>
  </si>
  <si>
    <t>g-7</t>
  </si>
  <si>
    <t>2887</t>
  </si>
  <si>
    <t>64.6</t>
  </si>
  <si>
    <t>36.70</t>
  </si>
  <si>
    <t>Modulus_H and G.pdf page_12</t>
  </si>
  <si>
    <t>g-8</t>
  </si>
  <si>
    <t>2423</t>
  </si>
  <si>
    <t>3.4</t>
  </si>
  <si>
    <t>39.5</t>
  </si>
  <si>
    <t>40.65</t>
  </si>
  <si>
    <t>Modulus_H and G.pdf page_13</t>
  </si>
  <si>
    <t>g-9</t>
  </si>
  <si>
    <t>2619</t>
  </si>
  <si>
    <t>2.1</t>
  </si>
  <si>
    <t>45.0</t>
  </si>
  <si>
    <t>40.85</t>
  </si>
  <si>
    <t>Modulus_H and G.pdf page_14</t>
  </si>
  <si>
    <t>g-10</t>
  </si>
  <si>
    <t>2482</t>
  </si>
  <si>
    <t>3.3</t>
  </si>
  <si>
    <t>25.1</t>
  </si>
  <si>
    <t>41.00</t>
  </si>
  <si>
    <t>Modulus_H and G.pdf page_15</t>
  </si>
  <si>
    <t>g-11</t>
  </si>
  <si>
    <t>2745</t>
  </si>
  <si>
    <t>49.8</t>
  </si>
  <si>
    <t>47.55</t>
  </si>
  <si>
    <t>Modulus_H and G.pdf page_16</t>
  </si>
  <si>
    <t>b-1</t>
  </si>
  <si>
    <t>1926</t>
  </si>
  <si>
    <t>7.92</t>
  </si>
  <si>
    <t>9.5</t>
  </si>
  <si>
    <t>0.12</t>
  </si>
  <si>
    <t>Modulus_B-1_EMR0000039.pdf</t>
  </si>
  <si>
    <t>b-2</t>
  </si>
  <si>
    <t>1790</t>
  </si>
  <si>
    <t>12.03</t>
  </si>
  <si>
    <t>8.2</t>
  </si>
  <si>
    <t>0.19</t>
  </si>
  <si>
    <t>Modulus_B-2_EMR0000040.pdf</t>
  </si>
  <si>
    <t>b-3</t>
  </si>
  <si>
    <t>1781</t>
  </si>
  <si>
    <t>6.3</t>
  </si>
  <si>
    <t>0.29</t>
  </si>
  <si>
    <t>Modulus_B-3_EMR0000041.pdf</t>
  </si>
  <si>
    <t>b-4</t>
  </si>
  <si>
    <t>1743</t>
  </si>
  <si>
    <t>12.19</t>
  </si>
  <si>
    <t>7.5</t>
  </si>
  <si>
    <t>2.7</t>
  </si>
  <si>
    <t>0.13</t>
  </si>
  <si>
    <t>Modulus_B-4_EMR0000042.pdf</t>
  </si>
  <si>
    <t>b-5</t>
  </si>
  <si>
    <t>1788</t>
  </si>
  <si>
    <t>12.71</t>
  </si>
  <si>
    <t>8.0</t>
  </si>
  <si>
    <t>1.2</t>
  </si>
  <si>
    <t>Modulus_B-5_EMR0000043.pdf</t>
  </si>
  <si>
    <t>b-6</t>
  </si>
  <si>
    <t>1906</t>
  </si>
  <si>
    <t>12.81</t>
  </si>
  <si>
    <t>Modulus_B-6_EMR0000044.pdf</t>
  </si>
  <si>
    <t>bs-16</t>
  </si>
  <si>
    <t>1774</t>
  </si>
  <si>
    <t>10.54</t>
  </si>
  <si>
    <t>0.25</t>
  </si>
  <si>
    <t>Modulus_BS-16_EMR0000030.pdf</t>
  </si>
  <si>
    <t>1760</t>
  </si>
  <si>
    <t>3.85</t>
  </si>
  <si>
    <t>UCS_BS-16 W_GEOR001657.pdf</t>
  </si>
  <si>
    <t>bs-17</t>
  </si>
  <si>
    <t>1737</t>
  </si>
  <si>
    <t>3.38</t>
  </si>
  <si>
    <t>UCS_BS-17 W_GEOR001655 .pdf</t>
  </si>
  <si>
    <t>bs-18</t>
  </si>
  <si>
    <t>1842</t>
  </si>
  <si>
    <t>3.64</t>
  </si>
  <si>
    <t>UCS_BS-18 W_GEOR001656 .pdf</t>
  </si>
  <si>
    <t>c-1</t>
  </si>
  <si>
    <t>1874</t>
  </si>
  <si>
    <t>10.9</t>
  </si>
  <si>
    <t>10.48</t>
  </si>
  <si>
    <t>UCS_C-1_GEOR001670.pdf</t>
  </si>
  <si>
    <t>c-2</t>
  </si>
  <si>
    <t>1967</t>
  </si>
  <si>
    <t>7.6</t>
  </si>
  <si>
    <t>11.08</t>
  </si>
  <si>
    <t>UCS_C-2_GEOR001671.pdf</t>
  </si>
  <si>
    <t>c-3</t>
  </si>
  <si>
    <t>1718</t>
  </si>
  <si>
    <t>12.6</t>
  </si>
  <si>
    <t>10.43</t>
  </si>
  <si>
    <t>UCS_C-3_GEOR001672.pdf</t>
  </si>
  <si>
    <t>c-4</t>
  </si>
  <si>
    <t>1733</t>
  </si>
  <si>
    <t>12.7</t>
  </si>
  <si>
    <t>10.83</t>
  </si>
  <si>
    <t>UCS_C-4_GEOR001673.pdf</t>
  </si>
  <si>
    <t>c-5</t>
  </si>
  <si>
    <t>1770</t>
  </si>
  <si>
    <t>11.83</t>
  </si>
  <si>
    <t>UCS_C-5_GEOR001674.pdf</t>
  </si>
  <si>
    <t>c-6</t>
  </si>
  <si>
    <t>1719</t>
  </si>
  <si>
    <t>13.2</t>
  </si>
  <si>
    <t>10.66</t>
  </si>
  <si>
    <t>UCS_C-6_GEOR001675.pdf</t>
  </si>
  <si>
    <t>B - 10</t>
  </si>
  <si>
    <t>1910</t>
  </si>
  <si>
    <t>5.36</t>
  </si>
  <si>
    <t>19.5</t>
  </si>
  <si>
    <t>6.8</t>
  </si>
  <si>
    <t>0.1</t>
  </si>
  <si>
    <t>Modulus_B - 10_EMR0000036.pdf</t>
  </si>
  <si>
    <t>B - 11</t>
  </si>
  <si>
    <t>2038</t>
  </si>
  <si>
    <t>5.20</t>
  </si>
  <si>
    <t>21.1</t>
  </si>
  <si>
    <t>7.3</t>
  </si>
  <si>
    <t>Modulus_B - 11_EMR0000037.pdf</t>
  </si>
  <si>
    <t>B - 12</t>
  </si>
  <si>
    <t>1931</t>
  </si>
  <si>
    <t>6.38</t>
  </si>
  <si>
    <t>17.6</t>
  </si>
  <si>
    <t>6.1</t>
  </si>
  <si>
    <t>Modulus_B - 12_EMR0000038.pdf</t>
  </si>
  <si>
    <t>B - 7</t>
  </si>
  <si>
    <t>1997</t>
  </si>
  <si>
    <t>4.46</t>
  </si>
  <si>
    <t>14.3</t>
  </si>
  <si>
    <t>Modulus_B - 7_EMR0000033.pdf</t>
  </si>
  <si>
    <t>B - 8</t>
  </si>
  <si>
    <t>1937</t>
  </si>
  <si>
    <t>5.50</t>
  </si>
  <si>
    <t>14.7</t>
  </si>
  <si>
    <t>7.4</t>
  </si>
  <si>
    <t>0.17</t>
  </si>
  <si>
    <t>Modulus_B - 8_EMR0000034.pdf</t>
  </si>
  <si>
    <t>B - 9</t>
  </si>
  <si>
    <t>1956</t>
  </si>
  <si>
    <t>5.26</t>
  </si>
  <si>
    <t>19.0</t>
  </si>
  <si>
    <t>Modulus_B - 9_EMR0000035.pdf</t>
  </si>
  <si>
    <t>PYR - 10</t>
  </si>
  <si>
    <t>1892</t>
  </si>
  <si>
    <t>6.04</t>
  </si>
  <si>
    <t>0.06</t>
  </si>
  <si>
    <t>Modulus_PYR-10_EMR0000009.pdf</t>
  </si>
  <si>
    <t>PYR - 11</t>
  </si>
  <si>
    <t>2052</t>
  </si>
  <si>
    <t>5.88</t>
  </si>
  <si>
    <t>6.6</t>
  </si>
  <si>
    <t>Modulus_PYR-11_EMR0000010.pdf</t>
  </si>
  <si>
    <t>PYR - 13</t>
  </si>
  <si>
    <t>1922</t>
  </si>
  <si>
    <t>5.82</t>
  </si>
  <si>
    <t>14.5</t>
  </si>
  <si>
    <t>0.09</t>
  </si>
  <si>
    <t>Modulus_PYR-13_EMR0000021.pdf</t>
  </si>
  <si>
    <t>PYR - 14</t>
  </si>
  <si>
    <t>2010</t>
  </si>
  <si>
    <t>5.85</t>
  </si>
  <si>
    <t>16.4</t>
  </si>
  <si>
    <t>7.1</t>
  </si>
  <si>
    <t>Modulus_PYR-14_EMR0000022.pdf</t>
  </si>
  <si>
    <t>PYR - 15</t>
  </si>
  <si>
    <t>2033</t>
  </si>
  <si>
    <t>6.41</t>
  </si>
  <si>
    <t>13.9</t>
  </si>
  <si>
    <t>5.6</t>
  </si>
  <si>
    <t>Modulus_PYR-15_EMR0000023.pdf</t>
  </si>
  <si>
    <t>PYR - 16</t>
  </si>
  <si>
    <t>2042</t>
  </si>
  <si>
    <t>12.3</t>
  </si>
  <si>
    <t>0.15</t>
  </si>
  <si>
    <t>Modulus_PYR-16_EMR0000024.pdf</t>
  </si>
  <si>
    <t>PYR - 17</t>
  </si>
  <si>
    <t>1949</t>
  </si>
  <si>
    <t>6.22</t>
  </si>
  <si>
    <t>12.2</t>
  </si>
  <si>
    <t>Modulus_PYR-17_EMR0000025.pdf</t>
  </si>
  <si>
    <t>PYR - 18</t>
  </si>
  <si>
    <t>1932</t>
  </si>
  <si>
    <t>6.37</t>
  </si>
  <si>
    <t>15.8</t>
  </si>
  <si>
    <t>Modulus_PYR-18_EMR0000026.pdf</t>
  </si>
  <si>
    <t>PYR-1</t>
  </si>
  <si>
    <t>2503</t>
  </si>
  <si>
    <t>3.01</t>
  </si>
  <si>
    <t>30.6</t>
  </si>
  <si>
    <t>22.1</t>
  </si>
  <si>
    <t>Modulus_PYR-1_GEOR001412.pdf</t>
  </si>
  <si>
    <t>PYR-2</t>
  </si>
  <si>
    <t>1872</t>
  </si>
  <si>
    <t>3.12</t>
  </si>
  <si>
    <t>Modulus_PYR-2_GEOR001413.pdf</t>
  </si>
  <si>
    <t>PYR-3</t>
  </si>
  <si>
    <t>5.63</t>
  </si>
  <si>
    <t>7.9</t>
  </si>
  <si>
    <t>5.2</t>
  </si>
  <si>
    <t>0.32</t>
  </si>
  <si>
    <t>Modulus_PYR-3_GEOR001414.pdf</t>
  </si>
  <si>
    <t>PYR-4</t>
  </si>
  <si>
    <t>1674</t>
  </si>
  <si>
    <t>5.29</t>
  </si>
  <si>
    <t>9.2</t>
  </si>
  <si>
    <t>Modulus_PYR-4_GEOR001415.pdf</t>
  </si>
  <si>
    <t>PYR-5</t>
  </si>
  <si>
    <t>1586</t>
  </si>
  <si>
    <t>4.81</t>
  </si>
  <si>
    <t>9.3</t>
  </si>
  <si>
    <t>6.7</t>
  </si>
  <si>
    <t>0.41</t>
  </si>
  <si>
    <t>Modulus_PYR-5_GEOR001416.pdf</t>
  </si>
  <si>
    <t>PYR-6</t>
  </si>
  <si>
    <t>2145</t>
  </si>
  <si>
    <t>4.22</t>
  </si>
  <si>
    <t>0.4</t>
  </si>
  <si>
    <t>Modulus_PYR-6_GEOR001417.pdf</t>
  </si>
  <si>
    <t>PYR - 7</t>
  </si>
  <si>
    <t>2000</t>
  </si>
  <si>
    <t>3.54</t>
  </si>
  <si>
    <t>Modulus_PYR-7_GEOR001514.pdf</t>
  </si>
  <si>
    <t>PYR - 9</t>
  </si>
  <si>
    <t>1869</t>
  </si>
  <si>
    <t>6.30</t>
  </si>
  <si>
    <t>7.0</t>
  </si>
  <si>
    <t>Modulus_PYR-9_EMR0000008.pdf</t>
  </si>
  <si>
    <t>type</t>
  </si>
  <si>
    <t>BS-S</t>
  </si>
  <si>
    <t>BS-W_Am</t>
  </si>
  <si>
    <t>PYR</t>
  </si>
  <si>
    <t>BS-W_Nt</t>
  </si>
  <si>
    <t>BS-W-Ves</t>
  </si>
  <si>
    <t>note</t>
  </si>
  <si>
    <t>with inclusions</t>
  </si>
  <si>
    <t>CET</t>
  </si>
  <si>
    <t>MAT</t>
  </si>
  <si>
    <t>PH1D</t>
  </si>
  <si>
    <t>MAT</t>
    <phoneticPr fontId="0" type="noConversion"/>
  </si>
  <si>
    <t>CET</t>
    <phoneticPr fontId="0" type="noConversion"/>
  </si>
  <si>
    <t>RQD</t>
  </si>
  <si>
    <t>Rs</t>
  </si>
  <si>
    <t>RMR</t>
  </si>
  <si>
    <t>spacing</t>
  </si>
  <si>
    <t>pyr</t>
  </si>
  <si>
    <t>Amyg-Nt-Vglass</t>
  </si>
  <si>
    <t>Bs</t>
  </si>
  <si>
    <t>Bs-Vs Tuff</t>
  </si>
  <si>
    <t>Descr Mapping</t>
  </si>
  <si>
    <t>Tunnel</t>
  </si>
  <si>
    <t>ID-num</t>
  </si>
  <si>
    <t>pred_class</t>
  </si>
  <si>
    <t>pred_class_w</t>
  </si>
  <si>
    <t>pred_class_i</t>
  </si>
  <si>
    <t>pred_class_f</t>
  </si>
  <si>
    <t>pred_corr</t>
  </si>
  <si>
    <t>Vert position  [m]</t>
  </si>
  <si>
    <t>Chainage   [m]</t>
  </si>
  <si>
    <t>BS-01</t>
  </si>
  <si>
    <t>BS-02</t>
  </si>
  <si>
    <t>BS-03</t>
  </si>
  <si>
    <t>BS-04</t>
  </si>
  <si>
    <t>BS-05</t>
  </si>
  <si>
    <t>BS-06</t>
  </si>
  <si>
    <t>BS-19</t>
  </si>
  <si>
    <t>Name_cod</t>
  </si>
  <si>
    <t>BS-20</t>
  </si>
  <si>
    <t>BS-21</t>
  </si>
  <si>
    <t>BS-22</t>
  </si>
  <si>
    <t>BS-23</t>
  </si>
  <si>
    <t>BS-24</t>
  </si>
  <si>
    <t>BS-25</t>
  </si>
  <si>
    <t>BS-26</t>
  </si>
  <si>
    <t>BS-27</t>
  </si>
  <si>
    <t>BS-28</t>
  </si>
  <si>
    <t>BS-29</t>
  </si>
  <si>
    <t>BS-30</t>
  </si>
  <si>
    <t>BS-31</t>
  </si>
  <si>
    <t>BS-32</t>
  </si>
  <si>
    <t>BS-33</t>
  </si>
  <si>
    <t>BS-34</t>
  </si>
  <si>
    <t>BS-35</t>
  </si>
  <si>
    <t>BS-36</t>
  </si>
  <si>
    <t>BS-37</t>
  </si>
  <si>
    <t>BS-38</t>
  </si>
  <si>
    <t>BS-39</t>
  </si>
  <si>
    <t>BS-40</t>
  </si>
  <si>
    <t>BS-41</t>
  </si>
  <si>
    <t>BS-42</t>
  </si>
  <si>
    <t>BS-43</t>
  </si>
  <si>
    <t>BS-44</t>
  </si>
  <si>
    <t>BS-45</t>
  </si>
  <si>
    <t>BS-46</t>
  </si>
  <si>
    <t>BS-47</t>
  </si>
  <si>
    <t>BS-48</t>
  </si>
  <si>
    <t>BS-49</t>
  </si>
  <si>
    <t>BS-50</t>
  </si>
  <si>
    <t>BS-51</t>
  </si>
  <si>
    <t>BS-52</t>
  </si>
  <si>
    <t>BS-53</t>
  </si>
  <si>
    <t>BS-54</t>
  </si>
  <si>
    <t>H-01</t>
  </si>
  <si>
    <t>G-01</t>
  </si>
  <si>
    <t>H-02</t>
  </si>
  <si>
    <t>H-03</t>
  </si>
  <si>
    <t>H-04</t>
  </si>
  <si>
    <t>H-05</t>
  </si>
  <si>
    <t>G-02</t>
  </si>
  <si>
    <t>G-03</t>
  </si>
  <si>
    <t>G-04</t>
  </si>
  <si>
    <t>G-05</t>
  </si>
  <si>
    <t>G-06</t>
  </si>
  <si>
    <t>G-07</t>
  </si>
  <si>
    <t>G-08</t>
  </si>
  <si>
    <t>G-09</t>
  </si>
  <si>
    <t>G-10</t>
  </si>
  <si>
    <t>G-11</t>
  </si>
  <si>
    <t>B-01</t>
  </si>
  <si>
    <t>C-01</t>
  </si>
  <si>
    <t>B-02</t>
  </si>
  <si>
    <t>B-03</t>
  </si>
  <si>
    <t>B-04</t>
  </si>
  <si>
    <t>B-05</t>
  </si>
  <si>
    <t>B-06</t>
  </si>
  <si>
    <t>BS-16</t>
  </si>
  <si>
    <t>BS-17</t>
  </si>
  <si>
    <t>BS-18</t>
  </si>
  <si>
    <t>C-02</t>
  </si>
  <si>
    <t>C-03</t>
  </si>
  <si>
    <t>C-04</t>
  </si>
  <si>
    <t>C-05</t>
  </si>
  <si>
    <t>C-06</t>
  </si>
  <si>
    <t>B-10</t>
  </si>
  <si>
    <t>B-11</t>
  </si>
  <si>
    <t>B-12</t>
  </si>
  <si>
    <t>B-07</t>
  </si>
  <si>
    <t>B-08</t>
  </si>
  <si>
    <t>B-09</t>
  </si>
  <si>
    <t>PYR-10</t>
  </si>
  <si>
    <t>PYR-11</t>
  </si>
  <si>
    <t>PYR-13</t>
  </si>
  <si>
    <t>PYR-14</t>
  </si>
  <si>
    <t>PYR-15</t>
  </si>
  <si>
    <t>PYR-16</t>
  </si>
  <si>
    <t>PYR-17</t>
  </si>
  <si>
    <t>PYR-18</t>
  </si>
  <si>
    <t>BS-16B</t>
  </si>
  <si>
    <t>PYR-01</t>
  </si>
  <si>
    <t>PYR-02</t>
  </si>
  <si>
    <t>PYR-03</t>
  </si>
  <si>
    <t>PYR-04</t>
  </si>
  <si>
    <t>PYR-05</t>
  </si>
  <si>
    <t>PYR-06</t>
  </si>
  <si>
    <t>PYR-07</t>
  </si>
  <si>
    <t>PYR-08</t>
  </si>
  <si>
    <t>Bs-K</t>
  </si>
  <si>
    <t>GSI</t>
  </si>
  <si>
    <t>GSI_2</t>
  </si>
  <si>
    <t>sample_origin</t>
  </si>
  <si>
    <t>bh</t>
  </si>
  <si>
    <t>face</t>
  </si>
  <si>
    <t>class_name</t>
  </si>
  <si>
    <t>BS-S+</t>
  </si>
  <si>
    <t>BS-Ves</t>
  </si>
  <si>
    <t>BS-Ves2</t>
  </si>
  <si>
    <t>NTrnt</t>
  </si>
  <si>
    <t>Pyr</t>
  </si>
  <si>
    <t>Amy</t>
  </si>
  <si>
    <t>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</si>
</sst>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5" borderId="0" xfId="0" applyFill="1" applyAlignment="1">
      <alignment vertical="top" wrapText="1"/>
    </xf>
    <xf numFmtId="0" fontId="0" fillId="5" borderId="0" xfId="0" applyFill="1"/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2" fontId="0" fillId="2" borderId="2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top" wrapText="1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F911-347A-4E52-8E6C-9B225087A4D2}">
  <sheetPr filterMode="1"/>
  <dimension ref="A1:N97"/>
  <sheetViews>
    <sheetView zoomScale="85" zoomScaleNormal="85" workbookViewId="0">
      <selection activeCell="L1" sqref="L1:N1048576"/>
    </sheetView>
  </sheetViews>
  <sheetFormatPr defaultRowHeight="14.4"/>
  <cols>
    <col min="3" max="5" width="0" hidden="1" customWidth="1"/>
    <col min="6" max="6" width="13" bestFit="1" customWidth="1"/>
    <col min="7" max="7" width="12.5546875" style="32" customWidth="1"/>
    <col min="8" max="8" width="11.5546875" style="20" customWidth="1"/>
    <col min="9" max="9" width="11.21875" style="20" bestFit="1" customWidth="1"/>
    <col min="10" max="10" width="17.33203125" style="20" customWidth="1"/>
    <col min="11" max="11" width="12.5546875" style="16" customWidth="1"/>
    <col min="12" max="14" width="8.88671875" style="2"/>
  </cols>
  <sheetData>
    <row r="1" spans="1:14" ht="43.2">
      <c r="A1" s="21" t="s">
        <v>565</v>
      </c>
      <c r="B1" s="5" t="s">
        <v>12</v>
      </c>
      <c r="C1" s="5" t="s">
        <v>549</v>
      </c>
      <c r="D1" s="5" t="s">
        <v>557</v>
      </c>
      <c r="E1" s="5" t="s">
        <v>556</v>
      </c>
      <c r="F1" s="15" t="s">
        <v>554</v>
      </c>
      <c r="G1" s="31" t="s">
        <v>656</v>
      </c>
      <c r="H1" s="10" t="s">
        <v>13</v>
      </c>
      <c r="I1" s="10" t="s">
        <v>658</v>
      </c>
      <c r="J1" s="24" t="s">
        <v>661</v>
      </c>
      <c r="K1" s="29" t="s">
        <v>12</v>
      </c>
      <c r="L1" s="2" t="s">
        <v>5</v>
      </c>
      <c r="M1" s="2" t="s">
        <v>6</v>
      </c>
      <c r="N1" s="2" t="s">
        <v>1</v>
      </c>
    </row>
    <row r="2" spans="1:14" hidden="1">
      <c r="A2" s="22" t="s">
        <v>558</v>
      </c>
      <c r="B2" s="2" t="s">
        <v>66</v>
      </c>
      <c r="C2" s="16" t="s">
        <v>535</v>
      </c>
      <c r="D2" s="7">
        <v>57</v>
      </c>
      <c r="E2" s="9">
        <v>4</v>
      </c>
      <c r="F2" s="19">
        <v>5</v>
      </c>
      <c r="G2" s="32">
        <v>52</v>
      </c>
      <c r="H2" s="20" t="s">
        <v>662</v>
      </c>
      <c r="I2" s="20" t="s">
        <v>660</v>
      </c>
      <c r="J2" s="12" t="s">
        <v>662</v>
      </c>
      <c r="K2" s="16" t="s">
        <v>66</v>
      </c>
      <c r="L2" t="s">
        <v>67</v>
      </c>
      <c r="M2" t="s">
        <v>85</v>
      </c>
      <c r="N2" t="s">
        <v>33</v>
      </c>
    </row>
    <row r="3" spans="1:14" hidden="1">
      <c r="A3" s="22" t="s">
        <v>559</v>
      </c>
      <c r="B3" s="2" t="s">
        <v>66</v>
      </c>
      <c r="C3" s="16" t="s">
        <v>535</v>
      </c>
      <c r="D3" s="8">
        <v>54</v>
      </c>
      <c r="E3" s="9">
        <v>2</v>
      </c>
      <c r="F3" s="19">
        <v>5</v>
      </c>
      <c r="G3" s="32">
        <v>52</v>
      </c>
      <c r="H3" s="20" t="s">
        <v>662</v>
      </c>
      <c r="I3" s="20" t="s">
        <v>660</v>
      </c>
      <c r="J3" s="12" t="s">
        <v>662</v>
      </c>
      <c r="K3" s="16" t="s">
        <v>66</v>
      </c>
      <c r="L3" t="s">
        <v>68</v>
      </c>
      <c r="M3" t="s">
        <v>86</v>
      </c>
      <c r="N3" t="s">
        <v>34</v>
      </c>
    </row>
    <row r="4" spans="1:14" hidden="1">
      <c r="A4" s="22" t="s">
        <v>560</v>
      </c>
      <c r="B4" s="2" t="s">
        <v>66</v>
      </c>
      <c r="C4" s="16" t="s">
        <v>535</v>
      </c>
      <c r="D4" s="8">
        <v>50.5</v>
      </c>
      <c r="E4" s="9">
        <v>3</v>
      </c>
      <c r="F4" s="19">
        <v>4</v>
      </c>
      <c r="G4" s="32">
        <v>42</v>
      </c>
      <c r="H4" s="20" t="s">
        <v>528</v>
      </c>
      <c r="I4" s="20" t="s">
        <v>660</v>
      </c>
      <c r="J4" s="12" t="s">
        <v>528</v>
      </c>
      <c r="K4" s="16" t="s">
        <v>66</v>
      </c>
      <c r="L4" t="s">
        <v>69</v>
      </c>
      <c r="M4" t="s">
        <v>87</v>
      </c>
      <c r="N4" t="s">
        <v>35</v>
      </c>
    </row>
    <row r="5" spans="1:14" hidden="1">
      <c r="A5" s="22" t="s">
        <v>561</v>
      </c>
      <c r="B5" s="2" t="s">
        <v>66</v>
      </c>
      <c r="C5" s="16" t="s">
        <v>535</v>
      </c>
      <c r="D5" s="8">
        <v>246</v>
      </c>
      <c r="E5" s="9">
        <v>2</v>
      </c>
      <c r="F5" s="19">
        <v>3</v>
      </c>
      <c r="G5" s="32">
        <v>47</v>
      </c>
      <c r="H5" s="20" t="s">
        <v>663</v>
      </c>
      <c r="I5" s="20" t="s">
        <v>660</v>
      </c>
      <c r="J5" s="12" t="s">
        <v>663</v>
      </c>
      <c r="K5" s="16" t="s">
        <v>66</v>
      </c>
      <c r="L5" t="s">
        <v>70</v>
      </c>
      <c r="M5" t="s">
        <v>88</v>
      </c>
      <c r="N5" t="s">
        <v>36</v>
      </c>
    </row>
    <row r="6" spans="1:14" hidden="1">
      <c r="A6" s="22" t="s">
        <v>562</v>
      </c>
      <c r="B6" s="2" t="s">
        <v>66</v>
      </c>
      <c r="C6" s="16" t="s">
        <v>535</v>
      </c>
      <c r="D6" s="8">
        <v>249.5</v>
      </c>
      <c r="E6" s="9">
        <v>2</v>
      </c>
      <c r="F6" s="19">
        <v>4</v>
      </c>
      <c r="G6" s="32">
        <v>47</v>
      </c>
      <c r="H6" s="20" t="s">
        <v>528</v>
      </c>
      <c r="I6" s="20" t="s">
        <v>660</v>
      </c>
      <c r="J6" s="12" t="s">
        <v>528</v>
      </c>
      <c r="K6" s="16" t="s">
        <v>66</v>
      </c>
      <c r="L6" t="s">
        <v>71</v>
      </c>
      <c r="M6" t="s">
        <v>89</v>
      </c>
      <c r="N6" t="s">
        <v>37</v>
      </c>
    </row>
    <row r="7" spans="1:14" hidden="1">
      <c r="A7" s="22" t="s">
        <v>563</v>
      </c>
      <c r="B7" s="2" t="s">
        <v>66</v>
      </c>
      <c r="C7" s="16" t="s">
        <v>535</v>
      </c>
      <c r="D7" s="8">
        <v>379.8</v>
      </c>
      <c r="E7" s="9">
        <v>4.5</v>
      </c>
      <c r="F7" s="19">
        <v>4</v>
      </c>
      <c r="G7" s="32">
        <v>52</v>
      </c>
      <c r="H7" s="20" t="s">
        <v>528</v>
      </c>
      <c r="I7" s="20" t="s">
        <v>660</v>
      </c>
      <c r="J7" s="12" t="s">
        <v>528</v>
      </c>
      <c r="K7" s="16" t="s">
        <v>66</v>
      </c>
      <c r="L7" t="s">
        <v>72</v>
      </c>
      <c r="M7" t="s">
        <v>90</v>
      </c>
      <c r="N7" t="s">
        <v>38</v>
      </c>
    </row>
    <row r="8" spans="1:14" hidden="1">
      <c r="A8" s="22" t="s">
        <v>564</v>
      </c>
      <c r="B8" s="2" t="s">
        <v>66</v>
      </c>
      <c r="C8" s="16" t="s">
        <v>535</v>
      </c>
      <c r="D8" s="8">
        <v>755.4</v>
      </c>
      <c r="E8" s="9">
        <v>7</v>
      </c>
      <c r="F8" s="19">
        <v>2</v>
      </c>
      <c r="G8" s="32">
        <v>44</v>
      </c>
      <c r="H8" s="20" t="s">
        <v>667</v>
      </c>
      <c r="I8" s="20" t="s">
        <v>660</v>
      </c>
      <c r="J8" s="12" t="s">
        <v>664</v>
      </c>
      <c r="K8" s="16" t="s">
        <v>66</v>
      </c>
      <c r="L8" t="s">
        <v>73</v>
      </c>
      <c r="M8" t="s">
        <v>66</v>
      </c>
      <c r="N8" t="s">
        <v>39</v>
      </c>
    </row>
    <row r="9" spans="1:14" hidden="1">
      <c r="A9" s="22" t="s">
        <v>566</v>
      </c>
      <c r="B9" s="2" t="s">
        <v>66</v>
      </c>
      <c r="C9" s="16" t="s">
        <v>535</v>
      </c>
      <c r="D9" s="8">
        <v>755.4</v>
      </c>
      <c r="E9" s="9">
        <v>6</v>
      </c>
      <c r="F9" s="19">
        <v>2</v>
      </c>
      <c r="G9" s="32">
        <v>44</v>
      </c>
      <c r="H9" s="20" t="s">
        <v>667</v>
      </c>
      <c r="I9" s="20" t="s">
        <v>660</v>
      </c>
      <c r="J9" s="12" t="s">
        <v>664</v>
      </c>
      <c r="K9" s="16" t="s">
        <v>66</v>
      </c>
      <c r="L9" t="s">
        <v>74</v>
      </c>
      <c r="M9" t="s">
        <v>66</v>
      </c>
      <c r="N9" t="s">
        <v>40</v>
      </c>
    </row>
    <row r="10" spans="1:14" hidden="1">
      <c r="A10" s="22" t="s">
        <v>567</v>
      </c>
      <c r="B10" s="2" t="s">
        <v>66</v>
      </c>
      <c r="C10" s="16" t="s">
        <v>535</v>
      </c>
      <c r="D10" s="8">
        <v>755.4</v>
      </c>
      <c r="E10" s="9">
        <v>5</v>
      </c>
      <c r="F10" s="19">
        <v>2</v>
      </c>
      <c r="G10" s="32">
        <v>44</v>
      </c>
      <c r="H10" s="20" t="s">
        <v>667</v>
      </c>
      <c r="I10" s="20" t="s">
        <v>660</v>
      </c>
      <c r="J10" s="12" t="s">
        <v>664</v>
      </c>
      <c r="K10" s="16" t="s">
        <v>66</v>
      </c>
      <c r="L10" t="s">
        <v>75</v>
      </c>
      <c r="M10" t="s">
        <v>66</v>
      </c>
      <c r="N10" t="s">
        <v>41</v>
      </c>
    </row>
    <row r="11" spans="1:14" hidden="1">
      <c r="A11" s="22" t="s">
        <v>568</v>
      </c>
      <c r="B11" s="2" t="s">
        <v>66</v>
      </c>
      <c r="C11" s="16" t="s">
        <v>535</v>
      </c>
      <c r="D11" s="8">
        <v>758.6</v>
      </c>
      <c r="E11" s="9">
        <v>7</v>
      </c>
      <c r="F11" s="19">
        <v>2</v>
      </c>
      <c r="G11" s="32">
        <v>44</v>
      </c>
      <c r="H11" s="20" t="s">
        <v>667</v>
      </c>
      <c r="I11" s="20" t="s">
        <v>660</v>
      </c>
      <c r="J11" s="12" t="s">
        <v>664</v>
      </c>
      <c r="K11" s="16" t="s">
        <v>66</v>
      </c>
      <c r="L11" t="s">
        <v>76</v>
      </c>
      <c r="M11" t="s">
        <v>66</v>
      </c>
      <c r="N11" t="s">
        <v>42</v>
      </c>
    </row>
    <row r="12" spans="1:14" hidden="1">
      <c r="A12" s="22" t="s">
        <v>569</v>
      </c>
      <c r="B12" s="2" t="s">
        <v>66</v>
      </c>
      <c r="C12" s="16" t="s">
        <v>535</v>
      </c>
      <c r="D12" s="8">
        <v>758.6</v>
      </c>
      <c r="E12" s="9">
        <v>6</v>
      </c>
      <c r="F12" s="19">
        <v>2</v>
      </c>
      <c r="G12" s="32">
        <v>44</v>
      </c>
      <c r="H12" s="20" t="s">
        <v>667</v>
      </c>
      <c r="I12" s="20" t="s">
        <v>660</v>
      </c>
      <c r="J12" s="12" t="s">
        <v>664</v>
      </c>
      <c r="K12" s="16" t="s">
        <v>66</v>
      </c>
      <c r="L12" t="s">
        <v>77</v>
      </c>
      <c r="M12" t="s">
        <v>66</v>
      </c>
      <c r="N12" t="s">
        <v>43</v>
      </c>
    </row>
    <row r="13" spans="1:14" hidden="1">
      <c r="A13" s="22" t="s">
        <v>570</v>
      </c>
      <c r="B13" s="2" t="s">
        <v>66</v>
      </c>
      <c r="C13" s="16" t="s">
        <v>535</v>
      </c>
      <c r="D13" s="8">
        <v>758.6</v>
      </c>
      <c r="E13" s="9">
        <v>5</v>
      </c>
      <c r="F13" s="19">
        <v>2</v>
      </c>
      <c r="G13" s="32">
        <v>44</v>
      </c>
      <c r="H13" s="20" t="s">
        <v>667</v>
      </c>
      <c r="I13" s="20" t="s">
        <v>660</v>
      </c>
      <c r="J13" s="12" t="s">
        <v>664</v>
      </c>
      <c r="K13" s="16" t="s">
        <v>66</v>
      </c>
      <c r="L13" t="s">
        <v>78</v>
      </c>
      <c r="M13" t="s">
        <v>66</v>
      </c>
      <c r="N13" t="s">
        <v>44</v>
      </c>
    </row>
    <row r="14" spans="1:14" hidden="1">
      <c r="A14" s="22" t="s">
        <v>571</v>
      </c>
      <c r="B14" s="2" t="s">
        <v>66</v>
      </c>
      <c r="C14" s="16" t="s">
        <v>535</v>
      </c>
      <c r="D14" s="8">
        <v>797</v>
      </c>
      <c r="E14" s="9">
        <v>7</v>
      </c>
      <c r="F14" s="19">
        <v>2</v>
      </c>
      <c r="G14" s="32">
        <v>50</v>
      </c>
      <c r="H14" s="20" t="s">
        <v>667</v>
      </c>
      <c r="I14" s="20" t="s">
        <v>660</v>
      </c>
      <c r="J14" s="12" t="s">
        <v>664</v>
      </c>
      <c r="K14" s="16" t="s">
        <v>66</v>
      </c>
      <c r="L14" t="s">
        <v>79</v>
      </c>
      <c r="M14" t="s">
        <v>66</v>
      </c>
      <c r="N14" t="s">
        <v>45</v>
      </c>
    </row>
    <row r="15" spans="1:14" hidden="1">
      <c r="A15" s="22" t="s">
        <v>572</v>
      </c>
      <c r="B15" s="2" t="s">
        <v>66</v>
      </c>
      <c r="C15" s="16" t="s">
        <v>535</v>
      </c>
      <c r="D15" s="8">
        <v>797</v>
      </c>
      <c r="E15" s="9">
        <v>6</v>
      </c>
      <c r="F15" s="19">
        <v>2</v>
      </c>
      <c r="G15" s="32">
        <v>50</v>
      </c>
      <c r="H15" s="20" t="s">
        <v>667</v>
      </c>
      <c r="I15" s="20" t="s">
        <v>660</v>
      </c>
      <c r="J15" s="12" t="s">
        <v>664</v>
      </c>
      <c r="K15" s="16" t="s">
        <v>66</v>
      </c>
      <c r="L15" t="s">
        <v>80</v>
      </c>
      <c r="M15" t="s">
        <v>66</v>
      </c>
      <c r="N15" t="s">
        <v>46</v>
      </c>
    </row>
    <row r="16" spans="1:14" hidden="1">
      <c r="A16" s="22" t="s">
        <v>573</v>
      </c>
      <c r="B16" s="2" t="s">
        <v>66</v>
      </c>
      <c r="C16" s="16" t="s">
        <v>535</v>
      </c>
      <c r="D16" s="8">
        <v>797</v>
      </c>
      <c r="E16" s="9">
        <v>5</v>
      </c>
      <c r="F16" s="19">
        <v>2</v>
      </c>
      <c r="G16" s="32">
        <v>50</v>
      </c>
      <c r="H16" s="20" t="s">
        <v>667</v>
      </c>
      <c r="I16" s="20" t="s">
        <v>660</v>
      </c>
      <c r="J16" s="12" t="s">
        <v>664</v>
      </c>
      <c r="K16" s="16" t="s">
        <v>66</v>
      </c>
      <c r="L16" t="s">
        <v>81</v>
      </c>
      <c r="M16" t="s">
        <v>66</v>
      </c>
      <c r="N16" t="s">
        <v>47</v>
      </c>
    </row>
    <row r="17" spans="1:14" hidden="1">
      <c r="A17" s="22" t="s">
        <v>574</v>
      </c>
      <c r="B17" s="2" t="s">
        <v>66</v>
      </c>
      <c r="C17" s="16" t="s">
        <v>535</v>
      </c>
      <c r="D17" s="8">
        <v>800</v>
      </c>
      <c r="E17" s="9">
        <v>7</v>
      </c>
      <c r="F17" s="19">
        <v>2</v>
      </c>
      <c r="G17" s="32">
        <v>50</v>
      </c>
      <c r="H17" s="20" t="s">
        <v>667</v>
      </c>
      <c r="I17" s="20" t="s">
        <v>660</v>
      </c>
      <c r="J17" s="12" t="s">
        <v>664</v>
      </c>
      <c r="K17" s="16" t="s">
        <v>66</v>
      </c>
      <c r="L17" t="s">
        <v>82</v>
      </c>
      <c r="M17" t="s">
        <v>66</v>
      </c>
      <c r="N17" t="s">
        <v>48</v>
      </c>
    </row>
    <row r="18" spans="1:14" hidden="1">
      <c r="A18" s="22" t="s">
        <v>575</v>
      </c>
      <c r="B18" s="2" t="s">
        <v>66</v>
      </c>
      <c r="C18" s="16" t="s">
        <v>535</v>
      </c>
      <c r="D18" s="8">
        <v>800</v>
      </c>
      <c r="E18" s="9">
        <v>6</v>
      </c>
      <c r="F18" s="19">
        <v>2</v>
      </c>
      <c r="G18" s="32">
        <v>50</v>
      </c>
      <c r="H18" s="20" t="s">
        <v>667</v>
      </c>
      <c r="I18" s="20" t="s">
        <v>660</v>
      </c>
      <c r="J18" s="12" t="s">
        <v>664</v>
      </c>
      <c r="K18" s="16" t="s">
        <v>66</v>
      </c>
      <c r="L18" t="s">
        <v>83</v>
      </c>
      <c r="M18" t="s">
        <v>66</v>
      </c>
      <c r="N18" t="s">
        <v>49</v>
      </c>
    </row>
    <row r="19" spans="1:14" hidden="1">
      <c r="A19" s="22" t="s">
        <v>576</v>
      </c>
      <c r="B19" s="2" t="s">
        <v>66</v>
      </c>
      <c r="C19" s="16" t="s">
        <v>535</v>
      </c>
      <c r="D19" s="8">
        <v>800</v>
      </c>
      <c r="E19" s="9">
        <v>5</v>
      </c>
      <c r="F19" s="19">
        <v>2</v>
      </c>
      <c r="G19" s="32">
        <v>50</v>
      </c>
      <c r="H19" s="20" t="s">
        <v>667</v>
      </c>
      <c r="I19" s="20" t="s">
        <v>660</v>
      </c>
      <c r="J19" s="12" t="s">
        <v>664</v>
      </c>
      <c r="K19" s="16" t="s">
        <v>66</v>
      </c>
      <c r="L19" t="s">
        <v>84</v>
      </c>
      <c r="M19" t="s">
        <v>66</v>
      </c>
      <c r="N19" t="s">
        <v>50</v>
      </c>
    </row>
    <row r="20" spans="1:14" hidden="1">
      <c r="A20" s="22" t="s">
        <v>577</v>
      </c>
      <c r="B20" s="2" t="s">
        <v>66</v>
      </c>
      <c r="C20" s="16" t="s">
        <v>536</v>
      </c>
      <c r="D20" s="8">
        <v>1018</v>
      </c>
      <c r="E20" s="9">
        <v>7</v>
      </c>
      <c r="F20" s="19">
        <v>4</v>
      </c>
      <c r="G20" s="32">
        <v>41</v>
      </c>
      <c r="H20" s="20" t="s">
        <v>528</v>
      </c>
      <c r="I20" s="20" t="s">
        <v>660</v>
      </c>
      <c r="J20" s="12" t="s">
        <v>528</v>
      </c>
      <c r="K20" s="16" t="s">
        <v>66</v>
      </c>
      <c r="L20" t="s">
        <v>117</v>
      </c>
      <c r="M20" t="s">
        <v>118</v>
      </c>
      <c r="N20" t="s">
        <v>115</v>
      </c>
    </row>
    <row r="21" spans="1:14" hidden="1">
      <c r="A21" s="22" t="s">
        <v>578</v>
      </c>
      <c r="B21" s="2" t="s">
        <v>66</v>
      </c>
      <c r="C21" s="16" t="s">
        <v>536</v>
      </c>
      <c r="D21" s="8">
        <v>1018</v>
      </c>
      <c r="E21" s="9">
        <v>6</v>
      </c>
      <c r="F21" s="19">
        <v>4</v>
      </c>
      <c r="G21" s="32">
        <v>41</v>
      </c>
      <c r="H21" s="20" t="s">
        <v>528</v>
      </c>
      <c r="I21" s="20" t="s">
        <v>660</v>
      </c>
      <c r="J21" s="12" t="s">
        <v>528</v>
      </c>
      <c r="K21" s="16" t="s">
        <v>66</v>
      </c>
      <c r="L21" t="s">
        <v>124</v>
      </c>
      <c r="M21" t="s">
        <v>125</v>
      </c>
      <c r="N21" t="s">
        <v>122</v>
      </c>
    </row>
    <row r="22" spans="1:14" hidden="1">
      <c r="A22" s="22" t="s">
        <v>579</v>
      </c>
      <c r="B22" s="2" t="s">
        <v>66</v>
      </c>
      <c r="C22" s="16" t="s">
        <v>536</v>
      </c>
      <c r="D22" s="8">
        <v>1018</v>
      </c>
      <c r="E22" s="9">
        <v>5</v>
      </c>
      <c r="F22" s="19">
        <v>4</v>
      </c>
      <c r="G22" s="32">
        <v>41</v>
      </c>
      <c r="H22" s="20" t="s">
        <v>528</v>
      </c>
      <c r="I22" s="20" t="s">
        <v>660</v>
      </c>
      <c r="J22" s="12" t="s">
        <v>528</v>
      </c>
      <c r="K22" s="16" t="s">
        <v>66</v>
      </c>
      <c r="L22" t="s">
        <v>130</v>
      </c>
      <c r="M22" t="s">
        <v>85</v>
      </c>
      <c r="N22" t="s">
        <v>128</v>
      </c>
    </row>
    <row r="23" spans="1:14" hidden="1">
      <c r="A23" s="22" t="s">
        <v>580</v>
      </c>
      <c r="B23" s="2" t="s">
        <v>66</v>
      </c>
      <c r="C23" s="16" t="s">
        <v>536</v>
      </c>
      <c r="D23" s="8">
        <v>1018</v>
      </c>
      <c r="E23" s="9">
        <v>4</v>
      </c>
      <c r="F23" s="19">
        <v>4</v>
      </c>
      <c r="G23" s="32">
        <v>41</v>
      </c>
      <c r="H23" s="20" t="s">
        <v>528</v>
      </c>
      <c r="I23" s="20" t="s">
        <v>660</v>
      </c>
      <c r="J23" s="12" t="s">
        <v>528</v>
      </c>
      <c r="K23" s="16" t="s">
        <v>66</v>
      </c>
      <c r="L23" t="s">
        <v>135</v>
      </c>
      <c r="M23" t="s">
        <v>136</v>
      </c>
      <c r="N23" t="s">
        <v>133</v>
      </c>
    </row>
    <row r="24" spans="1:14" hidden="1">
      <c r="A24" s="22" t="s">
        <v>581</v>
      </c>
      <c r="B24" s="2" t="s">
        <v>66</v>
      </c>
      <c r="C24" s="16" t="s">
        <v>536</v>
      </c>
      <c r="D24" s="8">
        <v>1018</v>
      </c>
      <c r="E24" s="9">
        <v>3</v>
      </c>
      <c r="F24" s="19">
        <v>5</v>
      </c>
      <c r="G24" s="32">
        <v>41</v>
      </c>
      <c r="H24" s="20" t="s">
        <v>662</v>
      </c>
      <c r="I24" s="20" t="s">
        <v>660</v>
      </c>
      <c r="J24" s="12" t="s">
        <v>662</v>
      </c>
      <c r="K24" s="16" t="s">
        <v>66</v>
      </c>
      <c r="L24" t="s">
        <v>142</v>
      </c>
      <c r="M24" t="s">
        <v>143</v>
      </c>
      <c r="N24" t="s">
        <v>140</v>
      </c>
    </row>
    <row r="25" spans="1:14" hidden="1">
      <c r="A25" s="22" t="s">
        <v>582</v>
      </c>
      <c r="B25" s="2" t="s">
        <v>66</v>
      </c>
      <c r="C25" s="16" t="s">
        <v>536</v>
      </c>
      <c r="D25" s="8">
        <v>1018</v>
      </c>
      <c r="E25" s="9">
        <v>2</v>
      </c>
      <c r="F25" s="19">
        <v>4</v>
      </c>
      <c r="G25" s="32">
        <v>41</v>
      </c>
      <c r="H25" s="20" t="s">
        <v>528</v>
      </c>
      <c r="I25" s="20" t="s">
        <v>660</v>
      </c>
      <c r="J25" s="12" t="s">
        <v>528</v>
      </c>
      <c r="K25" s="16" t="s">
        <v>66</v>
      </c>
      <c r="L25" t="s">
        <v>148</v>
      </c>
      <c r="M25" t="s">
        <v>149</v>
      </c>
      <c r="N25" t="s">
        <v>146</v>
      </c>
    </row>
    <row r="26" spans="1:14" hidden="1">
      <c r="A26" s="22" t="s">
        <v>583</v>
      </c>
      <c r="B26" s="2" t="s">
        <v>66</v>
      </c>
      <c r="C26" s="16" t="s">
        <v>535</v>
      </c>
      <c r="D26" s="8">
        <v>875</v>
      </c>
      <c r="E26" s="9">
        <v>5</v>
      </c>
      <c r="F26" s="19">
        <v>4</v>
      </c>
      <c r="H26" s="20" t="s">
        <v>528</v>
      </c>
      <c r="I26" s="20" t="s">
        <v>660</v>
      </c>
      <c r="J26" s="12" t="s">
        <v>528</v>
      </c>
      <c r="K26" s="16" t="s">
        <v>66</v>
      </c>
      <c r="L26" t="s">
        <v>154</v>
      </c>
      <c r="M26" t="s">
        <v>155</v>
      </c>
      <c r="N26" t="s">
        <v>152</v>
      </c>
    </row>
    <row r="27" spans="1:14" hidden="1">
      <c r="A27" s="22" t="s">
        <v>584</v>
      </c>
      <c r="B27" s="2" t="s">
        <v>66</v>
      </c>
      <c r="C27" s="16" t="s">
        <v>535</v>
      </c>
      <c r="D27" s="8">
        <v>875</v>
      </c>
      <c r="E27" s="9">
        <v>5</v>
      </c>
      <c r="F27" s="19">
        <v>4</v>
      </c>
      <c r="H27" s="20" t="s">
        <v>528</v>
      </c>
      <c r="I27" s="20" t="s">
        <v>660</v>
      </c>
      <c r="J27" s="12" t="s">
        <v>528</v>
      </c>
      <c r="K27" s="16" t="s">
        <v>66</v>
      </c>
      <c r="L27" t="s">
        <v>160</v>
      </c>
      <c r="M27" t="s">
        <v>161</v>
      </c>
      <c r="N27" t="s">
        <v>159</v>
      </c>
    </row>
    <row r="28" spans="1:14" hidden="1">
      <c r="A28" s="22" t="s">
        <v>585</v>
      </c>
      <c r="B28" s="2" t="s">
        <v>66</v>
      </c>
      <c r="C28" s="16" t="s">
        <v>535</v>
      </c>
      <c r="D28" s="8">
        <v>875</v>
      </c>
      <c r="E28" s="9">
        <v>5</v>
      </c>
      <c r="F28" s="19">
        <v>4</v>
      </c>
      <c r="H28" s="20" t="s">
        <v>528</v>
      </c>
      <c r="I28" s="20" t="s">
        <v>660</v>
      </c>
      <c r="J28" s="12" t="s">
        <v>528</v>
      </c>
      <c r="K28" s="16" t="s">
        <v>66</v>
      </c>
      <c r="L28" t="s">
        <v>166</v>
      </c>
      <c r="M28">
        <v>46.4</v>
      </c>
      <c r="N28" t="s">
        <v>164</v>
      </c>
    </row>
    <row r="29" spans="1:14" hidden="1">
      <c r="A29" s="22" t="s">
        <v>586</v>
      </c>
      <c r="B29" s="2" t="s">
        <v>66</v>
      </c>
      <c r="C29" s="16" t="s">
        <v>535</v>
      </c>
      <c r="D29" s="8">
        <v>875</v>
      </c>
      <c r="E29" s="9">
        <v>5</v>
      </c>
      <c r="F29" s="19">
        <v>5</v>
      </c>
      <c r="H29" s="20" t="s">
        <v>662</v>
      </c>
      <c r="I29" s="20" t="s">
        <v>660</v>
      </c>
      <c r="J29" s="12" t="s">
        <v>662</v>
      </c>
      <c r="K29" s="16" t="s">
        <v>66</v>
      </c>
      <c r="L29" t="s">
        <v>170</v>
      </c>
      <c r="M29">
        <v>65.2</v>
      </c>
      <c r="N29" t="s">
        <v>169</v>
      </c>
    </row>
    <row r="30" spans="1:14" hidden="1">
      <c r="A30" s="22" t="s">
        <v>587</v>
      </c>
      <c r="B30" s="2" t="s">
        <v>66</v>
      </c>
      <c r="C30" s="16" t="s">
        <v>535</v>
      </c>
      <c r="D30" s="8">
        <v>875</v>
      </c>
      <c r="E30" s="9">
        <v>5</v>
      </c>
      <c r="F30" s="19">
        <v>4</v>
      </c>
      <c r="H30" s="20" t="s">
        <v>528</v>
      </c>
      <c r="I30" s="20" t="s">
        <v>660</v>
      </c>
      <c r="J30" s="12" t="s">
        <v>528</v>
      </c>
      <c r="K30" s="16" t="s">
        <v>66</v>
      </c>
      <c r="L30" t="s">
        <v>175</v>
      </c>
      <c r="M30" t="s">
        <v>176</v>
      </c>
      <c r="N30" t="s">
        <v>173</v>
      </c>
    </row>
    <row r="31" spans="1:14" hidden="1">
      <c r="A31" s="22" t="s">
        <v>588</v>
      </c>
      <c r="B31" s="2" t="s">
        <v>66</v>
      </c>
      <c r="C31" s="16" t="s">
        <v>535</v>
      </c>
      <c r="D31" s="8">
        <v>875</v>
      </c>
      <c r="E31" s="9">
        <v>5</v>
      </c>
      <c r="F31" s="19">
        <v>4</v>
      </c>
      <c r="H31" s="20" t="s">
        <v>528</v>
      </c>
      <c r="I31" s="20" t="s">
        <v>660</v>
      </c>
      <c r="J31" s="12" t="s">
        <v>528</v>
      </c>
      <c r="K31" s="16" t="s">
        <v>66</v>
      </c>
      <c r="L31" t="s">
        <v>181</v>
      </c>
      <c r="M31" t="s">
        <v>182</v>
      </c>
      <c r="N31" t="s">
        <v>180</v>
      </c>
    </row>
    <row r="32" spans="1:14" hidden="1">
      <c r="A32" s="22" t="s">
        <v>589</v>
      </c>
      <c r="B32" s="2" t="s">
        <v>66</v>
      </c>
      <c r="C32" s="16" t="s">
        <v>537</v>
      </c>
      <c r="D32" s="8">
        <v>45.25</v>
      </c>
      <c r="E32" s="9">
        <v>5</v>
      </c>
      <c r="F32" s="19">
        <v>5</v>
      </c>
      <c r="G32" s="32">
        <v>57</v>
      </c>
      <c r="H32" s="20" t="s">
        <v>662</v>
      </c>
      <c r="I32" s="20" t="s">
        <v>660</v>
      </c>
      <c r="J32" s="12" t="s">
        <v>662</v>
      </c>
      <c r="K32" s="16" t="s">
        <v>66</v>
      </c>
      <c r="L32" t="s">
        <v>186</v>
      </c>
      <c r="M32" t="s">
        <v>187</v>
      </c>
      <c r="N32" t="s">
        <v>185</v>
      </c>
    </row>
    <row r="33" spans="1:14" hidden="1">
      <c r="A33" s="22" t="s">
        <v>590</v>
      </c>
      <c r="B33" s="2" t="s">
        <v>66</v>
      </c>
      <c r="C33" s="16" t="s">
        <v>537</v>
      </c>
      <c r="D33" s="8">
        <v>45.25</v>
      </c>
      <c r="E33" s="9">
        <v>5</v>
      </c>
      <c r="F33" s="19">
        <v>5</v>
      </c>
      <c r="G33" s="32">
        <v>57</v>
      </c>
      <c r="H33" s="20" t="s">
        <v>662</v>
      </c>
      <c r="I33" s="20" t="s">
        <v>660</v>
      </c>
      <c r="J33" s="12" t="s">
        <v>662</v>
      </c>
      <c r="K33" s="16" t="s">
        <v>66</v>
      </c>
      <c r="L33" t="s">
        <v>191</v>
      </c>
      <c r="M33">
        <v>77</v>
      </c>
      <c r="N33" t="s">
        <v>190</v>
      </c>
    </row>
    <row r="34" spans="1:14" hidden="1">
      <c r="A34" s="22" t="s">
        <v>591</v>
      </c>
      <c r="B34" s="2" t="s">
        <v>66</v>
      </c>
      <c r="C34" s="16" t="s">
        <v>537</v>
      </c>
      <c r="D34" s="8">
        <v>45.25</v>
      </c>
      <c r="E34" s="9">
        <v>5</v>
      </c>
      <c r="F34" s="19">
        <v>4</v>
      </c>
      <c r="G34" s="32">
        <v>57</v>
      </c>
      <c r="H34" s="20" t="s">
        <v>528</v>
      </c>
      <c r="I34" s="20" t="s">
        <v>660</v>
      </c>
      <c r="J34" s="12" t="s">
        <v>528</v>
      </c>
      <c r="K34" s="16" t="s">
        <v>66</v>
      </c>
      <c r="L34" t="s">
        <v>86</v>
      </c>
      <c r="M34">
        <v>84.45</v>
      </c>
      <c r="N34" t="s">
        <v>194</v>
      </c>
    </row>
    <row r="35" spans="1:14" hidden="1">
      <c r="A35" s="22" t="s">
        <v>592</v>
      </c>
      <c r="B35" s="2" t="s">
        <v>66</v>
      </c>
      <c r="C35" s="16" t="s">
        <v>537</v>
      </c>
      <c r="D35" s="8">
        <v>45.25</v>
      </c>
      <c r="E35" s="9">
        <v>5</v>
      </c>
      <c r="F35" s="19">
        <v>5</v>
      </c>
      <c r="G35" s="32">
        <v>57</v>
      </c>
      <c r="H35" s="20" t="s">
        <v>662</v>
      </c>
      <c r="I35" s="20" t="s">
        <v>660</v>
      </c>
      <c r="J35" s="12" t="s">
        <v>662</v>
      </c>
      <c r="K35" s="16" t="s">
        <v>66</v>
      </c>
      <c r="L35" t="s">
        <v>198</v>
      </c>
      <c r="M35">
        <v>89.35</v>
      </c>
      <c r="N35" t="s">
        <v>197</v>
      </c>
    </row>
    <row r="36" spans="1:14" hidden="1">
      <c r="A36" s="22" t="s">
        <v>593</v>
      </c>
      <c r="B36" s="2" t="s">
        <v>66</v>
      </c>
      <c r="C36" s="16" t="s">
        <v>537</v>
      </c>
      <c r="D36" s="8">
        <v>45.25</v>
      </c>
      <c r="E36" s="9">
        <v>5</v>
      </c>
      <c r="F36" s="19">
        <v>4</v>
      </c>
      <c r="G36" s="32">
        <v>57</v>
      </c>
      <c r="H36" s="20" t="s">
        <v>528</v>
      </c>
      <c r="I36" s="20" t="s">
        <v>660</v>
      </c>
      <c r="J36" s="12" t="s">
        <v>528</v>
      </c>
      <c r="K36" s="16" t="s">
        <v>66</v>
      </c>
      <c r="L36" t="s">
        <v>202</v>
      </c>
      <c r="M36" t="s">
        <v>203</v>
      </c>
      <c r="N36" t="s">
        <v>201</v>
      </c>
    </row>
    <row r="37" spans="1:14" hidden="1">
      <c r="A37" s="22" t="s">
        <v>594</v>
      </c>
      <c r="B37" s="2" t="s">
        <v>66</v>
      </c>
      <c r="C37" s="16" t="s">
        <v>537</v>
      </c>
      <c r="D37" s="8">
        <v>45.25</v>
      </c>
      <c r="E37" s="9">
        <v>5</v>
      </c>
      <c r="F37" s="19">
        <v>5</v>
      </c>
      <c r="G37" s="32">
        <v>57</v>
      </c>
      <c r="H37" s="20" t="s">
        <v>662</v>
      </c>
      <c r="I37" s="20" t="s">
        <v>660</v>
      </c>
      <c r="J37" s="12" t="s">
        <v>662</v>
      </c>
      <c r="K37" s="16" t="s">
        <v>66</v>
      </c>
      <c r="L37" t="s">
        <v>208</v>
      </c>
      <c r="M37">
        <v>51.8</v>
      </c>
      <c r="N37" t="s">
        <v>207</v>
      </c>
    </row>
    <row r="38" spans="1:14" hidden="1">
      <c r="A38" s="22" t="s">
        <v>595</v>
      </c>
      <c r="B38" s="2" t="s">
        <v>66</v>
      </c>
      <c r="C38" s="16" t="s">
        <v>537</v>
      </c>
      <c r="D38" s="8">
        <v>45.25</v>
      </c>
      <c r="E38" s="9">
        <v>5</v>
      </c>
      <c r="F38" s="19">
        <v>4</v>
      </c>
      <c r="G38" s="32">
        <v>57</v>
      </c>
      <c r="H38" s="20" t="s">
        <v>528</v>
      </c>
      <c r="I38" s="20" t="s">
        <v>660</v>
      </c>
      <c r="J38" s="12" t="s">
        <v>528</v>
      </c>
      <c r="K38" s="16" t="s">
        <v>66</v>
      </c>
      <c r="L38" t="s">
        <v>212</v>
      </c>
      <c r="M38">
        <v>67.900000000000006</v>
      </c>
      <c r="N38" t="s">
        <v>211</v>
      </c>
    </row>
    <row r="39" spans="1:14" hidden="1">
      <c r="A39" s="22" t="s">
        <v>596</v>
      </c>
      <c r="B39" s="2" t="s">
        <v>66</v>
      </c>
      <c r="C39" s="16" t="s">
        <v>537</v>
      </c>
      <c r="D39" s="8">
        <v>45.25</v>
      </c>
      <c r="E39" s="9">
        <v>5</v>
      </c>
      <c r="F39" s="19">
        <v>4</v>
      </c>
      <c r="G39" s="32">
        <v>57</v>
      </c>
      <c r="H39" s="20" t="s">
        <v>528</v>
      </c>
      <c r="I39" s="20" t="s">
        <v>660</v>
      </c>
      <c r="J39" s="12" t="s">
        <v>528</v>
      </c>
      <c r="K39" s="16" t="s">
        <v>66</v>
      </c>
      <c r="L39" t="s">
        <v>216</v>
      </c>
      <c r="M39" t="s">
        <v>217</v>
      </c>
      <c r="N39" t="s">
        <v>215</v>
      </c>
    </row>
    <row r="40" spans="1:14" hidden="1">
      <c r="A40" s="22" t="s">
        <v>597</v>
      </c>
      <c r="B40" s="2" t="s">
        <v>66</v>
      </c>
      <c r="C40" s="16" t="s">
        <v>537</v>
      </c>
      <c r="D40" s="8">
        <v>45.25</v>
      </c>
      <c r="E40" s="9">
        <v>5</v>
      </c>
      <c r="F40" s="19">
        <v>5</v>
      </c>
      <c r="G40" s="32">
        <v>57</v>
      </c>
      <c r="H40" s="20" t="s">
        <v>662</v>
      </c>
      <c r="I40" s="20" t="s">
        <v>660</v>
      </c>
      <c r="J40" s="12" t="s">
        <v>662</v>
      </c>
      <c r="K40" s="16" t="s">
        <v>66</v>
      </c>
      <c r="L40" t="s">
        <v>221</v>
      </c>
      <c r="M40">
        <v>70.3</v>
      </c>
      <c r="N40" t="s">
        <v>220</v>
      </c>
    </row>
    <row r="41" spans="1:14" hidden="1">
      <c r="A41" s="22" t="s">
        <v>598</v>
      </c>
      <c r="B41" s="2" t="s">
        <v>66</v>
      </c>
      <c r="C41" s="16" t="s">
        <v>537</v>
      </c>
      <c r="D41" s="8">
        <v>45.25</v>
      </c>
      <c r="E41" s="9">
        <v>5</v>
      </c>
      <c r="F41" s="19">
        <v>4</v>
      </c>
      <c r="G41" s="32">
        <v>57</v>
      </c>
      <c r="H41" s="20" t="s">
        <v>528</v>
      </c>
      <c r="I41" s="20" t="s">
        <v>660</v>
      </c>
      <c r="J41" s="12" t="s">
        <v>528</v>
      </c>
      <c r="K41" s="16" t="s">
        <v>66</v>
      </c>
      <c r="L41" t="s">
        <v>225</v>
      </c>
      <c r="M41">
        <v>33.5</v>
      </c>
      <c r="N41" t="s">
        <v>224</v>
      </c>
    </row>
    <row r="42" spans="1:14" hidden="1">
      <c r="A42" s="22" t="s">
        <v>599</v>
      </c>
      <c r="B42" s="2" t="s">
        <v>66</v>
      </c>
      <c r="C42" s="16" t="s">
        <v>537</v>
      </c>
      <c r="D42" s="8">
        <v>45.25</v>
      </c>
      <c r="E42" s="9">
        <v>5</v>
      </c>
      <c r="F42" s="19">
        <v>4</v>
      </c>
      <c r="G42" s="32">
        <v>57</v>
      </c>
      <c r="H42" s="20" t="s">
        <v>528</v>
      </c>
      <c r="I42" s="20" t="s">
        <v>660</v>
      </c>
      <c r="J42" s="12" t="s">
        <v>528</v>
      </c>
      <c r="K42" s="16" t="s">
        <v>66</v>
      </c>
      <c r="L42" t="s">
        <v>229</v>
      </c>
      <c r="M42">
        <v>29.3</v>
      </c>
      <c r="N42" t="s">
        <v>228</v>
      </c>
    </row>
    <row r="43" spans="1:14" hidden="1">
      <c r="A43" s="22" t="s">
        <v>600</v>
      </c>
      <c r="B43" s="2" t="s">
        <v>66</v>
      </c>
      <c r="C43" s="16" t="s">
        <v>537</v>
      </c>
      <c r="D43" s="8">
        <v>45.25</v>
      </c>
      <c r="E43" s="9">
        <v>5</v>
      </c>
      <c r="F43" s="19">
        <v>5</v>
      </c>
      <c r="G43" s="32">
        <v>57</v>
      </c>
      <c r="H43" s="20" t="s">
        <v>662</v>
      </c>
      <c r="I43" s="20" t="s">
        <v>660</v>
      </c>
      <c r="J43" s="12" t="s">
        <v>662</v>
      </c>
      <c r="K43" s="16" t="s">
        <v>66</v>
      </c>
      <c r="L43" t="s">
        <v>66</v>
      </c>
      <c r="M43">
        <v>33.700000000000003</v>
      </c>
      <c r="N43" t="s">
        <v>232</v>
      </c>
    </row>
    <row r="44" spans="1:14">
      <c r="A44" s="22" t="s">
        <v>601</v>
      </c>
      <c r="B44" s="17" t="s">
        <v>238</v>
      </c>
      <c r="C44" s="2" t="s">
        <v>66</v>
      </c>
      <c r="D44" s="2" t="s">
        <v>66</v>
      </c>
      <c r="E44" s="2" t="s">
        <v>66</v>
      </c>
      <c r="F44" s="19">
        <v>3</v>
      </c>
      <c r="G44" s="32">
        <v>23</v>
      </c>
      <c r="H44" s="20" t="s">
        <v>663</v>
      </c>
      <c r="I44" s="20" t="s">
        <v>659</v>
      </c>
      <c r="J44" s="12" t="s">
        <v>663</v>
      </c>
      <c r="K44" s="16" t="s">
        <v>238</v>
      </c>
      <c r="L44" s="2" t="s">
        <v>237</v>
      </c>
      <c r="M44" s="2">
        <v>27.4</v>
      </c>
      <c r="N44" s="2" t="s">
        <v>235</v>
      </c>
    </row>
    <row r="45" spans="1:14">
      <c r="A45" s="22" t="s">
        <v>603</v>
      </c>
      <c r="B45" s="17" t="s">
        <v>243</v>
      </c>
      <c r="C45" s="2" t="s">
        <v>66</v>
      </c>
      <c r="D45" s="2" t="s">
        <v>66</v>
      </c>
      <c r="E45" s="2" t="s">
        <v>66</v>
      </c>
      <c r="F45" s="19">
        <v>3</v>
      </c>
      <c r="G45" s="32">
        <v>23</v>
      </c>
      <c r="H45" s="20" t="s">
        <v>663</v>
      </c>
      <c r="I45" s="20" t="s">
        <v>659</v>
      </c>
      <c r="J45" s="12" t="s">
        <v>663</v>
      </c>
      <c r="K45" s="16" t="s">
        <v>243</v>
      </c>
      <c r="L45" s="2" t="s">
        <v>242</v>
      </c>
      <c r="M45" s="2">
        <v>8.3000000000000007</v>
      </c>
      <c r="N45" s="2" t="s">
        <v>235</v>
      </c>
    </row>
    <row r="46" spans="1:14">
      <c r="A46" s="22" t="s">
        <v>604</v>
      </c>
      <c r="B46" s="17" t="s">
        <v>250</v>
      </c>
      <c r="C46" s="2" t="s">
        <v>66</v>
      </c>
      <c r="D46" s="2" t="s">
        <v>66</v>
      </c>
      <c r="E46" s="2" t="s">
        <v>66</v>
      </c>
      <c r="F46" s="19">
        <v>3</v>
      </c>
      <c r="G46" s="32">
        <v>23</v>
      </c>
      <c r="H46" s="20" t="s">
        <v>663</v>
      </c>
      <c r="I46" s="20" t="s">
        <v>659</v>
      </c>
      <c r="J46" s="12" t="s">
        <v>663</v>
      </c>
      <c r="K46" s="16" t="s">
        <v>250</v>
      </c>
      <c r="L46" s="2" t="s">
        <v>248</v>
      </c>
      <c r="M46" s="2" t="s">
        <v>62</v>
      </c>
      <c r="N46" s="2" t="s">
        <v>246</v>
      </c>
    </row>
    <row r="47" spans="1:14">
      <c r="A47" s="22" t="s">
        <v>605</v>
      </c>
      <c r="B47" s="17" t="s">
        <v>256</v>
      </c>
      <c r="C47" s="2" t="s">
        <v>66</v>
      </c>
      <c r="D47" s="2" t="s">
        <v>66</v>
      </c>
      <c r="E47" s="2" t="s">
        <v>66</v>
      </c>
      <c r="F47" s="19">
        <v>3</v>
      </c>
      <c r="G47" s="32">
        <v>21</v>
      </c>
      <c r="H47" s="20" t="s">
        <v>663</v>
      </c>
      <c r="I47" s="20" t="s">
        <v>659</v>
      </c>
      <c r="J47" s="12" t="s">
        <v>663</v>
      </c>
      <c r="K47" s="16" t="s">
        <v>256</v>
      </c>
      <c r="L47" s="2" t="s">
        <v>255</v>
      </c>
      <c r="M47" s="2">
        <v>8.67</v>
      </c>
      <c r="N47" s="2" t="s">
        <v>253</v>
      </c>
    </row>
    <row r="48" spans="1:14">
      <c r="A48" s="22" t="s">
        <v>606</v>
      </c>
      <c r="B48" s="17" t="s">
        <v>262</v>
      </c>
      <c r="C48" s="2" t="s">
        <v>66</v>
      </c>
      <c r="D48" s="2" t="s">
        <v>66</v>
      </c>
      <c r="E48" s="2" t="s">
        <v>66</v>
      </c>
      <c r="F48" s="19">
        <v>2</v>
      </c>
      <c r="G48" s="32">
        <v>21</v>
      </c>
      <c r="H48" s="20" t="s">
        <v>667</v>
      </c>
      <c r="I48" s="20" t="s">
        <v>659</v>
      </c>
      <c r="J48" s="12" t="s">
        <v>664</v>
      </c>
      <c r="K48" s="16" t="s">
        <v>262</v>
      </c>
      <c r="L48" s="2" t="s">
        <v>261</v>
      </c>
      <c r="M48" s="2">
        <v>17.2</v>
      </c>
      <c r="N48" s="2" t="s">
        <v>259</v>
      </c>
    </row>
    <row r="49" spans="1:14">
      <c r="A49" s="22" t="s">
        <v>602</v>
      </c>
      <c r="B49" s="17" t="s">
        <v>268</v>
      </c>
      <c r="C49" s="2" t="s">
        <v>66</v>
      </c>
      <c r="D49" s="2" t="s">
        <v>66</v>
      </c>
      <c r="E49" s="2" t="s">
        <v>66</v>
      </c>
      <c r="F49" s="19">
        <v>3</v>
      </c>
      <c r="G49" s="32">
        <v>61</v>
      </c>
      <c r="H49" s="20" t="s">
        <v>663</v>
      </c>
      <c r="I49" s="20" t="s">
        <v>659</v>
      </c>
      <c r="J49" s="12" t="s">
        <v>663</v>
      </c>
      <c r="K49" s="16" t="s">
        <v>268</v>
      </c>
      <c r="L49" s="2" t="s">
        <v>267</v>
      </c>
      <c r="M49" s="2">
        <v>17.5</v>
      </c>
      <c r="N49" s="2" t="s">
        <v>265</v>
      </c>
    </row>
    <row r="50" spans="1:14">
      <c r="A50" s="22" t="s">
        <v>607</v>
      </c>
      <c r="B50" s="17" t="s">
        <v>275</v>
      </c>
      <c r="C50" s="2" t="s">
        <v>66</v>
      </c>
      <c r="D50" s="2" t="s">
        <v>66</v>
      </c>
      <c r="E50" s="2" t="s">
        <v>66</v>
      </c>
      <c r="F50" s="19">
        <v>2</v>
      </c>
      <c r="G50" s="32">
        <v>61</v>
      </c>
      <c r="H50" s="20" t="s">
        <v>667</v>
      </c>
      <c r="I50" s="20" t="s">
        <v>659</v>
      </c>
      <c r="J50" s="12" t="s">
        <v>664</v>
      </c>
      <c r="K50" s="16" t="s">
        <v>275</v>
      </c>
      <c r="L50" s="2" t="s">
        <v>64</v>
      </c>
      <c r="M50" s="2" t="s">
        <v>273</v>
      </c>
      <c r="N50" s="2" t="s">
        <v>271</v>
      </c>
    </row>
    <row r="51" spans="1:14">
      <c r="A51" s="22" t="s">
        <v>608</v>
      </c>
      <c r="B51" s="17" t="s">
        <v>280</v>
      </c>
      <c r="C51" s="2" t="s">
        <v>66</v>
      </c>
      <c r="D51" s="2" t="s">
        <v>66</v>
      </c>
      <c r="E51" s="2" t="s">
        <v>66</v>
      </c>
      <c r="F51" s="19">
        <v>2</v>
      </c>
      <c r="G51" s="32">
        <v>61</v>
      </c>
      <c r="H51" s="20" t="s">
        <v>667</v>
      </c>
      <c r="I51" s="20" t="s">
        <v>659</v>
      </c>
      <c r="J51" s="12" t="s">
        <v>664</v>
      </c>
      <c r="K51" s="16" t="s">
        <v>280</v>
      </c>
      <c r="L51" s="2" t="s">
        <v>279</v>
      </c>
      <c r="M51" s="2">
        <v>7.8</v>
      </c>
      <c r="N51" s="2" t="s">
        <v>278</v>
      </c>
    </row>
    <row r="52" spans="1:14">
      <c r="A52" s="22" t="s">
        <v>609</v>
      </c>
      <c r="B52" s="17" t="s">
        <v>285</v>
      </c>
      <c r="C52" s="2" t="s">
        <v>66</v>
      </c>
      <c r="D52" s="2" t="s">
        <v>66</v>
      </c>
      <c r="E52" s="2" t="s">
        <v>66</v>
      </c>
      <c r="F52" s="19">
        <v>2</v>
      </c>
      <c r="G52" s="32">
        <v>61</v>
      </c>
      <c r="H52" s="20" t="s">
        <v>667</v>
      </c>
      <c r="I52" s="20" t="s">
        <v>659</v>
      </c>
      <c r="J52" s="12" t="s">
        <v>664</v>
      </c>
      <c r="K52" s="16" t="s">
        <v>285</v>
      </c>
      <c r="L52" s="2" t="s">
        <v>284</v>
      </c>
      <c r="M52" s="2">
        <v>6.4</v>
      </c>
      <c r="N52" s="2" t="s">
        <v>283</v>
      </c>
    </row>
    <row r="53" spans="1:14">
      <c r="A53" s="22" t="s">
        <v>610</v>
      </c>
      <c r="B53" s="17" t="s">
        <v>291</v>
      </c>
      <c r="C53" s="2" t="s">
        <v>66</v>
      </c>
      <c r="D53" s="2" t="s">
        <v>66</v>
      </c>
      <c r="E53" s="2" t="s">
        <v>66</v>
      </c>
      <c r="F53" s="19">
        <v>3</v>
      </c>
      <c r="G53" s="32">
        <v>61</v>
      </c>
      <c r="H53" s="20" t="s">
        <v>663</v>
      </c>
      <c r="I53" s="20" t="s">
        <v>659</v>
      </c>
      <c r="J53" s="12" t="s">
        <v>663</v>
      </c>
      <c r="K53" s="16" t="s">
        <v>291</v>
      </c>
      <c r="L53" s="2" t="s">
        <v>290</v>
      </c>
      <c r="M53" s="2">
        <v>14.25</v>
      </c>
      <c r="N53" s="2" t="s">
        <v>288</v>
      </c>
    </row>
    <row r="54" spans="1:14">
      <c r="A54" s="22" t="s">
        <v>611</v>
      </c>
      <c r="B54" s="17" t="s">
        <v>297</v>
      </c>
      <c r="C54" s="2" t="s">
        <v>66</v>
      </c>
      <c r="D54" s="2" t="s">
        <v>66</v>
      </c>
      <c r="E54" s="2" t="s">
        <v>66</v>
      </c>
      <c r="F54" s="19">
        <v>4</v>
      </c>
      <c r="G54" s="32">
        <v>47</v>
      </c>
      <c r="H54" s="20" t="s">
        <v>528</v>
      </c>
      <c r="I54" s="20" t="s">
        <v>659</v>
      </c>
      <c r="J54" s="12" t="s">
        <v>528</v>
      </c>
      <c r="K54" s="16" t="s">
        <v>297</v>
      </c>
      <c r="L54" s="2" t="s">
        <v>296</v>
      </c>
      <c r="M54" s="2">
        <v>97.1</v>
      </c>
      <c r="N54" s="2" t="s">
        <v>294</v>
      </c>
    </row>
    <row r="55" spans="1:14">
      <c r="A55" s="22" t="s">
        <v>612</v>
      </c>
      <c r="B55" s="17" t="s">
        <v>302</v>
      </c>
      <c r="C55" s="2" t="s">
        <v>66</v>
      </c>
      <c r="D55" s="2" t="s">
        <v>66</v>
      </c>
      <c r="E55" s="2" t="s">
        <v>66</v>
      </c>
      <c r="F55" s="19">
        <v>4</v>
      </c>
      <c r="G55" s="32">
        <v>47</v>
      </c>
      <c r="H55" s="20" t="s">
        <v>528</v>
      </c>
      <c r="I55" s="20" t="s">
        <v>659</v>
      </c>
      <c r="J55" s="12" t="s">
        <v>528</v>
      </c>
      <c r="K55" s="16" t="s">
        <v>302</v>
      </c>
      <c r="L55" s="2" t="s">
        <v>301</v>
      </c>
      <c r="M55" s="2">
        <v>81.8</v>
      </c>
      <c r="N55" s="2" t="s">
        <v>300</v>
      </c>
    </row>
    <row r="56" spans="1:14">
      <c r="A56" s="22" t="s">
        <v>613</v>
      </c>
      <c r="B56" s="17" t="s">
        <v>308</v>
      </c>
      <c r="C56" s="2" t="s">
        <v>66</v>
      </c>
      <c r="D56" s="2" t="s">
        <v>66</v>
      </c>
      <c r="E56" s="2" t="s">
        <v>66</v>
      </c>
      <c r="F56" s="19">
        <v>4</v>
      </c>
      <c r="G56" s="32">
        <v>60</v>
      </c>
      <c r="H56" s="20" t="s">
        <v>528</v>
      </c>
      <c r="I56" s="20" t="s">
        <v>659</v>
      </c>
      <c r="J56" s="12" t="s">
        <v>528</v>
      </c>
      <c r="K56" s="16" t="s">
        <v>308</v>
      </c>
      <c r="L56" s="2" t="s">
        <v>307</v>
      </c>
      <c r="M56" s="2">
        <v>46.1</v>
      </c>
      <c r="N56" s="2" t="s">
        <v>305</v>
      </c>
    </row>
    <row r="57" spans="1:14">
      <c r="A57" s="22" t="s">
        <v>614</v>
      </c>
      <c r="B57" s="17" t="s">
        <v>314</v>
      </c>
      <c r="C57" s="2" t="s">
        <v>66</v>
      </c>
      <c r="D57" s="2" t="s">
        <v>66</v>
      </c>
      <c r="E57" s="2" t="s">
        <v>66</v>
      </c>
      <c r="F57" s="19">
        <v>4</v>
      </c>
      <c r="G57" s="32">
        <v>60</v>
      </c>
      <c r="H57" s="20" t="s">
        <v>528</v>
      </c>
      <c r="I57" s="20" t="s">
        <v>659</v>
      </c>
      <c r="J57" s="12" t="s">
        <v>528</v>
      </c>
      <c r="K57" s="16" t="s">
        <v>314</v>
      </c>
      <c r="L57" s="2" t="s">
        <v>313</v>
      </c>
      <c r="M57" s="2">
        <v>51.8</v>
      </c>
      <c r="N57" s="2" t="s">
        <v>311</v>
      </c>
    </row>
    <row r="58" spans="1:14">
      <c r="A58" s="22" t="s">
        <v>615</v>
      </c>
      <c r="B58" s="17" t="s">
        <v>320</v>
      </c>
      <c r="C58" s="2" t="s">
        <v>66</v>
      </c>
      <c r="D58" s="2" t="s">
        <v>66</v>
      </c>
      <c r="E58" s="2" t="s">
        <v>66</v>
      </c>
      <c r="F58" s="19">
        <v>4</v>
      </c>
      <c r="G58" s="32">
        <v>60</v>
      </c>
      <c r="H58" s="20" t="s">
        <v>528</v>
      </c>
      <c r="I58" s="20" t="s">
        <v>659</v>
      </c>
      <c r="J58" s="12" t="s">
        <v>528</v>
      </c>
      <c r="K58" s="16" t="s">
        <v>320</v>
      </c>
      <c r="L58" s="2" t="s">
        <v>319</v>
      </c>
      <c r="M58" s="2">
        <v>30.4</v>
      </c>
      <c r="N58" s="2" t="s">
        <v>317</v>
      </c>
    </row>
    <row r="59" spans="1:14">
      <c r="A59" s="22" t="s">
        <v>616</v>
      </c>
      <c r="B59" s="17" t="s">
        <v>325</v>
      </c>
      <c r="C59" s="2" t="s">
        <v>66</v>
      </c>
      <c r="D59" s="2" t="s">
        <v>66</v>
      </c>
      <c r="E59" s="2" t="s">
        <v>66</v>
      </c>
      <c r="F59" s="19">
        <v>4</v>
      </c>
      <c r="G59" s="32">
        <v>63</v>
      </c>
      <c r="H59" s="20" t="s">
        <v>528</v>
      </c>
      <c r="I59" s="20" t="s">
        <v>659</v>
      </c>
      <c r="J59" s="12" t="s">
        <v>528</v>
      </c>
      <c r="K59" s="16" t="s">
        <v>325</v>
      </c>
      <c r="L59" s="2" t="s">
        <v>324</v>
      </c>
      <c r="M59" s="2">
        <v>54.1</v>
      </c>
      <c r="N59" s="2" t="s">
        <v>323</v>
      </c>
    </row>
    <row r="60" spans="1:14">
      <c r="A60" s="22" t="s">
        <v>617</v>
      </c>
      <c r="B60" s="17">
        <v>4.8</v>
      </c>
      <c r="C60" s="2" t="s">
        <v>66</v>
      </c>
      <c r="D60" s="2" t="s">
        <v>66</v>
      </c>
      <c r="E60" s="2" t="s">
        <v>66</v>
      </c>
      <c r="F60" s="19">
        <v>1</v>
      </c>
      <c r="G60" s="32">
        <v>46</v>
      </c>
      <c r="H60" s="20" t="s">
        <v>668</v>
      </c>
      <c r="I60" s="20" t="s">
        <v>659</v>
      </c>
      <c r="J60" s="12" t="s">
        <v>665</v>
      </c>
      <c r="K60" s="16">
        <v>4.8</v>
      </c>
      <c r="L60" s="2" t="s">
        <v>330</v>
      </c>
      <c r="M60" s="2" t="s">
        <v>174</v>
      </c>
      <c r="N60" s="2" t="s">
        <v>328</v>
      </c>
    </row>
    <row r="61" spans="1:14">
      <c r="A61" s="22" t="s">
        <v>619</v>
      </c>
      <c r="B61" s="17">
        <v>6</v>
      </c>
      <c r="C61" s="2" t="s">
        <v>66</v>
      </c>
      <c r="D61" s="2" t="s">
        <v>66</v>
      </c>
      <c r="E61" s="2" t="s">
        <v>66</v>
      </c>
      <c r="F61" s="19">
        <v>1</v>
      </c>
      <c r="G61" s="32">
        <v>40</v>
      </c>
      <c r="H61" s="20" t="s">
        <v>668</v>
      </c>
      <c r="I61" s="20" t="s">
        <v>659</v>
      </c>
      <c r="J61" s="12" t="s">
        <v>665</v>
      </c>
      <c r="K61" s="16">
        <v>6</v>
      </c>
      <c r="L61" s="2" t="s">
        <v>336</v>
      </c>
      <c r="M61" s="2" t="s">
        <v>116</v>
      </c>
      <c r="N61" s="2" t="s">
        <v>334</v>
      </c>
    </row>
    <row r="62" spans="1:14">
      <c r="A62" s="22" t="s">
        <v>620</v>
      </c>
      <c r="B62" s="17">
        <v>6.1</v>
      </c>
      <c r="C62" s="2" t="s">
        <v>66</v>
      </c>
      <c r="D62" s="2" t="s">
        <v>66</v>
      </c>
      <c r="E62" s="2" t="s">
        <v>66</v>
      </c>
      <c r="F62" s="19">
        <v>1</v>
      </c>
      <c r="G62" s="32">
        <v>40</v>
      </c>
      <c r="H62" s="20" t="s">
        <v>668</v>
      </c>
      <c r="I62" s="20" t="s">
        <v>659</v>
      </c>
      <c r="J62" s="12" t="s">
        <v>665</v>
      </c>
      <c r="K62" s="16">
        <v>6.1</v>
      </c>
      <c r="L62" s="2" t="s">
        <v>341</v>
      </c>
      <c r="M62" s="2" t="s">
        <v>116</v>
      </c>
      <c r="N62" s="2" t="s">
        <v>340</v>
      </c>
    </row>
    <row r="63" spans="1:14">
      <c r="A63" s="22" t="s">
        <v>621</v>
      </c>
      <c r="B63" s="17">
        <v>6.3</v>
      </c>
      <c r="C63" s="2" t="s">
        <v>66</v>
      </c>
      <c r="D63" s="2" t="s">
        <v>66</v>
      </c>
      <c r="E63" s="2" t="s">
        <v>66</v>
      </c>
      <c r="F63" s="19">
        <v>1</v>
      </c>
      <c r="G63" s="32">
        <v>40</v>
      </c>
      <c r="H63" s="20" t="s">
        <v>668</v>
      </c>
      <c r="I63" s="20" t="s">
        <v>659</v>
      </c>
      <c r="J63" s="12" t="s">
        <v>665</v>
      </c>
      <c r="K63" s="16">
        <v>6.3</v>
      </c>
      <c r="L63" s="2" t="s">
        <v>347</v>
      </c>
      <c r="M63" s="2" t="s">
        <v>348</v>
      </c>
      <c r="N63" s="2" t="s">
        <v>345</v>
      </c>
    </row>
    <row r="64" spans="1:14">
      <c r="A64" s="22" t="s">
        <v>622</v>
      </c>
      <c r="B64" s="17">
        <v>7</v>
      </c>
      <c r="C64" s="2" t="s">
        <v>66</v>
      </c>
      <c r="D64" s="2" t="s">
        <v>66</v>
      </c>
      <c r="E64" s="2" t="s">
        <v>66</v>
      </c>
      <c r="F64" s="19">
        <v>1</v>
      </c>
      <c r="G64" s="32">
        <v>38</v>
      </c>
      <c r="H64" s="20" t="s">
        <v>668</v>
      </c>
      <c r="I64" s="20" t="s">
        <v>659</v>
      </c>
      <c r="J64" s="12" t="s">
        <v>665</v>
      </c>
      <c r="K64" s="16">
        <v>7</v>
      </c>
      <c r="L64" s="2" t="s">
        <v>354</v>
      </c>
      <c r="M64" s="2" t="s">
        <v>355</v>
      </c>
      <c r="N64" s="2" t="s">
        <v>352</v>
      </c>
    </row>
    <row r="65" spans="1:14">
      <c r="A65" s="22" t="s">
        <v>623</v>
      </c>
      <c r="B65" s="17">
        <v>7.2</v>
      </c>
      <c r="C65" s="2" t="s">
        <v>66</v>
      </c>
      <c r="D65" s="2" t="s">
        <v>66</v>
      </c>
      <c r="E65" s="2" t="s">
        <v>66</v>
      </c>
      <c r="F65" s="19">
        <v>1</v>
      </c>
      <c r="G65" s="32">
        <v>38</v>
      </c>
      <c r="H65" s="20" t="s">
        <v>668</v>
      </c>
      <c r="I65" s="20" t="s">
        <v>659</v>
      </c>
      <c r="J65" s="12" t="s">
        <v>665</v>
      </c>
      <c r="K65" s="16">
        <v>7.2</v>
      </c>
      <c r="L65" s="2" t="s">
        <v>330</v>
      </c>
      <c r="M65" s="2" t="s">
        <v>355</v>
      </c>
      <c r="N65" s="2" t="s">
        <v>358</v>
      </c>
    </row>
    <row r="66" spans="1:14" hidden="1">
      <c r="A66" s="22" t="s">
        <v>624</v>
      </c>
      <c r="B66" s="2" t="s">
        <v>66</v>
      </c>
      <c r="C66" s="16" t="s">
        <v>535</v>
      </c>
      <c r="D66" s="8">
        <v>726</v>
      </c>
      <c r="E66" s="2">
        <v>6</v>
      </c>
      <c r="F66" s="19">
        <v>1</v>
      </c>
      <c r="G66" s="32">
        <v>54</v>
      </c>
      <c r="H66" s="20" t="s">
        <v>668</v>
      </c>
      <c r="I66" s="20" t="s">
        <v>660</v>
      </c>
      <c r="J66" s="12" t="s">
        <v>665</v>
      </c>
      <c r="K66" s="16" t="s">
        <v>66</v>
      </c>
      <c r="L66" t="s">
        <v>284</v>
      </c>
      <c r="M66" t="s">
        <v>348</v>
      </c>
      <c r="N66" t="s">
        <v>362</v>
      </c>
    </row>
    <row r="67" spans="1:14" hidden="1">
      <c r="A67" s="22" t="s">
        <v>646</v>
      </c>
      <c r="B67" s="2" t="s">
        <v>66</v>
      </c>
      <c r="C67" s="16" t="s">
        <v>535</v>
      </c>
      <c r="D67" s="8">
        <v>726</v>
      </c>
      <c r="E67" s="2">
        <v>5</v>
      </c>
      <c r="F67" s="19">
        <v>1</v>
      </c>
      <c r="G67" s="32">
        <v>54</v>
      </c>
      <c r="H67" s="20" t="s">
        <v>668</v>
      </c>
      <c r="I67" s="20" t="s">
        <v>660</v>
      </c>
      <c r="J67" s="12" t="s">
        <v>665</v>
      </c>
      <c r="K67" s="16" t="s">
        <v>66</v>
      </c>
      <c r="L67" t="s">
        <v>367</v>
      </c>
      <c r="M67" t="s">
        <v>66</v>
      </c>
      <c r="N67" t="s">
        <v>366</v>
      </c>
    </row>
    <row r="68" spans="1:14" hidden="1">
      <c r="A68" s="22" t="s">
        <v>625</v>
      </c>
      <c r="B68" s="2" t="s">
        <v>66</v>
      </c>
      <c r="C68" s="16" t="s">
        <v>535</v>
      </c>
      <c r="D68" s="8">
        <v>726</v>
      </c>
      <c r="E68" s="2">
        <v>4</v>
      </c>
      <c r="F68" s="19">
        <v>1</v>
      </c>
      <c r="G68" s="32">
        <v>54</v>
      </c>
      <c r="H68" s="20" t="s">
        <v>668</v>
      </c>
      <c r="I68" s="20" t="s">
        <v>660</v>
      </c>
      <c r="J68" s="12" t="s">
        <v>665</v>
      </c>
      <c r="K68" s="16" t="s">
        <v>66</v>
      </c>
      <c r="L68" t="s">
        <v>371</v>
      </c>
      <c r="M68" t="s">
        <v>66</v>
      </c>
      <c r="N68" t="s">
        <v>370</v>
      </c>
    </row>
    <row r="69" spans="1:14" hidden="1">
      <c r="A69" s="22" t="s">
        <v>626</v>
      </c>
      <c r="B69" s="2" t="s">
        <v>66</v>
      </c>
      <c r="C69" s="16" t="s">
        <v>535</v>
      </c>
      <c r="D69" s="8">
        <v>726</v>
      </c>
      <c r="E69" s="2">
        <v>3</v>
      </c>
      <c r="F69" s="19">
        <v>1</v>
      </c>
      <c r="G69" s="32">
        <v>54</v>
      </c>
      <c r="H69" s="20" t="s">
        <v>668</v>
      </c>
      <c r="I69" s="20" t="s">
        <v>660</v>
      </c>
      <c r="J69" s="12" t="s">
        <v>665</v>
      </c>
      <c r="K69" s="16" t="s">
        <v>66</v>
      </c>
      <c r="L69" t="s">
        <v>375</v>
      </c>
      <c r="M69" t="s">
        <v>66</v>
      </c>
      <c r="N69" t="s">
        <v>374</v>
      </c>
    </row>
    <row r="70" spans="1:14">
      <c r="A70" s="22" t="s">
        <v>618</v>
      </c>
      <c r="B70" s="18">
        <v>4.5999999999999996</v>
      </c>
      <c r="C70" s="1" t="s">
        <v>66</v>
      </c>
      <c r="D70" s="1" t="s">
        <v>66</v>
      </c>
      <c r="E70" s="1" t="s">
        <v>66</v>
      </c>
      <c r="F70" s="19">
        <v>1</v>
      </c>
      <c r="G70" s="33">
        <v>56</v>
      </c>
      <c r="H70" s="20" t="s">
        <v>668</v>
      </c>
      <c r="I70" s="20" t="s">
        <v>659</v>
      </c>
      <c r="J70" s="12" t="s">
        <v>665</v>
      </c>
      <c r="K70" s="30">
        <v>4.5999999999999996</v>
      </c>
      <c r="L70" s="2" t="s">
        <v>380</v>
      </c>
      <c r="M70" s="2" t="s">
        <v>66</v>
      </c>
      <c r="N70" s="2" t="s">
        <v>378</v>
      </c>
    </row>
    <row r="71" spans="1:14">
      <c r="A71" s="22" t="s">
        <v>627</v>
      </c>
      <c r="B71" s="18">
        <v>4.7</v>
      </c>
      <c r="C71" s="1" t="s">
        <v>66</v>
      </c>
      <c r="D71" s="1" t="s">
        <v>66</v>
      </c>
      <c r="E71" s="1" t="s">
        <v>66</v>
      </c>
      <c r="F71" s="19">
        <v>1</v>
      </c>
      <c r="G71" s="33">
        <v>56</v>
      </c>
      <c r="H71" s="20" t="s">
        <v>668</v>
      </c>
      <c r="I71" s="20" t="s">
        <v>659</v>
      </c>
      <c r="J71" s="12" t="s">
        <v>665</v>
      </c>
      <c r="K71" s="30">
        <v>4.7</v>
      </c>
      <c r="L71" s="2" t="s">
        <v>385</v>
      </c>
      <c r="M71" s="2" t="s">
        <v>66</v>
      </c>
      <c r="N71" s="2" t="s">
        <v>383</v>
      </c>
    </row>
    <row r="72" spans="1:14">
      <c r="A72" s="22" t="s">
        <v>628</v>
      </c>
      <c r="B72" s="18">
        <v>4.8</v>
      </c>
      <c r="C72" s="1" t="s">
        <v>66</v>
      </c>
      <c r="D72" s="1" t="s">
        <v>66</v>
      </c>
      <c r="E72" s="1" t="s">
        <v>66</v>
      </c>
      <c r="F72" s="19">
        <v>1</v>
      </c>
      <c r="G72" s="33">
        <v>56</v>
      </c>
      <c r="H72" s="20" t="s">
        <v>668</v>
      </c>
      <c r="I72" s="20" t="s">
        <v>659</v>
      </c>
      <c r="J72" s="12" t="s">
        <v>665</v>
      </c>
      <c r="K72" s="30">
        <v>4.8</v>
      </c>
      <c r="L72" s="2" t="s">
        <v>390</v>
      </c>
      <c r="M72" s="2" t="s">
        <v>66</v>
      </c>
      <c r="N72" s="2" t="s">
        <v>388</v>
      </c>
    </row>
    <row r="73" spans="1:14">
      <c r="A73" s="22" t="s">
        <v>629</v>
      </c>
      <c r="B73" s="18">
        <v>5</v>
      </c>
      <c r="C73" s="1" t="s">
        <v>66</v>
      </c>
      <c r="D73" s="1" t="s">
        <v>66</v>
      </c>
      <c r="E73" s="1" t="s">
        <v>66</v>
      </c>
      <c r="F73" s="19">
        <v>1</v>
      </c>
      <c r="G73" s="33">
        <v>56</v>
      </c>
      <c r="H73" s="20" t="s">
        <v>668</v>
      </c>
      <c r="I73" s="20" t="s">
        <v>659</v>
      </c>
      <c r="J73" s="12" t="s">
        <v>665</v>
      </c>
      <c r="K73" s="30">
        <v>5</v>
      </c>
      <c r="L73" s="2" t="s">
        <v>395</v>
      </c>
      <c r="M73" s="2" t="s">
        <v>66</v>
      </c>
      <c r="N73" s="2" t="s">
        <v>393</v>
      </c>
    </row>
    <row r="74" spans="1:14">
      <c r="A74" s="22" t="s">
        <v>630</v>
      </c>
      <c r="B74" s="17">
        <v>6.5</v>
      </c>
      <c r="C74" s="2" t="s">
        <v>66</v>
      </c>
      <c r="D74" s="2" t="s">
        <v>66</v>
      </c>
      <c r="E74" s="2" t="s">
        <v>66</v>
      </c>
      <c r="F74" s="19">
        <v>1</v>
      </c>
      <c r="G74" s="32">
        <v>50</v>
      </c>
      <c r="H74" s="20" t="s">
        <v>668</v>
      </c>
      <c r="I74" s="20" t="s">
        <v>659</v>
      </c>
      <c r="J74" s="12" t="s">
        <v>665</v>
      </c>
      <c r="K74" s="16">
        <v>6.5</v>
      </c>
      <c r="L74" s="2" t="s">
        <v>399</v>
      </c>
      <c r="M74" s="2" t="s">
        <v>66</v>
      </c>
      <c r="N74" s="2" t="s">
        <v>398</v>
      </c>
    </row>
    <row r="75" spans="1:14">
      <c r="A75" s="22" t="s">
        <v>631</v>
      </c>
      <c r="B75" s="17">
        <v>6.6</v>
      </c>
      <c r="C75" s="2" t="s">
        <v>66</v>
      </c>
      <c r="D75" s="2" t="s">
        <v>66</v>
      </c>
      <c r="E75" s="2" t="s">
        <v>66</v>
      </c>
      <c r="F75" s="19">
        <v>1</v>
      </c>
      <c r="G75" s="32">
        <v>50</v>
      </c>
      <c r="H75" s="20" t="s">
        <v>668</v>
      </c>
      <c r="I75" s="20" t="s">
        <v>659</v>
      </c>
      <c r="J75" s="12" t="s">
        <v>665</v>
      </c>
      <c r="K75" s="16">
        <v>6.6</v>
      </c>
      <c r="L75" s="2" t="s">
        <v>404</v>
      </c>
      <c r="M75" s="2" t="s">
        <v>66</v>
      </c>
      <c r="N75" s="2" t="s">
        <v>402</v>
      </c>
    </row>
    <row r="76" spans="1:14">
      <c r="A76" s="22" t="s">
        <v>632</v>
      </c>
      <c r="B76" s="18">
        <v>11.9</v>
      </c>
      <c r="C76" s="1" t="s">
        <v>66</v>
      </c>
      <c r="D76" s="1" t="s">
        <v>66</v>
      </c>
      <c r="E76" s="1" t="s">
        <v>66</v>
      </c>
      <c r="F76" s="19">
        <v>0</v>
      </c>
      <c r="G76" s="33">
        <v>62</v>
      </c>
      <c r="H76" s="20" t="s">
        <v>666</v>
      </c>
      <c r="I76" s="20" t="s">
        <v>659</v>
      </c>
      <c r="J76" s="12" t="s">
        <v>666</v>
      </c>
      <c r="K76" s="30">
        <v>11.9</v>
      </c>
      <c r="L76" s="2" t="s">
        <v>409</v>
      </c>
      <c r="M76" s="2" t="s">
        <v>410</v>
      </c>
      <c r="N76" s="2" t="s">
        <v>407</v>
      </c>
    </row>
    <row r="77" spans="1:14">
      <c r="A77" s="22" t="s">
        <v>633</v>
      </c>
      <c r="B77" s="18">
        <v>12.3</v>
      </c>
      <c r="C77" s="1" t="s">
        <v>66</v>
      </c>
      <c r="D77" s="1" t="s">
        <v>66</v>
      </c>
      <c r="E77" s="1" t="s">
        <v>66</v>
      </c>
      <c r="F77" s="19">
        <v>0</v>
      </c>
      <c r="G77" s="33">
        <v>62</v>
      </c>
      <c r="H77" s="20" t="s">
        <v>666</v>
      </c>
      <c r="I77" s="20" t="s">
        <v>659</v>
      </c>
      <c r="J77" s="12" t="s">
        <v>666</v>
      </c>
      <c r="K77" s="30">
        <v>12.3</v>
      </c>
      <c r="L77" s="2" t="s">
        <v>416</v>
      </c>
      <c r="M77" s="2" t="s">
        <v>417</v>
      </c>
      <c r="N77" s="2" t="s">
        <v>414</v>
      </c>
    </row>
    <row r="78" spans="1:14">
      <c r="A78" s="22" t="s">
        <v>634</v>
      </c>
      <c r="B78" s="18">
        <v>12.5</v>
      </c>
      <c r="C78" s="1" t="s">
        <v>66</v>
      </c>
      <c r="D78" s="1" t="s">
        <v>66</v>
      </c>
      <c r="E78" s="1" t="s">
        <v>66</v>
      </c>
      <c r="F78" s="19">
        <v>0</v>
      </c>
      <c r="G78" s="33">
        <v>62</v>
      </c>
      <c r="H78" s="20" t="s">
        <v>666</v>
      </c>
      <c r="I78" s="20" t="s">
        <v>659</v>
      </c>
      <c r="J78" s="12" t="s">
        <v>666</v>
      </c>
      <c r="K78" s="30">
        <v>12.5</v>
      </c>
      <c r="L78" s="2" t="s">
        <v>422</v>
      </c>
      <c r="M78" s="2" t="s">
        <v>423</v>
      </c>
      <c r="N78" s="2" t="s">
        <v>420</v>
      </c>
    </row>
    <row r="79" spans="1:14">
      <c r="A79" s="22" t="s">
        <v>635</v>
      </c>
      <c r="B79" s="18">
        <v>11.5</v>
      </c>
      <c r="C79" s="1" t="s">
        <v>66</v>
      </c>
      <c r="D79" s="1" t="s">
        <v>66</v>
      </c>
      <c r="E79" s="1" t="s">
        <v>66</v>
      </c>
      <c r="F79" s="19">
        <v>0</v>
      </c>
      <c r="G79" s="33">
        <v>62</v>
      </c>
      <c r="H79" s="20" t="s">
        <v>666</v>
      </c>
      <c r="I79" s="20" t="s">
        <v>659</v>
      </c>
      <c r="J79" s="12" t="s">
        <v>666</v>
      </c>
      <c r="K79" s="30">
        <v>11.5</v>
      </c>
      <c r="L79" s="2" t="s">
        <v>428</v>
      </c>
      <c r="M79" s="2" t="s">
        <v>236</v>
      </c>
      <c r="N79" s="2" t="s">
        <v>426</v>
      </c>
    </row>
    <row r="80" spans="1:14">
      <c r="A80" s="22" t="s">
        <v>636</v>
      </c>
      <c r="B80" s="18">
        <v>11.6</v>
      </c>
      <c r="C80" s="1" t="s">
        <v>66</v>
      </c>
      <c r="D80" s="1" t="s">
        <v>66</v>
      </c>
      <c r="E80" s="1" t="s">
        <v>66</v>
      </c>
      <c r="F80" s="19">
        <v>0</v>
      </c>
      <c r="G80" s="33">
        <v>62</v>
      </c>
      <c r="H80" s="20" t="s">
        <v>666</v>
      </c>
      <c r="I80" s="20" t="s">
        <v>659</v>
      </c>
      <c r="J80" s="12" t="s">
        <v>666</v>
      </c>
      <c r="K80" s="30">
        <v>11.6</v>
      </c>
      <c r="L80" s="2" t="s">
        <v>433</v>
      </c>
      <c r="M80" s="2" t="s">
        <v>434</v>
      </c>
      <c r="N80" s="2" t="s">
        <v>431</v>
      </c>
    </row>
    <row r="81" spans="1:14">
      <c r="A81" s="22" t="s">
        <v>637</v>
      </c>
      <c r="B81" s="18">
        <v>11.8</v>
      </c>
      <c r="C81" s="1" t="s">
        <v>66</v>
      </c>
      <c r="D81" s="1" t="s">
        <v>66</v>
      </c>
      <c r="E81" s="1" t="s">
        <v>66</v>
      </c>
      <c r="F81" s="19">
        <v>0</v>
      </c>
      <c r="G81" s="33">
        <v>62</v>
      </c>
      <c r="H81" s="20" t="s">
        <v>666</v>
      </c>
      <c r="I81" s="20" t="s">
        <v>659</v>
      </c>
      <c r="J81" s="12" t="s">
        <v>666</v>
      </c>
      <c r="K81" s="30">
        <v>11.8</v>
      </c>
      <c r="L81" s="2" t="s">
        <v>440</v>
      </c>
      <c r="M81" s="2" t="s">
        <v>341</v>
      </c>
      <c r="N81" s="2" t="s">
        <v>438</v>
      </c>
    </row>
    <row r="82" spans="1:14" hidden="1">
      <c r="A82" s="22" t="s">
        <v>638</v>
      </c>
      <c r="B82" s="2" t="s">
        <v>66</v>
      </c>
      <c r="C82" s="16" t="s">
        <v>535</v>
      </c>
      <c r="D82" s="8">
        <v>249.5</v>
      </c>
      <c r="E82" s="3">
        <v>4</v>
      </c>
      <c r="F82" s="19">
        <v>0</v>
      </c>
      <c r="G82" s="32">
        <v>32</v>
      </c>
      <c r="H82" s="20" t="s">
        <v>666</v>
      </c>
      <c r="I82" s="20" t="s">
        <v>660</v>
      </c>
      <c r="J82" s="12" t="s">
        <v>666</v>
      </c>
      <c r="K82" s="16" t="s">
        <v>66</v>
      </c>
      <c r="L82" t="s">
        <v>272</v>
      </c>
      <c r="M82" t="s">
        <v>347</v>
      </c>
      <c r="N82" t="s">
        <v>443</v>
      </c>
    </row>
    <row r="83" spans="1:14" hidden="1">
      <c r="A83" s="22" t="s">
        <v>639</v>
      </c>
      <c r="B83" s="2" t="s">
        <v>66</v>
      </c>
      <c r="C83" s="8" t="s">
        <v>538</v>
      </c>
      <c r="D83" s="8">
        <v>379.8</v>
      </c>
      <c r="E83" s="3">
        <v>4</v>
      </c>
      <c r="F83" s="19">
        <v>0</v>
      </c>
      <c r="G83" s="32">
        <v>32</v>
      </c>
      <c r="H83" s="20" t="s">
        <v>666</v>
      </c>
      <c r="I83" s="20" t="s">
        <v>660</v>
      </c>
      <c r="J83" s="12" t="s">
        <v>666</v>
      </c>
      <c r="K83" s="16" t="s">
        <v>66</v>
      </c>
      <c r="L83" t="s">
        <v>88</v>
      </c>
      <c r="M83" t="s">
        <v>450</v>
      </c>
      <c r="N83" t="s">
        <v>448</v>
      </c>
    </row>
    <row r="84" spans="1:14" hidden="1">
      <c r="A84" s="22" t="s">
        <v>640</v>
      </c>
      <c r="B84" s="2" t="s">
        <v>66</v>
      </c>
      <c r="C84" s="8" t="s">
        <v>538</v>
      </c>
      <c r="D84" s="8">
        <v>379.8</v>
      </c>
      <c r="E84" s="3">
        <v>4</v>
      </c>
      <c r="F84" s="19">
        <v>0</v>
      </c>
      <c r="G84" s="32">
        <v>32</v>
      </c>
      <c r="H84" s="20" t="s">
        <v>666</v>
      </c>
      <c r="I84" s="20" t="s">
        <v>660</v>
      </c>
      <c r="J84" s="12" t="s">
        <v>666</v>
      </c>
      <c r="K84" s="16" t="s">
        <v>66</v>
      </c>
      <c r="L84" t="s">
        <v>455</v>
      </c>
      <c r="M84" t="s">
        <v>266</v>
      </c>
      <c r="N84" t="s">
        <v>453</v>
      </c>
    </row>
    <row r="85" spans="1:14" hidden="1">
      <c r="A85" s="22" t="s">
        <v>641</v>
      </c>
      <c r="B85" s="2" t="s">
        <v>66</v>
      </c>
      <c r="C85" s="8" t="s">
        <v>539</v>
      </c>
      <c r="D85" s="8">
        <v>564.29999999999995</v>
      </c>
      <c r="E85" s="3">
        <v>3</v>
      </c>
      <c r="F85" s="19">
        <v>0</v>
      </c>
      <c r="G85" s="32">
        <v>37</v>
      </c>
      <c r="H85" s="20" t="s">
        <v>666</v>
      </c>
      <c r="I85" s="20" t="s">
        <v>660</v>
      </c>
      <c r="J85" s="12" t="s">
        <v>666</v>
      </c>
      <c r="K85" s="16" t="s">
        <v>66</v>
      </c>
      <c r="L85" t="s">
        <v>461</v>
      </c>
      <c r="M85" t="s">
        <v>462</v>
      </c>
      <c r="N85" t="s">
        <v>459</v>
      </c>
    </row>
    <row r="86" spans="1:14" hidden="1">
      <c r="A86" s="22" t="s">
        <v>642</v>
      </c>
      <c r="B86" s="2" t="s">
        <v>66</v>
      </c>
      <c r="C86" s="8" t="s">
        <v>539</v>
      </c>
      <c r="D86" s="8">
        <v>564.29999999999995</v>
      </c>
      <c r="E86" s="3">
        <v>3</v>
      </c>
      <c r="F86" s="19">
        <v>0</v>
      </c>
      <c r="G86" s="32">
        <v>37</v>
      </c>
      <c r="H86" s="20" t="s">
        <v>666</v>
      </c>
      <c r="I86" s="20" t="s">
        <v>660</v>
      </c>
      <c r="J86" s="12" t="s">
        <v>666</v>
      </c>
      <c r="K86" s="16" t="s">
        <v>66</v>
      </c>
      <c r="L86" t="s">
        <v>467</v>
      </c>
      <c r="M86" t="s">
        <v>468</v>
      </c>
      <c r="N86" t="s">
        <v>465</v>
      </c>
    </row>
    <row r="87" spans="1:14" hidden="1">
      <c r="A87" s="22" t="s">
        <v>643</v>
      </c>
      <c r="B87" s="2" t="s">
        <v>66</v>
      </c>
      <c r="C87" s="8" t="s">
        <v>539</v>
      </c>
      <c r="D87" s="8">
        <v>564.29999999999995</v>
      </c>
      <c r="E87" s="3">
        <v>3</v>
      </c>
      <c r="F87" s="19">
        <v>0</v>
      </c>
      <c r="G87" s="32">
        <v>37</v>
      </c>
      <c r="H87" s="20" t="s">
        <v>666</v>
      </c>
      <c r="I87" s="20" t="s">
        <v>660</v>
      </c>
      <c r="J87" s="12" t="s">
        <v>666</v>
      </c>
      <c r="K87" s="16" t="s">
        <v>66</v>
      </c>
      <c r="L87" t="s">
        <v>472</v>
      </c>
      <c r="M87" t="s">
        <v>434</v>
      </c>
      <c r="N87" t="s">
        <v>471</v>
      </c>
    </row>
    <row r="88" spans="1:14" hidden="1">
      <c r="A88" s="22" t="s">
        <v>644</v>
      </c>
      <c r="B88" s="2" t="s">
        <v>66</v>
      </c>
      <c r="C88" s="8" t="s">
        <v>539</v>
      </c>
      <c r="D88" s="8">
        <v>564.29999999999995</v>
      </c>
      <c r="E88" s="3">
        <v>3</v>
      </c>
      <c r="F88" s="19">
        <v>0</v>
      </c>
      <c r="G88" s="32">
        <v>37</v>
      </c>
      <c r="H88" s="20" t="s">
        <v>666</v>
      </c>
      <c r="I88" s="20" t="s">
        <v>660</v>
      </c>
      <c r="J88" s="12" t="s">
        <v>666</v>
      </c>
      <c r="K88" s="16" t="s">
        <v>66</v>
      </c>
      <c r="L88" t="s">
        <v>478</v>
      </c>
      <c r="M88" t="s">
        <v>289</v>
      </c>
      <c r="N88" t="s">
        <v>476</v>
      </c>
    </row>
    <row r="89" spans="1:14" hidden="1">
      <c r="A89" s="22" t="s">
        <v>645</v>
      </c>
      <c r="B89" s="2" t="s">
        <v>66</v>
      </c>
      <c r="C89" s="8" t="s">
        <v>539</v>
      </c>
      <c r="D89" s="8">
        <v>564.29999999999995</v>
      </c>
      <c r="E89" s="3">
        <v>3</v>
      </c>
      <c r="F89" s="19">
        <v>0</v>
      </c>
      <c r="G89" s="32">
        <v>37</v>
      </c>
      <c r="H89" s="20" t="s">
        <v>666</v>
      </c>
      <c r="I89" s="20" t="s">
        <v>660</v>
      </c>
      <c r="J89" s="12" t="s">
        <v>666</v>
      </c>
      <c r="K89" s="16" t="s">
        <v>66</v>
      </c>
      <c r="L89" t="s">
        <v>483</v>
      </c>
      <c r="M89" t="s">
        <v>63</v>
      </c>
      <c r="N89" t="s">
        <v>481</v>
      </c>
    </row>
    <row r="90" spans="1:14" hidden="1">
      <c r="A90" s="22" t="s">
        <v>647</v>
      </c>
      <c r="B90" s="2" t="s">
        <v>66</v>
      </c>
      <c r="C90" s="16" t="s">
        <v>535</v>
      </c>
      <c r="D90" s="8">
        <v>57</v>
      </c>
      <c r="E90" s="3">
        <v>3</v>
      </c>
      <c r="F90" s="19">
        <v>0</v>
      </c>
      <c r="G90" s="32">
        <v>32</v>
      </c>
      <c r="H90" s="20" t="s">
        <v>666</v>
      </c>
      <c r="I90" s="20" t="s">
        <v>660</v>
      </c>
      <c r="J90" s="12" t="s">
        <v>666</v>
      </c>
      <c r="K90" s="16" t="s">
        <v>66</v>
      </c>
      <c r="L90" t="s">
        <v>488</v>
      </c>
      <c r="M90" t="s">
        <v>489</v>
      </c>
      <c r="N90" t="s">
        <v>486</v>
      </c>
    </row>
    <row r="91" spans="1:14" hidden="1">
      <c r="A91" s="22" t="s">
        <v>648</v>
      </c>
      <c r="B91" s="2" t="s">
        <v>66</v>
      </c>
      <c r="C91" s="16" t="s">
        <v>535</v>
      </c>
      <c r="D91" s="8">
        <v>57</v>
      </c>
      <c r="E91" s="3">
        <v>3</v>
      </c>
      <c r="F91" s="19">
        <v>0</v>
      </c>
      <c r="G91" s="32">
        <v>32</v>
      </c>
      <c r="H91" s="20" t="s">
        <v>666</v>
      </c>
      <c r="I91" s="20" t="s">
        <v>660</v>
      </c>
      <c r="J91" s="12" t="s">
        <v>666</v>
      </c>
      <c r="K91" s="16" t="s">
        <v>66</v>
      </c>
      <c r="L91" t="s">
        <v>82</v>
      </c>
      <c r="M91" t="s">
        <v>318</v>
      </c>
      <c r="N91" t="s">
        <v>492</v>
      </c>
    </row>
    <row r="92" spans="1:14" hidden="1">
      <c r="A92" s="22" t="s">
        <v>649</v>
      </c>
      <c r="B92" s="2" t="s">
        <v>66</v>
      </c>
      <c r="C92" s="16" t="s">
        <v>535</v>
      </c>
      <c r="D92" s="8">
        <v>54</v>
      </c>
      <c r="E92" s="3">
        <v>5</v>
      </c>
      <c r="F92" s="19">
        <v>0</v>
      </c>
      <c r="G92" s="32">
        <v>32</v>
      </c>
      <c r="H92" s="20" t="s">
        <v>666</v>
      </c>
      <c r="I92" s="20" t="s">
        <v>660</v>
      </c>
      <c r="J92" s="12" t="s">
        <v>666</v>
      </c>
      <c r="K92" s="16" t="s">
        <v>66</v>
      </c>
      <c r="L92" t="s">
        <v>497</v>
      </c>
      <c r="M92" t="s">
        <v>498</v>
      </c>
      <c r="N92" t="s">
        <v>388</v>
      </c>
    </row>
    <row r="93" spans="1:14" hidden="1">
      <c r="A93" s="22" t="s">
        <v>650</v>
      </c>
      <c r="B93" s="2" t="s">
        <v>66</v>
      </c>
      <c r="C93" s="16" t="s">
        <v>535</v>
      </c>
      <c r="D93" s="8">
        <v>54</v>
      </c>
      <c r="E93" s="3">
        <v>5</v>
      </c>
      <c r="F93" s="19">
        <v>0</v>
      </c>
      <c r="G93" s="32">
        <v>32</v>
      </c>
      <c r="H93" s="20" t="s">
        <v>666</v>
      </c>
      <c r="I93" s="20" t="s">
        <v>660</v>
      </c>
      <c r="J93" s="12" t="s">
        <v>666</v>
      </c>
      <c r="K93" s="16" t="s">
        <v>66</v>
      </c>
      <c r="L93" t="s">
        <v>504</v>
      </c>
      <c r="M93" t="s">
        <v>468</v>
      </c>
      <c r="N93" t="s">
        <v>502</v>
      </c>
    </row>
    <row r="94" spans="1:14" hidden="1">
      <c r="A94" s="22" t="s">
        <v>651</v>
      </c>
      <c r="B94" s="2" t="s">
        <v>66</v>
      </c>
      <c r="C94" s="16" t="s">
        <v>535</v>
      </c>
      <c r="D94" s="8">
        <v>50.5</v>
      </c>
      <c r="E94" s="3">
        <v>2</v>
      </c>
      <c r="F94" s="19">
        <v>0</v>
      </c>
      <c r="G94" s="32">
        <v>32</v>
      </c>
      <c r="H94" s="20" t="s">
        <v>666</v>
      </c>
      <c r="I94" s="20" t="s">
        <v>660</v>
      </c>
      <c r="J94" s="12" t="s">
        <v>666</v>
      </c>
      <c r="K94" s="16" t="s">
        <v>66</v>
      </c>
      <c r="L94" t="s">
        <v>509</v>
      </c>
      <c r="M94" t="s">
        <v>510</v>
      </c>
      <c r="N94" t="s">
        <v>507</v>
      </c>
    </row>
    <row r="95" spans="1:14" hidden="1">
      <c r="A95" s="22" t="s">
        <v>652</v>
      </c>
      <c r="B95" s="2" t="s">
        <v>66</v>
      </c>
      <c r="C95" s="16" t="s">
        <v>535</v>
      </c>
      <c r="D95" s="8">
        <v>50.5</v>
      </c>
      <c r="E95" s="3">
        <v>2</v>
      </c>
      <c r="F95" s="19">
        <v>0</v>
      </c>
      <c r="G95" s="32">
        <v>32</v>
      </c>
      <c r="H95" s="20" t="s">
        <v>666</v>
      </c>
      <c r="I95" s="20" t="s">
        <v>660</v>
      </c>
      <c r="J95" s="12" t="s">
        <v>666</v>
      </c>
      <c r="K95" s="16" t="s">
        <v>66</v>
      </c>
      <c r="L95" t="s">
        <v>261</v>
      </c>
      <c r="M95" t="s">
        <v>260</v>
      </c>
      <c r="N95" t="s">
        <v>514</v>
      </c>
    </row>
    <row r="96" spans="1:14" hidden="1">
      <c r="A96" s="22" t="s">
        <v>653</v>
      </c>
      <c r="B96" s="2" t="s">
        <v>66</v>
      </c>
      <c r="C96" s="16" t="s">
        <v>535</v>
      </c>
      <c r="D96" s="8">
        <v>246</v>
      </c>
      <c r="E96" s="3">
        <v>3</v>
      </c>
      <c r="F96" s="19">
        <v>0</v>
      </c>
      <c r="G96" s="32">
        <v>32</v>
      </c>
      <c r="H96" s="20" t="s">
        <v>666</v>
      </c>
      <c r="I96" s="20" t="s">
        <v>660</v>
      </c>
      <c r="J96" s="12" t="s">
        <v>666</v>
      </c>
      <c r="K96" s="16" t="s">
        <v>66</v>
      </c>
      <c r="L96" t="s">
        <v>520</v>
      </c>
      <c r="M96" t="s">
        <v>66</v>
      </c>
      <c r="N96" t="s">
        <v>519</v>
      </c>
    </row>
    <row r="97" spans="1:14" hidden="1">
      <c r="A97" s="22" t="s">
        <v>654</v>
      </c>
      <c r="B97" s="2" t="s">
        <v>66</v>
      </c>
      <c r="C97" s="16" t="s">
        <v>535</v>
      </c>
      <c r="D97" s="8">
        <v>249.5</v>
      </c>
      <c r="E97" s="3">
        <v>5</v>
      </c>
      <c r="F97" s="19">
        <v>0</v>
      </c>
      <c r="G97" s="32">
        <v>32</v>
      </c>
      <c r="H97" s="20" t="s">
        <v>666</v>
      </c>
      <c r="I97" s="20" t="s">
        <v>660</v>
      </c>
      <c r="J97" s="12" t="s">
        <v>666</v>
      </c>
      <c r="K97" s="16" t="s">
        <v>66</v>
      </c>
      <c r="L97" t="s">
        <v>525</v>
      </c>
      <c r="M97" t="s">
        <v>354</v>
      </c>
      <c r="N97" t="s">
        <v>523</v>
      </c>
    </row>
  </sheetData>
  <autoFilter ref="A1:K97" xr:uid="{3E8B6EE7-FF21-4689-9432-70A87B6AEE2B}">
    <filterColumn colId="8">
      <filters>
        <filter val="b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"/>
  <sheetViews>
    <sheetView tabSelected="1" zoomScale="55" zoomScaleNormal="55" workbookViewId="0">
      <selection activeCell="AF2" sqref="AF2"/>
    </sheetView>
  </sheetViews>
  <sheetFormatPr defaultRowHeight="14.4"/>
  <cols>
    <col min="1" max="1" width="10.6640625" customWidth="1"/>
    <col min="2" max="2" width="13.21875" style="20" customWidth="1"/>
    <col min="3" max="3" width="11.5546875" style="20" customWidth="1"/>
    <col min="4" max="4" width="10.44140625" customWidth="1"/>
    <col min="5" max="5" width="10.5546875" customWidth="1"/>
    <col min="6" max="6" width="9.5546875" style="20" customWidth="1"/>
    <col min="7" max="7" width="10.21875" style="20" customWidth="1"/>
    <col min="8" max="10" width="7.77734375" style="25" customWidth="1"/>
    <col min="11" max="15" width="8.88671875" style="20" customWidth="1"/>
    <col min="16" max="16" width="12.5546875" style="16" customWidth="1"/>
    <col min="17" max="18" width="12.5546875" style="32" customWidth="1"/>
    <col min="19" max="19" width="13.6640625" style="12" customWidth="1"/>
    <col min="20" max="20" width="12.44140625" style="12" customWidth="1"/>
    <col min="21" max="21" width="7.6640625" style="12" customWidth="1"/>
    <col min="22" max="22" width="11.6640625" style="12" customWidth="1"/>
    <col min="23" max="23" width="8" style="12" customWidth="1"/>
    <col min="24" max="24" width="7.6640625" style="12" customWidth="1"/>
    <col min="25" max="25" width="8.88671875" style="12" customWidth="1"/>
    <col min="26" max="26" width="6.5546875" style="12" customWidth="1"/>
    <col min="27" max="27" width="17.6640625" style="12" customWidth="1"/>
    <col min="28" max="28" width="11.5546875" style="20" customWidth="1"/>
    <col min="29" max="29" width="13.21875" style="20" customWidth="1"/>
    <col min="30" max="30" width="14.5546875" style="20" customWidth="1"/>
    <col min="31" max="32" width="17.33203125" style="20" customWidth="1"/>
    <col min="33" max="33" width="53.88671875" customWidth="1"/>
    <col min="34" max="34" width="15.109375" bestFit="1" customWidth="1"/>
    <col min="35" max="35" width="11.5546875" customWidth="1"/>
  </cols>
  <sheetData>
    <row r="1" spans="1:35" s="6" customFormat="1" ht="44.4" customHeight="1" thickBot="1">
      <c r="A1" s="21" t="s">
        <v>565</v>
      </c>
      <c r="B1" s="10" t="s">
        <v>0</v>
      </c>
      <c r="C1" s="10" t="s">
        <v>658</v>
      </c>
      <c r="D1" s="5" t="s">
        <v>1</v>
      </c>
      <c r="E1" s="5" t="s">
        <v>2</v>
      </c>
      <c r="F1" s="10" t="s">
        <v>3</v>
      </c>
      <c r="G1" s="10" t="s">
        <v>4</v>
      </c>
      <c r="H1" s="23" t="s">
        <v>5</v>
      </c>
      <c r="I1" s="23" t="s">
        <v>6</v>
      </c>
      <c r="J1" s="23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527</v>
      </c>
      <c r="P1" s="29" t="s">
        <v>12</v>
      </c>
      <c r="Q1" s="31" t="s">
        <v>656</v>
      </c>
      <c r="R1" s="31" t="s">
        <v>657</v>
      </c>
      <c r="S1" s="10" t="s">
        <v>549</v>
      </c>
      <c r="T1" s="10" t="s">
        <v>557</v>
      </c>
      <c r="U1" s="10" t="s">
        <v>544</v>
      </c>
      <c r="V1" s="10" t="s">
        <v>556</v>
      </c>
      <c r="W1" s="10" t="s">
        <v>541</v>
      </c>
      <c r="X1" s="10" t="s">
        <v>540</v>
      </c>
      <c r="Y1" s="10" t="s">
        <v>543</v>
      </c>
      <c r="Z1" s="10" t="s">
        <v>542</v>
      </c>
      <c r="AA1" s="10" t="s">
        <v>548</v>
      </c>
      <c r="AB1" s="10" t="s">
        <v>13</v>
      </c>
      <c r="AC1" s="24" t="s">
        <v>553</v>
      </c>
      <c r="AD1" s="24" t="s">
        <v>552</v>
      </c>
      <c r="AE1" s="24" t="s">
        <v>554</v>
      </c>
      <c r="AF1" s="24" t="s">
        <v>661</v>
      </c>
      <c r="AG1" s="5" t="s">
        <v>14</v>
      </c>
      <c r="AH1" s="10" t="s">
        <v>533</v>
      </c>
      <c r="AI1" s="5" t="s">
        <v>550</v>
      </c>
    </row>
    <row r="2" spans="1:35">
      <c r="A2" s="22" t="s">
        <v>558</v>
      </c>
      <c r="B2" s="20" t="s">
        <v>15</v>
      </c>
      <c r="C2" s="20" t="s">
        <v>660</v>
      </c>
      <c r="D2" t="s">
        <v>33</v>
      </c>
      <c r="E2" t="s">
        <v>51</v>
      </c>
      <c r="F2" s="20" t="s">
        <v>66</v>
      </c>
      <c r="G2" s="20" t="s">
        <v>66</v>
      </c>
      <c r="H2" s="25" t="s">
        <v>67</v>
      </c>
      <c r="I2" s="25" t="s">
        <v>85</v>
      </c>
      <c r="J2" s="25" t="s">
        <v>91</v>
      </c>
      <c r="K2" s="20" t="s">
        <v>66</v>
      </c>
      <c r="L2" s="20" t="s">
        <v>66</v>
      </c>
      <c r="M2" s="20" t="s">
        <v>66</v>
      </c>
      <c r="N2" s="20" t="s">
        <v>66</v>
      </c>
      <c r="O2" s="20">
        <v>1</v>
      </c>
      <c r="P2" s="16" t="s">
        <v>66</v>
      </c>
      <c r="Q2" s="32">
        <v>52</v>
      </c>
      <c r="S2" s="12" t="s">
        <v>535</v>
      </c>
      <c r="T2" s="26">
        <v>57</v>
      </c>
      <c r="U2" s="11">
        <v>-1</v>
      </c>
      <c r="V2" s="11">
        <v>4</v>
      </c>
      <c r="W2" s="12">
        <v>7</v>
      </c>
      <c r="X2" s="12">
        <v>13</v>
      </c>
      <c r="Y2" s="12">
        <v>10</v>
      </c>
      <c r="Z2" s="12">
        <v>45</v>
      </c>
      <c r="AA2" s="12" t="s">
        <v>655</v>
      </c>
      <c r="AB2" s="20" t="s">
        <v>528</v>
      </c>
      <c r="AC2" s="12">
        <f>VLOOKUP(B2,ci!$A$1:$J$96,10,FALSE)</f>
        <v>5</v>
      </c>
      <c r="AD2" s="12">
        <f>IFERROR(VLOOKUP(B2,cw!$B$1:$K$96,10,FALSE),100)</f>
        <v>100</v>
      </c>
      <c r="AE2" s="12">
        <f>IF(AC2=100,AD2,AC2)</f>
        <v>5</v>
      </c>
      <c r="AF2" s="12" t="e">
        <f>AE14:AE15</f>
        <v>#VALUE!</v>
      </c>
      <c r="AG2" t="s">
        <v>96</v>
      </c>
      <c r="AI2" s="2">
        <v>1</v>
      </c>
    </row>
    <row r="3" spans="1:35">
      <c r="A3" s="22" t="s">
        <v>559</v>
      </c>
      <c r="B3" s="20" t="s">
        <v>16</v>
      </c>
      <c r="C3" s="20" t="s">
        <v>660</v>
      </c>
      <c r="D3" t="s">
        <v>34</v>
      </c>
      <c r="E3" t="s">
        <v>52</v>
      </c>
      <c r="F3" s="20" t="s">
        <v>66</v>
      </c>
      <c r="G3" s="20" t="s">
        <v>66</v>
      </c>
      <c r="H3" s="25" t="s">
        <v>68</v>
      </c>
      <c r="I3" s="25" t="s">
        <v>86</v>
      </c>
      <c r="J3" s="25" t="s">
        <v>91</v>
      </c>
      <c r="K3" s="20" t="s">
        <v>66</v>
      </c>
      <c r="L3" s="20" t="s">
        <v>66</v>
      </c>
      <c r="M3" s="20" t="s">
        <v>66</v>
      </c>
      <c r="N3" s="20" t="s">
        <v>66</v>
      </c>
      <c r="O3" s="20">
        <v>1</v>
      </c>
      <c r="P3" s="16" t="s">
        <v>66</v>
      </c>
      <c r="Q3" s="32">
        <v>52</v>
      </c>
      <c r="S3" s="12" t="s">
        <v>535</v>
      </c>
      <c r="T3" s="27">
        <v>54</v>
      </c>
      <c r="U3" s="11">
        <v>-1</v>
      </c>
      <c r="V3" s="11">
        <v>2</v>
      </c>
      <c r="W3" s="11">
        <v>7</v>
      </c>
      <c r="X3" s="11">
        <v>13</v>
      </c>
      <c r="Y3" s="11">
        <v>10</v>
      </c>
      <c r="Z3" s="11">
        <v>45</v>
      </c>
      <c r="AA3" s="11" t="s">
        <v>655</v>
      </c>
      <c r="AB3" s="20" t="s">
        <v>528</v>
      </c>
      <c r="AC3" s="12">
        <f>VLOOKUP(B3,ci!$A$1:$J$96,10,FALSE)</f>
        <v>5</v>
      </c>
      <c r="AD3" s="12">
        <f>IFERROR(VLOOKUP(B3,cw!$B$1:$K$96,10,FALSE),100)</f>
        <v>100</v>
      </c>
      <c r="AE3" s="12">
        <f t="shared" ref="AE3:AE66" si="0">IF(AC3=100,AD3,AC3)</f>
        <v>5</v>
      </c>
      <c r="AF3" s="12" t="str">
        <f t="shared" ref="AF2:AF33" si="1">IF(AE3=5,"BS-S+",IF(AE3=4,"BS-S",IF(AE3=3,"BS-Ves",IF(AE3=2,"Amy",IF(AE3=1,"NTr",IF(AE3=0,"Pyr"))))))</f>
        <v>BS-S+</v>
      </c>
      <c r="AG3" t="s">
        <v>97</v>
      </c>
      <c r="AI3" s="11">
        <v>2</v>
      </c>
    </row>
    <row r="4" spans="1:35">
      <c r="A4" s="22" t="s">
        <v>560</v>
      </c>
      <c r="B4" s="20" t="s">
        <v>17</v>
      </c>
      <c r="C4" s="20" t="s">
        <v>660</v>
      </c>
      <c r="D4" t="s">
        <v>35</v>
      </c>
      <c r="E4" t="s">
        <v>53</v>
      </c>
      <c r="F4" s="20" t="s">
        <v>66</v>
      </c>
      <c r="G4" s="20" t="s">
        <v>66</v>
      </c>
      <c r="H4" s="25" t="s">
        <v>69</v>
      </c>
      <c r="I4" s="25" t="s">
        <v>87</v>
      </c>
      <c r="J4" s="25" t="s">
        <v>92</v>
      </c>
      <c r="K4" s="20" t="s">
        <v>66</v>
      </c>
      <c r="L4" s="20" t="s">
        <v>66</v>
      </c>
      <c r="M4" s="20" t="s">
        <v>66</v>
      </c>
      <c r="N4" s="20" t="s">
        <v>66</v>
      </c>
      <c r="O4" s="20">
        <v>1</v>
      </c>
      <c r="P4" s="16" t="s">
        <v>66</v>
      </c>
      <c r="Q4" s="32">
        <v>42</v>
      </c>
      <c r="S4" s="12" t="s">
        <v>535</v>
      </c>
      <c r="T4" s="27">
        <v>50.5</v>
      </c>
      <c r="U4" s="11">
        <v>-1</v>
      </c>
      <c r="V4" s="11">
        <v>3</v>
      </c>
      <c r="W4" s="11">
        <v>7</v>
      </c>
      <c r="X4" s="11">
        <v>13</v>
      </c>
      <c r="Y4" s="11">
        <v>10</v>
      </c>
      <c r="Z4" s="11">
        <v>42</v>
      </c>
      <c r="AA4" s="11" t="s">
        <v>655</v>
      </c>
      <c r="AB4" s="20" t="s">
        <v>528</v>
      </c>
      <c r="AC4" s="12">
        <f>VLOOKUP(B4,ci!$A$1:$J$96,10,FALSE)</f>
        <v>4</v>
      </c>
      <c r="AD4" s="12">
        <f>IFERROR(VLOOKUP(B4,cw!$B$1:$K$96,10,FALSE),100)</f>
        <v>100</v>
      </c>
      <c r="AE4" s="12">
        <f t="shared" si="0"/>
        <v>4</v>
      </c>
      <c r="AF4" s="12" t="str">
        <f t="shared" si="1"/>
        <v>BS-S</v>
      </c>
      <c r="AG4" t="s">
        <v>98</v>
      </c>
      <c r="AI4" s="2">
        <v>3</v>
      </c>
    </row>
    <row r="5" spans="1:35">
      <c r="A5" s="22" t="s">
        <v>561</v>
      </c>
      <c r="B5" s="20" t="s">
        <v>18</v>
      </c>
      <c r="C5" s="20" t="s">
        <v>660</v>
      </c>
      <c r="D5" t="s">
        <v>36</v>
      </c>
      <c r="E5" t="s">
        <v>54</v>
      </c>
      <c r="F5" s="20" t="s">
        <v>66</v>
      </c>
      <c r="G5" s="20" t="s">
        <v>66</v>
      </c>
      <c r="H5" s="25" t="s">
        <v>70</v>
      </c>
      <c r="I5" s="25" t="s">
        <v>88</v>
      </c>
      <c r="J5" s="25" t="s">
        <v>93</v>
      </c>
      <c r="K5" s="20" t="s">
        <v>66</v>
      </c>
      <c r="L5" s="20" t="s">
        <v>66</v>
      </c>
      <c r="M5" s="20" t="s">
        <v>66</v>
      </c>
      <c r="N5" s="20" t="s">
        <v>66</v>
      </c>
      <c r="O5" s="20">
        <v>1</v>
      </c>
      <c r="P5" s="16" t="s">
        <v>66</v>
      </c>
      <c r="Q5" s="32">
        <v>47</v>
      </c>
      <c r="S5" s="12" t="s">
        <v>535</v>
      </c>
      <c r="T5" s="27">
        <v>246</v>
      </c>
      <c r="U5" s="11">
        <v>1</v>
      </c>
      <c r="V5" s="11">
        <v>2</v>
      </c>
      <c r="W5" s="11">
        <v>7</v>
      </c>
      <c r="X5" s="11">
        <v>13</v>
      </c>
      <c r="Y5" s="11">
        <v>8</v>
      </c>
      <c r="Z5" s="11">
        <v>46</v>
      </c>
      <c r="AA5" s="11" t="s">
        <v>655</v>
      </c>
      <c r="AB5" s="20" t="s">
        <v>532</v>
      </c>
      <c r="AC5" s="12">
        <f>VLOOKUP(B5,ci!$A$1:$J$96,10,FALSE)</f>
        <v>100</v>
      </c>
      <c r="AD5" s="12">
        <f>IFERROR(VLOOKUP(B5,cw!$B$1:$K$96,10,FALSE),100)</f>
        <v>3</v>
      </c>
      <c r="AE5" s="12">
        <f t="shared" si="0"/>
        <v>3</v>
      </c>
      <c r="AF5" s="12" t="str">
        <f t="shared" si="1"/>
        <v>BS-Ves</v>
      </c>
      <c r="AG5" t="s">
        <v>99</v>
      </c>
      <c r="AI5" s="11">
        <v>4</v>
      </c>
    </row>
    <row r="6" spans="1:35">
      <c r="A6" s="22" t="s">
        <v>562</v>
      </c>
      <c r="B6" s="20" t="s">
        <v>19</v>
      </c>
      <c r="C6" s="20" t="s">
        <v>660</v>
      </c>
      <c r="D6" t="s">
        <v>37</v>
      </c>
      <c r="E6" t="s">
        <v>55</v>
      </c>
      <c r="F6" s="20" t="s">
        <v>66</v>
      </c>
      <c r="G6" s="20" t="s">
        <v>66</v>
      </c>
      <c r="H6" s="25" t="s">
        <v>71</v>
      </c>
      <c r="I6" s="25" t="s">
        <v>89</v>
      </c>
      <c r="J6" s="25" t="s">
        <v>94</v>
      </c>
      <c r="K6" s="20" t="s">
        <v>66</v>
      </c>
      <c r="L6" s="20" t="s">
        <v>66</v>
      </c>
      <c r="M6" s="20" t="s">
        <v>66</v>
      </c>
      <c r="N6" s="20" t="s">
        <v>66</v>
      </c>
      <c r="O6" s="20">
        <v>1</v>
      </c>
      <c r="P6" s="16" t="s">
        <v>66</v>
      </c>
      <c r="Q6" s="32">
        <v>47</v>
      </c>
      <c r="S6" s="12" t="s">
        <v>535</v>
      </c>
      <c r="T6" s="27">
        <v>249.5</v>
      </c>
      <c r="U6" s="11">
        <v>1</v>
      </c>
      <c r="V6" s="11">
        <v>2</v>
      </c>
      <c r="W6" s="11">
        <v>7</v>
      </c>
      <c r="X6" s="11">
        <v>13</v>
      </c>
      <c r="Y6" s="11">
        <v>8</v>
      </c>
      <c r="Z6" s="11">
        <v>43</v>
      </c>
      <c r="AA6" s="11" t="s">
        <v>655</v>
      </c>
      <c r="AB6" s="20" t="s">
        <v>532</v>
      </c>
      <c r="AC6" s="12">
        <f>VLOOKUP(B6,ci!$A$1:$J$96,10,FALSE)</f>
        <v>100</v>
      </c>
      <c r="AD6" s="12">
        <f>IFERROR(VLOOKUP(B6,cw!$B$1:$K$96,10,FALSE),100)</f>
        <v>4</v>
      </c>
      <c r="AE6" s="12">
        <f t="shared" si="0"/>
        <v>4</v>
      </c>
      <c r="AF6" s="12" t="str">
        <f t="shared" si="1"/>
        <v>BS-S</v>
      </c>
      <c r="AG6" t="s">
        <v>100</v>
      </c>
      <c r="AI6" s="2">
        <v>5</v>
      </c>
    </row>
    <row r="7" spans="1:35">
      <c r="A7" s="22" t="s">
        <v>563</v>
      </c>
      <c r="B7" s="20" t="s">
        <v>20</v>
      </c>
      <c r="C7" s="20" t="s">
        <v>660</v>
      </c>
      <c r="D7" t="s">
        <v>38</v>
      </c>
      <c r="E7" t="s">
        <v>56</v>
      </c>
      <c r="F7" s="20" t="s">
        <v>66</v>
      </c>
      <c r="G7" s="20" t="s">
        <v>66</v>
      </c>
      <c r="H7" s="25" t="s">
        <v>72</v>
      </c>
      <c r="I7" s="25" t="s">
        <v>90</v>
      </c>
      <c r="J7" s="25" t="s">
        <v>95</v>
      </c>
      <c r="K7" s="20" t="s">
        <v>66</v>
      </c>
      <c r="L7" s="20" t="s">
        <v>66</v>
      </c>
      <c r="M7" s="20" t="s">
        <v>66</v>
      </c>
      <c r="N7" s="20" t="s">
        <v>66</v>
      </c>
      <c r="O7" s="20">
        <v>1</v>
      </c>
      <c r="P7" s="16" t="s">
        <v>66</v>
      </c>
      <c r="Q7" s="32">
        <v>52</v>
      </c>
      <c r="S7" s="12" t="s">
        <v>535</v>
      </c>
      <c r="T7" s="27">
        <v>379.8</v>
      </c>
      <c r="U7" s="11">
        <v>-1</v>
      </c>
      <c r="V7" s="11">
        <v>4.5</v>
      </c>
      <c r="W7" s="11">
        <v>7</v>
      </c>
      <c r="X7" s="11">
        <v>8</v>
      </c>
      <c r="Y7" s="11">
        <v>10</v>
      </c>
      <c r="Z7" s="11">
        <v>41</v>
      </c>
      <c r="AA7" s="11" t="s">
        <v>655</v>
      </c>
      <c r="AB7" s="20" t="s">
        <v>528</v>
      </c>
      <c r="AC7" s="12">
        <f>VLOOKUP(B7,ci!$A$1:$J$96,10,FALSE)</f>
        <v>4</v>
      </c>
      <c r="AD7" s="12">
        <f>IFERROR(VLOOKUP(B7,cw!$B$1:$K$96,10,FALSE),100)</f>
        <v>100</v>
      </c>
      <c r="AE7" s="12">
        <f t="shared" si="0"/>
        <v>4</v>
      </c>
      <c r="AF7" s="12" t="str">
        <f t="shared" si="1"/>
        <v>BS-S</v>
      </c>
      <c r="AG7" t="s">
        <v>101</v>
      </c>
      <c r="AI7" s="11">
        <v>6</v>
      </c>
    </row>
    <row r="8" spans="1:35">
      <c r="A8" s="22" t="s">
        <v>564</v>
      </c>
      <c r="B8" s="20" t="s">
        <v>21</v>
      </c>
      <c r="C8" s="20" t="s">
        <v>660</v>
      </c>
      <c r="D8" t="s">
        <v>39</v>
      </c>
      <c r="E8" t="s">
        <v>57</v>
      </c>
      <c r="F8" s="20" t="s">
        <v>66</v>
      </c>
      <c r="G8" s="20" t="s">
        <v>66</v>
      </c>
      <c r="H8" s="25" t="s">
        <v>73</v>
      </c>
      <c r="I8" s="25" t="s">
        <v>66</v>
      </c>
      <c r="J8" s="25" t="s">
        <v>66</v>
      </c>
      <c r="K8" s="20" t="s">
        <v>66</v>
      </c>
      <c r="L8" s="20" t="s">
        <v>66</v>
      </c>
      <c r="M8" s="20" t="s">
        <v>66</v>
      </c>
      <c r="N8" s="20" t="s">
        <v>66</v>
      </c>
      <c r="O8" s="20">
        <v>1</v>
      </c>
      <c r="P8" s="16" t="s">
        <v>66</v>
      </c>
      <c r="Q8" s="32">
        <v>44</v>
      </c>
      <c r="S8" s="12" t="s">
        <v>535</v>
      </c>
      <c r="T8" s="27">
        <v>755.4</v>
      </c>
      <c r="U8" s="11">
        <v>0</v>
      </c>
      <c r="V8" s="11">
        <v>7</v>
      </c>
      <c r="W8" s="11">
        <v>2</v>
      </c>
      <c r="X8" s="11">
        <v>13</v>
      </c>
      <c r="Y8" s="11">
        <v>15</v>
      </c>
      <c r="Z8" s="11">
        <v>41</v>
      </c>
      <c r="AA8" s="11" t="s">
        <v>545</v>
      </c>
      <c r="AB8" s="20" t="s">
        <v>529</v>
      </c>
      <c r="AC8" s="12">
        <f>VLOOKUP(B8,ci!$A$1:$J$96,10,FALSE)</f>
        <v>100</v>
      </c>
      <c r="AD8" s="12">
        <f>IFERROR(VLOOKUP(B8,cw!$B$1:$K$96,10,FALSE),100)</f>
        <v>2</v>
      </c>
      <c r="AE8" s="12">
        <f t="shared" si="0"/>
        <v>2</v>
      </c>
      <c r="AF8" s="12" t="str">
        <f t="shared" si="1"/>
        <v>Amy</v>
      </c>
      <c r="AG8" t="s">
        <v>102</v>
      </c>
      <c r="AI8" s="2">
        <v>7</v>
      </c>
    </row>
    <row r="9" spans="1:35">
      <c r="A9" s="22" t="s">
        <v>566</v>
      </c>
      <c r="B9" s="20" t="s">
        <v>22</v>
      </c>
      <c r="C9" s="20" t="s">
        <v>660</v>
      </c>
      <c r="D9" t="s">
        <v>40</v>
      </c>
      <c r="E9" t="s">
        <v>58</v>
      </c>
      <c r="F9" s="20" t="s">
        <v>66</v>
      </c>
      <c r="G9" s="20" t="s">
        <v>66</v>
      </c>
      <c r="H9" s="25" t="s">
        <v>74</v>
      </c>
      <c r="I9" s="25" t="s">
        <v>66</v>
      </c>
      <c r="J9" s="25" t="s">
        <v>66</v>
      </c>
      <c r="K9" s="20" t="s">
        <v>66</v>
      </c>
      <c r="L9" s="20" t="s">
        <v>66</v>
      </c>
      <c r="M9" s="20" t="s">
        <v>66</v>
      </c>
      <c r="N9" s="20" t="s">
        <v>66</v>
      </c>
      <c r="O9" s="20">
        <v>1</v>
      </c>
      <c r="P9" s="16" t="s">
        <v>66</v>
      </c>
      <c r="Q9" s="32">
        <v>44</v>
      </c>
      <c r="S9" s="12" t="s">
        <v>535</v>
      </c>
      <c r="T9" s="27">
        <v>755.4</v>
      </c>
      <c r="U9" s="11">
        <v>0</v>
      </c>
      <c r="V9" s="11">
        <v>6</v>
      </c>
      <c r="W9" s="11">
        <v>2</v>
      </c>
      <c r="X9" s="11">
        <v>13</v>
      </c>
      <c r="Y9" s="11">
        <v>15</v>
      </c>
      <c r="Z9" s="11">
        <v>41</v>
      </c>
      <c r="AA9" s="11" t="s">
        <v>545</v>
      </c>
      <c r="AB9" s="20" t="s">
        <v>529</v>
      </c>
      <c r="AC9" s="12">
        <f>VLOOKUP(B9,ci!$A$1:$J$96,10,FALSE)</f>
        <v>100</v>
      </c>
      <c r="AD9" s="12">
        <f>IFERROR(VLOOKUP(B9,cw!$B$1:$K$96,10,FALSE),100)</f>
        <v>2</v>
      </c>
      <c r="AE9" s="12">
        <f t="shared" si="0"/>
        <v>2</v>
      </c>
      <c r="AF9" s="12" t="str">
        <f t="shared" si="1"/>
        <v>Amy</v>
      </c>
      <c r="AG9" t="s">
        <v>103</v>
      </c>
      <c r="AI9" s="11">
        <v>8</v>
      </c>
    </row>
    <row r="10" spans="1:35">
      <c r="A10" s="22" t="s">
        <v>567</v>
      </c>
      <c r="B10" s="20" t="s">
        <v>23</v>
      </c>
      <c r="C10" s="20" t="s">
        <v>660</v>
      </c>
      <c r="D10" t="s">
        <v>41</v>
      </c>
      <c r="E10" t="s">
        <v>59</v>
      </c>
      <c r="F10" s="20" t="s">
        <v>66</v>
      </c>
      <c r="G10" s="20" t="s">
        <v>66</v>
      </c>
      <c r="H10" s="25" t="s">
        <v>75</v>
      </c>
      <c r="I10" s="25" t="s">
        <v>66</v>
      </c>
      <c r="J10" s="25" t="s">
        <v>66</v>
      </c>
      <c r="K10" s="20" t="s">
        <v>66</v>
      </c>
      <c r="L10" s="20" t="s">
        <v>66</v>
      </c>
      <c r="M10" s="20" t="s">
        <v>66</v>
      </c>
      <c r="N10" s="20" t="s">
        <v>66</v>
      </c>
      <c r="O10" s="20">
        <v>1</v>
      </c>
      <c r="P10" s="16" t="s">
        <v>66</v>
      </c>
      <c r="Q10" s="32">
        <v>44</v>
      </c>
      <c r="S10" s="12" t="s">
        <v>535</v>
      </c>
      <c r="T10" s="27">
        <v>755.4</v>
      </c>
      <c r="U10" s="11">
        <v>0</v>
      </c>
      <c r="V10" s="11">
        <v>5</v>
      </c>
      <c r="W10" s="11">
        <v>2</v>
      </c>
      <c r="X10" s="11">
        <v>13</v>
      </c>
      <c r="Y10" s="11">
        <v>15</v>
      </c>
      <c r="Z10" s="11">
        <v>41</v>
      </c>
      <c r="AA10" s="11" t="s">
        <v>545</v>
      </c>
      <c r="AB10" s="20" t="s">
        <v>529</v>
      </c>
      <c r="AC10" s="12">
        <f>VLOOKUP(B10,ci!$A$1:$J$96,10,FALSE)</f>
        <v>100</v>
      </c>
      <c r="AD10" s="12">
        <f>IFERROR(VLOOKUP(B10,cw!$B$1:$K$96,10,FALSE),100)</f>
        <v>2</v>
      </c>
      <c r="AE10" s="12">
        <f t="shared" si="0"/>
        <v>2</v>
      </c>
      <c r="AF10" s="12" t="str">
        <f t="shared" si="1"/>
        <v>Amy</v>
      </c>
      <c r="AG10" t="s">
        <v>104</v>
      </c>
      <c r="AI10" s="2">
        <v>9</v>
      </c>
    </row>
    <row r="11" spans="1:35">
      <c r="A11" s="22" t="s">
        <v>568</v>
      </c>
      <c r="B11" s="20" t="s">
        <v>24</v>
      </c>
      <c r="C11" s="20" t="s">
        <v>660</v>
      </c>
      <c r="D11" t="s">
        <v>42</v>
      </c>
      <c r="E11" t="s">
        <v>58</v>
      </c>
      <c r="F11" s="20" t="s">
        <v>66</v>
      </c>
      <c r="G11" s="20" t="s">
        <v>66</v>
      </c>
      <c r="H11" s="25" t="s">
        <v>76</v>
      </c>
      <c r="I11" s="25" t="s">
        <v>66</v>
      </c>
      <c r="J11" s="25" t="s">
        <v>66</v>
      </c>
      <c r="K11" s="20" t="s">
        <v>66</v>
      </c>
      <c r="L11" s="20" t="s">
        <v>66</v>
      </c>
      <c r="M11" s="20" t="s">
        <v>66</v>
      </c>
      <c r="N11" s="20" t="s">
        <v>66</v>
      </c>
      <c r="O11" s="20">
        <v>1</v>
      </c>
      <c r="P11" s="16" t="s">
        <v>66</v>
      </c>
      <c r="Q11" s="32">
        <v>44</v>
      </c>
      <c r="S11" s="12" t="s">
        <v>535</v>
      </c>
      <c r="T11" s="27">
        <v>758.6</v>
      </c>
      <c r="U11" s="11">
        <v>0</v>
      </c>
      <c r="V11" s="11">
        <v>7</v>
      </c>
      <c r="W11" s="11">
        <v>2</v>
      </c>
      <c r="X11" s="11">
        <v>13</v>
      </c>
      <c r="Y11" s="11">
        <v>15</v>
      </c>
      <c r="Z11" s="11">
        <v>41</v>
      </c>
      <c r="AA11" s="11" t="s">
        <v>545</v>
      </c>
      <c r="AB11" s="20" t="s">
        <v>529</v>
      </c>
      <c r="AC11" s="12">
        <f>VLOOKUP(B11,ci!$A$1:$J$96,10,FALSE)</f>
        <v>100</v>
      </c>
      <c r="AD11" s="12">
        <f>IFERROR(VLOOKUP(B11,cw!$B$1:$K$96,10,FALSE),100)</f>
        <v>2</v>
      </c>
      <c r="AE11" s="12">
        <f t="shared" si="0"/>
        <v>2</v>
      </c>
      <c r="AF11" s="12" t="str">
        <f t="shared" si="1"/>
        <v>Amy</v>
      </c>
      <c r="AG11" t="s">
        <v>105</v>
      </c>
      <c r="AI11" s="11">
        <v>10</v>
      </c>
    </row>
    <row r="12" spans="1:35">
      <c r="A12" s="22" t="s">
        <v>569</v>
      </c>
      <c r="B12" s="20" t="s">
        <v>25</v>
      </c>
      <c r="C12" s="20" t="s">
        <v>660</v>
      </c>
      <c r="D12" t="s">
        <v>43</v>
      </c>
      <c r="E12" t="s">
        <v>60</v>
      </c>
      <c r="F12" s="20" t="s">
        <v>66</v>
      </c>
      <c r="G12" s="20" t="s">
        <v>66</v>
      </c>
      <c r="H12" s="25" t="s">
        <v>77</v>
      </c>
      <c r="I12" s="25" t="s">
        <v>66</v>
      </c>
      <c r="J12" s="25" t="s">
        <v>66</v>
      </c>
      <c r="K12" s="20" t="s">
        <v>66</v>
      </c>
      <c r="L12" s="20" t="s">
        <v>66</v>
      </c>
      <c r="M12" s="20" t="s">
        <v>66</v>
      </c>
      <c r="N12" s="20" t="s">
        <v>66</v>
      </c>
      <c r="O12" s="20">
        <v>1</v>
      </c>
      <c r="P12" s="16" t="s">
        <v>66</v>
      </c>
      <c r="Q12" s="32">
        <v>44</v>
      </c>
      <c r="S12" s="12" t="s">
        <v>535</v>
      </c>
      <c r="T12" s="27">
        <v>758.6</v>
      </c>
      <c r="U12" s="11">
        <v>0</v>
      </c>
      <c r="V12" s="11">
        <v>6</v>
      </c>
      <c r="W12" s="11">
        <v>2</v>
      </c>
      <c r="X12" s="11">
        <v>13</v>
      </c>
      <c r="Y12" s="11">
        <v>15</v>
      </c>
      <c r="Z12" s="11">
        <v>41</v>
      </c>
      <c r="AA12" s="11" t="s">
        <v>545</v>
      </c>
      <c r="AB12" s="20" t="s">
        <v>529</v>
      </c>
      <c r="AC12" s="12">
        <f>VLOOKUP(B12,ci!$A$1:$J$96,10,FALSE)</f>
        <v>100</v>
      </c>
      <c r="AD12" s="12">
        <f>IFERROR(VLOOKUP(B12,cw!$B$1:$K$96,10,FALSE),100)</f>
        <v>2</v>
      </c>
      <c r="AE12" s="12">
        <f t="shared" si="0"/>
        <v>2</v>
      </c>
      <c r="AF12" s="12" t="str">
        <f t="shared" si="1"/>
        <v>Amy</v>
      </c>
      <c r="AG12" t="s">
        <v>106</v>
      </c>
      <c r="AI12" s="2">
        <v>11</v>
      </c>
    </row>
    <row r="13" spans="1:35">
      <c r="A13" s="22" t="s">
        <v>570</v>
      </c>
      <c r="B13" s="20" t="s">
        <v>26</v>
      </c>
      <c r="C13" s="20" t="s">
        <v>660</v>
      </c>
      <c r="D13" t="s">
        <v>44</v>
      </c>
      <c r="E13" t="s">
        <v>61</v>
      </c>
      <c r="F13" s="20" t="s">
        <v>66</v>
      </c>
      <c r="G13" s="20" t="s">
        <v>66</v>
      </c>
      <c r="H13" s="25" t="s">
        <v>78</v>
      </c>
      <c r="I13" s="25" t="s">
        <v>66</v>
      </c>
      <c r="J13" s="25" t="s">
        <v>66</v>
      </c>
      <c r="K13" s="20" t="s">
        <v>66</v>
      </c>
      <c r="L13" s="20" t="s">
        <v>66</v>
      </c>
      <c r="M13" s="20" t="s">
        <v>66</v>
      </c>
      <c r="N13" s="20" t="s">
        <v>66</v>
      </c>
      <c r="O13" s="20">
        <v>1</v>
      </c>
      <c r="P13" s="16" t="s">
        <v>66</v>
      </c>
      <c r="Q13" s="32">
        <v>44</v>
      </c>
      <c r="S13" s="12" t="s">
        <v>535</v>
      </c>
      <c r="T13" s="27">
        <v>758.6</v>
      </c>
      <c r="U13" s="11">
        <v>0</v>
      </c>
      <c r="V13" s="11">
        <v>5</v>
      </c>
      <c r="W13" s="11">
        <v>2</v>
      </c>
      <c r="X13" s="11">
        <v>13</v>
      </c>
      <c r="Y13" s="11">
        <v>15</v>
      </c>
      <c r="Z13" s="11">
        <v>41</v>
      </c>
      <c r="AA13" s="11" t="s">
        <v>545</v>
      </c>
      <c r="AB13" s="20" t="s">
        <v>529</v>
      </c>
      <c r="AC13" s="12">
        <f>VLOOKUP(B13,ci!$A$1:$J$96,10,FALSE)</f>
        <v>100</v>
      </c>
      <c r="AD13" s="12">
        <f>IFERROR(VLOOKUP(B13,cw!$B$1:$K$96,10,FALSE),100)</f>
        <v>2</v>
      </c>
      <c r="AE13" s="12">
        <f t="shared" si="0"/>
        <v>2</v>
      </c>
      <c r="AF13" s="12" t="str">
        <f t="shared" si="1"/>
        <v>Amy</v>
      </c>
      <c r="AG13" t="s">
        <v>107</v>
      </c>
      <c r="AI13" s="11">
        <v>12</v>
      </c>
    </row>
    <row r="14" spans="1:35">
      <c r="A14" s="22" t="s">
        <v>571</v>
      </c>
      <c r="B14" s="20" t="s">
        <v>27</v>
      </c>
      <c r="C14" s="20" t="s">
        <v>660</v>
      </c>
      <c r="D14" t="s">
        <v>45</v>
      </c>
      <c r="E14" t="s">
        <v>58</v>
      </c>
      <c r="F14" s="20" t="s">
        <v>66</v>
      </c>
      <c r="G14" s="20" t="s">
        <v>66</v>
      </c>
      <c r="H14" s="25" t="s">
        <v>79</v>
      </c>
      <c r="I14" s="25" t="s">
        <v>66</v>
      </c>
      <c r="J14" s="25" t="s">
        <v>66</v>
      </c>
      <c r="K14" s="20" t="s">
        <v>66</v>
      </c>
      <c r="L14" s="20" t="s">
        <v>66</v>
      </c>
      <c r="M14" s="20" t="s">
        <v>66</v>
      </c>
      <c r="N14" s="20" t="s">
        <v>66</v>
      </c>
      <c r="O14" s="20">
        <v>1</v>
      </c>
      <c r="P14" s="16" t="s">
        <v>66</v>
      </c>
      <c r="Q14" s="32">
        <v>50</v>
      </c>
      <c r="S14" s="12" t="s">
        <v>535</v>
      </c>
      <c r="T14" s="27">
        <v>797</v>
      </c>
      <c r="U14" s="11">
        <v>0</v>
      </c>
      <c r="V14" s="11">
        <v>7</v>
      </c>
      <c r="W14" s="11">
        <v>2</v>
      </c>
      <c r="X14" s="11">
        <v>13</v>
      </c>
      <c r="Y14" s="11">
        <v>15</v>
      </c>
      <c r="Z14" s="11">
        <v>41</v>
      </c>
      <c r="AA14" s="11" t="s">
        <v>545</v>
      </c>
      <c r="AB14" s="20" t="s">
        <v>529</v>
      </c>
      <c r="AC14" s="12">
        <f>VLOOKUP(B14,ci!$A$1:$J$96,10,FALSE)</f>
        <v>100</v>
      </c>
      <c r="AD14" s="12">
        <f>IFERROR(VLOOKUP(B14,cw!$B$1:$K$96,10,FALSE),100)</f>
        <v>2</v>
      </c>
      <c r="AE14" s="12">
        <f t="shared" si="0"/>
        <v>2</v>
      </c>
      <c r="AF14" s="12" t="str">
        <f t="shared" si="1"/>
        <v>Amy</v>
      </c>
      <c r="AG14" t="s">
        <v>108</v>
      </c>
      <c r="AI14" s="2">
        <v>13</v>
      </c>
    </row>
    <row r="15" spans="1:35">
      <c r="A15" s="22" t="s">
        <v>572</v>
      </c>
      <c r="B15" s="20" t="s">
        <v>28</v>
      </c>
      <c r="C15" s="20" t="s">
        <v>660</v>
      </c>
      <c r="D15" t="s">
        <v>46</v>
      </c>
      <c r="E15" t="s">
        <v>59</v>
      </c>
      <c r="F15" s="20" t="s">
        <v>66</v>
      </c>
      <c r="G15" s="20" t="s">
        <v>66</v>
      </c>
      <c r="H15" s="25" t="s">
        <v>80</v>
      </c>
      <c r="I15" s="25" t="s">
        <v>66</v>
      </c>
      <c r="J15" s="25" t="s">
        <v>66</v>
      </c>
      <c r="K15" s="20" t="s">
        <v>66</v>
      </c>
      <c r="L15" s="20" t="s">
        <v>66</v>
      </c>
      <c r="M15" s="20" t="s">
        <v>66</v>
      </c>
      <c r="N15" s="20" t="s">
        <v>66</v>
      </c>
      <c r="O15" s="20">
        <v>1</v>
      </c>
      <c r="P15" s="16" t="s">
        <v>66</v>
      </c>
      <c r="Q15" s="32">
        <v>50</v>
      </c>
      <c r="S15" s="12" t="s">
        <v>535</v>
      </c>
      <c r="T15" s="27">
        <v>797</v>
      </c>
      <c r="U15" s="11">
        <v>0</v>
      </c>
      <c r="V15" s="11">
        <v>6</v>
      </c>
      <c r="W15" s="11">
        <v>2</v>
      </c>
      <c r="X15" s="11">
        <v>13</v>
      </c>
      <c r="Y15" s="11">
        <v>15</v>
      </c>
      <c r="Z15" s="11">
        <v>41</v>
      </c>
      <c r="AA15" s="11" t="s">
        <v>545</v>
      </c>
      <c r="AB15" s="20" t="s">
        <v>529</v>
      </c>
      <c r="AC15" s="12">
        <f>VLOOKUP(B15,ci!$A$1:$J$96,10,FALSE)</f>
        <v>100</v>
      </c>
      <c r="AD15" s="12">
        <f>IFERROR(VLOOKUP(B15,cw!$B$1:$K$96,10,FALSE),100)</f>
        <v>2</v>
      </c>
      <c r="AE15" s="12">
        <f t="shared" si="0"/>
        <v>2</v>
      </c>
      <c r="AF15" s="12" t="str">
        <f t="shared" si="1"/>
        <v>Amy</v>
      </c>
      <c r="AG15" t="s">
        <v>109</v>
      </c>
      <c r="AI15" s="11">
        <v>14</v>
      </c>
    </row>
    <row r="16" spans="1:35">
      <c r="A16" s="22" t="s">
        <v>573</v>
      </c>
      <c r="B16" s="20" t="s">
        <v>29</v>
      </c>
      <c r="C16" s="20" t="s">
        <v>660</v>
      </c>
      <c r="D16" t="s">
        <v>47</v>
      </c>
      <c r="E16" t="s">
        <v>62</v>
      </c>
      <c r="F16" s="20" t="s">
        <v>66</v>
      </c>
      <c r="G16" s="20" t="s">
        <v>66</v>
      </c>
      <c r="H16" s="25" t="s">
        <v>81</v>
      </c>
      <c r="I16" s="25" t="s">
        <v>66</v>
      </c>
      <c r="J16" s="25" t="s">
        <v>66</v>
      </c>
      <c r="K16" s="20" t="s">
        <v>66</v>
      </c>
      <c r="L16" s="20" t="s">
        <v>66</v>
      </c>
      <c r="M16" s="20" t="s">
        <v>66</v>
      </c>
      <c r="N16" s="20" t="s">
        <v>66</v>
      </c>
      <c r="O16" s="20">
        <v>1</v>
      </c>
      <c r="P16" s="16" t="s">
        <v>66</v>
      </c>
      <c r="Q16" s="32">
        <v>50</v>
      </c>
      <c r="S16" s="12" t="s">
        <v>535</v>
      </c>
      <c r="T16" s="27">
        <v>797</v>
      </c>
      <c r="U16" s="11">
        <v>0</v>
      </c>
      <c r="V16" s="11">
        <v>5</v>
      </c>
      <c r="W16" s="11">
        <v>2</v>
      </c>
      <c r="X16" s="11">
        <v>13</v>
      </c>
      <c r="Y16" s="11">
        <v>15</v>
      </c>
      <c r="Z16" s="11">
        <v>41</v>
      </c>
      <c r="AA16" s="11" t="s">
        <v>545</v>
      </c>
      <c r="AB16" s="20" t="s">
        <v>529</v>
      </c>
      <c r="AC16" s="12">
        <f>VLOOKUP(B16,ci!$A$1:$J$96,10,FALSE)</f>
        <v>100</v>
      </c>
      <c r="AD16" s="12">
        <f>IFERROR(VLOOKUP(B16,cw!$B$1:$K$96,10,FALSE),100)</f>
        <v>2</v>
      </c>
      <c r="AE16" s="12">
        <f t="shared" si="0"/>
        <v>2</v>
      </c>
      <c r="AF16" s="12" t="str">
        <f t="shared" si="1"/>
        <v>Amy</v>
      </c>
      <c r="AG16" t="s">
        <v>110</v>
      </c>
      <c r="AI16" s="2">
        <v>15</v>
      </c>
    </row>
    <row r="17" spans="1:35">
      <c r="A17" s="22" t="s">
        <v>574</v>
      </c>
      <c r="B17" s="20" t="s">
        <v>30</v>
      </c>
      <c r="C17" s="20" t="s">
        <v>660</v>
      </c>
      <c r="D17" t="s">
        <v>48</v>
      </c>
      <c r="E17" t="s">
        <v>63</v>
      </c>
      <c r="F17" s="20" t="s">
        <v>66</v>
      </c>
      <c r="G17" s="20" t="s">
        <v>66</v>
      </c>
      <c r="H17" s="25" t="s">
        <v>82</v>
      </c>
      <c r="I17" s="25" t="s">
        <v>66</v>
      </c>
      <c r="J17" s="25" t="s">
        <v>66</v>
      </c>
      <c r="K17" s="20" t="s">
        <v>66</v>
      </c>
      <c r="L17" s="20" t="s">
        <v>66</v>
      </c>
      <c r="M17" s="20" t="s">
        <v>66</v>
      </c>
      <c r="N17" s="20" t="s">
        <v>66</v>
      </c>
      <c r="O17" s="20">
        <v>1</v>
      </c>
      <c r="P17" s="16" t="s">
        <v>66</v>
      </c>
      <c r="Q17" s="32">
        <v>50</v>
      </c>
      <c r="S17" s="12" t="s">
        <v>535</v>
      </c>
      <c r="T17" s="27">
        <v>800</v>
      </c>
      <c r="U17" s="11">
        <v>0</v>
      </c>
      <c r="V17" s="11">
        <v>7</v>
      </c>
      <c r="W17" s="11">
        <v>2</v>
      </c>
      <c r="X17" s="11">
        <v>13</v>
      </c>
      <c r="Y17" s="11">
        <v>15</v>
      </c>
      <c r="Z17" s="11">
        <v>41</v>
      </c>
      <c r="AA17" s="11" t="s">
        <v>545</v>
      </c>
      <c r="AB17" s="20" t="s">
        <v>529</v>
      </c>
      <c r="AC17" s="12">
        <f>VLOOKUP(B17,ci!$A$1:$J$96,10,FALSE)</f>
        <v>100</v>
      </c>
      <c r="AD17" s="12">
        <f>IFERROR(VLOOKUP(B17,cw!$B$1:$K$96,10,FALSE),100)</f>
        <v>2</v>
      </c>
      <c r="AE17" s="12">
        <f t="shared" si="0"/>
        <v>2</v>
      </c>
      <c r="AF17" s="12" t="str">
        <f t="shared" si="1"/>
        <v>Amy</v>
      </c>
      <c r="AG17" t="s">
        <v>111</v>
      </c>
      <c r="AI17" s="11">
        <v>16</v>
      </c>
    </row>
    <row r="18" spans="1:35">
      <c r="A18" s="22" t="s">
        <v>575</v>
      </c>
      <c r="B18" s="20" t="s">
        <v>31</v>
      </c>
      <c r="C18" s="20" t="s">
        <v>660</v>
      </c>
      <c r="D18" t="s">
        <v>49</v>
      </c>
      <c r="E18" t="s">
        <v>64</v>
      </c>
      <c r="F18" s="20" t="s">
        <v>66</v>
      </c>
      <c r="G18" s="20" t="s">
        <v>66</v>
      </c>
      <c r="H18" s="25" t="s">
        <v>83</v>
      </c>
      <c r="I18" s="25" t="s">
        <v>66</v>
      </c>
      <c r="J18" s="25" t="s">
        <v>66</v>
      </c>
      <c r="K18" s="20" t="s">
        <v>66</v>
      </c>
      <c r="L18" s="20" t="s">
        <v>66</v>
      </c>
      <c r="M18" s="20" t="s">
        <v>66</v>
      </c>
      <c r="N18" s="20" t="s">
        <v>66</v>
      </c>
      <c r="O18" s="20">
        <v>1</v>
      </c>
      <c r="P18" s="16" t="s">
        <v>66</v>
      </c>
      <c r="Q18" s="32">
        <v>50</v>
      </c>
      <c r="S18" s="12" t="s">
        <v>535</v>
      </c>
      <c r="T18" s="27">
        <v>800</v>
      </c>
      <c r="U18" s="11">
        <v>0</v>
      </c>
      <c r="V18" s="11">
        <v>6</v>
      </c>
      <c r="W18" s="11">
        <v>2</v>
      </c>
      <c r="X18" s="11">
        <v>13</v>
      </c>
      <c r="Y18" s="11">
        <v>15</v>
      </c>
      <c r="Z18" s="11">
        <v>41</v>
      </c>
      <c r="AA18" s="11" t="s">
        <v>545</v>
      </c>
      <c r="AB18" s="20" t="s">
        <v>529</v>
      </c>
      <c r="AC18" s="12">
        <f>VLOOKUP(B18,ci!$A$1:$J$96,10,FALSE)</f>
        <v>100</v>
      </c>
      <c r="AD18" s="12">
        <f>IFERROR(VLOOKUP(B18,cw!$B$1:$K$96,10,FALSE),100)</f>
        <v>2</v>
      </c>
      <c r="AE18" s="12">
        <f t="shared" si="0"/>
        <v>2</v>
      </c>
      <c r="AF18" s="12" t="str">
        <f t="shared" si="1"/>
        <v>Amy</v>
      </c>
      <c r="AG18" t="s">
        <v>112</v>
      </c>
      <c r="AI18" s="2">
        <v>17</v>
      </c>
    </row>
    <row r="19" spans="1:35">
      <c r="A19" s="22" t="s">
        <v>576</v>
      </c>
      <c r="B19" s="20" t="s">
        <v>32</v>
      </c>
      <c r="C19" s="20" t="s">
        <v>660</v>
      </c>
      <c r="D19" t="s">
        <v>50</v>
      </c>
      <c r="E19" t="s">
        <v>65</v>
      </c>
      <c r="F19" s="20" t="s">
        <v>66</v>
      </c>
      <c r="G19" s="20" t="s">
        <v>66</v>
      </c>
      <c r="H19" s="25" t="s">
        <v>84</v>
      </c>
      <c r="I19" s="25" t="s">
        <v>66</v>
      </c>
      <c r="J19" s="25" t="s">
        <v>66</v>
      </c>
      <c r="K19" s="20" t="s">
        <v>66</v>
      </c>
      <c r="L19" s="20" t="s">
        <v>66</v>
      </c>
      <c r="M19" s="20" t="s">
        <v>66</v>
      </c>
      <c r="N19" s="20" t="s">
        <v>66</v>
      </c>
      <c r="O19" s="20">
        <v>1</v>
      </c>
      <c r="P19" s="16" t="s">
        <v>66</v>
      </c>
      <c r="Q19" s="32">
        <v>50</v>
      </c>
      <c r="S19" s="12" t="s">
        <v>535</v>
      </c>
      <c r="T19" s="27">
        <v>800</v>
      </c>
      <c r="U19" s="11">
        <v>0</v>
      </c>
      <c r="V19" s="11">
        <v>5</v>
      </c>
      <c r="W19" s="11">
        <v>2</v>
      </c>
      <c r="X19" s="11">
        <v>13</v>
      </c>
      <c r="Y19" s="11">
        <v>15</v>
      </c>
      <c r="Z19" s="11">
        <v>41</v>
      </c>
      <c r="AA19" s="11" t="s">
        <v>545</v>
      </c>
      <c r="AB19" s="20" t="s">
        <v>529</v>
      </c>
      <c r="AC19" s="12">
        <f>VLOOKUP(B19,ci!$A$1:$J$96,10,FALSE)</f>
        <v>100</v>
      </c>
      <c r="AD19" s="12">
        <f>IFERROR(VLOOKUP(B19,cw!$B$1:$K$96,10,FALSE),100)</f>
        <v>2</v>
      </c>
      <c r="AE19" s="12">
        <f t="shared" si="0"/>
        <v>2</v>
      </c>
      <c r="AF19" s="12" t="str">
        <f t="shared" si="1"/>
        <v>Amy</v>
      </c>
      <c r="AG19" t="s">
        <v>113</v>
      </c>
      <c r="AI19" s="11">
        <v>18</v>
      </c>
    </row>
    <row r="20" spans="1:35">
      <c r="A20" s="22" t="s">
        <v>577</v>
      </c>
      <c r="B20" s="20" t="s">
        <v>114</v>
      </c>
      <c r="C20" s="20" t="s">
        <v>660</v>
      </c>
      <c r="D20" t="s">
        <v>115</v>
      </c>
      <c r="E20" t="s">
        <v>116</v>
      </c>
      <c r="F20" s="20" t="s">
        <v>66</v>
      </c>
      <c r="G20" s="20" t="s">
        <v>66</v>
      </c>
      <c r="H20" s="25" t="s">
        <v>117</v>
      </c>
      <c r="I20" s="25" t="s">
        <v>118</v>
      </c>
      <c r="J20" s="25" t="s">
        <v>119</v>
      </c>
      <c r="K20" s="20" t="s">
        <v>66</v>
      </c>
      <c r="L20" s="20" t="s">
        <v>66</v>
      </c>
      <c r="M20" s="20" t="s">
        <v>66</v>
      </c>
      <c r="N20" s="20" t="s">
        <v>66</v>
      </c>
      <c r="O20" s="20">
        <v>1</v>
      </c>
      <c r="P20" s="16" t="s">
        <v>66</v>
      </c>
      <c r="Q20" s="32">
        <v>41</v>
      </c>
      <c r="S20" s="12" t="s">
        <v>536</v>
      </c>
      <c r="T20" s="27">
        <v>1018</v>
      </c>
      <c r="U20" s="11">
        <v>0</v>
      </c>
      <c r="V20" s="11">
        <v>7</v>
      </c>
      <c r="W20" s="11">
        <v>7</v>
      </c>
      <c r="X20" s="11">
        <v>13</v>
      </c>
      <c r="Y20" s="11">
        <v>10</v>
      </c>
      <c r="Z20" s="11">
        <v>46</v>
      </c>
      <c r="AA20" s="11" t="s">
        <v>547</v>
      </c>
      <c r="AB20" s="20" t="s">
        <v>528</v>
      </c>
      <c r="AC20" s="12">
        <f>VLOOKUP(B20,ci!$A$1:$J$96,10,FALSE)</f>
        <v>4</v>
      </c>
      <c r="AD20" s="12">
        <f>IFERROR(VLOOKUP(B20,cw!$B$1:$K$96,10,FALSE),100)</f>
        <v>100</v>
      </c>
      <c r="AE20" s="12">
        <f t="shared" si="0"/>
        <v>4</v>
      </c>
      <c r="AF20" s="12" t="str">
        <f t="shared" si="1"/>
        <v>BS-S</v>
      </c>
      <c r="AG20" t="s">
        <v>120</v>
      </c>
      <c r="AI20" s="2">
        <v>19</v>
      </c>
    </row>
    <row r="21" spans="1:35">
      <c r="A21" s="22" t="s">
        <v>578</v>
      </c>
      <c r="B21" s="20" t="s">
        <v>121</v>
      </c>
      <c r="C21" s="20" t="s">
        <v>660</v>
      </c>
      <c r="D21" t="s">
        <v>122</v>
      </c>
      <c r="E21" t="s">
        <v>123</v>
      </c>
      <c r="F21" s="20" t="s">
        <v>66</v>
      </c>
      <c r="G21" s="20" t="s">
        <v>66</v>
      </c>
      <c r="H21" s="25" t="s">
        <v>124</v>
      </c>
      <c r="I21" s="25" t="s">
        <v>125</v>
      </c>
      <c r="J21" s="25" t="s">
        <v>95</v>
      </c>
      <c r="K21" s="20" t="s">
        <v>66</v>
      </c>
      <c r="L21" s="20" t="s">
        <v>66</v>
      </c>
      <c r="M21" s="20" t="s">
        <v>66</v>
      </c>
      <c r="N21" s="20" t="s">
        <v>66</v>
      </c>
      <c r="O21" s="20">
        <v>1</v>
      </c>
      <c r="P21" s="16" t="s">
        <v>66</v>
      </c>
      <c r="Q21" s="32">
        <v>41</v>
      </c>
      <c r="S21" s="12" t="s">
        <v>536</v>
      </c>
      <c r="T21" s="27">
        <v>1018</v>
      </c>
      <c r="U21" s="11">
        <v>0</v>
      </c>
      <c r="V21" s="11">
        <v>6</v>
      </c>
      <c r="W21" s="11">
        <v>7</v>
      </c>
      <c r="X21" s="11">
        <v>13</v>
      </c>
      <c r="Y21" s="11">
        <v>10</v>
      </c>
      <c r="Z21" s="11">
        <v>46</v>
      </c>
      <c r="AA21" s="11" t="s">
        <v>547</v>
      </c>
      <c r="AB21" s="20" t="s">
        <v>528</v>
      </c>
      <c r="AC21" s="12">
        <f>VLOOKUP(B21,ci!$A$1:$J$96,10,FALSE)</f>
        <v>4</v>
      </c>
      <c r="AD21" s="12">
        <f>IFERROR(VLOOKUP(B21,cw!$B$1:$K$96,10,FALSE),100)</f>
        <v>100</v>
      </c>
      <c r="AE21" s="12">
        <f t="shared" si="0"/>
        <v>4</v>
      </c>
      <c r="AF21" s="12" t="str">
        <f t="shared" si="1"/>
        <v>BS-S</v>
      </c>
      <c r="AG21" t="s">
        <v>126</v>
      </c>
      <c r="AI21" s="11">
        <v>20</v>
      </c>
    </row>
    <row r="22" spans="1:35">
      <c r="A22" s="22" t="s">
        <v>579</v>
      </c>
      <c r="B22" s="20" t="s">
        <v>127</v>
      </c>
      <c r="C22" s="20" t="s">
        <v>660</v>
      </c>
      <c r="D22" t="s">
        <v>128</v>
      </c>
      <c r="E22" t="s">
        <v>129</v>
      </c>
      <c r="F22" s="20" t="s">
        <v>66</v>
      </c>
      <c r="G22" s="20" t="s">
        <v>66</v>
      </c>
      <c r="H22" s="25" t="s">
        <v>130</v>
      </c>
      <c r="I22" s="25" t="s">
        <v>85</v>
      </c>
      <c r="J22" s="25" t="s">
        <v>92</v>
      </c>
      <c r="K22" s="20" t="s">
        <v>66</v>
      </c>
      <c r="L22" s="20" t="s">
        <v>66</v>
      </c>
      <c r="M22" s="20" t="s">
        <v>66</v>
      </c>
      <c r="N22" s="20" t="s">
        <v>66</v>
      </c>
      <c r="O22" s="20">
        <v>1</v>
      </c>
      <c r="P22" s="16" t="s">
        <v>66</v>
      </c>
      <c r="Q22" s="32">
        <v>41</v>
      </c>
      <c r="S22" s="12" t="s">
        <v>536</v>
      </c>
      <c r="T22" s="27">
        <v>1018</v>
      </c>
      <c r="U22" s="11">
        <v>0</v>
      </c>
      <c r="V22" s="11">
        <v>5</v>
      </c>
      <c r="W22" s="11">
        <v>7</v>
      </c>
      <c r="X22" s="11">
        <v>13</v>
      </c>
      <c r="Y22" s="11">
        <v>10</v>
      </c>
      <c r="Z22" s="11">
        <v>46</v>
      </c>
      <c r="AA22" s="11" t="s">
        <v>547</v>
      </c>
      <c r="AB22" s="20" t="s">
        <v>528</v>
      </c>
      <c r="AC22" s="12">
        <f>VLOOKUP(B22,ci!$A$1:$J$96,10,FALSE)</f>
        <v>4</v>
      </c>
      <c r="AD22" s="12">
        <f>IFERROR(VLOOKUP(B22,cw!$B$1:$K$96,10,FALSE),100)</f>
        <v>100</v>
      </c>
      <c r="AE22" s="12">
        <f t="shared" si="0"/>
        <v>4</v>
      </c>
      <c r="AF22" s="12" t="str">
        <f t="shared" si="1"/>
        <v>BS-S</v>
      </c>
      <c r="AG22" t="s">
        <v>131</v>
      </c>
      <c r="AI22" s="2">
        <v>21</v>
      </c>
    </row>
    <row r="23" spans="1:35">
      <c r="A23" s="22" t="s">
        <v>580</v>
      </c>
      <c r="B23" s="20" t="s">
        <v>132</v>
      </c>
      <c r="C23" s="20" t="s">
        <v>660</v>
      </c>
      <c r="D23" t="s">
        <v>133</v>
      </c>
      <c r="E23" t="s">
        <v>134</v>
      </c>
      <c r="F23" s="20" t="s">
        <v>66</v>
      </c>
      <c r="G23" s="20" t="s">
        <v>66</v>
      </c>
      <c r="H23" s="25" t="s">
        <v>135</v>
      </c>
      <c r="I23" s="25" t="s">
        <v>136</v>
      </c>
      <c r="J23" s="25" t="s">
        <v>137</v>
      </c>
      <c r="K23" s="20" t="s">
        <v>66</v>
      </c>
      <c r="L23" s="20" t="s">
        <v>66</v>
      </c>
      <c r="M23" s="20" t="s">
        <v>66</v>
      </c>
      <c r="N23" s="20" t="s">
        <v>66</v>
      </c>
      <c r="O23" s="20">
        <v>1</v>
      </c>
      <c r="P23" s="16" t="s">
        <v>66</v>
      </c>
      <c r="Q23" s="32">
        <v>41</v>
      </c>
      <c r="S23" s="12" t="s">
        <v>536</v>
      </c>
      <c r="T23" s="27">
        <v>1018</v>
      </c>
      <c r="U23" s="11">
        <v>0</v>
      </c>
      <c r="V23" s="11">
        <v>4</v>
      </c>
      <c r="W23" s="11">
        <v>7</v>
      </c>
      <c r="X23" s="11">
        <v>13</v>
      </c>
      <c r="Y23" s="11">
        <v>10</v>
      </c>
      <c r="Z23" s="11">
        <v>46</v>
      </c>
      <c r="AA23" s="11" t="s">
        <v>547</v>
      </c>
      <c r="AB23" s="20" t="s">
        <v>528</v>
      </c>
      <c r="AC23" s="12">
        <f>VLOOKUP(B23,ci!$A$1:$J$96,10,FALSE)</f>
        <v>4</v>
      </c>
      <c r="AD23" s="12">
        <f>IFERROR(VLOOKUP(B23,cw!$B$1:$K$96,10,FALSE),100)</f>
        <v>100</v>
      </c>
      <c r="AE23" s="12">
        <f t="shared" si="0"/>
        <v>4</v>
      </c>
      <c r="AF23" s="12" t="str">
        <f t="shared" si="1"/>
        <v>BS-S</v>
      </c>
      <c r="AG23" t="s">
        <v>138</v>
      </c>
      <c r="AI23" s="11">
        <v>22</v>
      </c>
    </row>
    <row r="24" spans="1:35">
      <c r="A24" s="22" t="s">
        <v>581</v>
      </c>
      <c r="B24" s="20" t="s">
        <v>139</v>
      </c>
      <c r="C24" s="20" t="s">
        <v>660</v>
      </c>
      <c r="D24" t="s">
        <v>140</v>
      </c>
      <c r="E24" t="s">
        <v>141</v>
      </c>
      <c r="F24" s="20" t="s">
        <v>66</v>
      </c>
      <c r="G24" s="20" t="s">
        <v>66</v>
      </c>
      <c r="H24" s="25" t="s">
        <v>142</v>
      </c>
      <c r="I24" s="25" t="s">
        <v>143</v>
      </c>
      <c r="J24" s="25" t="s">
        <v>95</v>
      </c>
      <c r="K24" s="20" t="s">
        <v>66</v>
      </c>
      <c r="L24" s="20" t="s">
        <v>66</v>
      </c>
      <c r="M24" s="20" t="s">
        <v>66</v>
      </c>
      <c r="N24" s="20" t="s">
        <v>66</v>
      </c>
      <c r="O24" s="20">
        <v>1</v>
      </c>
      <c r="P24" s="16" t="s">
        <v>66</v>
      </c>
      <c r="Q24" s="32">
        <v>41</v>
      </c>
      <c r="S24" s="12" t="s">
        <v>536</v>
      </c>
      <c r="T24" s="27">
        <v>1018</v>
      </c>
      <c r="U24" s="11">
        <v>0</v>
      </c>
      <c r="V24" s="11">
        <v>3</v>
      </c>
      <c r="W24" s="11">
        <v>7</v>
      </c>
      <c r="X24" s="11">
        <v>13</v>
      </c>
      <c r="Y24" s="11">
        <v>10</v>
      </c>
      <c r="Z24" s="11">
        <v>46</v>
      </c>
      <c r="AA24" s="11" t="s">
        <v>547</v>
      </c>
      <c r="AB24" s="20" t="s">
        <v>528</v>
      </c>
      <c r="AC24" s="12">
        <f>VLOOKUP(B24,ci!$A$1:$J$96,10,FALSE)</f>
        <v>5</v>
      </c>
      <c r="AD24" s="12">
        <f>IFERROR(VLOOKUP(B24,cw!$B$1:$K$96,10,FALSE),100)</f>
        <v>100</v>
      </c>
      <c r="AE24" s="12">
        <f t="shared" si="0"/>
        <v>5</v>
      </c>
      <c r="AF24" s="12" t="str">
        <f t="shared" si="1"/>
        <v>BS-S+</v>
      </c>
      <c r="AG24" t="s">
        <v>144</v>
      </c>
      <c r="AI24" s="2">
        <v>23</v>
      </c>
    </row>
    <row r="25" spans="1:35">
      <c r="A25" s="22" t="s">
        <v>582</v>
      </c>
      <c r="B25" s="20" t="s">
        <v>145</v>
      </c>
      <c r="C25" s="20" t="s">
        <v>660</v>
      </c>
      <c r="D25" t="s">
        <v>146</v>
      </c>
      <c r="E25" t="s">
        <v>147</v>
      </c>
      <c r="F25" s="20" t="s">
        <v>66</v>
      </c>
      <c r="G25" s="20" t="s">
        <v>66</v>
      </c>
      <c r="H25" s="25" t="s">
        <v>148</v>
      </c>
      <c r="I25" s="25" t="s">
        <v>149</v>
      </c>
      <c r="J25" s="25" t="s">
        <v>119</v>
      </c>
      <c r="K25" s="20" t="s">
        <v>66</v>
      </c>
      <c r="L25" s="20" t="s">
        <v>66</v>
      </c>
      <c r="M25" s="20" t="s">
        <v>66</v>
      </c>
      <c r="N25" s="20" t="s">
        <v>66</v>
      </c>
      <c r="O25" s="20">
        <v>1</v>
      </c>
      <c r="P25" s="16" t="s">
        <v>66</v>
      </c>
      <c r="Q25" s="32">
        <v>41</v>
      </c>
      <c r="S25" s="12" t="s">
        <v>536</v>
      </c>
      <c r="T25" s="27">
        <v>1018</v>
      </c>
      <c r="U25" s="11">
        <v>0</v>
      </c>
      <c r="V25" s="11">
        <v>2</v>
      </c>
      <c r="W25" s="11">
        <v>7</v>
      </c>
      <c r="X25" s="11">
        <v>13</v>
      </c>
      <c r="Y25" s="11">
        <v>10</v>
      </c>
      <c r="Z25" s="11">
        <v>46</v>
      </c>
      <c r="AA25" s="11" t="s">
        <v>547</v>
      </c>
      <c r="AB25" s="20" t="s">
        <v>528</v>
      </c>
      <c r="AC25" s="12">
        <f>VLOOKUP(B25,ci!$A$1:$J$96,10,FALSE)</f>
        <v>4</v>
      </c>
      <c r="AD25" s="12">
        <f>IFERROR(VLOOKUP(B25,cw!$B$1:$K$96,10,FALSE),100)</f>
        <v>100</v>
      </c>
      <c r="AE25" s="12">
        <f t="shared" si="0"/>
        <v>4</v>
      </c>
      <c r="AF25" s="12" t="str">
        <f t="shared" si="1"/>
        <v>BS-S</v>
      </c>
      <c r="AG25" t="s">
        <v>150</v>
      </c>
      <c r="AI25" s="11">
        <v>24</v>
      </c>
    </row>
    <row r="26" spans="1:35">
      <c r="A26" s="22" t="s">
        <v>583</v>
      </c>
      <c r="B26" s="20" t="s">
        <v>151</v>
      </c>
      <c r="C26" s="20" t="s">
        <v>660</v>
      </c>
      <c r="D26" t="s">
        <v>152</v>
      </c>
      <c r="E26" t="s">
        <v>153</v>
      </c>
      <c r="F26" s="20" t="s">
        <v>66</v>
      </c>
      <c r="G26" s="20" t="s">
        <v>66</v>
      </c>
      <c r="H26" s="25" t="s">
        <v>154</v>
      </c>
      <c r="I26" s="25" t="s">
        <v>155</v>
      </c>
      <c r="J26" s="25" t="s">
        <v>156</v>
      </c>
      <c r="K26" s="20" t="s">
        <v>66</v>
      </c>
      <c r="L26" s="20" t="s">
        <v>66</v>
      </c>
      <c r="M26" s="20" t="s">
        <v>66</v>
      </c>
      <c r="N26" s="20" t="s">
        <v>66</v>
      </c>
      <c r="O26" s="20">
        <v>1</v>
      </c>
      <c r="P26" s="16" t="s">
        <v>66</v>
      </c>
      <c r="S26" s="12" t="s">
        <v>535</v>
      </c>
      <c r="T26" s="27">
        <v>875</v>
      </c>
      <c r="U26" s="11" t="s">
        <v>66</v>
      </c>
      <c r="V26" s="11">
        <v>5</v>
      </c>
      <c r="W26" s="11" t="s">
        <v>66</v>
      </c>
      <c r="X26" s="11" t="s">
        <v>66</v>
      </c>
      <c r="Y26" s="11" t="s">
        <v>66</v>
      </c>
      <c r="Z26" s="11" t="s">
        <v>66</v>
      </c>
      <c r="AA26" s="11" t="s">
        <v>66</v>
      </c>
      <c r="AB26" s="20" t="s">
        <v>528</v>
      </c>
      <c r="AC26" s="12">
        <f>VLOOKUP(B26,ci!$A$1:$J$96,10,FALSE)</f>
        <v>4</v>
      </c>
      <c r="AD26" s="12">
        <f>IFERROR(VLOOKUP(B26,cw!$B$1:$K$96,10,FALSE),100)</f>
        <v>100</v>
      </c>
      <c r="AE26" s="12">
        <f t="shared" si="0"/>
        <v>4</v>
      </c>
      <c r="AF26" s="12" t="str">
        <f t="shared" si="1"/>
        <v>BS-S</v>
      </c>
      <c r="AG26" t="s">
        <v>157</v>
      </c>
      <c r="AI26" s="2">
        <v>25</v>
      </c>
    </row>
    <row r="27" spans="1:35">
      <c r="A27" s="22" t="s">
        <v>584</v>
      </c>
      <c r="B27" s="20" t="s">
        <v>158</v>
      </c>
      <c r="C27" s="20" t="s">
        <v>660</v>
      </c>
      <c r="D27" t="s">
        <v>159</v>
      </c>
      <c r="E27" t="s">
        <v>129</v>
      </c>
      <c r="F27" s="20" t="s">
        <v>66</v>
      </c>
      <c r="G27" s="20" t="s">
        <v>66</v>
      </c>
      <c r="H27" s="25" t="s">
        <v>160</v>
      </c>
      <c r="I27" s="25" t="s">
        <v>161</v>
      </c>
      <c r="J27" s="25" t="s">
        <v>119</v>
      </c>
      <c r="K27" s="20" t="s">
        <v>66</v>
      </c>
      <c r="L27" s="20" t="s">
        <v>66</v>
      </c>
      <c r="M27" s="20" t="s">
        <v>66</v>
      </c>
      <c r="N27" s="20" t="s">
        <v>66</v>
      </c>
      <c r="O27" s="20">
        <v>1</v>
      </c>
      <c r="P27" s="16" t="s">
        <v>66</v>
      </c>
      <c r="S27" s="12" t="s">
        <v>535</v>
      </c>
      <c r="T27" s="27">
        <v>875</v>
      </c>
      <c r="U27" s="11" t="s">
        <v>66</v>
      </c>
      <c r="V27" s="11">
        <v>5</v>
      </c>
      <c r="W27" s="11" t="s">
        <v>66</v>
      </c>
      <c r="X27" s="11" t="s">
        <v>66</v>
      </c>
      <c r="Y27" s="11" t="s">
        <v>66</v>
      </c>
      <c r="Z27" s="11" t="s">
        <v>66</v>
      </c>
      <c r="AA27" s="11" t="s">
        <v>66</v>
      </c>
      <c r="AB27" s="20" t="s">
        <v>528</v>
      </c>
      <c r="AC27" s="12">
        <f>VLOOKUP(B27,ci!$A$1:$J$96,10,FALSE)</f>
        <v>4</v>
      </c>
      <c r="AD27" s="12">
        <f>IFERROR(VLOOKUP(B27,cw!$B$1:$K$96,10,FALSE),100)</f>
        <v>100</v>
      </c>
      <c r="AE27" s="12">
        <f t="shared" si="0"/>
        <v>4</v>
      </c>
      <c r="AF27" s="12" t="str">
        <f t="shared" si="1"/>
        <v>BS-S</v>
      </c>
      <c r="AG27" t="s">
        <v>162</v>
      </c>
      <c r="AI27" s="11">
        <v>26</v>
      </c>
    </row>
    <row r="28" spans="1:35">
      <c r="A28" s="22" t="s">
        <v>585</v>
      </c>
      <c r="B28" s="20" t="s">
        <v>163</v>
      </c>
      <c r="C28" s="20" t="s">
        <v>660</v>
      </c>
      <c r="D28" t="s">
        <v>164</v>
      </c>
      <c r="E28" t="s">
        <v>165</v>
      </c>
      <c r="F28" s="20" t="s">
        <v>66</v>
      </c>
      <c r="G28" s="20" t="s">
        <v>66</v>
      </c>
      <c r="H28" s="25" t="s">
        <v>166</v>
      </c>
      <c r="I28" s="28">
        <v>46.4</v>
      </c>
      <c r="J28" s="28" t="s">
        <v>92</v>
      </c>
      <c r="K28" s="20" t="s">
        <v>66</v>
      </c>
      <c r="L28" s="20" t="s">
        <v>66</v>
      </c>
      <c r="M28" s="20" t="s">
        <v>66</v>
      </c>
      <c r="N28" s="20" t="s">
        <v>66</v>
      </c>
      <c r="O28" s="20">
        <v>1</v>
      </c>
      <c r="P28" s="16" t="s">
        <v>66</v>
      </c>
      <c r="S28" s="12" t="s">
        <v>535</v>
      </c>
      <c r="T28" s="27">
        <v>875</v>
      </c>
      <c r="U28" s="11" t="s">
        <v>66</v>
      </c>
      <c r="V28" s="11">
        <v>5</v>
      </c>
      <c r="W28" s="11" t="s">
        <v>66</v>
      </c>
      <c r="X28" s="11" t="s">
        <v>66</v>
      </c>
      <c r="Y28" s="11" t="s">
        <v>66</v>
      </c>
      <c r="Z28" s="11" t="s">
        <v>66</v>
      </c>
      <c r="AA28" s="11" t="s">
        <v>66</v>
      </c>
      <c r="AB28" s="20" t="s">
        <v>528</v>
      </c>
      <c r="AC28" s="12">
        <f>VLOOKUP(B28,ci!$A$1:$J$96,10,FALSE)</f>
        <v>4</v>
      </c>
      <c r="AD28" s="12">
        <f>IFERROR(VLOOKUP(B28,cw!$B$1:$K$96,10,FALSE),100)</f>
        <v>100</v>
      </c>
      <c r="AE28" s="12">
        <f t="shared" si="0"/>
        <v>4</v>
      </c>
      <c r="AF28" s="12" t="str">
        <f t="shared" si="1"/>
        <v>BS-S</v>
      </c>
      <c r="AG28" t="s">
        <v>167</v>
      </c>
      <c r="AI28" s="2">
        <v>27</v>
      </c>
    </row>
    <row r="29" spans="1:35">
      <c r="A29" s="22" t="s">
        <v>586</v>
      </c>
      <c r="B29" s="20" t="s">
        <v>168</v>
      </c>
      <c r="C29" s="20" t="s">
        <v>660</v>
      </c>
      <c r="D29" t="s">
        <v>169</v>
      </c>
      <c r="E29" t="s">
        <v>134</v>
      </c>
      <c r="F29" s="20" t="s">
        <v>66</v>
      </c>
      <c r="G29" s="20" t="s">
        <v>66</v>
      </c>
      <c r="H29" s="25" t="s">
        <v>170</v>
      </c>
      <c r="I29" s="28">
        <v>65.2</v>
      </c>
      <c r="J29" s="28">
        <v>0.24</v>
      </c>
      <c r="K29" s="20" t="s">
        <v>66</v>
      </c>
      <c r="L29" s="20" t="s">
        <v>66</v>
      </c>
      <c r="M29" s="20" t="s">
        <v>66</v>
      </c>
      <c r="N29" s="20" t="s">
        <v>66</v>
      </c>
      <c r="O29" s="20">
        <v>1</v>
      </c>
      <c r="P29" s="16" t="s">
        <v>66</v>
      </c>
      <c r="S29" s="12" t="s">
        <v>535</v>
      </c>
      <c r="T29" s="27">
        <v>875</v>
      </c>
      <c r="U29" s="11" t="s">
        <v>66</v>
      </c>
      <c r="V29" s="11">
        <v>5</v>
      </c>
      <c r="W29" s="11" t="s">
        <v>66</v>
      </c>
      <c r="X29" s="11" t="s">
        <v>66</v>
      </c>
      <c r="Y29" s="11" t="s">
        <v>66</v>
      </c>
      <c r="Z29" s="11" t="s">
        <v>66</v>
      </c>
      <c r="AA29" s="11" t="s">
        <v>66</v>
      </c>
      <c r="AB29" s="20" t="s">
        <v>528</v>
      </c>
      <c r="AC29" s="12">
        <f>VLOOKUP(B29,ci!$A$1:$J$96,10,FALSE)</f>
        <v>5</v>
      </c>
      <c r="AD29" s="12">
        <f>IFERROR(VLOOKUP(B29,cw!$B$1:$K$96,10,FALSE),100)</f>
        <v>100</v>
      </c>
      <c r="AE29" s="12">
        <f t="shared" si="0"/>
        <v>5</v>
      </c>
      <c r="AF29" s="12" t="str">
        <f t="shared" si="1"/>
        <v>BS-S+</v>
      </c>
      <c r="AG29" t="s">
        <v>171</v>
      </c>
      <c r="AI29" s="11">
        <v>28</v>
      </c>
    </row>
    <row r="30" spans="1:35">
      <c r="A30" s="22" t="s">
        <v>587</v>
      </c>
      <c r="B30" s="20" t="s">
        <v>172</v>
      </c>
      <c r="C30" s="20" t="s">
        <v>660</v>
      </c>
      <c r="D30" t="s">
        <v>173</v>
      </c>
      <c r="E30" t="s">
        <v>174</v>
      </c>
      <c r="F30" s="20" t="s">
        <v>66</v>
      </c>
      <c r="G30" s="20" t="s">
        <v>66</v>
      </c>
      <c r="H30" s="25" t="s">
        <v>175</v>
      </c>
      <c r="I30" s="25" t="s">
        <v>176</v>
      </c>
      <c r="J30" s="25" t="s">
        <v>177</v>
      </c>
      <c r="K30" s="20" t="s">
        <v>66</v>
      </c>
      <c r="L30" s="20" t="s">
        <v>66</v>
      </c>
      <c r="M30" s="20" t="s">
        <v>66</v>
      </c>
      <c r="N30" s="20" t="s">
        <v>66</v>
      </c>
      <c r="O30" s="20">
        <v>1</v>
      </c>
      <c r="P30" s="16" t="s">
        <v>66</v>
      </c>
      <c r="S30" s="12" t="s">
        <v>535</v>
      </c>
      <c r="T30" s="27">
        <v>875</v>
      </c>
      <c r="U30" s="11" t="s">
        <v>66</v>
      </c>
      <c r="V30" s="11">
        <v>5</v>
      </c>
      <c r="W30" s="11" t="s">
        <v>66</v>
      </c>
      <c r="X30" s="11" t="s">
        <v>66</v>
      </c>
      <c r="Y30" s="11" t="s">
        <v>66</v>
      </c>
      <c r="Z30" s="11" t="s">
        <v>66</v>
      </c>
      <c r="AA30" s="11" t="s">
        <v>66</v>
      </c>
      <c r="AB30" s="20" t="s">
        <v>528</v>
      </c>
      <c r="AC30" s="12">
        <f>VLOOKUP(B30,ci!$A$1:$J$96,10,FALSE)</f>
        <v>4</v>
      </c>
      <c r="AD30" s="12">
        <f>IFERROR(VLOOKUP(B30,cw!$B$1:$K$96,10,FALSE),100)</f>
        <v>100</v>
      </c>
      <c r="AE30" s="12">
        <f t="shared" si="0"/>
        <v>4</v>
      </c>
      <c r="AF30" s="12" t="str">
        <f t="shared" si="1"/>
        <v>BS-S</v>
      </c>
      <c r="AG30" t="s">
        <v>178</v>
      </c>
      <c r="AI30" s="2">
        <v>29</v>
      </c>
    </row>
    <row r="31" spans="1:35">
      <c r="A31" s="22" t="s">
        <v>588</v>
      </c>
      <c r="B31" s="20" t="s">
        <v>179</v>
      </c>
      <c r="C31" s="20" t="s">
        <v>660</v>
      </c>
      <c r="D31" t="s">
        <v>180</v>
      </c>
      <c r="E31" t="s">
        <v>174</v>
      </c>
      <c r="F31" s="20" t="s">
        <v>66</v>
      </c>
      <c r="G31" s="20" t="s">
        <v>66</v>
      </c>
      <c r="H31" s="25" t="s">
        <v>181</v>
      </c>
      <c r="I31" s="25" t="s">
        <v>182</v>
      </c>
      <c r="J31" s="25" t="s">
        <v>91</v>
      </c>
      <c r="K31" s="20" t="s">
        <v>66</v>
      </c>
      <c r="L31" s="20" t="s">
        <v>66</v>
      </c>
      <c r="M31" s="20" t="s">
        <v>66</v>
      </c>
      <c r="N31" s="20" t="s">
        <v>66</v>
      </c>
      <c r="O31" s="20">
        <v>1</v>
      </c>
      <c r="P31" s="16" t="s">
        <v>66</v>
      </c>
      <c r="S31" s="12" t="s">
        <v>535</v>
      </c>
      <c r="T31" s="27">
        <v>875</v>
      </c>
      <c r="U31" s="11" t="s">
        <v>66</v>
      </c>
      <c r="V31" s="11">
        <v>5</v>
      </c>
      <c r="W31" s="11" t="s">
        <v>66</v>
      </c>
      <c r="X31" s="11" t="s">
        <v>66</v>
      </c>
      <c r="Y31" s="11" t="s">
        <v>66</v>
      </c>
      <c r="Z31" s="11" t="s">
        <v>66</v>
      </c>
      <c r="AA31" s="11" t="s">
        <v>66</v>
      </c>
      <c r="AB31" s="20" t="s">
        <v>528</v>
      </c>
      <c r="AC31" s="12">
        <f>VLOOKUP(B31,ci!$A$1:$J$96,10,FALSE)</f>
        <v>4</v>
      </c>
      <c r="AD31" s="12">
        <f>IFERROR(VLOOKUP(B31,cw!$B$1:$K$96,10,FALSE),100)</f>
        <v>100</v>
      </c>
      <c r="AE31" s="12">
        <f t="shared" si="0"/>
        <v>4</v>
      </c>
      <c r="AF31" s="12" t="str">
        <f t="shared" si="1"/>
        <v>BS-S</v>
      </c>
      <c r="AG31" t="s">
        <v>183</v>
      </c>
      <c r="AI31" s="11">
        <v>30</v>
      </c>
    </row>
    <row r="32" spans="1:35">
      <c r="A32" s="22" t="s">
        <v>589</v>
      </c>
      <c r="B32" s="20" t="s">
        <v>184</v>
      </c>
      <c r="C32" s="20" t="s">
        <v>660</v>
      </c>
      <c r="D32" t="s">
        <v>185</v>
      </c>
      <c r="E32" t="s">
        <v>153</v>
      </c>
      <c r="F32" s="20" t="s">
        <v>66</v>
      </c>
      <c r="G32" s="20" t="s">
        <v>66</v>
      </c>
      <c r="H32" s="25" t="s">
        <v>186</v>
      </c>
      <c r="I32" s="25" t="s">
        <v>187</v>
      </c>
      <c r="J32" s="25" t="s">
        <v>137</v>
      </c>
      <c r="K32" s="20" t="s">
        <v>66</v>
      </c>
      <c r="L32" s="20" t="s">
        <v>66</v>
      </c>
      <c r="M32" s="20" t="s">
        <v>66</v>
      </c>
      <c r="N32" s="20" t="s">
        <v>66</v>
      </c>
      <c r="O32" s="20">
        <v>1</v>
      </c>
      <c r="P32" s="16" t="s">
        <v>66</v>
      </c>
      <c r="Q32" s="32">
        <v>57</v>
      </c>
      <c r="S32" s="12" t="s">
        <v>537</v>
      </c>
      <c r="T32" s="27">
        <v>45.25</v>
      </c>
      <c r="U32" s="12">
        <v>-1</v>
      </c>
      <c r="V32" s="11">
        <v>5</v>
      </c>
      <c r="W32" s="11">
        <v>7</v>
      </c>
      <c r="X32" s="11">
        <v>13</v>
      </c>
      <c r="Y32" s="11">
        <v>10</v>
      </c>
      <c r="Z32" s="11">
        <v>48</v>
      </c>
      <c r="AA32" s="11" t="s">
        <v>546</v>
      </c>
      <c r="AB32" s="20" t="s">
        <v>528</v>
      </c>
      <c r="AC32" s="12">
        <f>VLOOKUP(B32,ci!$A$1:$J$96,10,FALSE)</f>
        <v>5</v>
      </c>
      <c r="AD32" s="12">
        <f>IFERROR(VLOOKUP(B32,cw!$B$1:$K$96,10,FALSE),100)</f>
        <v>100</v>
      </c>
      <c r="AE32" s="12">
        <f t="shared" si="0"/>
        <v>5</v>
      </c>
      <c r="AF32" s="12" t="str">
        <f t="shared" si="1"/>
        <v>BS-S+</v>
      </c>
      <c r="AG32" t="s">
        <v>188</v>
      </c>
      <c r="AI32" s="2">
        <v>31</v>
      </c>
    </row>
    <row r="33" spans="1:35">
      <c r="A33" s="22" t="s">
        <v>590</v>
      </c>
      <c r="B33" s="20" t="s">
        <v>189</v>
      </c>
      <c r="C33" s="20" t="s">
        <v>660</v>
      </c>
      <c r="D33" t="s">
        <v>190</v>
      </c>
      <c r="E33" t="s">
        <v>141</v>
      </c>
      <c r="F33" s="20" t="s">
        <v>66</v>
      </c>
      <c r="G33" s="20" t="s">
        <v>66</v>
      </c>
      <c r="H33" s="25" t="s">
        <v>191</v>
      </c>
      <c r="I33" s="25">
        <v>77</v>
      </c>
      <c r="J33" s="25">
        <v>0.24</v>
      </c>
      <c r="K33" s="20" t="s">
        <v>66</v>
      </c>
      <c r="L33" s="20" t="s">
        <v>66</v>
      </c>
      <c r="M33" s="20" t="s">
        <v>66</v>
      </c>
      <c r="N33" s="20" t="s">
        <v>66</v>
      </c>
      <c r="O33" s="20">
        <v>1</v>
      </c>
      <c r="P33" s="16" t="s">
        <v>66</v>
      </c>
      <c r="Q33" s="32">
        <v>57</v>
      </c>
      <c r="S33" s="12" t="s">
        <v>537</v>
      </c>
      <c r="T33" s="27">
        <v>45.25</v>
      </c>
      <c r="U33" s="12">
        <v>-1</v>
      </c>
      <c r="V33" s="11">
        <v>5</v>
      </c>
      <c r="W33" s="11">
        <v>7</v>
      </c>
      <c r="X33" s="11">
        <v>13</v>
      </c>
      <c r="Y33" s="11">
        <v>10</v>
      </c>
      <c r="Z33" s="11">
        <v>48</v>
      </c>
      <c r="AA33" s="11" t="s">
        <v>546</v>
      </c>
      <c r="AB33" s="20" t="s">
        <v>528</v>
      </c>
      <c r="AC33" s="12">
        <f>VLOOKUP(B33,ci!$A$1:$J$96,10,FALSE)</f>
        <v>5</v>
      </c>
      <c r="AD33" s="12">
        <f>IFERROR(VLOOKUP(B33,cw!$B$1:$K$96,10,FALSE),100)</f>
        <v>100</v>
      </c>
      <c r="AE33" s="12">
        <f t="shared" si="0"/>
        <v>5</v>
      </c>
      <c r="AF33" s="12" t="str">
        <f t="shared" si="1"/>
        <v>BS-S+</v>
      </c>
      <c r="AG33" t="s">
        <v>192</v>
      </c>
      <c r="AI33" s="11">
        <v>32</v>
      </c>
    </row>
    <row r="34" spans="1:35">
      <c r="A34" s="22" t="s">
        <v>591</v>
      </c>
      <c r="B34" s="20" t="s">
        <v>193</v>
      </c>
      <c r="C34" s="20" t="s">
        <v>660</v>
      </c>
      <c r="D34" t="s">
        <v>194</v>
      </c>
      <c r="E34" t="s">
        <v>116</v>
      </c>
      <c r="F34" s="20" t="s">
        <v>66</v>
      </c>
      <c r="G34" s="20" t="s">
        <v>66</v>
      </c>
      <c r="H34" s="25" t="s">
        <v>86</v>
      </c>
      <c r="I34" s="25">
        <v>84.45</v>
      </c>
      <c r="J34" s="25">
        <v>0.28000000000000003</v>
      </c>
      <c r="K34" s="20" t="s">
        <v>66</v>
      </c>
      <c r="L34" s="20" t="s">
        <v>66</v>
      </c>
      <c r="M34" s="20" t="s">
        <v>66</v>
      </c>
      <c r="N34" s="20" t="s">
        <v>66</v>
      </c>
      <c r="O34" s="20">
        <v>1</v>
      </c>
      <c r="P34" s="16" t="s">
        <v>66</v>
      </c>
      <c r="Q34" s="32">
        <v>57</v>
      </c>
      <c r="S34" s="12" t="s">
        <v>537</v>
      </c>
      <c r="T34" s="27">
        <v>45.25</v>
      </c>
      <c r="U34" s="12">
        <v>-1</v>
      </c>
      <c r="V34" s="11">
        <v>5</v>
      </c>
      <c r="W34" s="11">
        <v>7</v>
      </c>
      <c r="X34" s="11">
        <v>13</v>
      </c>
      <c r="Y34" s="11">
        <v>10</v>
      </c>
      <c r="Z34" s="11">
        <v>48</v>
      </c>
      <c r="AA34" s="11" t="s">
        <v>546</v>
      </c>
      <c r="AB34" s="20" t="s">
        <v>528</v>
      </c>
      <c r="AC34" s="12">
        <f>VLOOKUP(B34,ci!$A$1:$J$96,10,FALSE)</f>
        <v>4</v>
      </c>
      <c r="AD34" s="12">
        <f>IFERROR(VLOOKUP(B34,cw!$B$1:$K$96,10,FALSE),100)</f>
        <v>100</v>
      </c>
      <c r="AE34" s="12">
        <f t="shared" si="0"/>
        <v>4</v>
      </c>
      <c r="AF34" s="12" t="str">
        <f t="shared" ref="AF34:AF65" si="2">IF(AE34=5,"BS-S+",IF(AE34=4,"BS-S",IF(AE34=3,"BS-Ves",IF(AE34=2,"Amy",IF(AE34=1,"NTr",IF(AE34=0,"Pyr"))))))</f>
        <v>BS-S</v>
      </c>
      <c r="AG34" t="s">
        <v>195</v>
      </c>
      <c r="AI34" s="2">
        <v>33</v>
      </c>
    </row>
    <row r="35" spans="1:35">
      <c r="A35" s="22" t="s">
        <v>592</v>
      </c>
      <c r="B35" s="20" t="s">
        <v>196</v>
      </c>
      <c r="C35" s="20" t="s">
        <v>660</v>
      </c>
      <c r="D35" t="s">
        <v>197</v>
      </c>
      <c r="E35" t="s">
        <v>153</v>
      </c>
      <c r="F35" s="20" t="s">
        <v>66</v>
      </c>
      <c r="G35" s="20" t="s">
        <v>66</v>
      </c>
      <c r="H35" s="25" t="s">
        <v>198</v>
      </c>
      <c r="I35" s="25">
        <v>89.35</v>
      </c>
      <c r="J35" s="25">
        <v>0.13</v>
      </c>
      <c r="K35" s="20" t="s">
        <v>66</v>
      </c>
      <c r="L35" s="20" t="s">
        <v>66</v>
      </c>
      <c r="M35" s="20" t="s">
        <v>66</v>
      </c>
      <c r="N35" s="20" t="s">
        <v>66</v>
      </c>
      <c r="O35" s="20">
        <v>1</v>
      </c>
      <c r="P35" s="16" t="s">
        <v>66</v>
      </c>
      <c r="Q35" s="32">
        <v>57</v>
      </c>
      <c r="S35" s="12" t="s">
        <v>537</v>
      </c>
      <c r="T35" s="27">
        <v>45.25</v>
      </c>
      <c r="U35" s="12">
        <v>-1</v>
      </c>
      <c r="V35" s="11">
        <v>5</v>
      </c>
      <c r="W35" s="11">
        <v>7</v>
      </c>
      <c r="X35" s="11">
        <v>13</v>
      </c>
      <c r="Y35" s="11">
        <v>10</v>
      </c>
      <c r="Z35" s="11">
        <v>48</v>
      </c>
      <c r="AA35" s="11" t="s">
        <v>546</v>
      </c>
      <c r="AB35" s="20" t="s">
        <v>528</v>
      </c>
      <c r="AC35" s="12">
        <f>VLOOKUP(B35,ci!$A$1:$J$96,10,FALSE)</f>
        <v>5</v>
      </c>
      <c r="AD35" s="12">
        <f>IFERROR(VLOOKUP(B35,cw!$B$1:$K$96,10,FALSE),100)</f>
        <v>100</v>
      </c>
      <c r="AE35" s="12">
        <f t="shared" si="0"/>
        <v>5</v>
      </c>
      <c r="AF35" s="12" t="str">
        <f t="shared" si="2"/>
        <v>BS-S+</v>
      </c>
      <c r="AG35" t="s">
        <v>199</v>
      </c>
      <c r="AI35" s="11">
        <v>34</v>
      </c>
    </row>
    <row r="36" spans="1:35">
      <c r="A36" s="22" t="s">
        <v>593</v>
      </c>
      <c r="B36" s="20" t="s">
        <v>200</v>
      </c>
      <c r="C36" s="20" t="s">
        <v>660</v>
      </c>
      <c r="D36" t="s">
        <v>201</v>
      </c>
      <c r="E36" t="s">
        <v>147</v>
      </c>
      <c r="F36" s="20" t="s">
        <v>66</v>
      </c>
      <c r="G36" s="20" t="s">
        <v>66</v>
      </c>
      <c r="H36" s="25" t="s">
        <v>202</v>
      </c>
      <c r="I36" s="25" t="s">
        <v>203</v>
      </c>
      <c r="J36" s="25" t="s">
        <v>204</v>
      </c>
      <c r="K36" s="20" t="s">
        <v>66</v>
      </c>
      <c r="L36" s="20" t="s">
        <v>66</v>
      </c>
      <c r="M36" s="20" t="s">
        <v>66</v>
      </c>
      <c r="N36" s="20" t="s">
        <v>66</v>
      </c>
      <c r="O36" s="20">
        <v>1</v>
      </c>
      <c r="P36" s="16" t="s">
        <v>66</v>
      </c>
      <c r="Q36" s="32">
        <v>57</v>
      </c>
      <c r="S36" s="12" t="s">
        <v>537</v>
      </c>
      <c r="T36" s="27">
        <v>45.25</v>
      </c>
      <c r="U36" s="12">
        <v>-1</v>
      </c>
      <c r="V36" s="11">
        <v>5</v>
      </c>
      <c r="W36" s="11">
        <v>7</v>
      </c>
      <c r="X36" s="11">
        <v>13</v>
      </c>
      <c r="Y36" s="11">
        <v>10</v>
      </c>
      <c r="Z36" s="11">
        <v>48</v>
      </c>
      <c r="AA36" s="11" t="s">
        <v>546</v>
      </c>
      <c r="AB36" s="20" t="s">
        <v>528</v>
      </c>
      <c r="AC36" s="12">
        <f>VLOOKUP(B36,ci!$A$1:$J$96,10,FALSE)</f>
        <v>4</v>
      </c>
      <c r="AD36" s="12">
        <f>IFERROR(VLOOKUP(B36,cw!$B$1:$K$96,10,FALSE),100)</f>
        <v>100</v>
      </c>
      <c r="AE36" s="12">
        <f t="shared" si="0"/>
        <v>4</v>
      </c>
      <c r="AF36" s="12" t="str">
        <f t="shared" si="2"/>
        <v>BS-S</v>
      </c>
      <c r="AG36" t="s">
        <v>205</v>
      </c>
      <c r="AI36" s="2">
        <v>35</v>
      </c>
    </row>
    <row r="37" spans="1:35">
      <c r="A37" s="22" t="s">
        <v>594</v>
      </c>
      <c r="B37" s="20" t="s">
        <v>206</v>
      </c>
      <c r="C37" s="20" t="s">
        <v>660</v>
      </c>
      <c r="D37" t="s">
        <v>207</v>
      </c>
      <c r="E37" t="s">
        <v>141</v>
      </c>
      <c r="F37" s="20" t="s">
        <v>66</v>
      </c>
      <c r="G37" s="20" t="s">
        <v>66</v>
      </c>
      <c r="H37" s="25" t="s">
        <v>208</v>
      </c>
      <c r="I37" s="25">
        <v>51.8</v>
      </c>
      <c r="J37" s="25">
        <v>0.26</v>
      </c>
      <c r="K37" s="20" t="s">
        <v>66</v>
      </c>
      <c r="L37" s="20" t="s">
        <v>66</v>
      </c>
      <c r="M37" s="20" t="s">
        <v>66</v>
      </c>
      <c r="N37" s="20" t="s">
        <v>66</v>
      </c>
      <c r="O37" s="20">
        <v>1</v>
      </c>
      <c r="P37" s="16" t="s">
        <v>66</v>
      </c>
      <c r="Q37" s="32">
        <v>57</v>
      </c>
      <c r="S37" s="12" t="s">
        <v>537</v>
      </c>
      <c r="T37" s="27">
        <v>45.25</v>
      </c>
      <c r="U37" s="12">
        <v>-1</v>
      </c>
      <c r="V37" s="11">
        <v>5</v>
      </c>
      <c r="W37" s="11">
        <v>7</v>
      </c>
      <c r="X37" s="11">
        <v>13</v>
      </c>
      <c r="Y37" s="11">
        <v>10</v>
      </c>
      <c r="Z37" s="11">
        <v>48</v>
      </c>
      <c r="AA37" s="11" t="s">
        <v>546</v>
      </c>
      <c r="AB37" s="20" t="s">
        <v>528</v>
      </c>
      <c r="AC37" s="12">
        <f>VLOOKUP(B37,ci!$A$1:$J$96,10,FALSE)</f>
        <v>5</v>
      </c>
      <c r="AD37" s="12">
        <f>IFERROR(VLOOKUP(B37,cw!$B$1:$K$96,10,FALSE),100)</f>
        <v>100</v>
      </c>
      <c r="AE37" s="12">
        <f t="shared" si="0"/>
        <v>5</v>
      </c>
      <c r="AF37" s="12" t="str">
        <f t="shared" si="2"/>
        <v>BS-S+</v>
      </c>
      <c r="AG37" t="s">
        <v>209</v>
      </c>
      <c r="AI37" s="11">
        <v>36</v>
      </c>
    </row>
    <row r="38" spans="1:35">
      <c r="A38" s="22" t="s">
        <v>595</v>
      </c>
      <c r="B38" s="20" t="s">
        <v>210</v>
      </c>
      <c r="C38" s="20" t="s">
        <v>660</v>
      </c>
      <c r="D38" t="s">
        <v>211</v>
      </c>
      <c r="E38" t="s">
        <v>141</v>
      </c>
      <c r="F38" s="20" t="s">
        <v>66</v>
      </c>
      <c r="G38" s="20" t="s">
        <v>66</v>
      </c>
      <c r="H38" s="25" t="s">
        <v>212</v>
      </c>
      <c r="I38" s="25">
        <v>67.900000000000006</v>
      </c>
      <c r="J38" s="25">
        <v>0.23</v>
      </c>
      <c r="K38" s="20" t="s">
        <v>66</v>
      </c>
      <c r="L38" s="20" t="s">
        <v>66</v>
      </c>
      <c r="M38" s="20" t="s">
        <v>66</v>
      </c>
      <c r="N38" s="20" t="s">
        <v>66</v>
      </c>
      <c r="O38" s="20">
        <v>1</v>
      </c>
      <c r="P38" s="16" t="s">
        <v>66</v>
      </c>
      <c r="Q38" s="32">
        <v>57</v>
      </c>
      <c r="S38" s="12" t="s">
        <v>537</v>
      </c>
      <c r="T38" s="27">
        <v>45.25</v>
      </c>
      <c r="U38" s="12">
        <v>-1</v>
      </c>
      <c r="V38" s="11">
        <v>5</v>
      </c>
      <c r="W38" s="11">
        <v>7</v>
      </c>
      <c r="X38" s="11">
        <v>13</v>
      </c>
      <c r="Y38" s="11">
        <v>10</v>
      </c>
      <c r="Z38" s="11">
        <v>48</v>
      </c>
      <c r="AA38" s="11" t="s">
        <v>546</v>
      </c>
      <c r="AB38" s="20" t="s">
        <v>528</v>
      </c>
      <c r="AC38" s="12">
        <f>VLOOKUP(B38,ci!$A$1:$J$96,10,FALSE)</f>
        <v>4</v>
      </c>
      <c r="AD38" s="12">
        <f>IFERROR(VLOOKUP(B38,cw!$B$1:$K$96,10,FALSE),100)</f>
        <v>100</v>
      </c>
      <c r="AE38" s="12">
        <f t="shared" si="0"/>
        <v>4</v>
      </c>
      <c r="AF38" s="12" t="str">
        <f t="shared" si="2"/>
        <v>BS-S</v>
      </c>
      <c r="AG38" t="s">
        <v>213</v>
      </c>
      <c r="AI38" s="2">
        <v>37</v>
      </c>
    </row>
    <row r="39" spans="1:35">
      <c r="A39" s="22" t="s">
        <v>596</v>
      </c>
      <c r="B39" s="20" t="s">
        <v>214</v>
      </c>
      <c r="C39" s="20" t="s">
        <v>660</v>
      </c>
      <c r="D39" t="s">
        <v>215</v>
      </c>
      <c r="E39" t="s">
        <v>153</v>
      </c>
      <c r="F39" s="20" t="s">
        <v>66</v>
      </c>
      <c r="G39" s="20" t="s">
        <v>66</v>
      </c>
      <c r="H39" s="25" t="s">
        <v>216</v>
      </c>
      <c r="I39" s="25" t="s">
        <v>217</v>
      </c>
      <c r="J39" s="25" t="s">
        <v>91</v>
      </c>
      <c r="K39" s="20" t="s">
        <v>66</v>
      </c>
      <c r="L39" s="20" t="s">
        <v>66</v>
      </c>
      <c r="M39" s="20" t="s">
        <v>66</v>
      </c>
      <c r="N39" s="20" t="s">
        <v>66</v>
      </c>
      <c r="O39" s="20">
        <v>1</v>
      </c>
      <c r="P39" s="16" t="s">
        <v>66</v>
      </c>
      <c r="Q39" s="32">
        <v>57</v>
      </c>
      <c r="S39" s="12" t="s">
        <v>537</v>
      </c>
      <c r="T39" s="27">
        <v>45.25</v>
      </c>
      <c r="U39" s="12">
        <v>-1</v>
      </c>
      <c r="V39" s="11">
        <v>5</v>
      </c>
      <c r="W39" s="11">
        <v>7</v>
      </c>
      <c r="X39" s="11">
        <v>13</v>
      </c>
      <c r="Y39" s="11">
        <v>10</v>
      </c>
      <c r="Z39" s="11">
        <v>48</v>
      </c>
      <c r="AA39" s="11" t="s">
        <v>546</v>
      </c>
      <c r="AB39" s="20" t="s">
        <v>528</v>
      </c>
      <c r="AC39" s="12">
        <f>VLOOKUP(B39,ci!$A$1:$J$96,10,FALSE)</f>
        <v>4</v>
      </c>
      <c r="AD39" s="12">
        <f>IFERROR(VLOOKUP(B39,cw!$B$1:$K$96,10,FALSE),100)</f>
        <v>100</v>
      </c>
      <c r="AE39" s="12">
        <f t="shared" si="0"/>
        <v>4</v>
      </c>
      <c r="AF39" s="12" t="str">
        <f t="shared" si="2"/>
        <v>BS-S</v>
      </c>
      <c r="AG39" t="s">
        <v>218</v>
      </c>
      <c r="AI39" s="11">
        <v>38</v>
      </c>
    </row>
    <row r="40" spans="1:35">
      <c r="A40" s="22" t="s">
        <v>597</v>
      </c>
      <c r="B40" s="20" t="s">
        <v>219</v>
      </c>
      <c r="C40" s="20" t="s">
        <v>660</v>
      </c>
      <c r="D40" t="s">
        <v>220</v>
      </c>
      <c r="E40" t="s">
        <v>123</v>
      </c>
      <c r="F40" s="20" t="s">
        <v>66</v>
      </c>
      <c r="G40" s="20" t="s">
        <v>66</v>
      </c>
      <c r="H40" s="25" t="s">
        <v>221</v>
      </c>
      <c r="I40" s="25">
        <v>70.3</v>
      </c>
      <c r="J40" s="25">
        <v>0.25</v>
      </c>
      <c r="K40" s="20" t="s">
        <v>66</v>
      </c>
      <c r="L40" s="20" t="s">
        <v>66</v>
      </c>
      <c r="M40" s="20" t="s">
        <v>66</v>
      </c>
      <c r="N40" s="20" t="s">
        <v>66</v>
      </c>
      <c r="O40" s="20">
        <v>1</v>
      </c>
      <c r="P40" s="16" t="s">
        <v>66</v>
      </c>
      <c r="Q40" s="32">
        <v>57</v>
      </c>
      <c r="S40" s="12" t="s">
        <v>537</v>
      </c>
      <c r="T40" s="27">
        <v>45.25</v>
      </c>
      <c r="U40" s="12">
        <v>-1</v>
      </c>
      <c r="V40" s="11">
        <v>5</v>
      </c>
      <c r="W40" s="11">
        <v>7</v>
      </c>
      <c r="X40" s="11">
        <v>13</v>
      </c>
      <c r="Y40" s="11">
        <v>10</v>
      </c>
      <c r="Z40" s="11">
        <v>48</v>
      </c>
      <c r="AA40" s="11" t="s">
        <v>546</v>
      </c>
      <c r="AB40" s="20" t="s">
        <v>528</v>
      </c>
      <c r="AC40" s="12">
        <f>VLOOKUP(B40,ci!$A$1:$J$96,10,FALSE)</f>
        <v>5</v>
      </c>
      <c r="AD40" s="12">
        <f>IFERROR(VLOOKUP(B40,cw!$B$1:$K$96,10,FALSE),100)</f>
        <v>100</v>
      </c>
      <c r="AE40" s="12">
        <f t="shared" si="0"/>
        <v>5</v>
      </c>
      <c r="AF40" s="12" t="str">
        <f t="shared" si="2"/>
        <v>BS-S+</v>
      </c>
      <c r="AG40" t="s">
        <v>222</v>
      </c>
      <c r="AI40" s="2">
        <v>39</v>
      </c>
    </row>
    <row r="41" spans="1:35">
      <c r="A41" s="22" t="s">
        <v>598</v>
      </c>
      <c r="B41" s="20" t="s">
        <v>223</v>
      </c>
      <c r="C41" s="20" t="s">
        <v>660</v>
      </c>
      <c r="D41" t="s">
        <v>224</v>
      </c>
      <c r="E41" t="s">
        <v>147</v>
      </c>
      <c r="F41" s="20" t="s">
        <v>66</v>
      </c>
      <c r="G41" s="20" t="s">
        <v>66</v>
      </c>
      <c r="H41" s="25" t="s">
        <v>225</v>
      </c>
      <c r="I41" s="25">
        <v>33.5</v>
      </c>
      <c r="J41" s="25">
        <v>0.16</v>
      </c>
      <c r="K41" s="20" t="s">
        <v>66</v>
      </c>
      <c r="L41" s="20" t="s">
        <v>66</v>
      </c>
      <c r="M41" s="20" t="s">
        <v>66</v>
      </c>
      <c r="N41" s="20" t="s">
        <v>66</v>
      </c>
      <c r="O41" s="20">
        <v>1</v>
      </c>
      <c r="P41" s="16" t="s">
        <v>66</v>
      </c>
      <c r="Q41" s="32">
        <v>57</v>
      </c>
      <c r="S41" s="12" t="s">
        <v>537</v>
      </c>
      <c r="T41" s="27">
        <v>45.25</v>
      </c>
      <c r="U41" s="12">
        <v>-1</v>
      </c>
      <c r="V41" s="11">
        <v>5</v>
      </c>
      <c r="W41" s="11">
        <v>7</v>
      </c>
      <c r="X41" s="11">
        <v>13</v>
      </c>
      <c r="Y41" s="11">
        <v>10</v>
      </c>
      <c r="Z41" s="11">
        <v>48</v>
      </c>
      <c r="AA41" s="11" t="s">
        <v>546</v>
      </c>
      <c r="AB41" s="20" t="s">
        <v>528</v>
      </c>
      <c r="AC41" s="12">
        <f>VLOOKUP(B41,ci!$A$1:$J$96,10,FALSE)</f>
        <v>4</v>
      </c>
      <c r="AD41" s="12">
        <f>IFERROR(VLOOKUP(B41,cw!$B$1:$K$96,10,FALSE),100)</f>
        <v>100</v>
      </c>
      <c r="AE41" s="12">
        <f t="shared" si="0"/>
        <v>4</v>
      </c>
      <c r="AF41" s="12" t="str">
        <f t="shared" si="2"/>
        <v>BS-S</v>
      </c>
      <c r="AG41" t="s">
        <v>226</v>
      </c>
      <c r="AI41" s="11">
        <v>40</v>
      </c>
    </row>
    <row r="42" spans="1:35">
      <c r="A42" s="22" t="s">
        <v>599</v>
      </c>
      <c r="B42" s="20" t="s">
        <v>227</v>
      </c>
      <c r="C42" s="20" t="s">
        <v>660</v>
      </c>
      <c r="D42" t="s">
        <v>228</v>
      </c>
      <c r="E42" t="s">
        <v>134</v>
      </c>
      <c r="F42" s="20" t="s">
        <v>66</v>
      </c>
      <c r="G42" s="20" t="s">
        <v>66</v>
      </c>
      <c r="H42" s="25" t="s">
        <v>229</v>
      </c>
      <c r="I42" s="25">
        <v>29.3</v>
      </c>
      <c r="J42" s="25">
        <v>0.25</v>
      </c>
      <c r="K42" s="20" t="s">
        <v>66</v>
      </c>
      <c r="L42" s="20" t="s">
        <v>66</v>
      </c>
      <c r="M42" s="20" t="s">
        <v>66</v>
      </c>
      <c r="N42" s="20" t="s">
        <v>66</v>
      </c>
      <c r="O42" s="20">
        <v>1</v>
      </c>
      <c r="P42" s="16" t="s">
        <v>66</v>
      </c>
      <c r="Q42" s="32">
        <v>57</v>
      </c>
      <c r="S42" s="12" t="s">
        <v>537</v>
      </c>
      <c r="T42" s="27">
        <v>45.25</v>
      </c>
      <c r="U42" s="12">
        <v>-1</v>
      </c>
      <c r="V42" s="11">
        <v>5</v>
      </c>
      <c r="W42" s="11">
        <v>7</v>
      </c>
      <c r="X42" s="11">
        <v>13</v>
      </c>
      <c r="Y42" s="11">
        <v>10</v>
      </c>
      <c r="Z42" s="11">
        <v>48</v>
      </c>
      <c r="AA42" s="11" t="s">
        <v>546</v>
      </c>
      <c r="AB42" s="20" t="s">
        <v>528</v>
      </c>
      <c r="AC42" s="12">
        <f>VLOOKUP(B42,ci!$A$1:$J$96,10,FALSE)</f>
        <v>4</v>
      </c>
      <c r="AD42" s="12">
        <f>IFERROR(VLOOKUP(B42,cw!$B$1:$K$96,10,FALSE),100)</f>
        <v>100</v>
      </c>
      <c r="AE42" s="12">
        <f t="shared" si="0"/>
        <v>4</v>
      </c>
      <c r="AF42" s="12" t="str">
        <f t="shared" si="2"/>
        <v>BS-S</v>
      </c>
      <c r="AG42" t="s">
        <v>230</v>
      </c>
      <c r="AI42" s="2">
        <v>41</v>
      </c>
    </row>
    <row r="43" spans="1:35">
      <c r="A43" s="22" t="s">
        <v>600</v>
      </c>
      <c r="B43" s="20" t="s">
        <v>231</v>
      </c>
      <c r="C43" s="20" t="s">
        <v>660</v>
      </c>
      <c r="D43" t="s">
        <v>232</v>
      </c>
      <c r="E43" t="s">
        <v>66</v>
      </c>
      <c r="F43" s="20" t="s">
        <v>66</v>
      </c>
      <c r="G43" s="20" t="s">
        <v>66</v>
      </c>
      <c r="H43" s="25" t="s">
        <v>66</v>
      </c>
      <c r="I43" s="25">
        <v>33.700000000000003</v>
      </c>
      <c r="J43" s="25">
        <v>0.27</v>
      </c>
      <c r="K43" s="20" t="s">
        <v>66</v>
      </c>
      <c r="L43" s="20" t="s">
        <v>66</v>
      </c>
      <c r="M43" s="20" t="s">
        <v>66</v>
      </c>
      <c r="N43" s="20" t="s">
        <v>66</v>
      </c>
      <c r="O43" s="20">
        <v>1</v>
      </c>
      <c r="P43" s="16" t="s">
        <v>66</v>
      </c>
      <c r="Q43" s="32">
        <v>57</v>
      </c>
      <c r="S43" s="12" t="s">
        <v>537</v>
      </c>
      <c r="T43" s="27">
        <v>45.25</v>
      </c>
      <c r="U43" s="11">
        <v>-1</v>
      </c>
      <c r="V43" s="11">
        <v>5</v>
      </c>
      <c r="W43" s="11">
        <v>7</v>
      </c>
      <c r="X43" s="11">
        <v>13</v>
      </c>
      <c r="Y43" s="11">
        <v>10</v>
      </c>
      <c r="Z43" s="11">
        <v>48</v>
      </c>
      <c r="AA43" s="11" t="s">
        <v>546</v>
      </c>
      <c r="AB43" s="20" t="s">
        <v>528</v>
      </c>
      <c r="AC43" s="12">
        <f>VLOOKUP(B43,ci!$A$1:$J$96,10,FALSE)</f>
        <v>5</v>
      </c>
      <c r="AD43" s="12">
        <f>IFERROR(VLOOKUP(B43,cw!$B$1:$K$96,10,FALSE),100)</f>
        <v>100</v>
      </c>
      <c r="AE43" s="12">
        <f t="shared" si="0"/>
        <v>5</v>
      </c>
      <c r="AF43" s="12" t="str">
        <f t="shared" si="2"/>
        <v>BS-S+</v>
      </c>
      <c r="AG43" t="s">
        <v>233</v>
      </c>
      <c r="AI43" s="11">
        <v>42</v>
      </c>
    </row>
    <row r="44" spans="1:35">
      <c r="A44" s="22" t="s">
        <v>601</v>
      </c>
      <c r="B44" s="20" t="s">
        <v>234</v>
      </c>
      <c r="C44" s="20" t="s">
        <v>659</v>
      </c>
      <c r="D44" t="s">
        <v>235</v>
      </c>
      <c r="E44" t="s">
        <v>236</v>
      </c>
      <c r="F44" s="20" t="s">
        <v>66</v>
      </c>
      <c r="G44" s="20" t="s">
        <v>66</v>
      </c>
      <c r="H44" s="25" t="s">
        <v>237</v>
      </c>
      <c r="I44" s="25">
        <v>27.4</v>
      </c>
      <c r="J44" s="25">
        <v>0.06</v>
      </c>
      <c r="K44" s="20" t="s">
        <v>66</v>
      </c>
      <c r="L44" s="20">
        <v>2.6</v>
      </c>
      <c r="M44" s="20" t="s">
        <v>66</v>
      </c>
      <c r="N44" s="20" t="s">
        <v>66</v>
      </c>
      <c r="O44" s="20">
        <v>1</v>
      </c>
      <c r="P44" s="16" t="s">
        <v>238</v>
      </c>
      <c r="Q44" s="32">
        <v>23</v>
      </c>
      <c r="R44" s="32">
        <v>23</v>
      </c>
      <c r="S44" s="12" t="s">
        <v>66</v>
      </c>
      <c r="T44" s="12" t="s">
        <v>66</v>
      </c>
      <c r="U44" s="12" t="s">
        <v>66</v>
      </c>
      <c r="V44" s="12" t="s">
        <v>66</v>
      </c>
      <c r="W44" s="12" t="s">
        <v>66</v>
      </c>
      <c r="X44" s="12" t="s">
        <v>66</v>
      </c>
      <c r="Y44" s="12" t="s">
        <v>66</v>
      </c>
      <c r="Z44" s="12" t="s">
        <v>66</v>
      </c>
      <c r="AA44" s="12" t="s">
        <v>66</v>
      </c>
      <c r="AB44" s="20" t="s">
        <v>532</v>
      </c>
      <c r="AC44" s="12">
        <f>VLOOKUP(B44,ci!$A$1:$J$96,10,FALSE)</f>
        <v>100</v>
      </c>
      <c r="AD44" s="12">
        <f>IFERROR(VLOOKUP(B44,cw!$B$1:$K$96,10,FALSE),100)</f>
        <v>3</v>
      </c>
      <c r="AE44" s="12">
        <f t="shared" si="0"/>
        <v>3</v>
      </c>
      <c r="AF44" s="12" t="str">
        <f t="shared" si="2"/>
        <v>BS-Ves</v>
      </c>
      <c r="AG44" t="s">
        <v>239</v>
      </c>
      <c r="AI44" s="2">
        <v>43</v>
      </c>
    </row>
    <row r="45" spans="1:35">
      <c r="A45" s="22" t="s">
        <v>603</v>
      </c>
      <c r="B45" s="20" t="s">
        <v>240</v>
      </c>
      <c r="C45" s="20" t="s">
        <v>659</v>
      </c>
      <c r="D45" t="s">
        <v>235</v>
      </c>
      <c r="E45" t="s">
        <v>241</v>
      </c>
      <c r="F45" s="20" t="s">
        <v>66</v>
      </c>
      <c r="G45" s="20" t="s">
        <v>66</v>
      </c>
      <c r="H45" s="25" t="s">
        <v>242</v>
      </c>
      <c r="I45" s="25">
        <v>8.3000000000000007</v>
      </c>
      <c r="J45" s="25" t="s">
        <v>66</v>
      </c>
      <c r="K45" s="20" t="s">
        <v>66</v>
      </c>
      <c r="L45" s="20">
        <v>10</v>
      </c>
      <c r="M45" s="20" t="s">
        <v>66</v>
      </c>
      <c r="N45" s="20" t="s">
        <v>66</v>
      </c>
      <c r="O45" s="20">
        <v>1</v>
      </c>
      <c r="P45" s="16" t="s">
        <v>243</v>
      </c>
      <c r="Q45" s="32">
        <v>23</v>
      </c>
      <c r="R45" s="32">
        <v>23</v>
      </c>
      <c r="S45" s="12" t="s">
        <v>66</v>
      </c>
      <c r="T45" s="12" t="s">
        <v>66</v>
      </c>
      <c r="U45" s="12" t="s">
        <v>66</v>
      </c>
      <c r="V45" s="12" t="s">
        <v>66</v>
      </c>
      <c r="W45" s="12" t="s">
        <v>66</v>
      </c>
      <c r="X45" s="12" t="s">
        <v>66</v>
      </c>
      <c r="Y45" s="12" t="s">
        <v>66</v>
      </c>
      <c r="Z45" s="12" t="s">
        <v>66</v>
      </c>
      <c r="AA45" s="12" t="s">
        <v>66</v>
      </c>
      <c r="AB45" s="20" t="s">
        <v>532</v>
      </c>
      <c r="AC45" s="12">
        <f>VLOOKUP(B45,ci!$A$1:$J$96,10,FALSE)</f>
        <v>100</v>
      </c>
      <c r="AD45" s="12">
        <f>IFERROR(VLOOKUP(B45,cw!$B$1:$K$96,10,FALSE),100)</f>
        <v>3</v>
      </c>
      <c r="AE45" s="12">
        <f t="shared" si="0"/>
        <v>3</v>
      </c>
      <c r="AF45" s="12" t="str">
        <f t="shared" si="2"/>
        <v>BS-Ves</v>
      </c>
      <c r="AG45" t="s">
        <v>244</v>
      </c>
      <c r="AI45" s="11">
        <v>44</v>
      </c>
    </row>
    <row r="46" spans="1:35">
      <c r="A46" s="22" t="s">
        <v>604</v>
      </c>
      <c r="B46" s="20" t="s">
        <v>245</v>
      </c>
      <c r="C46" s="20" t="s">
        <v>659</v>
      </c>
      <c r="D46" t="s">
        <v>246</v>
      </c>
      <c r="E46" t="s">
        <v>247</v>
      </c>
      <c r="F46" s="20" t="s">
        <v>66</v>
      </c>
      <c r="G46" s="20" t="s">
        <v>66</v>
      </c>
      <c r="H46" s="25" t="s">
        <v>248</v>
      </c>
      <c r="I46" s="25" t="s">
        <v>62</v>
      </c>
      <c r="J46" s="25" t="s">
        <v>249</v>
      </c>
      <c r="K46" s="20">
        <v>12</v>
      </c>
      <c r="L46" s="20" t="s">
        <v>66</v>
      </c>
      <c r="M46" s="20" t="s">
        <v>66</v>
      </c>
      <c r="N46" s="20" t="s">
        <v>66</v>
      </c>
      <c r="O46" s="20">
        <v>1</v>
      </c>
      <c r="P46" s="16" t="s">
        <v>250</v>
      </c>
      <c r="Q46" s="32">
        <v>23</v>
      </c>
      <c r="R46" s="32">
        <v>23</v>
      </c>
      <c r="S46" s="12" t="s">
        <v>66</v>
      </c>
      <c r="T46" s="12" t="s">
        <v>66</v>
      </c>
      <c r="U46" s="12" t="s">
        <v>66</v>
      </c>
      <c r="V46" s="12" t="s">
        <v>66</v>
      </c>
      <c r="W46" s="12" t="s">
        <v>66</v>
      </c>
      <c r="X46" s="12" t="s">
        <v>66</v>
      </c>
      <c r="Y46" s="12" t="s">
        <v>66</v>
      </c>
      <c r="Z46" s="12" t="s">
        <v>66</v>
      </c>
      <c r="AA46" s="12" t="s">
        <v>66</v>
      </c>
      <c r="AB46" s="20" t="s">
        <v>532</v>
      </c>
      <c r="AC46" s="12">
        <f>VLOOKUP(B46,ci!$A$1:$J$96,10,FALSE)</f>
        <v>100</v>
      </c>
      <c r="AD46" s="12">
        <f>IFERROR(VLOOKUP(B46,cw!$B$1:$K$96,10,FALSE),100)</f>
        <v>3</v>
      </c>
      <c r="AE46" s="12">
        <f t="shared" si="0"/>
        <v>3</v>
      </c>
      <c r="AF46" s="12" t="str">
        <f t="shared" si="2"/>
        <v>BS-Ves</v>
      </c>
      <c r="AG46" t="s">
        <v>251</v>
      </c>
      <c r="AI46" s="2">
        <v>45</v>
      </c>
    </row>
    <row r="47" spans="1:35">
      <c r="A47" s="22" t="s">
        <v>605</v>
      </c>
      <c r="B47" s="20" t="s">
        <v>252</v>
      </c>
      <c r="C47" s="20" t="s">
        <v>659</v>
      </c>
      <c r="D47" t="s">
        <v>253</v>
      </c>
      <c r="E47" t="s">
        <v>254</v>
      </c>
      <c r="F47" s="20" t="s">
        <v>66</v>
      </c>
      <c r="G47" s="20" t="s">
        <v>66</v>
      </c>
      <c r="H47" s="25" t="s">
        <v>255</v>
      </c>
      <c r="I47" s="25">
        <v>8.67</v>
      </c>
      <c r="J47" s="25">
        <v>0.04</v>
      </c>
      <c r="K47" s="20" t="s">
        <v>66</v>
      </c>
      <c r="L47" s="20">
        <v>2.56</v>
      </c>
      <c r="M47" s="20" t="s">
        <v>66</v>
      </c>
      <c r="N47" s="20" t="s">
        <v>66</v>
      </c>
      <c r="O47" s="20">
        <v>1</v>
      </c>
      <c r="P47" s="16" t="s">
        <v>256</v>
      </c>
      <c r="Q47" s="32">
        <v>21</v>
      </c>
      <c r="R47" s="32">
        <v>19</v>
      </c>
      <c r="S47" s="12" t="s">
        <v>66</v>
      </c>
      <c r="T47" s="12" t="s">
        <v>66</v>
      </c>
      <c r="U47" s="12" t="s">
        <v>66</v>
      </c>
      <c r="V47" s="12" t="s">
        <v>66</v>
      </c>
      <c r="W47" s="12" t="s">
        <v>66</v>
      </c>
      <c r="X47" s="12" t="s">
        <v>66</v>
      </c>
      <c r="Y47" s="12" t="s">
        <v>66</v>
      </c>
      <c r="Z47" s="12" t="s">
        <v>66</v>
      </c>
      <c r="AA47" s="12" t="s">
        <v>66</v>
      </c>
      <c r="AB47" s="20" t="s">
        <v>532</v>
      </c>
      <c r="AC47" s="12">
        <f>VLOOKUP(B47,ci!$A$1:$J$96,10,FALSE)</f>
        <v>100</v>
      </c>
      <c r="AD47" s="12">
        <f>IFERROR(VLOOKUP(B47,cw!$B$1:$K$96,10,FALSE),100)</f>
        <v>3</v>
      </c>
      <c r="AE47" s="12">
        <f t="shared" si="0"/>
        <v>3</v>
      </c>
      <c r="AF47" s="12" t="str">
        <f t="shared" si="2"/>
        <v>BS-Ves</v>
      </c>
      <c r="AG47" t="s">
        <v>257</v>
      </c>
      <c r="AI47" s="11">
        <v>46</v>
      </c>
    </row>
    <row r="48" spans="1:35">
      <c r="A48" s="22" t="s">
        <v>606</v>
      </c>
      <c r="B48" s="20" t="s">
        <v>258</v>
      </c>
      <c r="C48" s="20" t="s">
        <v>659</v>
      </c>
      <c r="D48" t="s">
        <v>259</v>
      </c>
      <c r="E48" t="s">
        <v>260</v>
      </c>
      <c r="F48" s="20" t="s">
        <v>66</v>
      </c>
      <c r="G48" s="20" t="s">
        <v>66</v>
      </c>
      <c r="H48" s="25" t="s">
        <v>261</v>
      </c>
      <c r="I48" s="25">
        <v>17.2</v>
      </c>
      <c r="J48" s="25" t="s">
        <v>66</v>
      </c>
      <c r="K48" s="20" t="s">
        <v>66</v>
      </c>
      <c r="L48" s="20" t="s">
        <v>66</v>
      </c>
      <c r="M48" s="20" t="s">
        <v>66</v>
      </c>
      <c r="N48" s="20" t="s">
        <v>66</v>
      </c>
      <c r="O48" s="20">
        <v>1</v>
      </c>
      <c r="P48" s="16" t="s">
        <v>262</v>
      </c>
      <c r="Q48" s="32">
        <v>21</v>
      </c>
      <c r="R48" s="32">
        <v>19</v>
      </c>
      <c r="S48" s="12" t="s">
        <v>66</v>
      </c>
      <c r="T48" s="12" t="s">
        <v>66</v>
      </c>
      <c r="U48" s="12" t="s">
        <v>66</v>
      </c>
      <c r="V48" s="12" t="s">
        <v>66</v>
      </c>
      <c r="W48" s="12" t="s">
        <v>66</v>
      </c>
      <c r="X48" s="12" t="s">
        <v>66</v>
      </c>
      <c r="Y48" s="12" t="s">
        <v>66</v>
      </c>
      <c r="Z48" s="12" t="s">
        <v>66</v>
      </c>
      <c r="AA48" s="12" t="s">
        <v>66</v>
      </c>
      <c r="AB48" s="20" t="s">
        <v>532</v>
      </c>
      <c r="AC48" s="12">
        <f>VLOOKUP(B48,ci!$A$1:$J$96,10,FALSE)</f>
        <v>100</v>
      </c>
      <c r="AD48" s="12">
        <f>IFERROR(VLOOKUP(B48,cw!$B$1:$K$96,10,FALSE),100)</f>
        <v>2</v>
      </c>
      <c r="AE48" s="12">
        <f t="shared" si="0"/>
        <v>2</v>
      </c>
      <c r="AF48" s="12" t="str">
        <f t="shared" si="2"/>
        <v>Amy</v>
      </c>
      <c r="AG48" t="s">
        <v>263</v>
      </c>
      <c r="AI48" s="2">
        <v>47</v>
      </c>
    </row>
    <row r="49" spans="1:35">
      <c r="A49" s="22" t="s">
        <v>602</v>
      </c>
      <c r="B49" s="20" t="s">
        <v>264</v>
      </c>
      <c r="C49" s="20" t="s">
        <v>659</v>
      </c>
      <c r="D49" t="s">
        <v>265</v>
      </c>
      <c r="E49" t="s">
        <v>266</v>
      </c>
      <c r="F49" s="20" t="s">
        <v>66</v>
      </c>
      <c r="G49" s="20" t="s">
        <v>66</v>
      </c>
      <c r="H49" s="25" t="s">
        <v>267</v>
      </c>
      <c r="I49" s="25">
        <v>17.5</v>
      </c>
      <c r="J49" s="25">
        <v>0.08</v>
      </c>
      <c r="K49" s="20" t="s">
        <v>66</v>
      </c>
      <c r="L49" s="20" t="s">
        <v>66</v>
      </c>
      <c r="M49" s="20" t="s">
        <v>66</v>
      </c>
      <c r="N49" s="20" t="s">
        <v>66</v>
      </c>
      <c r="O49" s="20">
        <v>1</v>
      </c>
      <c r="P49" s="16" t="s">
        <v>268</v>
      </c>
      <c r="Q49" s="32">
        <v>61</v>
      </c>
      <c r="R49" s="32">
        <v>61</v>
      </c>
      <c r="S49" s="12" t="s">
        <v>66</v>
      </c>
      <c r="T49" s="12" t="s">
        <v>66</v>
      </c>
      <c r="U49" s="12" t="s">
        <v>66</v>
      </c>
      <c r="V49" s="12" t="s">
        <v>66</v>
      </c>
      <c r="W49" s="12" t="s">
        <v>66</v>
      </c>
      <c r="X49" s="12" t="s">
        <v>66</v>
      </c>
      <c r="Y49" s="12" t="s">
        <v>66</v>
      </c>
      <c r="Z49" s="12" t="s">
        <v>66</v>
      </c>
      <c r="AA49" s="12" t="s">
        <v>66</v>
      </c>
      <c r="AB49" s="20" t="s">
        <v>532</v>
      </c>
      <c r="AC49" s="12">
        <f>VLOOKUP(B49,ci!$A$1:$J$96,10,FALSE)</f>
        <v>100</v>
      </c>
      <c r="AD49" s="12">
        <f>IFERROR(VLOOKUP(B49,cw!$B$1:$K$96,10,FALSE),100)</f>
        <v>3</v>
      </c>
      <c r="AE49" s="12">
        <f t="shared" si="0"/>
        <v>3</v>
      </c>
      <c r="AF49" s="12" t="str">
        <f t="shared" si="2"/>
        <v>BS-Ves</v>
      </c>
      <c r="AG49" t="s">
        <v>269</v>
      </c>
      <c r="AI49" s="11">
        <v>48</v>
      </c>
    </row>
    <row r="50" spans="1:35">
      <c r="A50" s="22" t="s">
        <v>607</v>
      </c>
      <c r="B50" s="20" t="s">
        <v>270</v>
      </c>
      <c r="C50" s="20" t="s">
        <v>659</v>
      </c>
      <c r="D50" t="s">
        <v>271</v>
      </c>
      <c r="E50" t="s">
        <v>272</v>
      </c>
      <c r="F50" s="20" t="s">
        <v>66</v>
      </c>
      <c r="G50" s="20" t="s">
        <v>66</v>
      </c>
      <c r="H50" s="25" t="s">
        <v>64</v>
      </c>
      <c r="I50" s="25" t="s">
        <v>273</v>
      </c>
      <c r="J50" s="25" t="s">
        <v>274</v>
      </c>
      <c r="K50" s="20">
        <v>1.8</v>
      </c>
      <c r="L50" s="20" t="s">
        <v>66</v>
      </c>
      <c r="M50" s="20" t="s">
        <v>66</v>
      </c>
      <c r="N50" s="20" t="s">
        <v>66</v>
      </c>
      <c r="O50" s="20">
        <v>1</v>
      </c>
      <c r="P50" s="16" t="s">
        <v>275</v>
      </c>
      <c r="Q50" s="32">
        <v>61</v>
      </c>
      <c r="R50" s="32">
        <v>61</v>
      </c>
      <c r="S50" s="12" t="s">
        <v>66</v>
      </c>
      <c r="T50" s="12" t="s">
        <v>66</v>
      </c>
      <c r="U50" s="12" t="s">
        <v>66</v>
      </c>
      <c r="V50" s="12" t="s">
        <v>66</v>
      </c>
      <c r="W50" s="12" t="s">
        <v>66</v>
      </c>
      <c r="X50" s="12" t="s">
        <v>66</v>
      </c>
      <c r="Y50" s="12" t="s">
        <v>66</v>
      </c>
      <c r="Z50" s="12" t="s">
        <v>66</v>
      </c>
      <c r="AA50" s="12" t="s">
        <v>66</v>
      </c>
      <c r="AB50" s="20" t="s">
        <v>532</v>
      </c>
      <c r="AC50" s="12">
        <f>VLOOKUP(B50,ci!$A$1:$J$96,10,FALSE)</f>
        <v>100</v>
      </c>
      <c r="AD50" s="12">
        <f>IFERROR(VLOOKUP(B50,cw!$B$1:$K$96,10,FALSE),100)</f>
        <v>2</v>
      </c>
      <c r="AE50" s="12">
        <f t="shared" si="0"/>
        <v>2</v>
      </c>
      <c r="AF50" s="12" t="str">
        <f t="shared" si="2"/>
        <v>Amy</v>
      </c>
      <c r="AG50" t="s">
        <v>276</v>
      </c>
      <c r="AI50" s="2">
        <v>49</v>
      </c>
    </row>
    <row r="51" spans="1:35">
      <c r="A51" s="22" t="s">
        <v>608</v>
      </c>
      <c r="B51" s="20" t="s">
        <v>277</v>
      </c>
      <c r="C51" s="20" t="s">
        <v>659</v>
      </c>
      <c r="D51" t="s">
        <v>278</v>
      </c>
      <c r="E51" t="s">
        <v>236</v>
      </c>
      <c r="F51" s="20" t="s">
        <v>66</v>
      </c>
      <c r="G51" s="20" t="s">
        <v>66</v>
      </c>
      <c r="H51" s="25" t="s">
        <v>279</v>
      </c>
      <c r="I51" s="25">
        <v>7.8</v>
      </c>
      <c r="J51" s="25" t="s">
        <v>66</v>
      </c>
      <c r="K51" s="20" t="s">
        <v>66</v>
      </c>
      <c r="L51" s="20" t="s">
        <v>66</v>
      </c>
      <c r="M51" s="20" t="s">
        <v>66</v>
      </c>
      <c r="N51" s="20" t="s">
        <v>66</v>
      </c>
      <c r="O51" s="20">
        <v>1</v>
      </c>
      <c r="P51" s="16" t="s">
        <v>280</v>
      </c>
      <c r="Q51" s="32">
        <v>61</v>
      </c>
      <c r="R51" s="32">
        <v>61</v>
      </c>
      <c r="S51" s="12" t="s">
        <v>66</v>
      </c>
      <c r="T51" s="12" t="s">
        <v>66</v>
      </c>
      <c r="U51" s="12" t="s">
        <v>66</v>
      </c>
      <c r="V51" s="12" t="s">
        <v>66</v>
      </c>
      <c r="W51" s="12" t="s">
        <v>66</v>
      </c>
      <c r="X51" s="12" t="s">
        <v>66</v>
      </c>
      <c r="Y51" s="12" t="s">
        <v>66</v>
      </c>
      <c r="Z51" s="12" t="s">
        <v>66</v>
      </c>
      <c r="AA51" s="12" t="s">
        <v>66</v>
      </c>
      <c r="AB51" s="20" t="s">
        <v>532</v>
      </c>
      <c r="AC51" s="12">
        <f>VLOOKUP(B51,ci!$A$1:$J$96,10,FALSE)</f>
        <v>100</v>
      </c>
      <c r="AD51" s="12">
        <f>IFERROR(VLOOKUP(B51,cw!$B$1:$K$96,10,FALSE),100)</f>
        <v>2</v>
      </c>
      <c r="AE51" s="12">
        <f t="shared" si="0"/>
        <v>2</v>
      </c>
      <c r="AF51" s="12" t="str">
        <f t="shared" si="2"/>
        <v>Amy</v>
      </c>
      <c r="AG51" t="s">
        <v>281</v>
      </c>
      <c r="AI51" s="11">
        <v>50</v>
      </c>
    </row>
    <row r="52" spans="1:35">
      <c r="A52" s="22" t="s">
        <v>609</v>
      </c>
      <c r="B52" s="20" t="s">
        <v>282</v>
      </c>
      <c r="C52" s="20" t="s">
        <v>659</v>
      </c>
      <c r="D52" t="s">
        <v>283</v>
      </c>
      <c r="E52" t="s">
        <v>236</v>
      </c>
      <c r="F52" s="20" t="s">
        <v>66</v>
      </c>
      <c r="G52" s="20" t="s">
        <v>66</v>
      </c>
      <c r="H52" s="25" t="s">
        <v>284</v>
      </c>
      <c r="I52" s="25">
        <v>6.4</v>
      </c>
      <c r="J52" s="25">
        <v>0.11</v>
      </c>
      <c r="K52" s="20">
        <v>7.8</v>
      </c>
      <c r="L52" s="20" t="s">
        <v>66</v>
      </c>
      <c r="M52" s="20" t="s">
        <v>66</v>
      </c>
      <c r="N52" s="20" t="s">
        <v>66</v>
      </c>
      <c r="O52" s="20">
        <v>1</v>
      </c>
      <c r="P52" s="16" t="s">
        <v>285</v>
      </c>
      <c r="Q52" s="32">
        <v>61</v>
      </c>
      <c r="R52" s="32">
        <v>61</v>
      </c>
      <c r="S52" s="12" t="s">
        <v>66</v>
      </c>
      <c r="T52" s="12" t="s">
        <v>66</v>
      </c>
      <c r="U52" s="12" t="s">
        <v>66</v>
      </c>
      <c r="V52" s="12" t="s">
        <v>66</v>
      </c>
      <c r="W52" s="12" t="s">
        <v>66</v>
      </c>
      <c r="X52" s="12" t="s">
        <v>66</v>
      </c>
      <c r="Y52" s="12" t="s">
        <v>66</v>
      </c>
      <c r="Z52" s="12" t="s">
        <v>66</v>
      </c>
      <c r="AA52" s="12" t="s">
        <v>66</v>
      </c>
      <c r="AB52" s="20" t="s">
        <v>532</v>
      </c>
      <c r="AC52" s="12">
        <f>VLOOKUP(B52,ci!$A$1:$J$96,10,FALSE)</f>
        <v>100</v>
      </c>
      <c r="AD52" s="12">
        <f>IFERROR(VLOOKUP(B52,cw!$B$1:$K$96,10,FALSE),100)</f>
        <v>2</v>
      </c>
      <c r="AE52" s="12">
        <f t="shared" si="0"/>
        <v>2</v>
      </c>
      <c r="AF52" s="12" t="str">
        <f t="shared" si="2"/>
        <v>Amy</v>
      </c>
      <c r="AG52" t="s">
        <v>286</v>
      </c>
      <c r="AI52" s="2">
        <v>51</v>
      </c>
    </row>
    <row r="53" spans="1:35">
      <c r="A53" s="22" t="s">
        <v>610</v>
      </c>
      <c r="B53" s="20" t="s">
        <v>287</v>
      </c>
      <c r="C53" s="20" t="s">
        <v>659</v>
      </c>
      <c r="D53" t="s">
        <v>288</v>
      </c>
      <c r="E53" t="s">
        <v>289</v>
      </c>
      <c r="F53" s="20" t="s">
        <v>66</v>
      </c>
      <c r="G53" s="20" t="s">
        <v>66</v>
      </c>
      <c r="H53" s="25" t="s">
        <v>290</v>
      </c>
      <c r="I53" s="25">
        <v>14.25</v>
      </c>
      <c r="J53" s="25">
        <v>0.05</v>
      </c>
      <c r="K53" s="20" t="s">
        <v>66</v>
      </c>
      <c r="L53" s="20">
        <v>2.95</v>
      </c>
      <c r="M53" s="20" t="s">
        <v>66</v>
      </c>
      <c r="N53" s="20" t="s">
        <v>66</v>
      </c>
      <c r="O53" s="20">
        <v>1</v>
      </c>
      <c r="P53" s="16" t="s">
        <v>291</v>
      </c>
      <c r="Q53" s="32">
        <v>61</v>
      </c>
      <c r="R53" s="32">
        <v>61</v>
      </c>
      <c r="S53" s="12" t="s">
        <v>66</v>
      </c>
      <c r="T53" s="12" t="s">
        <v>66</v>
      </c>
      <c r="U53" s="12" t="s">
        <v>66</v>
      </c>
      <c r="V53" s="12" t="s">
        <v>66</v>
      </c>
      <c r="W53" s="12" t="s">
        <v>66</v>
      </c>
      <c r="X53" s="12" t="s">
        <v>66</v>
      </c>
      <c r="Y53" s="12" t="s">
        <v>66</v>
      </c>
      <c r="Z53" s="12" t="s">
        <v>66</v>
      </c>
      <c r="AA53" s="12" t="s">
        <v>66</v>
      </c>
      <c r="AB53" s="20" t="s">
        <v>532</v>
      </c>
      <c r="AC53" s="12">
        <f>VLOOKUP(B53,ci!$A$1:$J$96,10,FALSE)</f>
        <v>100</v>
      </c>
      <c r="AD53" s="12">
        <f>IFERROR(VLOOKUP(B53,cw!$B$1:$K$96,10,FALSE),100)</f>
        <v>3</v>
      </c>
      <c r="AE53" s="12">
        <f t="shared" si="0"/>
        <v>3</v>
      </c>
      <c r="AF53" s="12" t="str">
        <f t="shared" si="2"/>
        <v>BS-Ves</v>
      </c>
      <c r="AG53" t="s">
        <v>292</v>
      </c>
      <c r="AI53" s="11">
        <v>52</v>
      </c>
    </row>
    <row r="54" spans="1:35">
      <c r="A54" s="22" t="s">
        <v>611</v>
      </c>
      <c r="B54" s="20" t="s">
        <v>293</v>
      </c>
      <c r="C54" s="20" t="s">
        <v>659</v>
      </c>
      <c r="D54" t="s">
        <v>294</v>
      </c>
      <c r="E54" t="s">
        <v>295</v>
      </c>
      <c r="F54" s="20" t="s">
        <v>66</v>
      </c>
      <c r="G54" s="20" t="s">
        <v>66</v>
      </c>
      <c r="H54" s="25" t="s">
        <v>296</v>
      </c>
      <c r="I54" s="25">
        <v>97.1</v>
      </c>
      <c r="J54" s="25">
        <v>0.34</v>
      </c>
      <c r="K54" s="20">
        <v>28</v>
      </c>
      <c r="L54" s="20" t="s">
        <v>66</v>
      </c>
      <c r="M54" s="20" t="s">
        <v>66</v>
      </c>
      <c r="N54" s="20" t="s">
        <v>66</v>
      </c>
      <c r="O54" s="20">
        <v>1</v>
      </c>
      <c r="P54" s="16" t="s">
        <v>297</v>
      </c>
      <c r="Q54" s="32">
        <v>47</v>
      </c>
      <c r="R54" s="32">
        <v>44</v>
      </c>
      <c r="S54" s="12" t="s">
        <v>66</v>
      </c>
      <c r="T54" s="12" t="s">
        <v>66</v>
      </c>
      <c r="U54" s="12" t="s">
        <v>66</v>
      </c>
      <c r="V54" s="12" t="s">
        <v>66</v>
      </c>
      <c r="W54" s="12" t="s">
        <v>66</v>
      </c>
      <c r="X54" s="12" t="s">
        <v>66</v>
      </c>
      <c r="Y54" s="12" t="s">
        <v>66</v>
      </c>
      <c r="Z54" s="12" t="s">
        <v>66</v>
      </c>
      <c r="AA54" s="12" t="s">
        <v>66</v>
      </c>
      <c r="AB54" s="20" t="s">
        <v>528</v>
      </c>
      <c r="AC54" s="12">
        <f>VLOOKUP(B54,ci!$A$1:$J$96,10,FALSE)</f>
        <v>4</v>
      </c>
      <c r="AD54" s="12">
        <f>IFERROR(VLOOKUP(B54,cw!$B$1:$K$96,10,FALSE),100)</f>
        <v>100</v>
      </c>
      <c r="AE54" s="12">
        <f t="shared" si="0"/>
        <v>4</v>
      </c>
      <c r="AF54" s="12" t="str">
        <f t="shared" si="2"/>
        <v>BS-S</v>
      </c>
      <c r="AG54" t="s">
        <v>298</v>
      </c>
      <c r="AI54" s="2">
        <v>53</v>
      </c>
    </row>
    <row r="55" spans="1:35">
      <c r="A55" s="22" t="s">
        <v>612</v>
      </c>
      <c r="B55" s="20" t="s">
        <v>299</v>
      </c>
      <c r="C55" s="20" t="s">
        <v>659</v>
      </c>
      <c r="D55" t="s">
        <v>300</v>
      </c>
      <c r="E55" t="s">
        <v>123</v>
      </c>
      <c r="F55" s="20" t="s">
        <v>66</v>
      </c>
      <c r="G55" s="20" t="s">
        <v>66</v>
      </c>
      <c r="H55" s="25" t="s">
        <v>301</v>
      </c>
      <c r="I55" s="25">
        <v>81.8</v>
      </c>
      <c r="J55" s="25">
        <v>0.25</v>
      </c>
      <c r="K55" s="20" t="s">
        <v>66</v>
      </c>
      <c r="L55" s="20" t="s">
        <v>66</v>
      </c>
      <c r="M55" s="20" t="s">
        <v>66</v>
      </c>
      <c r="N55" s="20" t="s">
        <v>66</v>
      </c>
      <c r="O55" s="20">
        <v>1</v>
      </c>
      <c r="P55" s="16" t="s">
        <v>302</v>
      </c>
      <c r="Q55" s="32">
        <v>47</v>
      </c>
      <c r="R55" s="32">
        <v>44</v>
      </c>
      <c r="S55" s="12" t="s">
        <v>66</v>
      </c>
      <c r="T55" s="12" t="s">
        <v>66</v>
      </c>
      <c r="U55" s="12" t="s">
        <v>66</v>
      </c>
      <c r="V55" s="12" t="s">
        <v>66</v>
      </c>
      <c r="W55" s="12" t="s">
        <v>66</v>
      </c>
      <c r="X55" s="12" t="s">
        <v>66</v>
      </c>
      <c r="Y55" s="12" t="s">
        <v>66</v>
      </c>
      <c r="Z55" s="12" t="s">
        <v>66</v>
      </c>
      <c r="AA55" s="12" t="s">
        <v>66</v>
      </c>
      <c r="AB55" s="20" t="s">
        <v>528</v>
      </c>
      <c r="AC55" s="12">
        <f>VLOOKUP(B55,ci!$A$1:$J$96,10,FALSE)</f>
        <v>4</v>
      </c>
      <c r="AD55" s="12">
        <f>IFERROR(VLOOKUP(B55,cw!$B$1:$K$96,10,FALSE),100)</f>
        <v>100</v>
      </c>
      <c r="AE55" s="12">
        <f t="shared" si="0"/>
        <v>4</v>
      </c>
      <c r="AF55" s="12" t="str">
        <f t="shared" si="2"/>
        <v>BS-S</v>
      </c>
      <c r="AG55" t="s">
        <v>303</v>
      </c>
      <c r="AI55" s="11">
        <v>54</v>
      </c>
    </row>
    <row r="56" spans="1:35">
      <c r="A56" s="22" t="s">
        <v>613</v>
      </c>
      <c r="B56" s="20" t="s">
        <v>304</v>
      </c>
      <c r="C56" s="20" t="s">
        <v>659</v>
      </c>
      <c r="D56" t="s">
        <v>305</v>
      </c>
      <c r="E56" t="s">
        <v>306</v>
      </c>
      <c r="F56" s="20" t="s">
        <v>66</v>
      </c>
      <c r="G56" s="20" t="s">
        <v>66</v>
      </c>
      <c r="H56" s="25" t="s">
        <v>307</v>
      </c>
      <c r="I56" s="25">
        <v>46.1</v>
      </c>
      <c r="J56" s="25">
        <v>0.36</v>
      </c>
      <c r="K56" s="20" t="s">
        <v>66</v>
      </c>
      <c r="L56" s="20" t="s">
        <v>66</v>
      </c>
      <c r="M56" s="20" t="s">
        <v>66</v>
      </c>
      <c r="N56" s="20" t="s">
        <v>66</v>
      </c>
      <c r="O56" s="20">
        <v>1</v>
      </c>
      <c r="P56" s="16" t="s">
        <v>308</v>
      </c>
      <c r="Q56" s="32">
        <v>60</v>
      </c>
      <c r="R56" s="32">
        <v>57</v>
      </c>
      <c r="S56" s="12" t="s">
        <v>66</v>
      </c>
      <c r="T56" s="12" t="s">
        <v>66</v>
      </c>
      <c r="U56" s="12" t="s">
        <v>66</v>
      </c>
      <c r="V56" s="12" t="s">
        <v>66</v>
      </c>
      <c r="W56" s="12" t="s">
        <v>66</v>
      </c>
      <c r="X56" s="12" t="s">
        <v>66</v>
      </c>
      <c r="Y56" s="12" t="s">
        <v>66</v>
      </c>
      <c r="Z56" s="12" t="s">
        <v>66</v>
      </c>
      <c r="AA56" s="12" t="s">
        <v>66</v>
      </c>
      <c r="AB56" s="20" t="s">
        <v>528</v>
      </c>
      <c r="AC56" s="12">
        <f>VLOOKUP(B56,ci!$A$1:$J$96,10,FALSE)</f>
        <v>4</v>
      </c>
      <c r="AD56" s="12">
        <f>IFERROR(VLOOKUP(B56,cw!$B$1:$K$96,10,FALSE),100)</f>
        <v>100</v>
      </c>
      <c r="AE56" s="12">
        <f t="shared" si="0"/>
        <v>4</v>
      </c>
      <c r="AF56" s="12" t="str">
        <f t="shared" si="2"/>
        <v>BS-S</v>
      </c>
      <c r="AG56" t="s">
        <v>309</v>
      </c>
      <c r="AI56" s="2">
        <v>55</v>
      </c>
    </row>
    <row r="57" spans="1:35">
      <c r="A57" s="22" t="s">
        <v>614</v>
      </c>
      <c r="B57" s="20" t="s">
        <v>310</v>
      </c>
      <c r="C57" s="20" t="s">
        <v>659</v>
      </c>
      <c r="D57" t="s">
        <v>311</v>
      </c>
      <c r="E57" t="s">
        <v>312</v>
      </c>
      <c r="F57" s="20" t="s">
        <v>66</v>
      </c>
      <c r="G57" s="20" t="s">
        <v>66</v>
      </c>
      <c r="H57" s="25" t="s">
        <v>313</v>
      </c>
      <c r="I57" s="25">
        <v>51.8</v>
      </c>
      <c r="J57" s="25">
        <v>0.23</v>
      </c>
      <c r="K57" s="20" t="s">
        <v>66</v>
      </c>
      <c r="L57" s="20" t="s">
        <v>66</v>
      </c>
      <c r="M57" s="20" t="s">
        <v>66</v>
      </c>
      <c r="N57" s="20" t="s">
        <v>66</v>
      </c>
      <c r="O57" s="20">
        <v>1</v>
      </c>
      <c r="P57" s="16" t="s">
        <v>314</v>
      </c>
      <c r="Q57" s="32">
        <v>60</v>
      </c>
      <c r="R57" s="32">
        <v>57</v>
      </c>
      <c r="S57" s="12" t="s">
        <v>66</v>
      </c>
      <c r="T57" s="12" t="s">
        <v>66</v>
      </c>
      <c r="U57" s="12" t="s">
        <v>66</v>
      </c>
      <c r="V57" s="12" t="s">
        <v>66</v>
      </c>
      <c r="W57" s="12" t="s">
        <v>66</v>
      </c>
      <c r="X57" s="12" t="s">
        <v>66</v>
      </c>
      <c r="Y57" s="12" t="s">
        <v>66</v>
      </c>
      <c r="Z57" s="12" t="s">
        <v>66</v>
      </c>
      <c r="AA57" s="12" t="s">
        <v>66</v>
      </c>
      <c r="AB57" s="20" t="s">
        <v>528</v>
      </c>
      <c r="AC57" s="12">
        <f>VLOOKUP(B57,ci!$A$1:$J$96,10,FALSE)</f>
        <v>4</v>
      </c>
      <c r="AD57" s="12">
        <f>IFERROR(VLOOKUP(B57,cw!$B$1:$K$96,10,FALSE),100)</f>
        <v>100</v>
      </c>
      <c r="AE57" s="12">
        <f t="shared" si="0"/>
        <v>4</v>
      </c>
      <c r="AF57" s="12" t="str">
        <f t="shared" si="2"/>
        <v>BS-S</v>
      </c>
      <c r="AG57" t="s">
        <v>315</v>
      </c>
      <c r="AI57" s="11">
        <v>56</v>
      </c>
    </row>
    <row r="58" spans="1:35">
      <c r="A58" s="22" t="s">
        <v>615</v>
      </c>
      <c r="B58" s="20" t="s">
        <v>316</v>
      </c>
      <c r="C58" s="20" t="s">
        <v>659</v>
      </c>
      <c r="D58" t="s">
        <v>317</v>
      </c>
      <c r="E58" t="s">
        <v>318</v>
      </c>
      <c r="F58" s="20" t="s">
        <v>66</v>
      </c>
      <c r="G58" s="20" t="s">
        <v>66</v>
      </c>
      <c r="H58" s="25" t="s">
        <v>319</v>
      </c>
      <c r="I58" s="25">
        <v>30.4</v>
      </c>
      <c r="J58" s="25">
        <v>0.16</v>
      </c>
      <c r="K58" s="20">
        <v>11</v>
      </c>
      <c r="L58" s="20" t="s">
        <v>66</v>
      </c>
      <c r="M58" s="20" t="s">
        <v>66</v>
      </c>
      <c r="N58" s="20" t="s">
        <v>66</v>
      </c>
      <c r="O58" s="20">
        <v>1</v>
      </c>
      <c r="P58" s="16" t="s">
        <v>320</v>
      </c>
      <c r="Q58" s="32">
        <v>60</v>
      </c>
      <c r="R58" s="32">
        <v>57</v>
      </c>
      <c r="S58" s="12" t="s">
        <v>66</v>
      </c>
      <c r="T58" s="12" t="s">
        <v>66</v>
      </c>
      <c r="U58" s="12" t="s">
        <v>66</v>
      </c>
      <c r="V58" s="12" t="s">
        <v>66</v>
      </c>
      <c r="W58" s="12" t="s">
        <v>66</v>
      </c>
      <c r="X58" s="12" t="s">
        <v>66</v>
      </c>
      <c r="Y58" s="12" t="s">
        <v>66</v>
      </c>
      <c r="Z58" s="12" t="s">
        <v>66</v>
      </c>
      <c r="AA58" s="12" t="s">
        <v>66</v>
      </c>
      <c r="AB58" s="20" t="s">
        <v>528</v>
      </c>
      <c r="AC58" s="12">
        <f>VLOOKUP(B58,ci!$A$1:$J$96,10,FALSE)</f>
        <v>100</v>
      </c>
      <c r="AD58" s="12">
        <f>IFERROR(VLOOKUP(B58,cw!$B$1:$K$96,10,FALSE),100)</f>
        <v>4</v>
      </c>
      <c r="AE58" s="12">
        <f t="shared" si="0"/>
        <v>4</v>
      </c>
      <c r="AF58" s="12" t="str">
        <f t="shared" si="2"/>
        <v>BS-S</v>
      </c>
      <c r="AG58" t="s">
        <v>321</v>
      </c>
      <c r="AI58" s="2">
        <v>57</v>
      </c>
    </row>
    <row r="59" spans="1:35">
      <c r="A59" s="22" t="s">
        <v>616</v>
      </c>
      <c r="B59" s="20" t="s">
        <v>322</v>
      </c>
      <c r="C59" s="20" t="s">
        <v>659</v>
      </c>
      <c r="D59" t="s">
        <v>323</v>
      </c>
      <c r="E59" t="s">
        <v>153</v>
      </c>
      <c r="F59" s="20" t="s">
        <v>66</v>
      </c>
      <c r="G59" s="20" t="s">
        <v>66</v>
      </c>
      <c r="H59" s="25" t="s">
        <v>324</v>
      </c>
      <c r="I59" s="25">
        <v>54.1</v>
      </c>
      <c r="J59" s="25">
        <v>0.24</v>
      </c>
      <c r="K59" s="20">
        <v>8</v>
      </c>
      <c r="L59" s="20" t="s">
        <v>66</v>
      </c>
      <c r="M59" s="20" t="s">
        <v>66</v>
      </c>
      <c r="N59" s="20" t="s">
        <v>66</v>
      </c>
      <c r="O59" s="20">
        <v>1</v>
      </c>
      <c r="P59" s="16" t="s">
        <v>325</v>
      </c>
      <c r="Q59" s="32">
        <v>63</v>
      </c>
      <c r="R59" s="32">
        <v>61</v>
      </c>
      <c r="S59" s="12" t="s">
        <v>66</v>
      </c>
      <c r="T59" s="12" t="s">
        <v>66</v>
      </c>
      <c r="U59" s="12" t="s">
        <v>66</v>
      </c>
      <c r="V59" s="12" t="s">
        <v>66</v>
      </c>
      <c r="W59" s="12" t="s">
        <v>66</v>
      </c>
      <c r="X59" s="12" t="s">
        <v>66</v>
      </c>
      <c r="Y59" s="12" t="s">
        <v>66</v>
      </c>
      <c r="Z59" s="12" t="s">
        <v>66</v>
      </c>
      <c r="AA59" s="12" t="s">
        <v>66</v>
      </c>
      <c r="AB59" s="20" t="s">
        <v>528</v>
      </c>
      <c r="AC59" s="12">
        <f>VLOOKUP(B59,ci!$A$1:$J$96,10,FALSE)</f>
        <v>4</v>
      </c>
      <c r="AD59" s="12">
        <f>IFERROR(VLOOKUP(B59,cw!$B$1:$K$96,10,FALSE),100)</f>
        <v>100</v>
      </c>
      <c r="AE59" s="12">
        <f t="shared" si="0"/>
        <v>4</v>
      </c>
      <c r="AF59" s="12" t="str">
        <f t="shared" si="2"/>
        <v>BS-S</v>
      </c>
      <c r="AG59" t="s">
        <v>326</v>
      </c>
      <c r="AI59" s="11">
        <v>58</v>
      </c>
    </row>
    <row r="60" spans="1:35">
      <c r="A60" s="22" t="s">
        <v>617</v>
      </c>
      <c r="B60" s="20" t="s">
        <v>327</v>
      </c>
      <c r="C60" s="20" t="s">
        <v>659</v>
      </c>
      <c r="D60" t="s">
        <v>328</v>
      </c>
      <c r="E60" t="s">
        <v>329</v>
      </c>
      <c r="F60" s="20" t="s">
        <v>66</v>
      </c>
      <c r="G60" s="20" t="s">
        <v>66</v>
      </c>
      <c r="H60" s="25" t="s">
        <v>330</v>
      </c>
      <c r="I60" s="25" t="s">
        <v>174</v>
      </c>
      <c r="J60" s="25" t="s">
        <v>331</v>
      </c>
      <c r="K60" s="20" t="s">
        <v>66</v>
      </c>
      <c r="L60" s="20" t="s">
        <v>66</v>
      </c>
      <c r="M60" s="20" t="s">
        <v>66</v>
      </c>
      <c r="N60" s="20" t="s">
        <v>66</v>
      </c>
      <c r="O60" s="20">
        <v>2</v>
      </c>
      <c r="P60" s="16">
        <v>4.8</v>
      </c>
      <c r="Q60" s="32">
        <v>46</v>
      </c>
      <c r="R60" s="32">
        <v>41</v>
      </c>
      <c r="S60" s="12" t="s">
        <v>66</v>
      </c>
      <c r="T60" s="12" t="s">
        <v>66</v>
      </c>
      <c r="U60" s="12" t="s">
        <v>66</v>
      </c>
      <c r="V60" s="12" t="s">
        <v>66</v>
      </c>
      <c r="W60" s="12" t="s">
        <v>66</v>
      </c>
      <c r="X60" s="12" t="s">
        <v>66</v>
      </c>
      <c r="Y60" s="12" t="s">
        <v>66</v>
      </c>
      <c r="Z60" s="12" t="s">
        <v>66</v>
      </c>
      <c r="AA60" s="12" t="s">
        <v>66</v>
      </c>
      <c r="AB60" s="20" t="s">
        <v>531</v>
      </c>
      <c r="AC60" s="12">
        <f>VLOOKUP(B60,ci!$A$1:$J$96,10,FALSE)</f>
        <v>100</v>
      </c>
      <c r="AD60" s="12">
        <f>IFERROR(VLOOKUP(B60,cw!$B$1:$K$96,10,FALSE),100)</f>
        <v>1</v>
      </c>
      <c r="AE60" s="12">
        <f t="shared" si="0"/>
        <v>1</v>
      </c>
      <c r="AF60" s="12" t="str">
        <f t="shared" si="2"/>
        <v>NTr</v>
      </c>
      <c r="AG60" t="s">
        <v>332</v>
      </c>
      <c r="AI60" s="2">
        <v>59</v>
      </c>
    </row>
    <row r="61" spans="1:35">
      <c r="A61" s="22" t="s">
        <v>619</v>
      </c>
      <c r="B61" s="20" t="s">
        <v>333</v>
      </c>
      <c r="C61" s="20" t="s">
        <v>659</v>
      </c>
      <c r="D61" t="s">
        <v>334</v>
      </c>
      <c r="E61" t="s">
        <v>335</v>
      </c>
      <c r="F61" s="20" t="s">
        <v>66</v>
      </c>
      <c r="G61" s="20" t="s">
        <v>66</v>
      </c>
      <c r="H61" s="25" t="s">
        <v>336</v>
      </c>
      <c r="I61" s="25" t="s">
        <v>116</v>
      </c>
      <c r="J61" s="25" t="s">
        <v>337</v>
      </c>
      <c r="K61" s="20" t="s">
        <v>66</v>
      </c>
      <c r="L61" s="20" t="s">
        <v>66</v>
      </c>
      <c r="M61" s="20" t="s">
        <v>66</v>
      </c>
      <c r="N61" s="20" t="s">
        <v>66</v>
      </c>
      <c r="O61" s="20">
        <v>2</v>
      </c>
      <c r="P61" s="16">
        <v>6</v>
      </c>
      <c r="Q61" s="32">
        <v>40</v>
      </c>
      <c r="R61" s="32">
        <v>36</v>
      </c>
      <c r="S61" s="12" t="s">
        <v>66</v>
      </c>
      <c r="T61" s="12" t="s">
        <v>66</v>
      </c>
      <c r="U61" s="12" t="s">
        <v>66</v>
      </c>
      <c r="V61" s="12" t="s">
        <v>66</v>
      </c>
      <c r="W61" s="12" t="s">
        <v>66</v>
      </c>
      <c r="X61" s="12" t="s">
        <v>66</v>
      </c>
      <c r="Y61" s="12" t="s">
        <v>66</v>
      </c>
      <c r="Z61" s="12" t="s">
        <v>66</v>
      </c>
      <c r="AA61" s="12" t="s">
        <v>66</v>
      </c>
      <c r="AB61" s="20" t="s">
        <v>531</v>
      </c>
      <c r="AC61" s="12">
        <f>VLOOKUP(B61,ci!$A$1:$J$96,10,FALSE)</f>
        <v>100</v>
      </c>
      <c r="AD61" s="12">
        <f>IFERROR(VLOOKUP(B61,cw!$B$1:$K$96,10,FALSE),100)</f>
        <v>1</v>
      </c>
      <c r="AE61" s="12">
        <f t="shared" si="0"/>
        <v>1</v>
      </c>
      <c r="AF61" s="12" t="str">
        <f t="shared" si="2"/>
        <v>NTr</v>
      </c>
      <c r="AG61" t="s">
        <v>338</v>
      </c>
      <c r="AI61" s="11">
        <v>60</v>
      </c>
    </row>
    <row r="62" spans="1:35">
      <c r="A62" s="22" t="s">
        <v>620</v>
      </c>
      <c r="B62" s="20" t="s">
        <v>339</v>
      </c>
      <c r="C62" s="20" t="s">
        <v>659</v>
      </c>
      <c r="D62" t="s">
        <v>340</v>
      </c>
      <c r="E62" t="s">
        <v>76</v>
      </c>
      <c r="F62" s="20" t="s">
        <v>66</v>
      </c>
      <c r="G62" s="20" t="s">
        <v>66</v>
      </c>
      <c r="H62" s="25" t="s">
        <v>341</v>
      </c>
      <c r="I62" s="25" t="s">
        <v>116</v>
      </c>
      <c r="J62" s="25" t="s">
        <v>342</v>
      </c>
      <c r="K62" s="20" t="s">
        <v>66</v>
      </c>
      <c r="L62" s="20" t="s">
        <v>66</v>
      </c>
      <c r="M62" s="20" t="s">
        <v>66</v>
      </c>
      <c r="N62" s="20" t="s">
        <v>66</v>
      </c>
      <c r="O62" s="20">
        <v>2</v>
      </c>
      <c r="P62" s="16">
        <v>6.1</v>
      </c>
      <c r="Q62" s="32">
        <v>40</v>
      </c>
      <c r="R62" s="32">
        <v>36</v>
      </c>
      <c r="S62" s="12" t="s">
        <v>66</v>
      </c>
      <c r="T62" s="12" t="s">
        <v>66</v>
      </c>
      <c r="U62" s="12" t="s">
        <v>66</v>
      </c>
      <c r="V62" s="12" t="s">
        <v>66</v>
      </c>
      <c r="W62" s="12" t="s">
        <v>66</v>
      </c>
      <c r="X62" s="12" t="s">
        <v>66</v>
      </c>
      <c r="Y62" s="12" t="s">
        <v>66</v>
      </c>
      <c r="Z62" s="12" t="s">
        <v>66</v>
      </c>
      <c r="AA62" s="12" t="s">
        <v>66</v>
      </c>
      <c r="AB62" s="20" t="s">
        <v>531</v>
      </c>
      <c r="AC62" s="12">
        <f>VLOOKUP(B62,ci!$A$1:$J$96,10,FALSE)</f>
        <v>100</v>
      </c>
      <c r="AD62" s="12">
        <f>IFERROR(VLOOKUP(B62,cw!$B$1:$K$96,10,FALSE),100)</f>
        <v>1</v>
      </c>
      <c r="AE62" s="12">
        <f t="shared" si="0"/>
        <v>1</v>
      </c>
      <c r="AF62" s="12" t="str">
        <f t="shared" si="2"/>
        <v>NTr</v>
      </c>
      <c r="AG62" t="s">
        <v>343</v>
      </c>
      <c r="AI62" s="2">
        <v>61</v>
      </c>
    </row>
    <row r="63" spans="1:35">
      <c r="A63" s="22" t="s">
        <v>621</v>
      </c>
      <c r="B63" s="20" t="s">
        <v>344</v>
      </c>
      <c r="C63" s="20" t="s">
        <v>659</v>
      </c>
      <c r="D63" t="s">
        <v>345</v>
      </c>
      <c r="E63" t="s">
        <v>346</v>
      </c>
      <c r="F63" s="20" t="s">
        <v>66</v>
      </c>
      <c r="G63" s="20" t="s">
        <v>66</v>
      </c>
      <c r="H63" s="25" t="s">
        <v>347</v>
      </c>
      <c r="I63" s="25" t="s">
        <v>348</v>
      </c>
      <c r="J63" s="25" t="s">
        <v>349</v>
      </c>
      <c r="K63" s="20" t="s">
        <v>66</v>
      </c>
      <c r="L63" s="20" t="s">
        <v>66</v>
      </c>
      <c r="M63" s="20" t="s">
        <v>66</v>
      </c>
      <c r="N63" s="20" t="s">
        <v>66</v>
      </c>
      <c r="O63" s="20">
        <v>2</v>
      </c>
      <c r="P63" s="16">
        <v>6.3</v>
      </c>
      <c r="Q63" s="32">
        <v>40</v>
      </c>
      <c r="R63" s="32">
        <v>36</v>
      </c>
      <c r="S63" s="12" t="s">
        <v>66</v>
      </c>
      <c r="T63" s="12" t="s">
        <v>66</v>
      </c>
      <c r="U63" s="12" t="s">
        <v>66</v>
      </c>
      <c r="V63" s="12" t="s">
        <v>66</v>
      </c>
      <c r="W63" s="12" t="s">
        <v>66</v>
      </c>
      <c r="X63" s="12" t="s">
        <v>66</v>
      </c>
      <c r="Y63" s="12" t="s">
        <v>66</v>
      </c>
      <c r="Z63" s="12" t="s">
        <v>66</v>
      </c>
      <c r="AA63" s="12" t="s">
        <v>66</v>
      </c>
      <c r="AB63" s="20" t="s">
        <v>531</v>
      </c>
      <c r="AC63" s="12">
        <f>VLOOKUP(B63,ci!$A$1:$J$96,10,FALSE)</f>
        <v>100</v>
      </c>
      <c r="AD63" s="12">
        <f>IFERROR(VLOOKUP(B63,cw!$B$1:$K$96,10,FALSE),100)</f>
        <v>1</v>
      </c>
      <c r="AE63" s="12">
        <f t="shared" si="0"/>
        <v>1</v>
      </c>
      <c r="AF63" s="12" t="str">
        <f t="shared" si="2"/>
        <v>NTr</v>
      </c>
      <c r="AG63" t="s">
        <v>350</v>
      </c>
      <c r="AI63" s="11">
        <v>62</v>
      </c>
    </row>
    <row r="64" spans="1:35">
      <c r="A64" s="22" t="s">
        <v>622</v>
      </c>
      <c r="B64" s="20" t="s">
        <v>351</v>
      </c>
      <c r="C64" s="20" t="s">
        <v>659</v>
      </c>
      <c r="D64" t="s">
        <v>352</v>
      </c>
      <c r="E64" t="s">
        <v>353</v>
      </c>
      <c r="F64" s="20" t="s">
        <v>66</v>
      </c>
      <c r="G64" s="20" t="s">
        <v>66</v>
      </c>
      <c r="H64" s="25" t="s">
        <v>354</v>
      </c>
      <c r="I64" s="25" t="s">
        <v>355</v>
      </c>
      <c r="J64" s="25" t="s">
        <v>156</v>
      </c>
      <c r="K64" s="20" t="s">
        <v>66</v>
      </c>
      <c r="L64" s="20" t="s">
        <v>66</v>
      </c>
      <c r="M64" s="20" t="s">
        <v>66</v>
      </c>
      <c r="N64" s="20" t="s">
        <v>66</v>
      </c>
      <c r="O64" s="20">
        <v>2</v>
      </c>
      <c r="P64" s="16">
        <v>7</v>
      </c>
      <c r="Q64" s="32">
        <v>38</v>
      </c>
      <c r="R64" s="32">
        <v>35</v>
      </c>
      <c r="S64" s="12" t="s">
        <v>66</v>
      </c>
      <c r="T64" s="12" t="s">
        <v>66</v>
      </c>
      <c r="U64" s="12" t="s">
        <v>66</v>
      </c>
      <c r="V64" s="12" t="s">
        <v>66</v>
      </c>
      <c r="W64" s="12" t="s">
        <v>66</v>
      </c>
      <c r="X64" s="12" t="s">
        <v>66</v>
      </c>
      <c r="Y64" s="12" t="s">
        <v>66</v>
      </c>
      <c r="Z64" s="12" t="s">
        <v>66</v>
      </c>
      <c r="AA64" s="12" t="s">
        <v>66</v>
      </c>
      <c r="AB64" s="20" t="s">
        <v>531</v>
      </c>
      <c r="AC64" s="12">
        <f>VLOOKUP(B64,ci!$A$1:$J$96,10,FALSE)</f>
        <v>100</v>
      </c>
      <c r="AD64" s="12">
        <f>IFERROR(VLOOKUP(B64,cw!$B$1:$K$96,10,FALSE),100)</f>
        <v>1</v>
      </c>
      <c r="AE64" s="12">
        <f t="shared" si="0"/>
        <v>1</v>
      </c>
      <c r="AF64" s="12" t="str">
        <f t="shared" si="2"/>
        <v>NTr</v>
      </c>
      <c r="AG64" t="s">
        <v>356</v>
      </c>
      <c r="AI64" s="2">
        <v>63</v>
      </c>
    </row>
    <row r="65" spans="1:35">
      <c r="A65" s="22" t="s">
        <v>623</v>
      </c>
      <c r="B65" s="20" t="s">
        <v>357</v>
      </c>
      <c r="C65" s="20" t="s">
        <v>659</v>
      </c>
      <c r="D65" t="s">
        <v>358</v>
      </c>
      <c r="E65" t="s">
        <v>359</v>
      </c>
      <c r="F65" s="20" t="s">
        <v>66</v>
      </c>
      <c r="G65" s="20" t="s">
        <v>66</v>
      </c>
      <c r="H65" s="25" t="s">
        <v>330</v>
      </c>
      <c r="I65" s="25" t="s">
        <v>355</v>
      </c>
      <c r="J65" s="25" t="s">
        <v>156</v>
      </c>
      <c r="K65" s="20" t="s">
        <v>66</v>
      </c>
      <c r="L65" s="20" t="s">
        <v>66</v>
      </c>
      <c r="M65" s="20" t="s">
        <v>66</v>
      </c>
      <c r="N65" s="20" t="s">
        <v>66</v>
      </c>
      <c r="O65" s="20">
        <v>2</v>
      </c>
      <c r="P65" s="16">
        <v>7.2</v>
      </c>
      <c r="Q65" s="32">
        <v>38</v>
      </c>
      <c r="R65" s="32">
        <v>35</v>
      </c>
      <c r="S65" s="12" t="s">
        <v>66</v>
      </c>
      <c r="T65" s="12" t="s">
        <v>66</v>
      </c>
      <c r="U65" s="12" t="s">
        <v>66</v>
      </c>
      <c r="V65" s="12" t="s">
        <v>66</v>
      </c>
      <c r="W65" s="12" t="s">
        <v>66</v>
      </c>
      <c r="X65" s="12" t="s">
        <v>66</v>
      </c>
      <c r="Y65" s="12" t="s">
        <v>66</v>
      </c>
      <c r="Z65" s="12" t="s">
        <v>66</v>
      </c>
      <c r="AA65" s="12" t="s">
        <v>66</v>
      </c>
      <c r="AB65" s="20" t="s">
        <v>531</v>
      </c>
      <c r="AC65" s="12">
        <f>VLOOKUP(B65,ci!$A$1:$J$96,10,FALSE)</f>
        <v>100</v>
      </c>
      <c r="AD65" s="12">
        <f>IFERROR(VLOOKUP(B65,cw!$B$1:$K$96,10,FALSE),100)</f>
        <v>1</v>
      </c>
      <c r="AE65" s="12">
        <f t="shared" si="0"/>
        <v>1</v>
      </c>
      <c r="AF65" s="12" t="str">
        <f t="shared" si="2"/>
        <v>NTr</v>
      </c>
      <c r="AG65" t="s">
        <v>360</v>
      </c>
      <c r="AI65" s="11">
        <v>64</v>
      </c>
    </row>
    <row r="66" spans="1:35">
      <c r="A66" s="22" t="s">
        <v>624</v>
      </c>
      <c r="B66" s="20" t="s">
        <v>361</v>
      </c>
      <c r="C66" s="20" t="s">
        <v>660</v>
      </c>
      <c r="D66" t="s">
        <v>362</v>
      </c>
      <c r="E66" s="4" t="s">
        <v>363</v>
      </c>
      <c r="F66" s="20" t="s">
        <v>66</v>
      </c>
      <c r="G66" s="20" t="s">
        <v>66</v>
      </c>
      <c r="H66" s="25" t="s">
        <v>284</v>
      </c>
      <c r="I66" s="25" t="s">
        <v>348</v>
      </c>
      <c r="J66" s="25" t="s">
        <v>364</v>
      </c>
      <c r="K66" s="20" t="s">
        <v>66</v>
      </c>
      <c r="L66" s="20" t="s">
        <v>66</v>
      </c>
      <c r="M66" s="20" t="s">
        <v>66</v>
      </c>
      <c r="N66" s="20" t="s">
        <v>66</v>
      </c>
      <c r="O66" s="20">
        <v>2</v>
      </c>
      <c r="P66" s="16" t="s">
        <v>66</v>
      </c>
      <c r="Q66" s="32">
        <v>54</v>
      </c>
      <c r="S66" s="12" t="s">
        <v>535</v>
      </c>
      <c r="T66" s="27">
        <v>726</v>
      </c>
      <c r="U66" s="12">
        <v>0</v>
      </c>
      <c r="V66" s="12">
        <v>6</v>
      </c>
      <c r="W66" s="12">
        <v>2</v>
      </c>
      <c r="X66" s="12">
        <v>17</v>
      </c>
      <c r="Y66" s="12">
        <v>15</v>
      </c>
      <c r="Z66" s="12">
        <v>41</v>
      </c>
      <c r="AA66" s="12" t="s">
        <v>66</v>
      </c>
      <c r="AB66" s="20" t="s">
        <v>531</v>
      </c>
      <c r="AC66" s="12">
        <f>VLOOKUP(B66,ci!$A$1:$J$96,10,FALSE)</f>
        <v>100</v>
      </c>
      <c r="AD66" s="12">
        <f>IFERROR(VLOOKUP(B66,cw!$B$1:$K$96,10,FALSE),100)</f>
        <v>1</v>
      </c>
      <c r="AE66" s="12">
        <f t="shared" si="0"/>
        <v>1</v>
      </c>
      <c r="AF66" s="12" t="str">
        <f t="shared" ref="AF66:AF97" si="3">IF(AE66=5,"BS-S+",IF(AE66=4,"BS-S",IF(AE66=3,"BS-Ves",IF(AE66=2,"Amy",IF(AE66=1,"NTr",IF(AE66=0,"Pyr"))))))</f>
        <v>NTr</v>
      </c>
      <c r="AG66" t="s">
        <v>365</v>
      </c>
      <c r="AI66" s="2">
        <v>65</v>
      </c>
    </row>
    <row r="67" spans="1:35">
      <c r="A67" s="22" t="s">
        <v>646</v>
      </c>
      <c r="B67" s="20" t="s">
        <v>361</v>
      </c>
      <c r="C67" s="20" t="s">
        <v>660</v>
      </c>
      <c r="D67" t="s">
        <v>366</v>
      </c>
      <c r="E67" s="4">
        <v>18.2</v>
      </c>
      <c r="F67" s="20" t="s">
        <v>66</v>
      </c>
      <c r="G67" s="20" t="s">
        <v>66</v>
      </c>
      <c r="H67" s="25" t="s">
        <v>367</v>
      </c>
      <c r="I67" s="25" t="s">
        <v>66</v>
      </c>
      <c r="J67" s="25" t="s">
        <v>66</v>
      </c>
      <c r="K67" s="20" t="s">
        <v>66</v>
      </c>
      <c r="L67" s="20" t="s">
        <v>66</v>
      </c>
      <c r="M67" s="20" t="s">
        <v>66</v>
      </c>
      <c r="N67" s="20" t="s">
        <v>66</v>
      </c>
      <c r="O67" s="20">
        <v>2</v>
      </c>
      <c r="P67" s="16" t="s">
        <v>66</v>
      </c>
      <c r="Q67" s="32">
        <v>54</v>
      </c>
      <c r="S67" s="12" t="s">
        <v>535</v>
      </c>
      <c r="T67" s="27">
        <v>726</v>
      </c>
      <c r="U67" s="12">
        <v>0</v>
      </c>
      <c r="V67" s="12">
        <v>5</v>
      </c>
      <c r="W67" s="12">
        <v>2</v>
      </c>
      <c r="X67" s="12">
        <v>17</v>
      </c>
      <c r="Y67" s="12">
        <v>15</v>
      </c>
      <c r="Z67" s="12">
        <v>41</v>
      </c>
      <c r="AA67" s="12" t="s">
        <v>66</v>
      </c>
      <c r="AB67" s="20" t="s">
        <v>531</v>
      </c>
      <c r="AC67" s="12">
        <f>VLOOKUP(B67,ci!$A$1:$J$96,10,FALSE)</f>
        <v>100</v>
      </c>
      <c r="AD67" s="12">
        <f>IFERROR(VLOOKUP(B67,cw!$B$1:$K$96,10,FALSE),100)</f>
        <v>1</v>
      </c>
      <c r="AE67" s="12">
        <f t="shared" ref="AE67:AE97" si="4">IF(AC67=100,AD67,AC67)</f>
        <v>1</v>
      </c>
      <c r="AF67" s="12" t="str">
        <f t="shared" si="3"/>
        <v>NTr</v>
      </c>
      <c r="AG67" t="s">
        <v>368</v>
      </c>
      <c r="AI67" s="11">
        <v>66</v>
      </c>
    </row>
    <row r="68" spans="1:35">
      <c r="A68" s="22" t="s">
        <v>625</v>
      </c>
      <c r="B68" s="20" t="s">
        <v>369</v>
      </c>
      <c r="C68" s="20" t="s">
        <v>660</v>
      </c>
      <c r="D68" t="s">
        <v>370</v>
      </c>
      <c r="E68" s="4">
        <v>19.600000000000001</v>
      </c>
      <c r="F68" s="20" t="s">
        <v>66</v>
      </c>
      <c r="G68" s="20" t="s">
        <v>66</v>
      </c>
      <c r="H68" s="25" t="s">
        <v>371</v>
      </c>
      <c r="I68" s="25" t="s">
        <v>66</v>
      </c>
      <c r="J68" s="25" t="s">
        <v>66</v>
      </c>
      <c r="K68" s="20" t="s">
        <v>66</v>
      </c>
      <c r="L68" s="20" t="s">
        <v>66</v>
      </c>
      <c r="M68" s="20" t="s">
        <v>66</v>
      </c>
      <c r="N68" s="20" t="s">
        <v>66</v>
      </c>
      <c r="O68" s="20">
        <v>2</v>
      </c>
      <c r="P68" s="16" t="s">
        <v>66</v>
      </c>
      <c r="Q68" s="32">
        <v>54</v>
      </c>
      <c r="S68" s="12" t="s">
        <v>535</v>
      </c>
      <c r="T68" s="27">
        <v>726</v>
      </c>
      <c r="U68" s="12">
        <v>0</v>
      </c>
      <c r="V68" s="12">
        <v>4</v>
      </c>
      <c r="W68" s="12">
        <v>2</v>
      </c>
      <c r="X68" s="12">
        <v>17</v>
      </c>
      <c r="Y68" s="12">
        <v>15</v>
      </c>
      <c r="Z68" s="12">
        <v>41</v>
      </c>
      <c r="AA68" s="12" t="s">
        <v>66</v>
      </c>
      <c r="AB68" s="20" t="s">
        <v>531</v>
      </c>
      <c r="AC68" s="12">
        <f>VLOOKUP(B68,ci!$A$1:$J$96,10,FALSE)</f>
        <v>100</v>
      </c>
      <c r="AD68" s="12">
        <f>IFERROR(VLOOKUP(B68,cw!$B$1:$K$96,10,FALSE),100)</f>
        <v>1</v>
      </c>
      <c r="AE68" s="12">
        <f t="shared" si="4"/>
        <v>1</v>
      </c>
      <c r="AF68" s="12" t="str">
        <f t="shared" si="3"/>
        <v>NTr</v>
      </c>
      <c r="AG68" t="s">
        <v>372</v>
      </c>
      <c r="AI68" s="2">
        <v>67</v>
      </c>
    </row>
    <row r="69" spans="1:35">
      <c r="A69" s="22" t="s">
        <v>626</v>
      </c>
      <c r="B69" s="20" t="s">
        <v>373</v>
      </c>
      <c r="C69" s="20" t="s">
        <v>660</v>
      </c>
      <c r="D69" t="s">
        <v>374</v>
      </c>
      <c r="E69" s="4">
        <v>15.4</v>
      </c>
      <c r="F69" s="20" t="s">
        <v>66</v>
      </c>
      <c r="G69" s="20" t="s">
        <v>66</v>
      </c>
      <c r="H69" s="25" t="s">
        <v>375</v>
      </c>
      <c r="I69" s="25" t="s">
        <v>66</v>
      </c>
      <c r="J69" s="25" t="s">
        <v>66</v>
      </c>
      <c r="K69" s="20" t="s">
        <v>66</v>
      </c>
      <c r="L69" s="20" t="s">
        <v>66</v>
      </c>
      <c r="M69" s="20" t="s">
        <v>66</v>
      </c>
      <c r="N69" s="20" t="s">
        <v>66</v>
      </c>
      <c r="O69" s="20">
        <v>2</v>
      </c>
      <c r="P69" s="16" t="s">
        <v>66</v>
      </c>
      <c r="Q69" s="32">
        <v>54</v>
      </c>
      <c r="S69" s="12" t="s">
        <v>535</v>
      </c>
      <c r="T69" s="27">
        <v>726</v>
      </c>
      <c r="U69" s="12">
        <v>0</v>
      </c>
      <c r="V69" s="12">
        <v>3</v>
      </c>
      <c r="W69" s="12">
        <v>2</v>
      </c>
      <c r="X69" s="12">
        <v>17</v>
      </c>
      <c r="Y69" s="12">
        <v>15</v>
      </c>
      <c r="Z69" s="12">
        <v>41</v>
      </c>
      <c r="AA69" s="12" t="s">
        <v>66</v>
      </c>
      <c r="AB69" s="20" t="s">
        <v>531</v>
      </c>
      <c r="AC69" s="12">
        <f>VLOOKUP(B69,ci!$A$1:$J$96,10,FALSE)</f>
        <v>100</v>
      </c>
      <c r="AD69" s="12">
        <f>IFERROR(VLOOKUP(B69,cw!$B$1:$K$96,10,FALSE),100)</f>
        <v>1</v>
      </c>
      <c r="AE69" s="12">
        <f t="shared" si="4"/>
        <v>1</v>
      </c>
      <c r="AF69" s="12" t="str">
        <f t="shared" si="3"/>
        <v>NTr</v>
      </c>
      <c r="AG69" t="s">
        <v>376</v>
      </c>
      <c r="AI69" s="11">
        <v>68</v>
      </c>
    </row>
    <row r="70" spans="1:35">
      <c r="A70" s="22" t="s">
        <v>618</v>
      </c>
      <c r="B70" s="20" t="s">
        <v>377</v>
      </c>
      <c r="C70" s="20" t="s">
        <v>659</v>
      </c>
      <c r="D70" t="s">
        <v>378</v>
      </c>
      <c r="E70" t="s">
        <v>379</v>
      </c>
      <c r="H70" s="25" t="s">
        <v>380</v>
      </c>
      <c r="I70" s="25" t="s">
        <v>66</v>
      </c>
      <c r="J70" s="25" t="s">
        <v>66</v>
      </c>
      <c r="K70" s="20" t="s">
        <v>66</v>
      </c>
      <c r="L70" s="20" t="s">
        <v>66</v>
      </c>
      <c r="M70" s="20" t="s">
        <v>66</v>
      </c>
      <c r="N70" s="20" t="s">
        <v>66</v>
      </c>
      <c r="O70" s="20">
        <v>2</v>
      </c>
      <c r="P70" s="30">
        <v>4.5999999999999996</v>
      </c>
      <c r="Q70" s="33">
        <v>56</v>
      </c>
      <c r="R70" s="33">
        <v>55</v>
      </c>
      <c r="S70" s="13" t="s">
        <v>66</v>
      </c>
      <c r="T70" s="13" t="s">
        <v>66</v>
      </c>
      <c r="U70" s="13" t="s">
        <v>66</v>
      </c>
      <c r="V70" s="13" t="s">
        <v>66</v>
      </c>
      <c r="W70" s="13" t="s">
        <v>66</v>
      </c>
      <c r="X70" s="13" t="s">
        <v>66</v>
      </c>
      <c r="Y70" s="13" t="s">
        <v>66</v>
      </c>
      <c r="Z70" s="13" t="s">
        <v>66</v>
      </c>
      <c r="AA70" s="13" t="s">
        <v>66</v>
      </c>
      <c r="AB70" s="20" t="s">
        <v>531</v>
      </c>
      <c r="AC70" s="12">
        <f>VLOOKUP(B70,ci!$A$1:$J$96,10,FALSE)</f>
        <v>100</v>
      </c>
      <c r="AD70" s="12">
        <f>IFERROR(VLOOKUP(B70,cw!$B$1:$K$96,10,FALSE),100)</f>
        <v>1</v>
      </c>
      <c r="AE70" s="12">
        <f t="shared" si="4"/>
        <v>1</v>
      </c>
      <c r="AF70" s="12" t="str">
        <f t="shared" si="3"/>
        <v>NTr</v>
      </c>
      <c r="AG70" t="s">
        <v>381</v>
      </c>
      <c r="AI70" s="2">
        <v>69</v>
      </c>
    </row>
    <row r="71" spans="1:35">
      <c r="A71" s="22" t="s">
        <v>627</v>
      </c>
      <c r="B71" s="20" t="s">
        <v>382</v>
      </c>
      <c r="C71" s="20" t="s">
        <v>659</v>
      </c>
      <c r="D71" t="s">
        <v>383</v>
      </c>
      <c r="E71" t="s">
        <v>384</v>
      </c>
      <c r="H71" s="25" t="s">
        <v>385</v>
      </c>
      <c r="I71" s="25" t="s">
        <v>66</v>
      </c>
      <c r="J71" s="25" t="s">
        <v>66</v>
      </c>
      <c r="K71" s="20" t="s">
        <v>66</v>
      </c>
      <c r="L71" s="20" t="s">
        <v>66</v>
      </c>
      <c r="M71" s="20" t="s">
        <v>66</v>
      </c>
      <c r="N71" s="20" t="s">
        <v>66</v>
      </c>
      <c r="O71" s="20">
        <v>2</v>
      </c>
      <c r="P71" s="30">
        <v>4.7</v>
      </c>
      <c r="Q71" s="33">
        <v>56</v>
      </c>
      <c r="R71" s="33">
        <v>55</v>
      </c>
      <c r="S71" s="13" t="s">
        <v>66</v>
      </c>
      <c r="T71" s="13" t="s">
        <v>66</v>
      </c>
      <c r="U71" s="13" t="s">
        <v>66</v>
      </c>
      <c r="V71" s="13" t="s">
        <v>66</v>
      </c>
      <c r="W71" s="13" t="s">
        <v>66</v>
      </c>
      <c r="X71" s="13" t="s">
        <v>66</v>
      </c>
      <c r="Y71" s="13" t="s">
        <v>66</v>
      </c>
      <c r="Z71" s="13" t="s">
        <v>66</v>
      </c>
      <c r="AA71" s="13" t="s">
        <v>66</v>
      </c>
      <c r="AB71" s="20" t="s">
        <v>531</v>
      </c>
      <c r="AC71" s="12">
        <f>VLOOKUP(B71,ci!$A$1:$J$96,10,FALSE)</f>
        <v>100</v>
      </c>
      <c r="AD71" s="12">
        <f>IFERROR(VLOOKUP(B71,cw!$B$1:$K$96,10,FALSE),100)</f>
        <v>1</v>
      </c>
      <c r="AE71" s="12">
        <f t="shared" si="4"/>
        <v>1</v>
      </c>
      <c r="AF71" s="12" t="str">
        <f t="shared" si="3"/>
        <v>NTr</v>
      </c>
      <c r="AG71" t="s">
        <v>386</v>
      </c>
      <c r="AI71" s="11">
        <v>70</v>
      </c>
    </row>
    <row r="72" spans="1:35">
      <c r="A72" s="22" t="s">
        <v>628</v>
      </c>
      <c r="B72" s="20" t="s">
        <v>387</v>
      </c>
      <c r="C72" s="20" t="s">
        <v>659</v>
      </c>
      <c r="D72" t="s">
        <v>388</v>
      </c>
      <c r="E72" t="s">
        <v>389</v>
      </c>
      <c r="F72" s="20" t="s">
        <v>66</v>
      </c>
      <c r="G72" s="20" t="s">
        <v>66</v>
      </c>
      <c r="H72" s="25" t="s">
        <v>390</v>
      </c>
      <c r="I72" s="25" t="s">
        <v>66</v>
      </c>
      <c r="J72" s="25" t="s">
        <v>66</v>
      </c>
      <c r="K72" s="20" t="s">
        <v>66</v>
      </c>
      <c r="L72" s="20" t="s">
        <v>66</v>
      </c>
      <c r="M72" s="20" t="s">
        <v>66</v>
      </c>
      <c r="N72" s="20" t="s">
        <v>66</v>
      </c>
      <c r="O72" s="20">
        <v>2</v>
      </c>
      <c r="P72" s="30">
        <v>4.8</v>
      </c>
      <c r="Q72" s="33">
        <v>56</v>
      </c>
      <c r="R72" s="33">
        <v>55</v>
      </c>
      <c r="S72" s="13" t="s">
        <v>66</v>
      </c>
      <c r="T72" s="13" t="s">
        <v>66</v>
      </c>
      <c r="U72" s="13" t="s">
        <v>66</v>
      </c>
      <c r="V72" s="13" t="s">
        <v>66</v>
      </c>
      <c r="W72" s="13" t="s">
        <v>66</v>
      </c>
      <c r="X72" s="13" t="s">
        <v>66</v>
      </c>
      <c r="Y72" s="13" t="s">
        <v>66</v>
      </c>
      <c r="Z72" s="13" t="s">
        <v>66</v>
      </c>
      <c r="AA72" s="13" t="s">
        <v>66</v>
      </c>
      <c r="AB72" s="20" t="s">
        <v>531</v>
      </c>
      <c r="AC72" s="12">
        <f>VLOOKUP(B72,ci!$A$1:$J$96,10,FALSE)</f>
        <v>100</v>
      </c>
      <c r="AD72" s="12">
        <f>IFERROR(VLOOKUP(B72,cw!$B$1:$K$96,10,FALSE),100)</f>
        <v>1</v>
      </c>
      <c r="AE72" s="12">
        <f t="shared" si="4"/>
        <v>1</v>
      </c>
      <c r="AF72" s="12" t="str">
        <f t="shared" si="3"/>
        <v>NTr</v>
      </c>
      <c r="AG72" t="s">
        <v>391</v>
      </c>
      <c r="AI72" s="2">
        <v>71</v>
      </c>
    </row>
    <row r="73" spans="1:35">
      <c r="A73" s="22" t="s">
        <v>629</v>
      </c>
      <c r="B73" s="20" t="s">
        <v>392</v>
      </c>
      <c r="C73" s="20" t="s">
        <v>659</v>
      </c>
      <c r="D73" t="s">
        <v>393</v>
      </c>
      <c r="E73" t="s">
        <v>394</v>
      </c>
      <c r="F73" s="20" t="s">
        <v>66</v>
      </c>
      <c r="G73" s="20" t="s">
        <v>66</v>
      </c>
      <c r="H73" s="25" t="s">
        <v>395</v>
      </c>
      <c r="I73" s="25" t="s">
        <v>66</v>
      </c>
      <c r="J73" s="25" t="s">
        <v>66</v>
      </c>
      <c r="K73" s="20" t="s">
        <v>66</v>
      </c>
      <c r="L73" s="20" t="s">
        <v>66</v>
      </c>
      <c r="M73" s="20" t="s">
        <v>66</v>
      </c>
      <c r="N73" s="20" t="s">
        <v>66</v>
      </c>
      <c r="O73" s="20">
        <v>2</v>
      </c>
      <c r="P73" s="30">
        <v>5</v>
      </c>
      <c r="Q73" s="33">
        <v>56</v>
      </c>
      <c r="R73" s="33">
        <v>55</v>
      </c>
      <c r="S73" s="13" t="s">
        <v>66</v>
      </c>
      <c r="T73" s="13" t="s">
        <v>66</v>
      </c>
      <c r="U73" s="13" t="s">
        <v>66</v>
      </c>
      <c r="V73" s="13" t="s">
        <v>66</v>
      </c>
      <c r="W73" s="13" t="s">
        <v>66</v>
      </c>
      <c r="X73" s="13" t="s">
        <v>66</v>
      </c>
      <c r="Y73" s="13" t="s">
        <v>66</v>
      </c>
      <c r="Z73" s="13" t="s">
        <v>66</v>
      </c>
      <c r="AA73" s="13" t="s">
        <v>66</v>
      </c>
      <c r="AB73" s="20" t="s">
        <v>531</v>
      </c>
      <c r="AC73" s="12">
        <f>VLOOKUP(B73,ci!$A$1:$J$96,10,FALSE)</f>
        <v>100</v>
      </c>
      <c r="AD73" s="12">
        <f>IFERROR(VLOOKUP(B73,cw!$B$1:$K$96,10,FALSE),100)</f>
        <v>1</v>
      </c>
      <c r="AE73" s="12">
        <f t="shared" si="4"/>
        <v>1</v>
      </c>
      <c r="AF73" s="12" t="str">
        <f t="shared" si="3"/>
        <v>NTr</v>
      </c>
      <c r="AG73" t="s">
        <v>396</v>
      </c>
      <c r="AI73" s="11">
        <v>72</v>
      </c>
    </row>
    <row r="74" spans="1:35">
      <c r="A74" s="22" t="s">
        <v>630</v>
      </c>
      <c r="B74" s="20" t="s">
        <v>397</v>
      </c>
      <c r="C74" s="20" t="s">
        <v>659</v>
      </c>
      <c r="D74" t="s">
        <v>398</v>
      </c>
      <c r="E74" t="s">
        <v>82</v>
      </c>
      <c r="F74" s="20" t="s">
        <v>66</v>
      </c>
      <c r="G74" s="20" t="s">
        <v>66</v>
      </c>
      <c r="H74" s="25" t="s">
        <v>399</v>
      </c>
      <c r="I74" s="25" t="s">
        <v>66</v>
      </c>
      <c r="J74" s="25" t="s">
        <v>66</v>
      </c>
      <c r="K74" s="20" t="s">
        <v>66</v>
      </c>
      <c r="L74" s="20" t="s">
        <v>66</v>
      </c>
      <c r="M74" s="20" t="s">
        <v>66</v>
      </c>
      <c r="N74" s="20" t="s">
        <v>66</v>
      </c>
      <c r="O74" s="20">
        <v>2</v>
      </c>
      <c r="P74" s="16">
        <v>6.5</v>
      </c>
      <c r="Q74" s="32">
        <v>50</v>
      </c>
      <c r="R74" s="32">
        <v>44</v>
      </c>
      <c r="S74" s="12" t="s">
        <v>66</v>
      </c>
      <c r="T74" s="12" t="s">
        <v>66</v>
      </c>
      <c r="U74" s="12" t="s">
        <v>66</v>
      </c>
      <c r="V74" s="12" t="s">
        <v>66</v>
      </c>
      <c r="W74" s="12" t="s">
        <v>66</v>
      </c>
      <c r="X74" s="12" t="s">
        <v>66</v>
      </c>
      <c r="Y74" s="12" t="s">
        <v>66</v>
      </c>
      <c r="Z74" s="12" t="s">
        <v>66</v>
      </c>
      <c r="AA74" s="12" t="s">
        <v>66</v>
      </c>
      <c r="AB74" s="20" t="s">
        <v>531</v>
      </c>
      <c r="AC74" s="12">
        <f>VLOOKUP(B74,ci!$A$1:$J$96,10,FALSE)</f>
        <v>100</v>
      </c>
      <c r="AD74" s="12">
        <f>IFERROR(VLOOKUP(B74,cw!$B$1:$K$96,10,FALSE),100)</f>
        <v>1</v>
      </c>
      <c r="AE74" s="12">
        <f t="shared" si="4"/>
        <v>1</v>
      </c>
      <c r="AF74" s="12" t="str">
        <f t="shared" si="3"/>
        <v>NTr</v>
      </c>
      <c r="AG74" t="s">
        <v>400</v>
      </c>
      <c r="AI74" s="2">
        <v>73</v>
      </c>
    </row>
    <row r="75" spans="1:35">
      <c r="A75" s="22" t="s">
        <v>631</v>
      </c>
      <c r="B75" s="20" t="s">
        <v>401</v>
      </c>
      <c r="C75" s="20" t="s">
        <v>659</v>
      </c>
      <c r="D75" t="s">
        <v>402</v>
      </c>
      <c r="E75" t="s">
        <v>403</v>
      </c>
      <c r="F75" s="20" t="s">
        <v>66</v>
      </c>
      <c r="G75" s="20" t="s">
        <v>66</v>
      </c>
      <c r="H75" s="25" t="s">
        <v>404</v>
      </c>
      <c r="I75" s="25" t="s">
        <v>66</v>
      </c>
      <c r="J75" s="25" t="s">
        <v>66</v>
      </c>
      <c r="K75" s="20" t="s">
        <v>66</v>
      </c>
      <c r="L75" s="20" t="s">
        <v>66</v>
      </c>
      <c r="M75" s="20" t="s">
        <v>66</v>
      </c>
      <c r="N75" s="20" t="s">
        <v>66</v>
      </c>
      <c r="O75" s="20">
        <v>2</v>
      </c>
      <c r="P75" s="16">
        <v>6.6</v>
      </c>
      <c r="Q75" s="32">
        <v>50</v>
      </c>
      <c r="R75" s="32">
        <v>44</v>
      </c>
      <c r="S75" s="12" t="s">
        <v>66</v>
      </c>
      <c r="T75" s="12" t="s">
        <v>66</v>
      </c>
      <c r="U75" s="12" t="s">
        <v>66</v>
      </c>
      <c r="V75" s="12" t="s">
        <v>66</v>
      </c>
      <c r="W75" s="12" t="s">
        <v>66</v>
      </c>
      <c r="X75" s="12" t="s">
        <v>66</v>
      </c>
      <c r="Y75" s="12" t="s">
        <v>66</v>
      </c>
      <c r="Z75" s="12" t="s">
        <v>66</v>
      </c>
      <c r="AA75" s="12" t="s">
        <v>66</v>
      </c>
      <c r="AB75" s="20" t="s">
        <v>531</v>
      </c>
      <c r="AC75" s="12">
        <f>VLOOKUP(B75,ci!$A$1:$J$96,10,FALSE)</f>
        <v>100</v>
      </c>
      <c r="AD75" s="12">
        <f>IFERROR(VLOOKUP(B75,cw!$B$1:$K$96,10,FALSE),100)</f>
        <v>1</v>
      </c>
      <c r="AE75" s="12">
        <f t="shared" si="4"/>
        <v>1</v>
      </c>
      <c r="AF75" s="12" t="str">
        <f t="shared" si="3"/>
        <v>NTr</v>
      </c>
      <c r="AG75" t="s">
        <v>405</v>
      </c>
      <c r="AI75" s="11">
        <v>74</v>
      </c>
    </row>
    <row r="76" spans="1:35">
      <c r="A76" s="22" t="s">
        <v>632</v>
      </c>
      <c r="B76" s="20" t="s">
        <v>406</v>
      </c>
      <c r="C76" s="20" t="s">
        <v>659</v>
      </c>
      <c r="D76" t="s">
        <v>407</v>
      </c>
      <c r="E76" t="s">
        <v>408</v>
      </c>
      <c r="F76" s="20" t="s">
        <v>66</v>
      </c>
      <c r="G76" s="20" t="s">
        <v>66</v>
      </c>
      <c r="H76" s="25" t="s">
        <v>409</v>
      </c>
      <c r="I76" s="25" t="s">
        <v>410</v>
      </c>
      <c r="J76" s="25" t="s">
        <v>411</v>
      </c>
      <c r="K76" s="20" t="s">
        <v>66</v>
      </c>
      <c r="L76" s="20" t="s">
        <v>66</v>
      </c>
      <c r="M76" s="20" t="s">
        <v>66</v>
      </c>
      <c r="N76" s="20" t="s">
        <v>66</v>
      </c>
      <c r="O76" s="20">
        <v>3</v>
      </c>
      <c r="P76" s="30">
        <v>11.9</v>
      </c>
      <c r="Q76" s="33">
        <v>62</v>
      </c>
      <c r="R76" s="33">
        <v>62</v>
      </c>
      <c r="S76" s="13" t="s">
        <v>66</v>
      </c>
      <c r="T76" s="13" t="s">
        <v>66</v>
      </c>
      <c r="U76" s="13" t="s">
        <v>66</v>
      </c>
      <c r="V76" s="13" t="s">
        <v>66</v>
      </c>
      <c r="W76" s="13" t="s">
        <v>66</v>
      </c>
      <c r="X76" s="13" t="s">
        <v>66</v>
      </c>
      <c r="Y76" s="13" t="s">
        <v>66</v>
      </c>
      <c r="Z76" s="13" t="s">
        <v>66</v>
      </c>
      <c r="AA76" s="13" t="s">
        <v>66</v>
      </c>
      <c r="AB76" s="20" t="s">
        <v>530</v>
      </c>
      <c r="AC76" s="12">
        <f>VLOOKUP(B76,ci!$A$1:$J$96,10,FALSE)</f>
        <v>0</v>
      </c>
      <c r="AD76" s="12">
        <f>IFERROR(VLOOKUP(B76,cw!$B$1:$K$96,10,FALSE),100)</f>
        <v>100</v>
      </c>
      <c r="AE76" s="12">
        <f t="shared" si="4"/>
        <v>0</v>
      </c>
      <c r="AF76" s="12" t="str">
        <f t="shared" si="3"/>
        <v>Pyr</v>
      </c>
      <c r="AG76" t="s">
        <v>412</v>
      </c>
      <c r="AI76" s="2">
        <v>75</v>
      </c>
    </row>
    <row r="77" spans="1:35">
      <c r="A77" s="22" t="s">
        <v>633</v>
      </c>
      <c r="B77" s="20" t="s">
        <v>413</v>
      </c>
      <c r="C77" s="20" t="s">
        <v>659</v>
      </c>
      <c r="D77" t="s">
        <v>414</v>
      </c>
      <c r="E77" t="s">
        <v>415</v>
      </c>
      <c r="F77" s="20" t="s">
        <v>66</v>
      </c>
      <c r="G77" s="20" t="s">
        <v>66</v>
      </c>
      <c r="H77" s="25" t="s">
        <v>416</v>
      </c>
      <c r="I77" s="25" t="s">
        <v>417</v>
      </c>
      <c r="J77" s="25" t="s">
        <v>411</v>
      </c>
      <c r="K77" s="20" t="s">
        <v>66</v>
      </c>
      <c r="L77" s="20" t="s">
        <v>66</v>
      </c>
      <c r="M77" s="20" t="s">
        <v>66</v>
      </c>
      <c r="N77" s="20" t="s">
        <v>66</v>
      </c>
      <c r="O77" s="20">
        <v>3</v>
      </c>
      <c r="P77" s="30">
        <v>12.3</v>
      </c>
      <c r="Q77" s="33">
        <v>62</v>
      </c>
      <c r="R77" s="33">
        <v>62</v>
      </c>
      <c r="S77" s="13" t="s">
        <v>66</v>
      </c>
      <c r="T77" s="13" t="s">
        <v>66</v>
      </c>
      <c r="U77" s="13" t="s">
        <v>66</v>
      </c>
      <c r="V77" s="13" t="s">
        <v>66</v>
      </c>
      <c r="W77" s="13" t="s">
        <v>66</v>
      </c>
      <c r="X77" s="13" t="s">
        <v>66</v>
      </c>
      <c r="Y77" s="13" t="s">
        <v>66</v>
      </c>
      <c r="Z77" s="13" t="s">
        <v>66</v>
      </c>
      <c r="AA77" s="13" t="s">
        <v>66</v>
      </c>
      <c r="AB77" s="20" t="s">
        <v>530</v>
      </c>
      <c r="AC77" s="12">
        <f>VLOOKUP(B77,ci!$A$1:$J$96,10,FALSE)</f>
        <v>0</v>
      </c>
      <c r="AD77" s="12">
        <f>IFERROR(VLOOKUP(B77,cw!$B$1:$K$96,10,FALSE),100)</f>
        <v>100</v>
      </c>
      <c r="AE77" s="12">
        <f t="shared" si="4"/>
        <v>0</v>
      </c>
      <c r="AF77" s="12" t="str">
        <f t="shared" si="3"/>
        <v>Pyr</v>
      </c>
      <c r="AG77" t="s">
        <v>418</v>
      </c>
      <c r="AI77" s="11">
        <v>76</v>
      </c>
    </row>
    <row r="78" spans="1:35">
      <c r="A78" s="22" t="s">
        <v>634</v>
      </c>
      <c r="B78" s="20" t="s">
        <v>419</v>
      </c>
      <c r="C78" s="20" t="s">
        <v>659</v>
      </c>
      <c r="D78" t="s">
        <v>420</v>
      </c>
      <c r="E78" t="s">
        <v>421</v>
      </c>
      <c r="F78" s="20" t="s">
        <v>66</v>
      </c>
      <c r="G78" s="20" t="s">
        <v>66</v>
      </c>
      <c r="H78" s="25" t="s">
        <v>422</v>
      </c>
      <c r="I78" s="25" t="s">
        <v>423</v>
      </c>
      <c r="J78" s="25" t="s">
        <v>411</v>
      </c>
      <c r="K78" s="20" t="s">
        <v>66</v>
      </c>
      <c r="L78" s="20" t="s">
        <v>66</v>
      </c>
      <c r="M78" s="20" t="s">
        <v>66</v>
      </c>
      <c r="N78" s="20" t="s">
        <v>66</v>
      </c>
      <c r="O78" s="20">
        <v>3</v>
      </c>
      <c r="P78" s="30">
        <v>12.5</v>
      </c>
      <c r="Q78" s="33">
        <v>62</v>
      </c>
      <c r="R78" s="33">
        <v>62</v>
      </c>
      <c r="S78" s="13" t="s">
        <v>66</v>
      </c>
      <c r="T78" s="13" t="s">
        <v>66</v>
      </c>
      <c r="U78" s="13" t="s">
        <v>66</v>
      </c>
      <c r="V78" s="13" t="s">
        <v>66</v>
      </c>
      <c r="W78" s="13" t="s">
        <v>66</v>
      </c>
      <c r="X78" s="13" t="s">
        <v>66</v>
      </c>
      <c r="Y78" s="13" t="s">
        <v>66</v>
      </c>
      <c r="Z78" s="13" t="s">
        <v>66</v>
      </c>
      <c r="AA78" s="13" t="s">
        <v>66</v>
      </c>
      <c r="AB78" s="20" t="s">
        <v>530</v>
      </c>
      <c r="AC78" s="12">
        <f>VLOOKUP(B78,ci!$A$1:$J$96,10,FALSE)</f>
        <v>0</v>
      </c>
      <c r="AD78" s="12">
        <f>IFERROR(VLOOKUP(B78,cw!$B$1:$K$96,10,FALSE),100)</f>
        <v>100</v>
      </c>
      <c r="AE78" s="12">
        <f t="shared" si="4"/>
        <v>0</v>
      </c>
      <c r="AF78" s="12" t="str">
        <f t="shared" si="3"/>
        <v>Pyr</v>
      </c>
      <c r="AG78" t="s">
        <v>424</v>
      </c>
      <c r="AI78" s="2">
        <v>77</v>
      </c>
    </row>
    <row r="79" spans="1:35">
      <c r="A79" s="22" t="s">
        <v>635</v>
      </c>
      <c r="B79" s="20" t="s">
        <v>425</v>
      </c>
      <c r="C79" s="20" t="s">
        <v>659</v>
      </c>
      <c r="D79" t="s">
        <v>426</v>
      </c>
      <c r="E79" t="s">
        <v>427</v>
      </c>
      <c r="F79" s="20" t="s">
        <v>66</v>
      </c>
      <c r="G79" s="20" t="s">
        <v>66</v>
      </c>
      <c r="H79" s="25" t="s">
        <v>428</v>
      </c>
      <c r="I79" s="25" t="s">
        <v>236</v>
      </c>
      <c r="J79" s="25" t="s">
        <v>92</v>
      </c>
      <c r="K79" s="20" t="s">
        <v>66</v>
      </c>
      <c r="L79" s="20" t="s">
        <v>66</v>
      </c>
      <c r="M79" s="20" t="s">
        <v>66</v>
      </c>
      <c r="N79" s="20" t="s">
        <v>66</v>
      </c>
      <c r="O79" s="20">
        <v>3</v>
      </c>
      <c r="P79" s="30">
        <v>11.5</v>
      </c>
      <c r="Q79" s="33">
        <v>62</v>
      </c>
      <c r="R79" s="33">
        <v>62</v>
      </c>
      <c r="S79" s="13" t="s">
        <v>66</v>
      </c>
      <c r="T79" s="13" t="s">
        <v>66</v>
      </c>
      <c r="U79" s="13" t="s">
        <v>66</v>
      </c>
      <c r="V79" s="13" t="s">
        <v>66</v>
      </c>
      <c r="W79" s="13" t="s">
        <v>66</v>
      </c>
      <c r="X79" s="13" t="s">
        <v>66</v>
      </c>
      <c r="Y79" s="13" t="s">
        <v>66</v>
      </c>
      <c r="Z79" s="13" t="s">
        <v>66</v>
      </c>
      <c r="AA79" s="13" t="s">
        <v>66</v>
      </c>
      <c r="AB79" s="20" t="s">
        <v>530</v>
      </c>
      <c r="AC79" s="12">
        <f>VLOOKUP(B79,ci!$A$1:$J$96,10,FALSE)</f>
        <v>0</v>
      </c>
      <c r="AD79" s="12">
        <f>IFERROR(VLOOKUP(B79,cw!$B$1:$K$96,10,FALSE),100)</f>
        <v>100</v>
      </c>
      <c r="AE79" s="12">
        <f t="shared" si="4"/>
        <v>0</v>
      </c>
      <c r="AF79" s="12" t="str">
        <f t="shared" si="3"/>
        <v>Pyr</v>
      </c>
      <c r="AG79" t="s">
        <v>429</v>
      </c>
      <c r="AI79" s="11">
        <v>78</v>
      </c>
    </row>
    <row r="80" spans="1:35">
      <c r="A80" s="22" t="s">
        <v>636</v>
      </c>
      <c r="B80" s="20" t="s">
        <v>430</v>
      </c>
      <c r="C80" s="20" t="s">
        <v>659</v>
      </c>
      <c r="D80" t="s">
        <v>431</v>
      </c>
      <c r="E80" t="s">
        <v>432</v>
      </c>
      <c r="F80" s="20" t="s">
        <v>66</v>
      </c>
      <c r="G80" s="20" t="s">
        <v>66</v>
      </c>
      <c r="H80" s="25" t="s">
        <v>433</v>
      </c>
      <c r="I80" s="25" t="s">
        <v>434</v>
      </c>
      <c r="J80" s="25" t="s">
        <v>435</v>
      </c>
      <c r="K80" s="20" t="s">
        <v>66</v>
      </c>
      <c r="L80" s="20" t="s">
        <v>66</v>
      </c>
      <c r="M80" s="20" t="s">
        <v>66</v>
      </c>
      <c r="N80" s="20" t="s">
        <v>66</v>
      </c>
      <c r="O80" s="20">
        <v>3</v>
      </c>
      <c r="P80" s="30">
        <v>11.6</v>
      </c>
      <c r="Q80" s="33">
        <v>62</v>
      </c>
      <c r="R80" s="33">
        <v>62</v>
      </c>
      <c r="S80" s="13" t="s">
        <v>66</v>
      </c>
      <c r="T80" s="13" t="s">
        <v>66</v>
      </c>
      <c r="U80" s="13" t="s">
        <v>66</v>
      </c>
      <c r="V80" s="13" t="s">
        <v>66</v>
      </c>
      <c r="W80" s="13" t="s">
        <v>66</v>
      </c>
      <c r="X80" s="13" t="s">
        <v>66</v>
      </c>
      <c r="Y80" s="13" t="s">
        <v>66</v>
      </c>
      <c r="Z80" s="13" t="s">
        <v>66</v>
      </c>
      <c r="AA80" s="13" t="s">
        <v>66</v>
      </c>
      <c r="AB80" s="20" t="s">
        <v>530</v>
      </c>
      <c r="AC80" s="12">
        <f>VLOOKUP(B80,ci!$A$1:$J$96,10,FALSE)</f>
        <v>0</v>
      </c>
      <c r="AD80" s="12">
        <f>IFERROR(VLOOKUP(B80,cw!$B$1:$K$96,10,FALSE),100)</f>
        <v>100</v>
      </c>
      <c r="AE80" s="12">
        <f t="shared" si="4"/>
        <v>0</v>
      </c>
      <c r="AF80" s="12" t="str">
        <f t="shared" si="3"/>
        <v>Pyr</v>
      </c>
      <c r="AG80" t="s">
        <v>436</v>
      </c>
      <c r="AI80" s="2">
        <v>79</v>
      </c>
    </row>
    <row r="81" spans="1:35">
      <c r="A81" s="22" t="s">
        <v>637</v>
      </c>
      <c r="B81" s="20" t="s">
        <v>437</v>
      </c>
      <c r="C81" s="20" t="s">
        <v>659</v>
      </c>
      <c r="D81" t="s">
        <v>438</v>
      </c>
      <c r="E81" t="s">
        <v>439</v>
      </c>
      <c r="F81" s="20" t="s">
        <v>66</v>
      </c>
      <c r="G81" s="20" t="s">
        <v>66</v>
      </c>
      <c r="H81" s="25" t="s">
        <v>440</v>
      </c>
      <c r="I81" s="25" t="s">
        <v>341</v>
      </c>
      <c r="J81" s="25" t="s">
        <v>435</v>
      </c>
      <c r="K81" s="20" t="s">
        <v>66</v>
      </c>
      <c r="L81" s="20" t="s">
        <v>66</v>
      </c>
      <c r="M81" s="20" t="s">
        <v>66</v>
      </c>
      <c r="N81" s="20" t="s">
        <v>66</v>
      </c>
      <c r="O81" s="20">
        <v>3</v>
      </c>
      <c r="P81" s="30">
        <v>11.8</v>
      </c>
      <c r="Q81" s="33">
        <v>62</v>
      </c>
      <c r="R81" s="33">
        <v>62</v>
      </c>
      <c r="S81" s="13" t="s">
        <v>66</v>
      </c>
      <c r="T81" s="13" t="s">
        <v>66</v>
      </c>
      <c r="U81" s="13" t="s">
        <v>66</v>
      </c>
      <c r="V81" s="13" t="s">
        <v>66</v>
      </c>
      <c r="W81" s="13" t="s">
        <v>66</v>
      </c>
      <c r="X81" s="13" t="s">
        <v>66</v>
      </c>
      <c r="Y81" s="13" t="s">
        <v>66</v>
      </c>
      <c r="Z81" s="13" t="s">
        <v>66</v>
      </c>
      <c r="AA81" s="13" t="s">
        <v>66</v>
      </c>
      <c r="AB81" s="20" t="s">
        <v>530</v>
      </c>
      <c r="AC81" s="12">
        <f>VLOOKUP(B81,ci!$A$1:$J$96,10,FALSE)</f>
        <v>0</v>
      </c>
      <c r="AD81" s="12">
        <f>IFERROR(VLOOKUP(B81,cw!$B$1:$K$96,10,FALSE),100)</f>
        <v>100</v>
      </c>
      <c r="AE81" s="12">
        <f t="shared" si="4"/>
        <v>0</v>
      </c>
      <c r="AF81" s="12" t="str">
        <f t="shared" si="3"/>
        <v>Pyr</v>
      </c>
      <c r="AG81" t="s">
        <v>441</v>
      </c>
      <c r="AI81" s="11">
        <v>80</v>
      </c>
    </row>
    <row r="82" spans="1:35">
      <c r="A82" s="22" t="s">
        <v>638</v>
      </c>
      <c r="B82" s="20" t="s">
        <v>442</v>
      </c>
      <c r="C82" s="20" t="s">
        <v>660</v>
      </c>
      <c r="D82" t="s">
        <v>443</v>
      </c>
      <c r="E82" t="s">
        <v>444</v>
      </c>
      <c r="F82" s="20" t="s">
        <v>66</v>
      </c>
      <c r="G82" s="20" t="s">
        <v>66</v>
      </c>
      <c r="H82" s="25" t="s">
        <v>272</v>
      </c>
      <c r="I82" s="25" t="s">
        <v>347</v>
      </c>
      <c r="J82" s="25" t="s">
        <v>445</v>
      </c>
      <c r="K82" s="20" t="s">
        <v>66</v>
      </c>
      <c r="L82" s="20" t="s">
        <v>66</v>
      </c>
      <c r="M82" s="20" t="s">
        <v>66</v>
      </c>
      <c r="N82" s="20" t="s">
        <v>66</v>
      </c>
      <c r="O82" s="20">
        <v>3</v>
      </c>
      <c r="P82" s="16" t="s">
        <v>66</v>
      </c>
      <c r="Q82" s="32">
        <v>32</v>
      </c>
      <c r="S82" s="12" t="s">
        <v>535</v>
      </c>
      <c r="T82" s="27">
        <v>249.5</v>
      </c>
      <c r="U82" s="11">
        <v>0</v>
      </c>
      <c r="V82" s="11">
        <v>4</v>
      </c>
      <c r="W82" s="11">
        <v>2</v>
      </c>
      <c r="X82" s="11">
        <v>13</v>
      </c>
      <c r="Y82" s="11">
        <v>10</v>
      </c>
      <c r="Z82" s="11">
        <v>43</v>
      </c>
      <c r="AA82" s="11" t="s">
        <v>544</v>
      </c>
      <c r="AB82" s="20" t="s">
        <v>530</v>
      </c>
      <c r="AC82" s="12">
        <f>VLOOKUP(B82,ci!$A$1:$J$96,10,FALSE)</f>
        <v>0</v>
      </c>
      <c r="AD82" s="12">
        <f>IFERROR(VLOOKUP(B82,cw!$B$1:$K$96,10,FALSE),100)</f>
        <v>100</v>
      </c>
      <c r="AE82" s="12">
        <f t="shared" si="4"/>
        <v>0</v>
      </c>
      <c r="AF82" s="12" t="str">
        <f t="shared" si="3"/>
        <v>Pyr</v>
      </c>
      <c r="AG82" t="s">
        <v>446</v>
      </c>
      <c r="AI82" s="2">
        <v>81</v>
      </c>
    </row>
    <row r="83" spans="1:35">
      <c r="A83" s="22" t="s">
        <v>639</v>
      </c>
      <c r="B83" s="20" t="s">
        <v>447</v>
      </c>
      <c r="C83" s="20" t="s">
        <v>660</v>
      </c>
      <c r="D83" t="s">
        <v>448</v>
      </c>
      <c r="E83" t="s">
        <v>449</v>
      </c>
      <c r="F83" s="20" t="s">
        <v>66</v>
      </c>
      <c r="G83" s="20" t="s">
        <v>66</v>
      </c>
      <c r="H83" s="25" t="s">
        <v>88</v>
      </c>
      <c r="I83" s="25" t="s">
        <v>450</v>
      </c>
      <c r="J83" s="25" t="s">
        <v>331</v>
      </c>
      <c r="K83" s="20" t="s">
        <v>66</v>
      </c>
      <c r="L83" s="20" t="s">
        <v>66</v>
      </c>
      <c r="M83" s="20" t="s">
        <v>66</v>
      </c>
      <c r="N83" s="20" t="s">
        <v>66</v>
      </c>
      <c r="O83" s="20">
        <v>3</v>
      </c>
      <c r="P83" s="16" t="s">
        <v>66</v>
      </c>
      <c r="Q83" s="32">
        <v>32</v>
      </c>
      <c r="S83" s="27" t="s">
        <v>538</v>
      </c>
      <c r="T83" s="27">
        <v>379.8</v>
      </c>
      <c r="U83" s="11">
        <v>0</v>
      </c>
      <c r="V83" s="11">
        <v>4</v>
      </c>
      <c r="W83" s="11">
        <v>2</v>
      </c>
      <c r="X83" s="11">
        <v>13</v>
      </c>
      <c r="Y83" s="11">
        <v>10</v>
      </c>
      <c r="Z83" s="11">
        <v>44</v>
      </c>
      <c r="AA83" s="11" t="s">
        <v>544</v>
      </c>
      <c r="AB83" s="20" t="s">
        <v>530</v>
      </c>
      <c r="AC83" s="12">
        <f>VLOOKUP(B83,ci!$A$1:$J$96,10,FALSE)</f>
        <v>0</v>
      </c>
      <c r="AD83" s="12">
        <f>IFERROR(VLOOKUP(B83,cw!$B$1:$K$96,10,FALSE),100)</f>
        <v>100</v>
      </c>
      <c r="AE83" s="12">
        <f t="shared" si="4"/>
        <v>0</v>
      </c>
      <c r="AF83" s="12" t="str">
        <f t="shared" si="3"/>
        <v>Pyr</v>
      </c>
      <c r="AG83" t="s">
        <v>451</v>
      </c>
      <c r="AH83" t="s">
        <v>534</v>
      </c>
      <c r="AI83" s="11">
        <v>82</v>
      </c>
    </row>
    <row r="84" spans="1:35">
      <c r="A84" s="22" t="s">
        <v>640</v>
      </c>
      <c r="B84" s="20" t="s">
        <v>452</v>
      </c>
      <c r="C84" s="20" t="s">
        <v>660</v>
      </c>
      <c r="D84" t="s">
        <v>453</v>
      </c>
      <c r="E84" t="s">
        <v>454</v>
      </c>
      <c r="F84" s="20" t="s">
        <v>66</v>
      </c>
      <c r="G84" s="20" t="s">
        <v>66</v>
      </c>
      <c r="H84" s="25" t="s">
        <v>455</v>
      </c>
      <c r="I84" s="25" t="s">
        <v>266</v>
      </c>
      <c r="J84" s="25" t="s">
        <v>456</v>
      </c>
      <c r="K84" s="20" t="s">
        <v>66</v>
      </c>
      <c r="L84" s="20" t="s">
        <v>66</v>
      </c>
      <c r="M84" s="20" t="s">
        <v>66</v>
      </c>
      <c r="N84" s="20" t="s">
        <v>66</v>
      </c>
      <c r="O84" s="20">
        <v>3</v>
      </c>
      <c r="P84" s="16" t="s">
        <v>66</v>
      </c>
      <c r="Q84" s="32">
        <v>32</v>
      </c>
      <c r="S84" s="27" t="s">
        <v>538</v>
      </c>
      <c r="T84" s="27">
        <v>379.8</v>
      </c>
      <c r="U84" s="11">
        <v>0</v>
      </c>
      <c r="V84" s="11">
        <v>4</v>
      </c>
      <c r="W84" s="11">
        <v>2</v>
      </c>
      <c r="X84" s="11">
        <v>13</v>
      </c>
      <c r="Y84" s="11">
        <v>10</v>
      </c>
      <c r="Z84" s="11">
        <v>44</v>
      </c>
      <c r="AA84" s="11" t="s">
        <v>544</v>
      </c>
      <c r="AB84" s="20" t="s">
        <v>530</v>
      </c>
      <c r="AC84" s="12">
        <f>VLOOKUP(B84,ci!$A$1:$J$96,10,FALSE)</f>
        <v>0</v>
      </c>
      <c r="AD84" s="12">
        <f>IFERROR(VLOOKUP(B84,cw!$B$1:$K$96,10,FALSE),100)</f>
        <v>100</v>
      </c>
      <c r="AE84" s="12">
        <f t="shared" si="4"/>
        <v>0</v>
      </c>
      <c r="AF84" s="12" t="str">
        <f t="shared" si="3"/>
        <v>Pyr</v>
      </c>
      <c r="AG84" t="s">
        <v>457</v>
      </c>
      <c r="AI84" s="2">
        <v>83</v>
      </c>
    </row>
    <row r="85" spans="1:35">
      <c r="A85" s="22" t="s">
        <v>641</v>
      </c>
      <c r="B85" s="20" t="s">
        <v>458</v>
      </c>
      <c r="C85" s="20" t="s">
        <v>660</v>
      </c>
      <c r="D85" t="s">
        <v>459</v>
      </c>
      <c r="E85" t="s">
        <v>460</v>
      </c>
      <c r="F85" s="20" t="s">
        <v>66</v>
      </c>
      <c r="G85" s="20" t="s">
        <v>66</v>
      </c>
      <c r="H85" s="25" t="s">
        <v>461</v>
      </c>
      <c r="I85" s="25" t="s">
        <v>462</v>
      </c>
      <c r="J85" s="25" t="s">
        <v>156</v>
      </c>
      <c r="K85" s="20" t="s">
        <v>66</v>
      </c>
      <c r="L85" s="20" t="s">
        <v>66</v>
      </c>
      <c r="M85" s="20" t="s">
        <v>66</v>
      </c>
      <c r="N85" s="20" t="s">
        <v>66</v>
      </c>
      <c r="O85" s="20">
        <v>3</v>
      </c>
      <c r="P85" s="16" t="s">
        <v>66</v>
      </c>
      <c r="Q85" s="32">
        <v>37</v>
      </c>
      <c r="S85" s="27" t="s">
        <v>539</v>
      </c>
      <c r="T85" s="27">
        <v>564.29999999999995</v>
      </c>
      <c r="U85" s="11">
        <v>0</v>
      </c>
      <c r="V85" s="11">
        <v>3</v>
      </c>
      <c r="W85" s="11">
        <v>2</v>
      </c>
      <c r="X85" s="11">
        <v>13</v>
      </c>
      <c r="Y85" s="11">
        <v>10</v>
      </c>
      <c r="Z85" s="11">
        <v>38</v>
      </c>
      <c r="AA85" s="11" t="s">
        <v>544</v>
      </c>
      <c r="AB85" s="20" t="s">
        <v>530</v>
      </c>
      <c r="AC85" s="12">
        <f>VLOOKUP(B85,ci!$A$1:$J$96,10,FALSE)</f>
        <v>0</v>
      </c>
      <c r="AD85" s="12">
        <f>IFERROR(VLOOKUP(B85,cw!$B$1:$K$96,10,FALSE),100)</f>
        <v>100</v>
      </c>
      <c r="AE85" s="12">
        <f t="shared" si="4"/>
        <v>0</v>
      </c>
      <c r="AF85" s="12" t="str">
        <f t="shared" si="3"/>
        <v>Pyr</v>
      </c>
      <c r="AG85" t="s">
        <v>463</v>
      </c>
      <c r="AI85" s="11">
        <v>84</v>
      </c>
    </row>
    <row r="86" spans="1:35">
      <c r="A86" s="22" t="s">
        <v>642</v>
      </c>
      <c r="B86" s="20" t="s">
        <v>464</v>
      </c>
      <c r="C86" s="20" t="s">
        <v>660</v>
      </c>
      <c r="D86" t="s">
        <v>465</v>
      </c>
      <c r="E86" t="s">
        <v>466</v>
      </c>
      <c r="F86" s="20" t="s">
        <v>66</v>
      </c>
      <c r="G86" s="20" t="s">
        <v>66</v>
      </c>
      <c r="H86" s="25" t="s">
        <v>467</v>
      </c>
      <c r="I86" s="25" t="s">
        <v>468</v>
      </c>
      <c r="J86" s="25" t="s">
        <v>93</v>
      </c>
      <c r="K86" s="20" t="s">
        <v>66</v>
      </c>
      <c r="L86" s="20" t="s">
        <v>66</v>
      </c>
      <c r="M86" s="20" t="s">
        <v>66</v>
      </c>
      <c r="N86" s="20" t="s">
        <v>66</v>
      </c>
      <c r="O86" s="20">
        <v>3</v>
      </c>
      <c r="P86" s="16" t="s">
        <v>66</v>
      </c>
      <c r="Q86" s="32">
        <v>37</v>
      </c>
      <c r="S86" s="27" t="s">
        <v>539</v>
      </c>
      <c r="T86" s="27">
        <v>564.29999999999995</v>
      </c>
      <c r="U86" s="11">
        <v>0</v>
      </c>
      <c r="V86" s="11">
        <v>3</v>
      </c>
      <c r="W86" s="11">
        <v>2</v>
      </c>
      <c r="X86" s="11">
        <v>13</v>
      </c>
      <c r="Y86" s="11">
        <v>10</v>
      </c>
      <c r="Z86" s="11">
        <v>38</v>
      </c>
      <c r="AA86" s="11" t="s">
        <v>544</v>
      </c>
      <c r="AB86" s="20" t="s">
        <v>530</v>
      </c>
      <c r="AC86" s="12">
        <f>VLOOKUP(B86,ci!$A$1:$J$96,10,FALSE)</f>
        <v>0</v>
      </c>
      <c r="AD86" s="12">
        <f>IFERROR(VLOOKUP(B86,cw!$B$1:$K$96,10,FALSE),100)</f>
        <v>100</v>
      </c>
      <c r="AE86" s="12">
        <f t="shared" si="4"/>
        <v>0</v>
      </c>
      <c r="AF86" s="12" t="str">
        <f t="shared" si="3"/>
        <v>Pyr</v>
      </c>
      <c r="AG86" t="s">
        <v>469</v>
      </c>
      <c r="AI86" s="2">
        <v>85</v>
      </c>
    </row>
    <row r="87" spans="1:35">
      <c r="A87" s="22" t="s">
        <v>643</v>
      </c>
      <c r="B87" s="20" t="s">
        <v>470</v>
      </c>
      <c r="C87" s="20" t="s">
        <v>660</v>
      </c>
      <c r="D87" t="s">
        <v>471</v>
      </c>
      <c r="E87" t="s">
        <v>454</v>
      </c>
      <c r="F87" s="20" t="s">
        <v>66</v>
      </c>
      <c r="G87" s="20" t="s">
        <v>66</v>
      </c>
      <c r="H87" s="25" t="s">
        <v>472</v>
      </c>
      <c r="I87" s="25" t="s">
        <v>434</v>
      </c>
      <c r="J87" s="25" t="s">
        <v>473</v>
      </c>
      <c r="K87" s="20" t="s">
        <v>66</v>
      </c>
      <c r="L87" s="20" t="s">
        <v>66</v>
      </c>
      <c r="M87" s="20" t="s">
        <v>66</v>
      </c>
      <c r="N87" s="20" t="s">
        <v>66</v>
      </c>
      <c r="O87" s="20">
        <v>3</v>
      </c>
      <c r="P87" s="16" t="s">
        <v>66</v>
      </c>
      <c r="Q87" s="32">
        <v>37</v>
      </c>
      <c r="S87" s="27" t="s">
        <v>539</v>
      </c>
      <c r="T87" s="27">
        <v>564.29999999999995</v>
      </c>
      <c r="U87" s="11">
        <v>0</v>
      </c>
      <c r="V87" s="11">
        <v>3</v>
      </c>
      <c r="W87" s="11">
        <v>2</v>
      </c>
      <c r="X87" s="11">
        <v>13</v>
      </c>
      <c r="Y87" s="11">
        <v>10</v>
      </c>
      <c r="Z87" s="11">
        <v>38</v>
      </c>
      <c r="AA87" s="11" t="s">
        <v>544</v>
      </c>
      <c r="AB87" s="20" t="s">
        <v>530</v>
      </c>
      <c r="AC87" s="12">
        <f>VLOOKUP(B87,ci!$A$1:$J$96,10,FALSE)</f>
        <v>0</v>
      </c>
      <c r="AD87" s="12">
        <f>IFERROR(VLOOKUP(B87,cw!$B$1:$K$96,10,FALSE),100)</f>
        <v>100</v>
      </c>
      <c r="AE87" s="12">
        <f t="shared" si="4"/>
        <v>0</v>
      </c>
      <c r="AF87" s="12" t="str">
        <f t="shared" si="3"/>
        <v>Pyr</v>
      </c>
      <c r="AG87" t="s">
        <v>474</v>
      </c>
      <c r="AI87" s="11">
        <v>86</v>
      </c>
    </row>
    <row r="88" spans="1:35">
      <c r="A88" s="22" t="s">
        <v>644</v>
      </c>
      <c r="B88" s="20" t="s">
        <v>475</v>
      </c>
      <c r="C88" s="20" t="s">
        <v>660</v>
      </c>
      <c r="D88" t="s">
        <v>476</v>
      </c>
      <c r="E88" t="s">
        <v>477</v>
      </c>
      <c r="F88" s="20" t="s">
        <v>66</v>
      </c>
      <c r="G88" s="20" t="s">
        <v>66</v>
      </c>
      <c r="H88" s="25" t="s">
        <v>478</v>
      </c>
      <c r="I88" s="25" t="s">
        <v>289</v>
      </c>
      <c r="J88" s="25" t="s">
        <v>156</v>
      </c>
      <c r="K88" s="20" t="s">
        <v>66</v>
      </c>
      <c r="L88" s="20" t="s">
        <v>66</v>
      </c>
      <c r="M88" s="20" t="s">
        <v>66</v>
      </c>
      <c r="N88" s="20" t="s">
        <v>66</v>
      </c>
      <c r="O88" s="20">
        <v>3</v>
      </c>
      <c r="P88" s="16" t="s">
        <v>66</v>
      </c>
      <c r="Q88" s="32">
        <v>37</v>
      </c>
      <c r="S88" s="27" t="s">
        <v>539</v>
      </c>
      <c r="T88" s="27">
        <v>564.29999999999995</v>
      </c>
      <c r="U88" s="11">
        <v>0</v>
      </c>
      <c r="V88" s="11">
        <v>3</v>
      </c>
      <c r="W88" s="11">
        <v>2</v>
      </c>
      <c r="X88" s="11">
        <v>13</v>
      </c>
      <c r="Y88" s="11">
        <v>10</v>
      </c>
      <c r="Z88" s="11">
        <v>38</v>
      </c>
      <c r="AA88" s="11" t="s">
        <v>544</v>
      </c>
      <c r="AB88" s="20" t="s">
        <v>530</v>
      </c>
      <c r="AC88" s="12">
        <f>VLOOKUP(B88,ci!$A$1:$J$96,10,FALSE)</f>
        <v>0</v>
      </c>
      <c r="AD88" s="12">
        <f>IFERROR(VLOOKUP(B88,cw!$B$1:$K$96,10,FALSE),100)</f>
        <v>100</v>
      </c>
      <c r="AE88" s="12">
        <f t="shared" si="4"/>
        <v>0</v>
      </c>
      <c r="AF88" s="12" t="str">
        <f t="shared" si="3"/>
        <v>Pyr</v>
      </c>
      <c r="AG88" t="s">
        <v>479</v>
      </c>
      <c r="AI88" s="2">
        <v>87</v>
      </c>
    </row>
    <row r="89" spans="1:35">
      <c r="A89" s="22" t="s">
        <v>645</v>
      </c>
      <c r="B89" s="20" t="s">
        <v>480</v>
      </c>
      <c r="C89" s="20" t="s">
        <v>660</v>
      </c>
      <c r="D89" t="s">
        <v>481</v>
      </c>
      <c r="E89" t="s">
        <v>482</v>
      </c>
      <c r="F89" s="20" t="s">
        <v>66</v>
      </c>
      <c r="G89" s="20" t="s">
        <v>66</v>
      </c>
      <c r="H89" s="25" t="s">
        <v>483</v>
      </c>
      <c r="I89" s="25" t="s">
        <v>63</v>
      </c>
      <c r="J89" s="25" t="s">
        <v>177</v>
      </c>
      <c r="K89" s="20" t="s">
        <v>66</v>
      </c>
      <c r="L89" s="20" t="s">
        <v>66</v>
      </c>
      <c r="M89" s="20" t="s">
        <v>66</v>
      </c>
      <c r="N89" s="20" t="s">
        <v>66</v>
      </c>
      <c r="O89" s="20">
        <v>3</v>
      </c>
      <c r="P89" s="16" t="s">
        <v>66</v>
      </c>
      <c r="Q89" s="32">
        <v>37</v>
      </c>
      <c r="S89" s="27" t="s">
        <v>539</v>
      </c>
      <c r="T89" s="27">
        <v>564.29999999999995</v>
      </c>
      <c r="U89" s="11">
        <v>0</v>
      </c>
      <c r="V89" s="11">
        <v>3</v>
      </c>
      <c r="W89" s="11">
        <v>2</v>
      </c>
      <c r="X89" s="11">
        <v>13</v>
      </c>
      <c r="Y89" s="11">
        <v>10</v>
      </c>
      <c r="Z89" s="11">
        <v>38</v>
      </c>
      <c r="AA89" s="11" t="s">
        <v>544</v>
      </c>
      <c r="AB89" s="20" t="s">
        <v>530</v>
      </c>
      <c r="AC89" s="12">
        <f>VLOOKUP(B89,ci!$A$1:$J$96,10,FALSE)</f>
        <v>0</v>
      </c>
      <c r="AD89" s="12">
        <f>IFERROR(VLOOKUP(B89,cw!$B$1:$K$96,10,FALSE),100)</f>
        <v>100</v>
      </c>
      <c r="AE89" s="12">
        <f t="shared" si="4"/>
        <v>0</v>
      </c>
      <c r="AF89" s="12" t="str">
        <f t="shared" si="3"/>
        <v>Pyr</v>
      </c>
      <c r="AG89" t="s">
        <v>484</v>
      </c>
      <c r="AI89" s="11">
        <v>88</v>
      </c>
    </row>
    <row r="90" spans="1:35">
      <c r="A90" s="22" t="s">
        <v>647</v>
      </c>
      <c r="B90" s="20" t="s">
        <v>485</v>
      </c>
      <c r="C90" s="20" t="s">
        <v>660</v>
      </c>
      <c r="D90" t="s">
        <v>486</v>
      </c>
      <c r="E90" t="s">
        <v>487</v>
      </c>
      <c r="F90" s="20" t="s">
        <v>66</v>
      </c>
      <c r="G90" s="20" t="s">
        <v>66</v>
      </c>
      <c r="H90" s="25" t="s">
        <v>488</v>
      </c>
      <c r="I90" s="25" t="s">
        <v>489</v>
      </c>
      <c r="J90" s="25" t="s">
        <v>435</v>
      </c>
      <c r="K90" s="20" t="s">
        <v>66</v>
      </c>
      <c r="L90" s="20" t="s">
        <v>66</v>
      </c>
      <c r="M90" s="20" t="s">
        <v>66</v>
      </c>
      <c r="N90" s="20" t="s">
        <v>66</v>
      </c>
      <c r="O90" s="20">
        <v>3</v>
      </c>
      <c r="P90" s="16" t="s">
        <v>66</v>
      </c>
      <c r="Q90" s="32">
        <v>32</v>
      </c>
      <c r="S90" s="12" t="s">
        <v>535</v>
      </c>
      <c r="T90" s="27">
        <v>57</v>
      </c>
      <c r="U90" s="11">
        <v>0</v>
      </c>
      <c r="V90" s="11">
        <v>3</v>
      </c>
      <c r="W90" s="11">
        <v>2</v>
      </c>
      <c r="X90" s="11">
        <v>13</v>
      </c>
      <c r="Y90" s="11">
        <v>10</v>
      </c>
      <c r="Z90" s="11">
        <v>42</v>
      </c>
      <c r="AA90" s="11" t="s">
        <v>544</v>
      </c>
      <c r="AB90" s="20" t="s">
        <v>530</v>
      </c>
      <c r="AC90" s="12">
        <f>VLOOKUP(B90,ci!$A$1:$J$96,10,FALSE)</f>
        <v>0</v>
      </c>
      <c r="AD90" s="12">
        <f>IFERROR(VLOOKUP(B90,cw!$B$1:$K$96,10,FALSE),100)</f>
        <v>100</v>
      </c>
      <c r="AE90" s="12">
        <f t="shared" si="4"/>
        <v>0</v>
      </c>
      <c r="AF90" s="12" t="str">
        <f t="shared" si="3"/>
        <v>Pyr</v>
      </c>
      <c r="AG90" t="s">
        <v>490</v>
      </c>
      <c r="AH90" t="s">
        <v>534</v>
      </c>
      <c r="AI90" s="2">
        <v>89</v>
      </c>
    </row>
    <row r="91" spans="1:35">
      <c r="A91" s="22" t="s">
        <v>648</v>
      </c>
      <c r="B91" s="20" t="s">
        <v>491</v>
      </c>
      <c r="C91" s="20" t="s">
        <v>660</v>
      </c>
      <c r="D91" t="s">
        <v>492</v>
      </c>
      <c r="E91" t="s">
        <v>493</v>
      </c>
      <c r="F91" s="20" t="s">
        <v>66</v>
      </c>
      <c r="G91" s="20" t="s">
        <v>66</v>
      </c>
      <c r="H91" s="25" t="s">
        <v>82</v>
      </c>
      <c r="I91" s="25" t="s">
        <v>318</v>
      </c>
      <c r="J91" s="25" t="s">
        <v>92</v>
      </c>
      <c r="K91" s="20" t="s">
        <v>66</v>
      </c>
      <c r="L91" s="20" t="s">
        <v>66</v>
      </c>
      <c r="M91" s="20" t="s">
        <v>66</v>
      </c>
      <c r="N91" s="20" t="s">
        <v>66</v>
      </c>
      <c r="O91" s="20">
        <v>3</v>
      </c>
      <c r="P91" s="16" t="s">
        <v>66</v>
      </c>
      <c r="Q91" s="32">
        <v>32</v>
      </c>
      <c r="S91" s="12" t="s">
        <v>535</v>
      </c>
      <c r="T91" s="27">
        <v>57</v>
      </c>
      <c r="U91" s="11">
        <v>0</v>
      </c>
      <c r="V91" s="11">
        <v>3</v>
      </c>
      <c r="W91" s="11">
        <v>2</v>
      </c>
      <c r="X91" s="11">
        <v>13</v>
      </c>
      <c r="Y91" s="11">
        <v>10</v>
      </c>
      <c r="Z91" s="11">
        <v>42</v>
      </c>
      <c r="AA91" s="11" t="s">
        <v>544</v>
      </c>
      <c r="AB91" s="20" t="s">
        <v>530</v>
      </c>
      <c r="AC91" s="12">
        <f>VLOOKUP(B91,ci!$A$1:$J$96,10,FALSE)</f>
        <v>0</v>
      </c>
      <c r="AD91" s="12">
        <f>IFERROR(VLOOKUP(B91,cw!$B$1:$K$96,10,FALSE),100)</f>
        <v>100</v>
      </c>
      <c r="AE91" s="12">
        <f t="shared" si="4"/>
        <v>0</v>
      </c>
      <c r="AF91" s="12" t="str">
        <f t="shared" si="3"/>
        <v>Pyr</v>
      </c>
      <c r="AG91" t="s">
        <v>494</v>
      </c>
      <c r="AI91" s="11">
        <v>90</v>
      </c>
    </row>
    <row r="92" spans="1:35">
      <c r="A92" s="22" t="s">
        <v>649</v>
      </c>
      <c r="B92" s="20" t="s">
        <v>495</v>
      </c>
      <c r="C92" s="20" t="s">
        <v>660</v>
      </c>
      <c r="D92" t="s">
        <v>388</v>
      </c>
      <c r="E92" t="s">
        <v>496</v>
      </c>
      <c r="F92" s="20" t="s">
        <v>66</v>
      </c>
      <c r="G92" s="20" t="s">
        <v>66</v>
      </c>
      <c r="H92" s="25" t="s">
        <v>497</v>
      </c>
      <c r="I92" s="25" t="s">
        <v>498</v>
      </c>
      <c r="J92" s="25" t="s">
        <v>499</v>
      </c>
      <c r="K92" s="20" t="s">
        <v>66</v>
      </c>
      <c r="L92" s="20" t="s">
        <v>66</v>
      </c>
      <c r="M92" s="20" t="s">
        <v>66</v>
      </c>
      <c r="N92" s="20" t="s">
        <v>66</v>
      </c>
      <c r="O92" s="20">
        <v>3</v>
      </c>
      <c r="P92" s="16" t="s">
        <v>66</v>
      </c>
      <c r="Q92" s="32">
        <v>32</v>
      </c>
      <c r="S92" s="12" t="s">
        <v>535</v>
      </c>
      <c r="T92" s="27">
        <v>54</v>
      </c>
      <c r="U92" s="11">
        <v>0</v>
      </c>
      <c r="V92" s="11">
        <v>5</v>
      </c>
      <c r="W92" s="11">
        <v>2</v>
      </c>
      <c r="X92" s="11">
        <v>13</v>
      </c>
      <c r="Y92" s="11">
        <v>10</v>
      </c>
      <c r="Z92" s="11">
        <v>44</v>
      </c>
      <c r="AA92" s="11" t="s">
        <v>544</v>
      </c>
      <c r="AB92" s="20" t="s">
        <v>530</v>
      </c>
      <c r="AC92" s="12">
        <f>VLOOKUP(B92,ci!$A$1:$J$96,10,FALSE)</f>
        <v>0</v>
      </c>
      <c r="AD92" s="12">
        <f>IFERROR(VLOOKUP(B92,cw!$B$1:$K$96,10,FALSE),100)</f>
        <v>100</v>
      </c>
      <c r="AE92" s="12">
        <f t="shared" si="4"/>
        <v>0</v>
      </c>
      <c r="AF92" s="12" t="str">
        <f t="shared" si="3"/>
        <v>Pyr</v>
      </c>
      <c r="AG92" t="s">
        <v>500</v>
      </c>
      <c r="AI92" s="2">
        <v>91</v>
      </c>
    </row>
    <row r="93" spans="1:35">
      <c r="A93" s="22" t="s">
        <v>650</v>
      </c>
      <c r="B93" s="20" t="s">
        <v>501</v>
      </c>
      <c r="C93" s="20" t="s">
        <v>660</v>
      </c>
      <c r="D93" t="s">
        <v>502</v>
      </c>
      <c r="E93" t="s">
        <v>503</v>
      </c>
      <c r="F93" s="20" t="s">
        <v>66</v>
      </c>
      <c r="G93" s="20" t="s">
        <v>66</v>
      </c>
      <c r="H93" s="25" t="s">
        <v>504</v>
      </c>
      <c r="I93" s="25" t="s">
        <v>468</v>
      </c>
      <c r="J93" s="25" t="s">
        <v>337</v>
      </c>
      <c r="K93" s="20" t="s">
        <v>66</v>
      </c>
      <c r="L93" s="20" t="s">
        <v>66</v>
      </c>
      <c r="M93" s="20" t="s">
        <v>66</v>
      </c>
      <c r="N93" s="20" t="s">
        <v>66</v>
      </c>
      <c r="O93" s="20">
        <v>3</v>
      </c>
      <c r="P93" s="16" t="s">
        <v>66</v>
      </c>
      <c r="Q93" s="32">
        <v>32</v>
      </c>
      <c r="S93" s="12" t="s">
        <v>535</v>
      </c>
      <c r="T93" s="27">
        <v>54</v>
      </c>
      <c r="U93" s="11">
        <v>0</v>
      </c>
      <c r="V93" s="11">
        <v>5</v>
      </c>
      <c r="W93" s="11">
        <v>2</v>
      </c>
      <c r="X93" s="11">
        <v>13</v>
      </c>
      <c r="Y93" s="11">
        <v>10</v>
      </c>
      <c r="Z93" s="11">
        <v>44</v>
      </c>
      <c r="AA93" s="11" t="s">
        <v>544</v>
      </c>
      <c r="AB93" s="20" t="s">
        <v>530</v>
      </c>
      <c r="AC93" s="12">
        <f>VLOOKUP(B93,ci!$A$1:$J$96,10,FALSE)</f>
        <v>0</v>
      </c>
      <c r="AD93" s="12">
        <f>IFERROR(VLOOKUP(B93,cw!$B$1:$K$96,10,FALSE),100)</f>
        <v>100</v>
      </c>
      <c r="AE93" s="12">
        <f t="shared" si="4"/>
        <v>0</v>
      </c>
      <c r="AF93" s="12" t="str">
        <f t="shared" si="3"/>
        <v>Pyr</v>
      </c>
      <c r="AG93" t="s">
        <v>505</v>
      </c>
      <c r="AI93" s="11">
        <v>92</v>
      </c>
    </row>
    <row r="94" spans="1:35">
      <c r="A94" s="22" t="s">
        <v>651</v>
      </c>
      <c r="B94" s="20" t="s">
        <v>506</v>
      </c>
      <c r="C94" s="20" t="s">
        <v>660</v>
      </c>
      <c r="D94" t="s">
        <v>507</v>
      </c>
      <c r="E94" t="s">
        <v>508</v>
      </c>
      <c r="F94" s="20" t="s">
        <v>66</v>
      </c>
      <c r="G94" s="20" t="s">
        <v>66</v>
      </c>
      <c r="H94" s="25" t="s">
        <v>509</v>
      </c>
      <c r="I94" s="25" t="s">
        <v>510</v>
      </c>
      <c r="J94" s="25" t="s">
        <v>511</v>
      </c>
      <c r="K94" s="20" t="s">
        <v>66</v>
      </c>
      <c r="L94" s="20" t="s">
        <v>66</v>
      </c>
      <c r="M94" s="20" t="s">
        <v>66</v>
      </c>
      <c r="N94" s="20" t="s">
        <v>66</v>
      </c>
      <c r="O94" s="20">
        <v>3</v>
      </c>
      <c r="P94" s="16" t="s">
        <v>66</v>
      </c>
      <c r="Q94" s="32">
        <v>32</v>
      </c>
      <c r="S94" s="12" t="s">
        <v>535</v>
      </c>
      <c r="T94" s="27">
        <v>50.5</v>
      </c>
      <c r="U94" s="11">
        <v>0</v>
      </c>
      <c r="V94" s="11">
        <v>2</v>
      </c>
      <c r="W94" s="11">
        <v>2</v>
      </c>
      <c r="X94" s="11">
        <v>13</v>
      </c>
      <c r="Y94" s="11">
        <v>10</v>
      </c>
      <c r="Z94" s="11">
        <v>41</v>
      </c>
      <c r="AA94" s="11" t="s">
        <v>544</v>
      </c>
      <c r="AB94" s="20" t="s">
        <v>530</v>
      </c>
      <c r="AC94" s="12">
        <f>VLOOKUP(B94,ci!$A$1:$J$96,10,FALSE)</f>
        <v>0</v>
      </c>
      <c r="AD94" s="12">
        <f>IFERROR(VLOOKUP(B94,cw!$B$1:$K$96,10,FALSE),100)</f>
        <v>100</v>
      </c>
      <c r="AE94" s="12">
        <f t="shared" si="4"/>
        <v>0</v>
      </c>
      <c r="AF94" s="12" t="str">
        <f t="shared" si="3"/>
        <v>Pyr</v>
      </c>
      <c r="AG94" t="s">
        <v>512</v>
      </c>
      <c r="AI94" s="2">
        <v>93</v>
      </c>
    </row>
    <row r="95" spans="1:35">
      <c r="A95" s="22" t="s">
        <v>652</v>
      </c>
      <c r="B95" s="20" t="s">
        <v>513</v>
      </c>
      <c r="C95" s="20" t="s">
        <v>660</v>
      </c>
      <c r="D95" t="s">
        <v>514</v>
      </c>
      <c r="E95" t="s">
        <v>515</v>
      </c>
      <c r="F95" s="20" t="s">
        <v>66</v>
      </c>
      <c r="G95" s="20" t="s">
        <v>66</v>
      </c>
      <c r="H95" s="25" t="s">
        <v>261</v>
      </c>
      <c r="I95" s="25" t="s">
        <v>260</v>
      </c>
      <c r="J95" s="25" t="s">
        <v>516</v>
      </c>
      <c r="K95" s="20" t="s">
        <v>66</v>
      </c>
      <c r="L95" s="20" t="s">
        <v>66</v>
      </c>
      <c r="M95" s="20" t="s">
        <v>66</v>
      </c>
      <c r="N95" s="20" t="s">
        <v>66</v>
      </c>
      <c r="O95" s="20">
        <v>3</v>
      </c>
      <c r="P95" s="16" t="s">
        <v>66</v>
      </c>
      <c r="Q95" s="32">
        <v>32</v>
      </c>
      <c r="S95" s="12" t="s">
        <v>535</v>
      </c>
      <c r="T95" s="27">
        <v>50.5</v>
      </c>
      <c r="U95" s="11">
        <v>0</v>
      </c>
      <c r="V95" s="11">
        <v>2</v>
      </c>
      <c r="W95" s="11">
        <v>2</v>
      </c>
      <c r="X95" s="11">
        <v>13</v>
      </c>
      <c r="Y95" s="11">
        <v>10</v>
      </c>
      <c r="Z95" s="11">
        <v>41</v>
      </c>
      <c r="AA95" s="11" t="s">
        <v>544</v>
      </c>
      <c r="AB95" s="20" t="s">
        <v>530</v>
      </c>
      <c r="AC95" s="12">
        <f>VLOOKUP(B95,ci!$A$1:$J$96,10,FALSE)</f>
        <v>0</v>
      </c>
      <c r="AD95" s="12">
        <f>IFERROR(VLOOKUP(B95,cw!$B$1:$K$96,10,FALSE),100)</f>
        <v>100</v>
      </c>
      <c r="AE95" s="12">
        <f t="shared" si="4"/>
        <v>0</v>
      </c>
      <c r="AF95" s="12" t="str">
        <f t="shared" si="3"/>
        <v>Pyr</v>
      </c>
      <c r="AG95" t="s">
        <v>517</v>
      </c>
      <c r="AI95" s="11">
        <v>94</v>
      </c>
    </row>
    <row r="96" spans="1:35">
      <c r="A96" s="22" t="s">
        <v>653</v>
      </c>
      <c r="B96" s="20" t="s">
        <v>518</v>
      </c>
      <c r="C96" s="20" t="s">
        <v>660</v>
      </c>
      <c r="D96" t="s">
        <v>519</v>
      </c>
      <c r="E96">
        <v>12.31</v>
      </c>
      <c r="F96" s="20" t="s">
        <v>66</v>
      </c>
      <c r="G96" s="20" t="s">
        <v>66</v>
      </c>
      <c r="H96" s="25" t="s">
        <v>520</v>
      </c>
      <c r="I96" s="25" t="s">
        <v>66</v>
      </c>
      <c r="J96" s="25" t="s">
        <v>66</v>
      </c>
      <c r="K96" s="20" t="s">
        <v>66</v>
      </c>
      <c r="L96" s="20" t="s">
        <v>66</v>
      </c>
      <c r="M96" s="20" t="s">
        <v>66</v>
      </c>
      <c r="N96" s="20" t="s">
        <v>66</v>
      </c>
      <c r="O96" s="20">
        <v>3</v>
      </c>
      <c r="P96" s="16" t="s">
        <v>66</v>
      </c>
      <c r="Q96" s="32">
        <v>32</v>
      </c>
      <c r="S96" s="12" t="s">
        <v>535</v>
      </c>
      <c r="T96" s="27">
        <v>246</v>
      </c>
      <c r="U96" s="11">
        <v>0</v>
      </c>
      <c r="V96" s="11">
        <v>3</v>
      </c>
      <c r="W96" s="11">
        <v>2</v>
      </c>
      <c r="X96" s="11">
        <v>13</v>
      </c>
      <c r="Y96" s="11">
        <v>10</v>
      </c>
      <c r="Z96" s="11">
        <v>45</v>
      </c>
      <c r="AA96" s="11" t="s">
        <v>544</v>
      </c>
      <c r="AB96" s="20" t="s">
        <v>530</v>
      </c>
      <c r="AC96" s="12">
        <f>VLOOKUP(B96,ci!$A$1:$J$96,10,FALSE)</f>
        <v>0</v>
      </c>
      <c r="AD96" s="12">
        <f>IFERROR(VLOOKUP(B96,cw!$B$1:$K$96,10,FALSE),100)</f>
        <v>100</v>
      </c>
      <c r="AE96" s="12">
        <f t="shared" si="4"/>
        <v>0</v>
      </c>
      <c r="AF96" s="12" t="str">
        <f t="shared" si="3"/>
        <v>Pyr</v>
      </c>
      <c r="AG96" t="s">
        <v>521</v>
      </c>
      <c r="AI96" s="2">
        <v>95</v>
      </c>
    </row>
    <row r="97" spans="1:35">
      <c r="A97" s="22" t="s">
        <v>654</v>
      </c>
      <c r="B97" s="20" t="s">
        <v>522</v>
      </c>
      <c r="C97" s="20" t="s">
        <v>660</v>
      </c>
      <c r="D97" t="s">
        <v>523</v>
      </c>
      <c r="E97" t="s">
        <v>524</v>
      </c>
      <c r="F97" s="20" t="s">
        <v>66</v>
      </c>
      <c r="G97" s="20" t="s">
        <v>66</v>
      </c>
      <c r="H97" s="25" t="s">
        <v>525</v>
      </c>
      <c r="I97" s="25" t="s">
        <v>354</v>
      </c>
      <c r="J97" s="25" t="s">
        <v>473</v>
      </c>
      <c r="K97" s="20" t="s">
        <v>66</v>
      </c>
      <c r="L97" s="20" t="s">
        <v>66</v>
      </c>
      <c r="M97" s="20" t="s">
        <v>66</v>
      </c>
      <c r="N97" s="20" t="s">
        <v>66</v>
      </c>
      <c r="O97" s="20">
        <v>3</v>
      </c>
      <c r="P97" s="16" t="s">
        <v>66</v>
      </c>
      <c r="Q97" s="32">
        <v>32</v>
      </c>
      <c r="S97" s="12" t="s">
        <v>535</v>
      </c>
      <c r="T97" s="27">
        <v>249.5</v>
      </c>
      <c r="U97" s="11">
        <v>0</v>
      </c>
      <c r="V97" s="11">
        <v>5</v>
      </c>
      <c r="W97" s="11">
        <v>2</v>
      </c>
      <c r="X97" s="11">
        <v>13</v>
      </c>
      <c r="Y97" s="11">
        <v>10</v>
      </c>
      <c r="Z97" s="11">
        <v>44</v>
      </c>
      <c r="AA97" s="11" t="s">
        <v>544</v>
      </c>
      <c r="AB97" s="20" t="s">
        <v>530</v>
      </c>
      <c r="AC97" s="12">
        <f>VLOOKUP(B97,ci!$A$1:$J$96,10,FALSE)</f>
        <v>0</v>
      </c>
      <c r="AD97" s="12">
        <f>IFERROR(VLOOKUP(B97,cw!$B$1:$K$96,10,FALSE),100)</f>
        <v>100</v>
      </c>
      <c r="AE97" s="12">
        <f t="shared" si="4"/>
        <v>0</v>
      </c>
      <c r="AF97" s="12" t="str">
        <f t="shared" si="3"/>
        <v>Pyr</v>
      </c>
      <c r="AG97" t="s">
        <v>526</v>
      </c>
      <c r="AI97" s="11">
        <v>96</v>
      </c>
    </row>
    <row r="98" spans="1:35">
      <c r="T98" s="27"/>
      <c r="U98" s="11"/>
      <c r="V98" s="11"/>
      <c r="W98" s="11"/>
      <c r="X98" s="11"/>
      <c r="Y98" s="11"/>
      <c r="Z98" s="11"/>
      <c r="AA98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C0A-168D-425F-A4F0-578732C3200F}">
  <dimension ref="A1:K42"/>
  <sheetViews>
    <sheetView workbookViewId="0">
      <selection activeCell="K2" sqref="K2"/>
    </sheetView>
  </sheetViews>
  <sheetFormatPr defaultRowHeight="14.4"/>
  <cols>
    <col min="9" max="9" width="9.109375" bestFit="1" customWidth="1"/>
  </cols>
  <sheetData>
    <row r="1" spans="1:11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527</v>
      </c>
      <c r="I1" t="s">
        <v>13</v>
      </c>
      <c r="J1" t="s">
        <v>551</v>
      </c>
      <c r="K1" t="s">
        <v>555</v>
      </c>
    </row>
    <row r="2" spans="1:11">
      <c r="A2">
        <v>3</v>
      </c>
      <c r="B2" t="s">
        <v>18</v>
      </c>
      <c r="C2">
        <v>2240</v>
      </c>
      <c r="D2">
        <v>4.78</v>
      </c>
      <c r="E2">
        <v>24.4</v>
      </c>
      <c r="F2">
        <v>15.9</v>
      </c>
      <c r="G2">
        <v>0.18</v>
      </c>
      <c r="H2">
        <v>1</v>
      </c>
      <c r="I2" t="s">
        <v>532</v>
      </c>
      <c r="J2">
        <v>1</v>
      </c>
      <c r="K2">
        <f>IF(J2=0,2,IF(J2=1,3,IF(J2=2,4,IF(J2=3,1,IF(E2&lt;15,2,3)))))</f>
        <v>3</v>
      </c>
    </row>
    <row r="3" spans="1:11">
      <c r="A3">
        <v>4</v>
      </c>
      <c r="B3" t="s">
        <v>19</v>
      </c>
      <c r="C3">
        <v>2578</v>
      </c>
      <c r="D3">
        <v>5.09</v>
      </c>
      <c r="E3">
        <v>22.6</v>
      </c>
      <c r="F3">
        <v>16.600000000000001</v>
      </c>
      <c r="G3">
        <v>0.39</v>
      </c>
      <c r="H3">
        <v>1</v>
      </c>
      <c r="I3" t="s">
        <v>532</v>
      </c>
      <c r="J3">
        <v>2</v>
      </c>
      <c r="K3">
        <f t="shared" ref="K3:K42" si="0">IF(J3=0,2,IF(J3=1,3,IF(J3=2,4,IF(J3=3,1,IF(E3&lt;15,2,3)))))</f>
        <v>4</v>
      </c>
    </row>
    <row r="4" spans="1:11">
      <c r="A4">
        <v>6</v>
      </c>
      <c r="B4" t="s">
        <v>21</v>
      </c>
      <c r="C4">
        <v>1819</v>
      </c>
      <c r="D4">
        <v>9.9</v>
      </c>
      <c r="E4">
        <v>12.36</v>
      </c>
      <c r="F4">
        <v>10.3388562057866</v>
      </c>
      <c r="G4">
        <v>0.16016799999999701</v>
      </c>
      <c r="H4">
        <v>1</v>
      </c>
      <c r="I4" t="s">
        <v>529</v>
      </c>
      <c r="J4">
        <v>0</v>
      </c>
      <c r="K4">
        <f t="shared" si="0"/>
        <v>2</v>
      </c>
    </row>
    <row r="5" spans="1:11">
      <c r="A5">
        <v>7</v>
      </c>
      <c r="B5" t="s">
        <v>22</v>
      </c>
      <c r="C5">
        <v>1780</v>
      </c>
      <c r="D5">
        <v>10.3</v>
      </c>
      <c r="E5">
        <v>10.23</v>
      </c>
      <c r="F5">
        <v>6.5590009849759703</v>
      </c>
      <c r="G5">
        <v>0.19425999999999899</v>
      </c>
      <c r="H5">
        <v>1</v>
      </c>
      <c r="I5" t="s">
        <v>529</v>
      </c>
      <c r="J5">
        <v>0</v>
      </c>
      <c r="K5">
        <f t="shared" si="0"/>
        <v>2</v>
      </c>
    </row>
    <row r="6" spans="1:11">
      <c r="A6">
        <v>8</v>
      </c>
      <c r="B6" t="s">
        <v>23</v>
      </c>
      <c r="C6">
        <v>1739</v>
      </c>
      <c r="D6">
        <v>10</v>
      </c>
      <c r="E6">
        <v>8.0299999999999994</v>
      </c>
      <c r="F6">
        <v>7.8892994202027102</v>
      </c>
      <c r="G6">
        <v>0.181169999999997</v>
      </c>
      <c r="H6">
        <v>1</v>
      </c>
      <c r="I6" t="s">
        <v>529</v>
      </c>
      <c r="J6">
        <v>0</v>
      </c>
      <c r="K6">
        <f t="shared" si="0"/>
        <v>2</v>
      </c>
    </row>
    <row r="7" spans="1:11">
      <c r="A7">
        <v>9</v>
      </c>
      <c r="B7" t="s">
        <v>24</v>
      </c>
      <c r="C7">
        <v>1798</v>
      </c>
      <c r="D7">
        <v>10.3</v>
      </c>
      <c r="E7">
        <v>13.68</v>
      </c>
      <c r="F7">
        <v>10.304870594241001</v>
      </c>
      <c r="G7">
        <v>0.158773999999998</v>
      </c>
      <c r="H7">
        <v>1</v>
      </c>
      <c r="I7" t="s">
        <v>529</v>
      </c>
      <c r="J7">
        <v>0</v>
      </c>
      <c r="K7">
        <f t="shared" si="0"/>
        <v>2</v>
      </c>
    </row>
    <row r="8" spans="1:11">
      <c r="A8">
        <v>10</v>
      </c>
      <c r="B8" t="s">
        <v>25</v>
      </c>
      <c r="C8">
        <v>1804</v>
      </c>
      <c r="D8">
        <v>10.1</v>
      </c>
      <c r="E8">
        <v>9.11</v>
      </c>
      <c r="F8">
        <v>9.3483936084830805</v>
      </c>
      <c r="G8">
        <v>0.162663999999999</v>
      </c>
      <c r="H8">
        <v>1</v>
      </c>
      <c r="I8" t="s">
        <v>529</v>
      </c>
      <c r="J8">
        <v>0</v>
      </c>
      <c r="K8">
        <f t="shared" si="0"/>
        <v>2</v>
      </c>
    </row>
    <row r="9" spans="1:11">
      <c r="A9">
        <v>11</v>
      </c>
      <c r="B9" t="s">
        <v>26</v>
      </c>
      <c r="C9">
        <v>1830</v>
      </c>
      <c r="D9">
        <v>9.4</v>
      </c>
      <c r="E9">
        <v>13.35</v>
      </c>
      <c r="F9">
        <v>10.1943814822943</v>
      </c>
      <c r="G9">
        <v>0.14663399999999799</v>
      </c>
      <c r="H9">
        <v>1</v>
      </c>
      <c r="I9" t="s">
        <v>529</v>
      </c>
      <c r="J9">
        <v>0</v>
      </c>
      <c r="K9">
        <f t="shared" si="0"/>
        <v>2</v>
      </c>
    </row>
    <row r="10" spans="1:11">
      <c r="A10">
        <v>12</v>
      </c>
      <c r="B10" t="s">
        <v>27</v>
      </c>
      <c r="C10">
        <v>1727</v>
      </c>
      <c r="D10">
        <v>10.3</v>
      </c>
      <c r="E10">
        <v>5.86</v>
      </c>
      <c r="F10">
        <v>7.8594320441614904</v>
      </c>
      <c r="G10">
        <v>0.17649599999999599</v>
      </c>
      <c r="H10">
        <v>1</v>
      </c>
      <c r="I10" t="s">
        <v>529</v>
      </c>
      <c r="J10">
        <v>0</v>
      </c>
      <c r="K10">
        <f t="shared" si="0"/>
        <v>2</v>
      </c>
    </row>
    <row r="11" spans="1:11">
      <c r="A11">
        <v>13</v>
      </c>
      <c r="B11" t="s">
        <v>28</v>
      </c>
      <c r="C11">
        <v>1800</v>
      </c>
      <c r="D11">
        <v>10</v>
      </c>
      <c r="E11">
        <v>8.31</v>
      </c>
      <c r="F11">
        <v>7.8731471754751299</v>
      </c>
      <c r="G11">
        <v>0.16476199999999799</v>
      </c>
      <c r="H11">
        <v>1</v>
      </c>
      <c r="I11" t="s">
        <v>529</v>
      </c>
      <c r="J11">
        <v>0</v>
      </c>
      <c r="K11">
        <f t="shared" si="0"/>
        <v>2</v>
      </c>
    </row>
    <row r="12" spans="1:11">
      <c r="A12">
        <v>14</v>
      </c>
      <c r="B12" t="s">
        <v>29</v>
      </c>
      <c r="C12">
        <v>1711</v>
      </c>
      <c r="D12">
        <v>10.5</v>
      </c>
      <c r="E12">
        <v>7.07</v>
      </c>
      <c r="F12">
        <v>8.9178921571184695</v>
      </c>
      <c r="G12">
        <v>0.18481199999999801</v>
      </c>
      <c r="H12">
        <v>1</v>
      </c>
      <c r="I12" t="s">
        <v>529</v>
      </c>
      <c r="J12">
        <v>0</v>
      </c>
      <c r="K12">
        <f t="shared" si="0"/>
        <v>2</v>
      </c>
    </row>
    <row r="13" spans="1:11">
      <c r="A13">
        <v>15</v>
      </c>
      <c r="B13" t="s">
        <v>30</v>
      </c>
      <c r="C13">
        <v>1885</v>
      </c>
      <c r="D13">
        <v>9</v>
      </c>
      <c r="E13">
        <v>12.9</v>
      </c>
      <c r="F13">
        <v>10.211201751529099</v>
      </c>
      <c r="G13">
        <v>0.13427399999999701</v>
      </c>
      <c r="H13">
        <v>1</v>
      </c>
      <c r="I13" t="s">
        <v>529</v>
      </c>
      <c r="J13">
        <v>0</v>
      </c>
      <c r="K13">
        <f t="shared" si="0"/>
        <v>2</v>
      </c>
    </row>
    <row r="14" spans="1:11">
      <c r="A14">
        <v>16</v>
      </c>
      <c r="B14" t="s">
        <v>31</v>
      </c>
      <c r="C14">
        <v>1755</v>
      </c>
      <c r="D14">
        <v>11.5</v>
      </c>
      <c r="E14">
        <v>7.78</v>
      </c>
      <c r="F14">
        <v>8.2144386552587303</v>
      </c>
      <c r="G14">
        <v>0.17494599999999599</v>
      </c>
      <c r="H14">
        <v>1</v>
      </c>
      <c r="I14" t="s">
        <v>529</v>
      </c>
      <c r="J14">
        <v>0</v>
      </c>
      <c r="K14">
        <f t="shared" si="0"/>
        <v>2</v>
      </c>
    </row>
    <row r="15" spans="1:11">
      <c r="A15">
        <v>17</v>
      </c>
      <c r="B15" t="s">
        <v>32</v>
      </c>
      <c r="C15">
        <v>1740</v>
      </c>
      <c r="D15">
        <v>12.1</v>
      </c>
      <c r="E15">
        <v>7.77</v>
      </c>
      <c r="F15">
        <v>8.2144386552587303</v>
      </c>
      <c r="G15">
        <v>0.17724999999999599</v>
      </c>
      <c r="H15">
        <v>1</v>
      </c>
      <c r="I15" t="s">
        <v>529</v>
      </c>
      <c r="J15">
        <v>0</v>
      </c>
      <c r="K15">
        <f t="shared" si="0"/>
        <v>2</v>
      </c>
    </row>
    <row r="16" spans="1:11">
      <c r="A16">
        <v>42</v>
      </c>
      <c r="B16" t="s">
        <v>234</v>
      </c>
      <c r="C16">
        <v>2164</v>
      </c>
      <c r="D16">
        <v>5.7</v>
      </c>
      <c r="E16">
        <v>18.100000000000001</v>
      </c>
      <c r="F16">
        <v>27.4</v>
      </c>
      <c r="G16">
        <v>0.06</v>
      </c>
      <c r="H16">
        <v>1</v>
      </c>
      <c r="I16" t="s">
        <v>532</v>
      </c>
      <c r="J16">
        <v>4</v>
      </c>
      <c r="K16">
        <f t="shared" si="0"/>
        <v>3</v>
      </c>
    </row>
    <row r="17" spans="1:11">
      <c r="A17">
        <v>43</v>
      </c>
      <c r="B17" t="s">
        <v>240</v>
      </c>
      <c r="C17">
        <v>2164</v>
      </c>
      <c r="D17">
        <v>5.8</v>
      </c>
      <c r="E17">
        <v>17.3</v>
      </c>
      <c r="F17">
        <v>8.3000000000000007</v>
      </c>
      <c r="G17">
        <v>9.3372000000003202E-2</v>
      </c>
      <c r="H17">
        <v>1</v>
      </c>
      <c r="I17" t="s">
        <v>532</v>
      </c>
      <c r="J17">
        <v>1</v>
      </c>
      <c r="K17">
        <f t="shared" si="0"/>
        <v>3</v>
      </c>
    </row>
    <row r="18" spans="1:11">
      <c r="A18">
        <v>44</v>
      </c>
      <c r="B18" t="s">
        <v>245</v>
      </c>
      <c r="C18">
        <v>2187</v>
      </c>
      <c r="D18">
        <v>5.5</v>
      </c>
      <c r="E18">
        <v>21.7</v>
      </c>
      <c r="F18">
        <v>10.5</v>
      </c>
      <c r="G18">
        <v>0.11</v>
      </c>
      <c r="H18">
        <v>1</v>
      </c>
      <c r="I18" t="s">
        <v>532</v>
      </c>
      <c r="J18">
        <v>1</v>
      </c>
      <c r="K18">
        <f t="shared" si="0"/>
        <v>3</v>
      </c>
    </row>
    <row r="19" spans="1:11">
      <c r="A19">
        <v>45</v>
      </c>
      <c r="B19" t="s">
        <v>252</v>
      </c>
      <c r="C19">
        <v>2291</v>
      </c>
      <c r="D19">
        <v>3.7</v>
      </c>
      <c r="E19">
        <v>18</v>
      </c>
      <c r="F19">
        <v>8.67</v>
      </c>
      <c r="G19">
        <v>0.04</v>
      </c>
      <c r="H19">
        <v>1</v>
      </c>
      <c r="I19" t="s">
        <v>532</v>
      </c>
      <c r="J19">
        <v>1</v>
      </c>
      <c r="K19">
        <f t="shared" si="0"/>
        <v>3</v>
      </c>
    </row>
    <row r="20" spans="1:11">
      <c r="A20">
        <v>46</v>
      </c>
      <c r="B20" t="s">
        <v>258</v>
      </c>
      <c r="C20">
        <v>2191</v>
      </c>
      <c r="D20">
        <v>4.4000000000000004</v>
      </c>
      <c r="E20">
        <v>8.6</v>
      </c>
      <c r="F20">
        <v>17.2</v>
      </c>
      <c r="G20">
        <v>0.20870999999999601</v>
      </c>
      <c r="H20">
        <v>1</v>
      </c>
      <c r="I20" t="s">
        <v>532</v>
      </c>
      <c r="J20">
        <v>4</v>
      </c>
      <c r="K20">
        <f t="shared" si="0"/>
        <v>2</v>
      </c>
    </row>
    <row r="21" spans="1:11">
      <c r="A21">
        <v>47</v>
      </c>
      <c r="B21" t="s">
        <v>264</v>
      </c>
      <c r="C21">
        <v>2163</v>
      </c>
      <c r="D21">
        <v>4.9000000000000004</v>
      </c>
      <c r="E21">
        <v>17</v>
      </c>
      <c r="F21">
        <v>17.5</v>
      </c>
      <c r="G21">
        <v>0.08</v>
      </c>
      <c r="H21">
        <v>1</v>
      </c>
      <c r="I21" t="s">
        <v>532</v>
      </c>
      <c r="J21">
        <v>1</v>
      </c>
      <c r="K21">
        <f t="shared" si="0"/>
        <v>3</v>
      </c>
    </row>
    <row r="22" spans="1:11">
      <c r="A22">
        <v>48</v>
      </c>
      <c r="B22" t="s">
        <v>270</v>
      </c>
      <c r="C22">
        <v>1975</v>
      </c>
      <c r="D22">
        <v>6.2</v>
      </c>
      <c r="E22">
        <v>11.5</v>
      </c>
      <c r="F22">
        <v>25.8</v>
      </c>
      <c r="G22">
        <v>0.04</v>
      </c>
      <c r="H22">
        <v>1</v>
      </c>
      <c r="I22" t="s">
        <v>532</v>
      </c>
      <c r="J22">
        <v>4</v>
      </c>
      <c r="K22">
        <f t="shared" si="0"/>
        <v>2</v>
      </c>
    </row>
    <row r="23" spans="1:11">
      <c r="A23">
        <v>49</v>
      </c>
      <c r="B23" t="s">
        <v>277</v>
      </c>
      <c r="C23">
        <v>2069</v>
      </c>
      <c r="D23">
        <v>5.7</v>
      </c>
      <c r="E23">
        <v>11.7</v>
      </c>
      <c r="F23">
        <v>7.8</v>
      </c>
      <c r="G23">
        <v>0.105200000000001</v>
      </c>
      <c r="H23">
        <v>1</v>
      </c>
      <c r="I23" t="s">
        <v>532</v>
      </c>
      <c r="J23">
        <v>0</v>
      </c>
      <c r="K23">
        <f t="shared" si="0"/>
        <v>2</v>
      </c>
    </row>
    <row r="24" spans="1:11">
      <c r="A24">
        <v>50</v>
      </c>
      <c r="B24" t="s">
        <v>282</v>
      </c>
      <c r="C24">
        <v>2114</v>
      </c>
      <c r="D24">
        <v>5.7</v>
      </c>
      <c r="E24">
        <v>11.2</v>
      </c>
      <c r="F24">
        <v>6.4</v>
      </c>
      <c r="G24">
        <v>0.11</v>
      </c>
      <c r="H24">
        <v>1</v>
      </c>
      <c r="I24" t="s">
        <v>532</v>
      </c>
      <c r="J24">
        <v>0</v>
      </c>
      <c r="K24">
        <f t="shared" si="0"/>
        <v>2</v>
      </c>
    </row>
    <row r="25" spans="1:11">
      <c r="A25">
        <v>51</v>
      </c>
      <c r="B25" t="s">
        <v>287</v>
      </c>
      <c r="C25">
        <v>2147</v>
      </c>
      <c r="D25">
        <v>6</v>
      </c>
      <c r="E25">
        <v>20.9</v>
      </c>
      <c r="F25">
        <v>14.25</v>
      </c>
      <c r="G25">
        <v>0.05</v>
      </c>
      <c r="H25">
        <v>1</v>
      </c>
      <c r="I25" t="s">
        <v>532</v>
      </c>
      <c r="J25">
        <v>1</v>
      </c>
      <c r="K25">
        <f t="shared" si="0"/>
        <v>3</v>
      </c>
    </row>
    <row r="26" spans="1:11">
      <c r="A26">
        <v>56</v>
      </c>
      <c r="B26" t="s">
        <v>316</v>
      </c>
      <c r="C26">
        <v>2482</v>
      </c>
      <c r="D26">
        <v>3.3</v>
      </c>
      <c r="E26">
        <v>25.1</v>
      </c>
      <c r="F26">
        <v>30.4</v>
      </c>
      <c r="G26">
        <v>0.16</v>
      </c>
      <c r="H26">
        <v>1</v>
      </c>
      <c r="I26" t="s">
        <v>528</v>
      </c>
      <c r="J26">
        <v>2</v>
      </c>
      <c r="K26">
        <f t="shared" si="0"/>
        <v>4</v>
      </c>
    </row>
    <row r="27" spans="1:11">
      <c r="A27">
        <v>58</v>
      </c>
      <c r="B27" t="s">
        <v>327</v>
      </c>
      <c r="C27">
        <v>1926</v>
      </c>
      <c r="D27">
        <v>7.92</v>
      </c>
      <c r="E27">
        <v>9.5</v>
      </c>
      <c r="F27">
        <v>1.1000000000000001</v>
      </c>
      <c r="G27">
        <v>0.12</v>
      </c>
      <c r="H27">
        <v>2</v>
      </c>
      <c r="I27" t="s">
        <v>531</v>
      </c>
      <c r="J27">
        <v>3</v>
      </c>
      <c r="K27">
        <f t="shared" si="0"/>
        <v>1</v>
      </c>
    </row>
    <row r="28" spans="1:11">
      <c r="A28">
        <v>59</v>
      </c>
      <c r="B28" t="s">
        <v>333</v>
      </c>
      <c r="C28">
        <v>1790</v>
      </c>
      <c r="D28">
        <v>12.03</v>
      </c>
      <c r="E28">
        <v>8.1999999999999993</v>
      </c>
      <c r="F28">
        <v>1</v>
      </c>
      <c r="G28">
        <v>0.19</v>
      </c>
      <c r="H28">
        <v>2</v>
      </c>
      <c r="I28" t="s">
        <v>531</v>
      </c>
      <c r="J28">
        <v>3</v>
      </c>
      <c r="K28">
        <f t="shared" si="0"/>
        <v>1</v>
      </c>
    </row>
    <row r="29" spans="1:11">
      <c r="A29">
        <v>60</v>
      </c>
      <c r="B29" t="s">
        <v>339</v>
      </c>
      <c r="C29">
        <v>1781</v>
      </c>
      <c r="D29">
        <v>13.68</v>
      </c>
      <c r="E29">
        <v>6.3</v>
      </c>
      <c r="F29">
        <v>1</v>
      </c>
      <c r="G29">
        <v>0.28999999999999998</v>
      </c>
      <c r="H29">
        <v>2</v>
      </c>
      <c r="I29" t="s">
        <v>531</v>
      </c>
      <c r="J29">
        <v>3</v>
      </c>
      <c r="K29">
        <f t="shared" si="0"/>
        <v>1</v>
      </c>
    </row>
    <row r="30" spans="1:11">
      <c r="A30">
        <v>61</v>
      </c>
      <c r="B30" t="s">
        <v>344</v>
      </c>
      <c r="C30">
        <v>1743</v>
      </c>
      <c r="D30">
        <v>12.19</v>
      </c>
      <c r="E30">
        <v>7.5</v>
      </c>
      <c r="F30">
        <v>2.7</v>
      </c>
      <c r="G30">
        <v>0.13</v>
      </c>
      <c r="H30">
        <v>2</v>
      </c>
      <c r="I30" t="s">
        <v>531</v>
      </c>
      <c r="J30">
        <v>3</v>
      </c>
      <c r="K30">
        <f t="shared" si="0"/>
        <v>1</v>
      </c>
    </row>
    <row r="31" spans="1:11">
      <c r="A31">
        <v>62</v>
      </c>
      <c r="B31" t="s">
        <v>351</v>
      </c>
      <c r="C31">
        <v>1788</v>
      </c>
      <c r="D31">
        <v>12.71</v>
      </c>
      <c r="E31">
        <v>8</v>
      </c>
      <c r="F31">
        <v>1.2</v>
      </c>
      <c r="G31">
        <v>0.28000000000000003</v>
      </c>
      <c r="H31">
        <v>2</v>
      </c>
      <c r="I31" t="s">
        <v>531</v>
      </c>
      <c r="J31">
        <v>3</v>
      </c>
      <c r="K31">
        <f t="shared" si="0"/>
        <v>1</v>
      </c>
    </row>
    <row r="32" spans="1:11">
      <c r="A32">
        <v>63</v>
      </c>
      <c r="B32" t="s">
        <v>357</v>
      </c>
      <c r="C32">
        <v>1906</v>
      </c>
      <c r="D32">
        <v>12.81</v>
      </c>
      <c r="E32">
        <v>9.5</v>
      </c>
      <c r="F32">
        <v>1.2</v>
      </c>
      <c r="G32">
        <v>0.28000000000000003</v>
      </c>
      <c r="H32">
        <v>2</v>
      </c>
      <c r="I32" t="s">
        <v>531</v>
      </c>
      <c r="J32">
        <v>3</v>
      </c>
      <c r="K32">
        <f t="shared" si="0"/>
        <v>1</v>
      </c>
    </row>
    <row r="33" spans="1:11">
      <c r="A33">
        <v>64</v>
      </c>
      <c r="B33" t="s">
        <v>361</v>
      </c>
      <c r="C33">
        <v>1774</v>
      </c>
      <c r="D33">
        <v>10.54</v>
      </c>
      <c r="E33">
        <v>11.2</v>
      </c>
      <c r="F33">
        <v>2.7</v>
      </c>
      <c r="G33">
        <v>0.25</v>
      </c>
      <c r="H33">
        <v>2</v>
      </c>
      <c r="I33" t="s">
        <v>531</v>
      </c>
      <c r="J33">
        <v>3</v>
      </c>
      <c r="K33">
        <f t="shared" si="0"/>
        <v>1</v>
      </c>
    </row>
    <row r="34" spans="1:11">
      <c r="A34">
        <v>65</v>
      </c>
      <c r="B34" t="s">
        <v>361</v>
      </c>
      <c r="C34">
        <v>1760</v>
      </c>
      <c r="D34">
        <v>18.2</v>
      </c>
      <c r="E34">
        <v>3.85</v>
      </c>
      <c r="F34">
        <v>1.3101713696321999</v>
      </c>
      <c r="G34">
        <v>0.25386599999998799</v>
      </c>
      <c r="H34">
        <v>2</v>
      </c>
      <c r="I34" t="s">
        <v>531</v>
      </c>
      <c r="J34">
        <v>3</v>
      </c>
      <c r="K34">
        <f t="shared" si="0"/>
        <v>1</v>
      </c>
    </row>
    <row r="35" spans="1:11">
      <c r="A35">
        <v>66</v>
      </c>
      <c r="B35" t="s">
        <v>369</v>
      </c>
      <c r="C35">
        <v>1737</v>
      </c>
      <c r="D35">
        <v>19.600000000000001</v>
      </c>
      <c r="E35">
        <v>3.38</v>
      </c>
      <c r="F35">
        <v>1.3101713696321999</v>
      </c>
      <c r="G35">
        <v>0.24378799999999101</v>
      </c>
      <c r="H35">
        <v>2</v>
      </c>
      <c r="I35" t="s">
        <v>531</v>
      </c>
      <c r="J35">
        <v>3</v>
      </c>
      <c r="K35">
        <f t="shared" si="0"/>
        <v>1</v>
      </c>
    </row>
    <row r="36" spans="1:11">
      <c r="A36">
        <v>67</v>
      </c>
      <c r="B36" t="s">
        <v>373</v>
      </c>
      <c r="C36">
        <v>1842</v>
      </c>
      <c r="D36">
        <v>15.4</v>
      </c>
      <c r="E36">
        <v>3.64</v>
      </c>
      <c r="F36">
        <v>1.3101713696321999</v>
      </c>
      <c r="G36">
        <v>0.240023999999988</v>
      </c>
      <c r="H36">
        <v>2</v>
      </c>
      <c r="I36" t="s">
        <v>531</v>
      </c>
      <c r="J36">
        <v>3</v>
      </c>
      <c r="K36">
        <f t="shared" si="0"/>
        <v>1</v>
      </c>
    </row>
    <row r="37" spans="1:11">
      <c r="A37">
        <v>68</v>
      </c>
      <c r="B37" t="s">
        <v>377</v>
      </c>
      <c r="C37">
        <v>1874</v>
      </c>
      <c r="D37">
        <v>10.9</v>
      </c>
      <c r="E37">
        <v>10.48</v>
      </c>
      <c r="F37">
        <v>2.36484835196462</v>
      </c>
      <c r="G37">
        <v>0.20650199999999699</v>
      </c>
      <c r="H37">
        <v>2</v>
      </c>
      <c r="I37" t="s">
        <v>531</v>
      </c>
      <c r="J37">
        <v>3</v>
      </c>
      <c r="K37">
        <f t="shared" si="0"/>
        <v>1</v>
      </c>
    </row>
    <row r="38" spans="1:11">
      <c r="A38">
        <v>69</v>
      </c>
      <c r="B38" t="s">
        <v>382</v>
      </c>
      <c r="C38">
        <v>1967</v>
      </c>
      <c r="D38">
        <v>7.6</v>
      </c>
      <c r="E38">
        <v>11.08</v>
      </c>
      <c r="F38">
        <v>2.4101869254153998</v>
      </c>
      <c r="G38">
        <v>0.20046199999999201</v>
      </c>
      <c r="H38">
        <v>2</v>
      </c>
      <c r="I38" t="s">
        <v>531</v>
      </c>
      <c r="J38">
        <v>3</v>
      </c>
      <c r="K38">
        <f t="shared" si="0"/>
        <v>1</v>
      </c>
    </row>
    <row r="39" spans="1:11">
      <c r="A39">
        <v>70</v>
      </c>
      <c r="B39" t="s">
        <v>387</v>
      </c>
      <c r="C39">
        <v>1718</v>
      </c>
      <c r="D39">
        <v>12.6</v>
      </c>
      <c r="E39">
        <v>10.43</v>
      </c>
      <c r="F39">
        <v>2.2982723039257098</v>
      </c>
      <c r="G39">
        <v>0.25266999999999401</v>
      </c>
      <c r="H39">
        <v>2</v>
      </c>
      <c r="I39" t="s">
        <v>531</v>
      </c>
      <c r="J39">
        <v>3</v>
      </c>
      <c r="K39">
        <f t="shared" si="0"/>
        <v>1</v>
      </c>
    </row>
    <row r="40" spans="1:11">
      <c r="A40">
        <v>71</v>
      </c>
      <c r="B40" t="s">
        <v>392</v>
      </c>
      <c r="C40">
        <v>1733</v>
      </c>
      <c r="D40">
        <v>12.7</v>
      </c>
      <c r="E40">
        <v>10.83</v>
      </c>
      <c r="F40">
        <v>2.4124911788839198</v>
      </c>
      <c r="G40">
        <v>0.244915999999993</v>
      </c>
      <c r="H40">
        <v>2</v>
      </c>
      <c r="I40" t="s">
        <v>531</v>
      </c>
      <c r="J40">
        <v>3</v>
      </c>
      <c r="K40">
        <f t="shared" si="0"/>
        <v>1</v>
      </c>
    </row>
    <row r="41" spans="1:11">
      <c r="A41">
        <v>72</v>
      </c>
      <c r="B41" t="s">
        <v>397</v>
      </c>
      <c r="C41">
        <v>1770</v>
      </c>
      <c r="D41">
        <v>12.9</v>
      </c>
      <c r="E41">
        <v>11.83</v>
      </c>
      <c r="F41">
        <v>2.7290289928982401</v>
      </c>
      <c r="G41">
        <v>0.25313399999998998</v>
      </c>
      <c r="H41">
        <v>2</v>
      </c>
      <c r="I41" t="s">
        <v>531</v>
      </c>
      <c r="J41">
        <v>3</v>
      </c>
      <c r="K41">
        <f t="shared" si="0"/>
        <v>1</v>
      </c>
    </row>
    <row r="42" spans="1:11">
      <c r="A42">
        <v>73</v>
      </c>
      <c r="B42" t="s">
        <v>401</v>
      </c>
      <c r="C42">
        <v>1719</v>
      </c>
      <c r="D42">
        <v>13.2</v>
      </c>
      <c r="E42">
        <v>10.66</v>
      </c>
      <c r="F42">
        <v>2.4013512891231801</v>
      </c>
      <c r="G42">
        <v>0.25447399999999398</v>
      </c>
      <c r="H42">
        <v>2</v>
      </c>
      <c r="I42" t="s">
        <v>531</v>
      </c>
      <c r="J42">
        <v>3</v>
      </c>
      <c r="K42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5B5B-4205-4270-8C69-33FEC997C3F6}">
  <dimension ref="A1:J96"/>
  <sheetViews>
    <sheetView workbookViewId="0">
      <selection activeCell="J1" sqref="J1:J96"/>
    </sheetView>
  </sheetViews>
  <sheetFormatPr defaultRowHeight="14.4"/>
  <sheetData>
    <row r="1" spans="1:10">
      <c r="A1" t="s">
        <v>15</v>
      </c>
      <c r="B1">
        <v>2805</v>
      </c>
      <c r="C1">
        <v>0.83</v>
      </c>
      <c r="D1">
        <v>149.19999999999999</v>
      </c>
      <c r="E1">
        <v>52.5</v>
      </c>
      <c r="F1">
        <v>0.26</v>
      </c>
      <c r="G1">
        <v>1</v>
      </c>
      <c r="I1" s="14">
        <v>4</v>
      </c>
      <c r="J1" s="14">
        <f>IF(I1=4,5,IF(I1=0,4,IF(I1=1,0,100)))</f>
        <v>5</v>
      </c>
    </row>
    <row r="2" spans="1:10">
      <c r="A2" t="s">
        <v>16</v>
      </c>
      <c r="B2">
        <v>2732</v>
      </c>
      <c r="C2">
        <v>0.84</v>
      </c>
      <c r="D2">
        <v>125.6</v>
      </c>
      <c r="E2">
        <v>54.6</v>
      </c>
      <c r="F2">
        <v>0.26</v>
      </c>
      <c r="G2">
        <v>1</v>
      </c>
      <c r="I2" s="14">
        <v>4</v>
      </c>
      <c r="J2" s="14">
        <f>IF(I2=4,5,IF(I2=0,4,IF(I2=1,0,100)))</f>
        <v>5</v>
      </c>
    </row>
    <row r="3" spans="1:10">
      <c r="A3" t="s">
        <v>17</v>
      </c>
      <c r="B3">
        <v>2758</v>
      </c>
      <c r="C3">
        <v>0.91</v>
      </c>
      <c r="D3">
        <v>83.4</v>
      </c>
      <c r="E3">
        <v>58.1</v>
      </c>
      <c r="F3">
        <v>0.14000000000000001</v>
      </c>
      <c r="G3">
        <v>1</v>
      </c>
      <c r="I3" s="14">
        <v>0</v>
      </c>
      <c r="J3" s="14">
        <f>IF(I3=4,5,IF(I3=0,4,IF(I3=1,0,100)))</f>
        <v>4</v>
      </c>
    </row>
    <row r="4" spans="1:10">
      <c r="A4" t="s">
        <v>18</v>
      </c>
      <c r="B4">
        <v>2240</v>
      </c>
      <c r="C4">
        <v>4.78</v>
      </c>
      <c r="D4">
        <v>24.4</v>
      </c>
      <c r="E4">
        <v>15.9</v>
      </c>
      <c r="F4">
        <v>0.18</v>
      </c>
      <c r="G4">
        <v>1</v>
      </c>
      <c r="I4" s="14">
        <v>2</v>
      </c>
      <c r="J4" s="14">
        <f>IF(I4=4,5,IF(I4=0,4,IF(I4=1,0,100)))</f>
        <v>100</v>
      </c>
    </row>
    <row r="5" spans="1:10">
      <c r="A5" t="s">
        <v>19</v>
      </c>
      <c r="B5">
        <v>2578</v>
      </c>
      <c r="C5">
        <v>5.09</v>
      </c>
      <c r="D5">
        <v>22.6</v>
      </c>
      <c r="E5">
        <v>16.600000000000001</v>
      </c>
      <c r="F5">
        <v>0.39</v>
      </c>
      <c r="G5">
        <v>1</v>
      </c>
      <c r="I5" s="14">
        <v>2</v>
      </c>
      <c r="J5" s="14">
        <f>IF(I5=4,5,IF(I5=0,4,IF(I5=1,0,100)))</f>
        <v>100</v>
      </c>
    </row>
    <row r="6" spans="1:10">
      <c r="A6" t="s">
        <v>20</v>
      </c>
      <c r="B6">
        <v>2411</v>
      </c>
      <c r="C6">
        <v>2.54</v>
      </c>
      <c r="D6">
        <v>88.1</v>
      </c>
      <c r="E6">
        <v>34.9</v>
      </c>
      <c r="F6">
        <v>0.24</v>
      </c>
      <c r="G6">
        <v>1</v>
      </c>
      <c r="I6" s="14">
        <v>0</v>
      </c>
      <c r="J6" s="14">
        <f t="shared" ref="J6:J69" si="0">IF(I6=4,5,IF(I6=0,4,IF(I6=1,0,100)))</f>
        <v>4</v>
      </c>
    </row>
    <row r="7" spans="1:10">
      <c r="A7" t="s">
        <v>21</v>
      </c>
      <c r="B7">
        <v>1819</v>
      </c>
      <c r="C7">
        <v>9.9</v>
      </c>
      <c r="D7">
        <v>12.36</v>
      </c>
      <c r="E7">
        <v>10.4150847093427</v>
      </c>
      <c r="F7">
        <v>0.158465999999998</v>
      </c>
      <c r="G7">
        <v>1</v>
      </c>
      <c r="I7" s="14">
        <v>2</v>
      </c>
      <c r="J7" s="14">
        <f t="shared" si="0"/>
        <v>100</v>
      </c>
    </row>
    <row r="8" spans="1:10">
      <c r="A8" t="s">
        <v>22</v>
      </c>
      <c r="B8">
        <v>1780</v>
      </c>
      <c r="C8">
        <v>10.3</v>
      </c>
      <c r="D8">
        <v>10.23</v>
      </c>
      <c r="E8">
        <v>6.7202959434544001</v>
      </c>
      <c r="F8">
        <v>0.191328</v>
      </c>
      <c r="G8">
        <v>1</v>
      </c>
      <c r="I8" s="14">
        <v>2</v>
      </c>
      <c r="J8" s="14">
        <f t="shared" si="0"/>
        <v>100</v>
      </c>
    </row>
    <row r="9" spans="1:10">
      <c r="A9" t="s">
        <v>23</v>
      </c>
      <c r="B9">
        <v>1739</v>
      </c>
      <c r="C9">
        <v>10</v>
      </c>
      <c r="D9">
        <v>8.0299999999999994</v>
      </c>
      <c r="E9">
        <v>7.9513986902092801</v>
      </c>
      <c r="F9">
        <v>0.17763999999999699</v>
      </c>
      <c r="G9">
        <v>1</v>
      </c>
      <c r="I9" s="14">
        <v>2</v>
      </c>
      <c r="J9" s="14">
        <f t="shared" si="0"/>
        <v>100</v>
      </c>
    </row>
    <row r="10" spans="1:10">
      <c r="A10" t="s">
        <v>24</v>
      </c>
      <c r="B10">
        <v>1798</v>
      </c>
      <c r="C10">
        <v>10.3</v>
      </c>
      <c r="D10">
        <v>13.68</v>
      </c>
      <c r="E10">
        <v>10.4013357489596</v>
      </c>
      <c r="F10">
        <v>0.15653599999999901</v>
      </c>
      <c r="G10">
        <v>1</v>
      </c>
      <c r="I10" s="14">
        <v>2</v>
      </c>
      <c r="J10" s="14">
        <f t="shared" si="0"/>
        <v>100</v>
      </c>
    </row>
    <row r="11" spans="1:10">
      <c r="A11" t="s">
        <v>25</v>
      </c>
      <c r="B11">
        <v>1804</v>
      </c>
      <c r="C11">
        <v>10.1</v>
      </c>
      <c r="D11">
        <v>9.11</v>
      </c>
      <c r="E11">
        <v>9.5034306453697894</v>
      </c>
      <c r="F11">
        <v>0.160213999999999</v>
      </c>
      <c r="G11">
        <v>1</v>
      </c>
      <c r="I11" s="14">
        <v>2</v>
      </c>
      <c r="J11" s="14">
        <f t="shared" si="0"/>
        <v>100</v>
      </c>
    </row>
    <row r="12" spans="1:10">
      <c r="A12" t="s">
        <v>26</v>
      </c>
      <c r="B12">
        <v>1830</v>
      </c>
      <c r="C12">
        <v>9.4</v>
      </c>
      <c r="D12">
        <v>13.35</v>
      </c>
      <c r="E12">
        <v>10.2835142675947</v>
      </c>
      <c r="F12">
        <v>0.14502799999999799</v>
      </c>
      <c r="G12">
        <v>1</v>
      </c>
      <c r="I12" s="14">
        <v>2</v>
      </c>
      <c r="J12" s="14">
        <f t="shared" si="0"/>
        <v>100</v>
      </c>
    </row>
    <row r="13" spans="1:10">
      <c r="A13" t="s">
        <v>27</v>
      </c>
      <c r="B13">
        <v>1727</v>
      </c>
      <c r="C13">
        <v>10.3</v>
      </c>
      <c r="D13">
        <v>5.86</v>
      </c>
      <c r="E13">
        <v>7.9611429900556399</v>
      </c>
      <c r="F13">
        <v>0.17191599999999499</v>
      </c>
      <c r="G13">
        <v>1</v>
      </c>
      <c r="I13" s="14">
        <v>2</v>
      </c>
      <c r="J13" s="14">
        <f t="shared" si="0"/>
        <v>100</v>
      </c>
    </row>
    <row r="14" spans="1:10">
      <c r="A14" t="s">
        <v>28</v>
      </c>
      <c r="B14">
        <v>1800</v>
      </c>
      <c r="C14">
        <v>10</v>
      </c>
      <c r="D14">
        <v>8.31</v>
      </c>
      <c r="E14">
        <v>7.9522747884714198</v>
      </c>
      <c r="F14">
        <v>0.162413999999998</v>
      </c>
      <c r="G14">
        <v>1</v>
      </c>
      <c r="I14" s="14">
        <v>2</v>
      </c>
      <c r="J14" s="14">
        <f t="shared" si="0"/>
        <v>100</v>
      </c>
    </row>
    <row r="15" spans="1:10">
      <c r="A15" t="s">
        <v>29</v>
      </c>
      <c r="B15">
        <v>1711</v>
      </c>
      <c r="C15">
        <v>10.5</v>
      </c>
      <c r="D15">
        <v>7.07</v>
      </c>
      <c r="E15">
        <v>8.9805559909456694</v>
      </c>
      <c r="F15">
        <v>0.180423999999997</v>
      </c>
      <c r="G15">
        <v>1</v>
      </c>
      <c r="I15" s="14">
        <v>2</v>
      </c>
      <c r="J15" s="14">
        <f t="shared" si="0"/>
        <v>100</v>
      </c>
    </row>
    <row r="16" spans="1:10">
      <c r="A16" t="s">
        <v>30</v>
      </c>
      <c r="B16">
        <v>1885</v>
      </c>
      <c r="C16">
        <v>9</v>
      </c>
      <c r="D16">
        <v>12.9</v>
      </c>
      <c r="E16">
        <v>10.298563538193701</v>
      </c>
      <c r="F16">
        <v>0.13181199999999799</v>
      </c>
      <c r="G16">
        <v>1</v>
      </c>
      <c r="I16" s="14">
        <v>2</v>
      </c>
      <c r="J16" s="14">
        <f t="shared" si="0"/>
        <v>100</v>
      </c>
    </row>
    <row r="17" spans="1:10">
      <c r="A17" t="s">
        <v>31</v>
      </c>
      <c r="B17">
        <v>1755</v>
      </c>
      <c r="C17">
        <v>11.5</v>
      </c>
      <c r="D17">
        <v>7.78</v>
      </c>
      <c r="E17">
        <v>8.2665401600228403</v>
      </c>
      <c r="F17">
        <v>0.17107799999999601</v>
      </c>
      <c r="G17">
        <v>1</v>
      </c>
      <c r="I17" s="14">
        <v>2</v>
      </c>
      <c r="J17" s="14">
        <f t="shared" si="0"/>
        <v>100</v>
      </c>
    </row>
    <row r="18" spans="1:10">
      <c r="A18" t="s">
        <v>32</v>
      </c>
      <c r="B18">
        <v>1740</v>
      </c>
      <c r="C18">
        <v>12.1</v>
      </c>
      <c r="D18">
        <v>7.77</v>
      </c>
      <c r="E18">
        <v>8.2665401600228403</v>
      </c>
      <c r="F18">
        <v>0.17349599999999599</v>
      </c>
      <c r="G18">
        <v>1</v>
      </c>
      <c r="I18" s="14">
        <v>2</v>
      </c>
      <c r="J18" s="14">
        <f t="shared" si="0"/>
        <v>100</v>
      </c>
    </row>
    <row r="19" spans="1:10">
      <c r="A19" t="s">
        <v>114</v>
      </c>
      <c r="B19">
        <v>2752</v>
      </c>
      <c r="C19">
        <v>1</v>
      </c>
      <c r="D19">
        <v>60.7</v>
      </c>
      <c r="E19">
        <v>62.3</v>
      </c>
      <c r="F19">
        <v>0.23</v>
      </c>
      <c r="G19">
        <v>1</v>
      </c>
      <c r="I19" s="14">
        <v>0</v>
      </c>
      <c r="J19" s="14">
        <f t="shared" si="0"/>
        <v>4</v>
      </c>
    </row>
    <row r="20" spans="1:10">
      <c r="A20" t="s">
        <v>121</v>
      </c>
      <c r="B20">
        <v>2819</v>
      </c>
      <c r="C20">
        <v>0.5</v>
      </c>
      <c r="D20">
        <v>87.1</v>
      </c>
      <c r="E20">
        <v>70.3</v>
      </c>
      <c r="F20">
        <v>0.24</v>
      </c>
      <c r="G20">
        <v>1</v>
      </c>
      <c r="I20" s="14">
        <v>0</v>
      </c>
      <c r="J20" s="14">
        <f t="shared" si="0"/>
        <v>4</v>
      </c>
    </row>
    <row r="21" spans="1:10">
      <c r="A21" t="s">
        <v>127</v>
      </c>
      <c r="B21">
        <v>2719</v>
      </c>
      <c r="C21">
        <v>1.3</v>
      </c>
      <c r="D21">
        <v>62</v>
      </c>
      <c r="E21">
        <v>52.5</v>
      </c>
      <c r="F21">
        <v>0.14000000000000001</v>
      </c>
      <c r="G21">
        <v>1</v>
      </c>
      <c r="I21" s="14">
        <v>0</v>
      </c>
      <c r="J21" s="14">
        <f t="shared" si="0"/>
        <v>4</v>
      </c>
    </row>
    <row r="22" spans="1:10">
      <c r="A22" t="s">
        <v>132</v>
      </c>
      <c r="B22">
        <v>2744</v>
      </c>
      <c r="C22">
        <v>0.9</v>
      </c>
      <c r="D22">
        <v>95.6</v>
      </c>
      <c r="E22">
        <v>75.099999999999994</v>
      </c>
      <c r="F22">
        <v>0.2</v>
      </c>
      <c r="G22">
        <v>1</v>
      </c>
      <c r="I22" s="14">
        <v>0</v>
      </c>
      <c r="J22" s="14">
        <f t="shared" si="0"/>
        <v>4</v>
      </c>
    </row>
    <row r="23" spans="1:10">
      <c r="A23" t="s">
        <v>139</v>
      </c>
      <c r="B23">
        <v>2813</v>
      </c>
      <c r="C23">
        <v>0.6</v>
      </c>
      <c r="D23">
        <v>150</v>
      </c>
      <c r="E23">
        <v>62.1</v>
      </c>
      <c r="F23">
        <v>0.24</v>
      </c>
      <c r="G23">
        <v>1</v>
      </c>
      <c r="I23" s="14">
        <v>4</v>
      </c>
      <c r="J23" s="14">
        <f t="shared" si="0"/>
        <v>5</v>
      </c>
    </row>
    <row r="24" spans="1:10">
      <c r="A24" t="s">
        <v>145</v>
      </c>
      <c r="B24">
        <v>2792</v>
      </c>
      <c r="C24">
        <v>0.7</v>
      </c>
      <c r="D24">
        <v>40.4</v>
      </c>
      <c r="E24">
        <v>72.099999999999994</v>
      </c>
      <c r="F24">
        <v>0.23</v>
      </c>
      <c r="G24">
        <v>1</v>
      </c>
      <c r="I24" s="14">
        <v>0</v>
      </c>
      <c r="J24" s="14">
        <f t="shared" si="0"/>
        <v>4</v>
      </c>
    </row>
    <row r="25" spans="1:10">
      <c r="A25" t="s">
        <v>151</v>
      </c>
      <c r="B25">
        <v>2799</v>
      </c>
      <c r="C25">
        <v>0.8</v>
      </c>
      <c r="D25">
        <v>67.2</v>
      </c>
      <c r="E25">
        <v>67.8</v>
      </c>
      <c r="F25">
        <v>0.28000000000000003</v>
      </c>
      <c r="G25">
        <v>1</v>
      </c>
      <c r="I25" s="14">
        <v>0</v>
      </c>
      <c r="J25" s="14">
        <f t="shared" si="0"/>
        <v>4</v>
      </c>
    </row>
    <row r="26" spans="1:10">
      <c r="A26" t="s">
        <v>158</v>
      </c>
      <c r="B26">
        <v>2743</v>
      </c>
      <c r="C26">
        <v>1.3</v>
      </c>
      <c r="D26">
        <v>80.099999999999994</v>
      </c>
      <c r="E26">
        <v>55.8</v>
      </c>
      <c r="F26">
        <v>0.23</v>
      </c>
      <c r="G26">
        <v>1</v>
      </c>
      <c r="I26" s="14">
        <v>0</v>
      </c>
      <c r="J26" s="14">
        <f t="shared" si="0"/>
        <v>4</v>
      </c>
    </row>
    <row r="27" spans="1:10">
      <c r="A27" t="s">
        <v>163</v>
      </c>
      <c r="B27">
        <v>2685</v>
      </c>
      <c r="C27">
        <v>1.8</v>
      </c>
      <c r="D27">
        <v>63.7</v>
      </c>
      <c r="E27">
        <v>46.4</v>
      </c>
      <c r="F27">
        <v>0.14000000000000001</v>
      </c>
      <c r="G27">
        <v>1</v>
      </c>
      <c r="I27" s="14">
        <v>0</v>
      </c>
      <c r="J27" s="14">
        <f t="shared" si="0"/>
        <v>4</v>
      </c>
    </row>
    <row r="28" spans="1:10">
      <c r="A28" t="s">
        <v>168</v>
      </c>
      <c r="B28">
        <v>2756</v>
      </c>
      <c r="C28">
        <v>0.9</v>
      </c>
      <c r="D28">
        <v>158.5</v>
      </c>
      <c r="E28">
        <v>65.2</v>
      </c>
      <c r="F28">
        <v>0.24</v>
      </c>
      <c r="G28">
        <v>1</v>
      </c>
      <c r="I28" s="14">
        <v>4</v>
      </c>
      <c r="J28" s="14">
        <f t="shared" si="0"/>
        <v>5</v>
      </c>
    </row>
    <row r="29" spans="1:10">
      <c r="A29" t="s">
        <v>172</v>
      </c>
      <c r="B29">
        <v>2755</v>
      </c>
      <c r="C29">
        <v>1.1000000000000001</v>
      </c>
      <c r="D29">
        <v>38.200000000000003</v>
      </c>
      <c r="E29">
        <v>38.700000000000003</v>
      </c>
      <c r="F29">
        <v>0.21</v>
      </c>
      <c r="G29">
        <v>1</v>
      </c>
      <c r="I29" s="14">
        <v>0</v>
      </c>
      <c r="J29" s="14">
        <f t="shared" si="0"/>
        <v>4</v>
      </c>
    </row>
    <row r="30" spans="1:10">
      <c r="A30" t="s">
        <v>179</v>
      </c>
      <c r="B30">
        <v>2742</v>
      </c>
      <c r="C30">
        <v>1.1000000000000001</v>
      </c>
      <c r="D30">
        <v>73</v>
      </c>
      <c r="E30">
        <v>55.6</v>
      </c>
      <c r="F30">
        <v>0.26</v>
      </c>
      <c r="G30">
        <v>1</v>
      </c>
      <c r="I30" s="14">
        <v>0</v>
      </c>
      <c r="J30" s="14">
        <f t="shared" si="0"/>
        <v>4</v>
      </c>
    </row>
    <row r="31" spans="1:10">
      <c r="A31" t="s">
        <v>184</v>
      </c>
      <c r="B31">
        <v>2874</v>
      </c>
      <c r="C31">
        <v>0.8</v>
      </c>
      <c r="D31">
        <v>158.9</v>
      </c>
      <c r="E31">
        <v>69.099999999999994</v>
      </c>
      <c r="F31">
        <v>0.2</v>
      </c>
      <c r="G31">
        <v>1</v>
      </c>
      <c r="I31" s="14">
        <v>4</v>
      </c>
      <c r="J31" s="14">
        <f t="shared" si="0"/>
        <v>5</v>
      </c>
    </row>
    <row r="32" spans="1:10">
      <c r="A32" t="s">
        <v>189</v>
      </c>
      <c r="B32">
        <v>2875</v>
      </c>
      <c r="C32">
        <v>0.6</v>
      </c>
      <c r="D32">
        <v>131.9</v>
      </c>
      <c r="E32">
        <v>77</v>
      </c>
      <c r="F32">
        <v>0.24</v>
      </c>
      <c r="G32">
        <v>1</v>
      </c>
      <c r="I32" s="14">
        <v>4</v>
      </c>
      <c r="J32" s="14">
        <f t="shared" si="0"/>
        <v>5</v>
      </c>
    </row>
    <row r="33" spans="1:10">
      <c r="A33" t="s">
        <v>193</v>
      </c>
      <c r="B33">
        <v>2851</v>
      </c>
      <c r="C33">
        <v>1</v>
      </c>
      <c r="D33">
        <v>54.6</v>
      </c>
      <c r="E33">
        <v>84.45</v>
      </c>
      <c r="F33">
        <v>0.28000000000000003</v>
      </c>
      <c r="G33">
        <v>1</v>
      </c>
      <c r="I33" s="14">
        <v>0</v>
      </c>
      <c r="J33" s="14">
        <f t="shared" si="0"/>
        <v>4</v>
      </c>
    </row>
    <row r="34" spans="1:10">
      <c r="A34" t="s">
        <v>196</v>
      </c>
      <c r="B34">
        <v>2873</v>
      </c>
      <c r="C34">
        <v>0.8</v>
      </c>
      <c r="D34">
        <v>127.2</v>
      </c>
      <c r="E34">
        <v>89.35</v>
      </c>
      <c r="F34">
        <v>0.13</v>
      </c>
      <c r="G34">
        <v>1</v>
      </c>
      <c r="I34" s="14">
        <v>4</v>
      </c>
      <c r="J34" s="14">
        <f t="shared" si="0"/>
        <v>5</v>
      </c>
    </row>
    <row r="35" spans="1:10">
      <c r="A35" t="s">
        <v>200</v>
      </c>
      <c r="B35">
        <v>2879</v>
      </c>
      <c r="C35">
        <v>0.7</v>
      </c>
      <c r="D35">
        <v>65.2</v>
      </c>
      <c r="E35">
        <v>89.2</v>
      </c>
      <c r="F35">
        <v>0.37</v>
      </c>
      <c r="G35">
        <v>1</v>
      </c>
      <c r="I35" s="14">
        <v>0</v>
      </c>
      <c r="J35" s="14">
        <f t="shared" si="0"/>
        <v>4</v>
      </c>
    </row>
    <row r="36" spans="1:10">
      <c r="A36" t="s">
        <v>206</v>
      </c>
      <c r="B36">
        <v>2914</v>
      </c>
      <c r="C36">
        <v>0.6</v>
      </c>
      <c r="D36">
        <v>121.8</v>
      </c>
      <c r="E36">
        <v>51.8</v>
      </c>
      <c r="F36">
        <v>0.26</v>
      </c>
      <c r="G36">
        <v>1</v>
      </c>
      <c r="I36" s="14">
        <v>4</v>
      </c>
      <c r="J36" s="14">
        <f t="shared" si="0"/>
        <v>5</v>
      </c>
    </row>
    <row r="37" spans="1:10">
      <c r="A37" t="s">
        <v>210</v>
      </c>
      <c r="B37">
        <v>2917</v>
      </c>
      <c r="C37">
        <v>0.6</v>
      </c>
      <c r="D37">
        <v>93.7</v>
      </c>
      <c r="E37">
        <v>67.900000000000006</v>
      </c>
      <c r="F37">
        <v>0.23</v>
      </c>
      <c r="G37">
        <v>1</v>
      </c>
      <c r="I37" s="14">
        <v>0</v>
      </c>
      <c r="J37" s="14">
        <f t="shared" si="0"/>
        <v>4</v>
      </c>
    </row>
    <row r="38" spans="1:10">
      <c r="A38" t="s">
        <v>214</v>
      </c>
      <c r="B38">
        <v>2872</v>
      </c>
      <c r="C38">
        <v>0.8</v>
      </c>
      <c r="D38">
        <v>95</v>
      </c>
      <c r="E38">
        <v>57.9</v>
      </c>
      <c r="F38">
        <v>0.26</v>
      </c>
      <c r="G38">
        <v>1</v>
      </c>
      <c r="I38" s="14">
        <v>0</v>
      </c>
      <c r="J38" s="14">
        <f t="shared" si="0"/>
        <v>4</v>
      </c>
    </row>
    <row r="39" spans="1:10">
      <c r="A39" t="s">
        <v>219</v>
      </c>
      <c r="B39">
        <v>2910</v>
      </c>
      <c r="C39">
        <v>0.5</v>
      </c>
      <c r="D39">
        <v>136.80000000000001</v>
      </c>
      <c r="E39">
        <v>70.3</v>
      </c>
      <c r="F39">
        <v>0.25</v>
      </c>
      <c r="G39">
        <v>1</v>
      </c>
      <c r="I39" s="14">
        <v>4</v>
      </c>
      <c r="J39" s="14">
        <f t="shared" si="0"/>
        <v>5</v>
      </c>
    </row>
    <row r="40" spans="1:10">
      <c r="A40" t="s">
        <v>223</v>
      </c>
      <c r="B40">
        <v>2868</v>
      </c>
      <c r="C40">
        <v>0.7</v>
      </c>
      <c r="D40">
        <v>61.8</v>
      </c>
      <c r="E40">
        <v>33.5</v>
      </c>
      <c r="F40">
        <v>0.16</v>
      </c>
      <c r="G40">
        <v>1</v>
      </c>
      <c r="I40" s="14">
        <v>0</v>
      </c>
      <c r="J40" s="14">
        <f t="shared" si="0"/>
        <v>4</v>
      </c>
    </row>
    <row r="41" spans="1:10">
      <c r="A41" t="s">
        <v>227</v>
      </c>
      <c r="B41">
        <v>2866</v>
      </c>
      <c r="C41">
        <v>0.9</v>
      </c>
      <c r="D41">
        <v>87</v>
      </c>
      <c r="E41">
        <v>29.3</v>
      </c>
      <c r="F41">
        <v>0.25</v>
      </c>
      <c r="G41">
        <v>1</v>
      </c>
      <c r="I41" s="14">
        <v>0</v>
      </c>
      <c r="J41" s="14">
        <f t="shared" si="0"/>
        <v>4</v>
      </c>
    </row>
    <row r="42" spans="1:10">
      <c r="A42" t="s">
        <v>231</v>
      </c>
      <c r="B42">
        <v>2806</v>
      </c>
      <c r="C42">
        <v>0.802399999999999</v>
      </c>
      <c r="D42">
        <v>149.31199999999899</v>
      </c>
      <c r="E42">
        <v>33.700000000000003</v>
      </c>
      <c r="F42">
        <v>0.27</v>
      </c>
      <c r="G42">
        <v>1</v>
      </c>
      <c r="I42" s="14">
        <v>4</v>
      </c>
      <c r="J42" s="14">
        <f t="shared" si="0"/>
        <v>5</v>
      </c>
    </row>
    <row r="43" spans="1:10">
      <c r="A43" t="s">
        <v>234</v>
      </c>
      <c r="B43">
        <v>2164</v>
      </c>
      <c r="C43">
        <v>5.7</v>
      </c>
      <c r="D43">
        <v>18.100000000000001</v>
      </c>
      <c r="E43">
        <v>27.4</v>
      </c>
      <c r="F43">
        <v>0.06</v>
      </c>
      <c r="G43">
        <v>1</v>
      </c>
      <c r="I43" s="14">
        <v>2</v>
      </c>
      <c r="J43" s="14">
        <f t="shared" si="0"/>
        <v>100</v>
      </c>
    </row>
    <row r="44" spans="1:10">
      <c r="A44" t="s">
        <v>240</v>
      </c>
      <c r="B44">
        <v>2164</v>
      </c>
      <c r="C44">
        <v>5.8</v>
      </c>
      <c r="D44">
        <v>17.3</v>
      </c>
      <c r="E44">
        <v>8.3000000000000007</v>
      </c>
      <c r="F44">
        <v>9.2624000000003204E-2</v>
      </c>
      <c r="G44">
        <v>1</v>
      </c>
      <c r="I44" s="14">
        <v>2</v>
      </c>
      <c r="J44" s="14">
        <f t="shared" si="0"/>
        <v>100</v>
      </c>
    </row>
    <row r="45" spans="1:10">
      <c r="A45" t="s">
        <v>245</v>
      </c>
      <c r="B45">
        <v>2187</v>
      </c>
      <c r="C45">
        <v>5.5</v>
      </c>
      <c r="D45">
        <v>21.7</v>
      </c>
      <c r="E45">
        <v>10.5</v>
      </c>
      <c r="F45">
        <v>0.11</v>
      </c>
      <c r="G45">
        <v>1</v>
      </c>
      <c r="I45" s="14">
        <v>2</v>
      </c>
      <c r="J45" s="14">
        <f t="shared" si="0"/>
        <v>100</v>
      </c>
    </row>
    <row r="46" spans="1:10">
      <c r="A46" t="s">
        <v>252</v>
      </c>
      <c r="B46">
        <v>2291</v>
      </c>
      <c r="C46">
        <v>3.7</v>
      </c>
      <c r="D46">
        <v>18</v>
      </c>
      <c r="E46">
        <v>8.67</v>
      </c>
      <c r="F46">
        <v>0.04</v>
      </c>
      <c r="G46">
        <v>1</v>
      </c>
      <c r="I46" s="14">
        <v>2</v>
      </c>
      <c r="J46" s="14">
        <f t="shared" si="0"/>
        <v>100</v>
      </c>
    </row>
    <row r="47" spans="1:10">
      <c r="A47" t="s">
        <v>258</v>
      </c>
      <c r="B47">
        <v>2191</v>
      </c>
      <c r="C47">
        <v>4.4000000000000004</v>
      </c>
      <c r="D47">
        <v>8.6</v>
      </c>
      <c r="E47">
        <v>17.2</v>
      </c>
      <c r="F47">
        <v>0.21267399999999601</v>
      </c>
      <c r="G47">
        <v>1</v>
      </c>
      <c r="I47" s="14">
        <v>2</v>
      </c>
      <c r="J47" s="14">
        <f t="shared" si="0"/>
        <v>100</v>
      </c>
    </row>
    <row r="48" spans="1:10">
      <c r="A48" t="s">
        <v>264</v>
      </c>
      <c r="B48">
        <v>2163</v>
      </c>
      <c r="C48">
        <v>4.9000000000000004</v>
      </c>
      <c r="D48">
        <v>17</v>
      </c>
      <c r="E48">
        <v>17.5</v>
      </c>
      <c r="F48">
        <v>0.08</v>
      </c>
      <c r="G48">
        <v>1</v>
      </c>
      <c r="I48" s="14">
        <v>2</v>
      </c>
      <c r="J48" s="14">
        <f t="shared" si="0"/>
        <v>100</v>
      </c>
    </row>
    <row r="49" spans="1:10">
      <c r="A49" t="s">
        <v>270</v>
      </c>
      <c r="B49">
        <v>1975</v>
      </c>
      <c r="C49">
        <v>6.2</v>
      </c>
      <c r="D49">
        <v>11.5</v>
      </c>
      <c r="E49">
        <v>25.8</v>
      </c>
      <c r="F49">
        <v>0.04</v>
      </c>
      <c r="G49">
        <v>1</v>
      </c>
      <c r="I49" s="14">
        <v>2</v>
      </c>
      <c r="J49" s="14">
        <f t="shared" si="0"/>
        <v>100</v>
      </c>
    </row>
    <row r="50" spans="1:10">
      <c r="A50" t="s">
        <v>277</v>
      </c>
      <c r="B50">
        <v>2069</v>
      </c>
      <c r="C50">
        <v>5.7</v>
      </c>
      <c r="D50">
        <v>11.7</v>
      </c>
      <c r="E50">
        <v>7.8</v>
      </c>
      <c r="F50">
        <v>0.105522000000001</v>
      </c>
      <c r="G50">
        <v>1</v>
      </c>
      <c r="I50" s="14">
        <v>2</v>
      </c>
      <c r="J50" s="14">
        <f t="shared" si="0"/>
        <v>100</v>
      </c>
    </row>
    <row r="51" spans="1:10">
      <c r="A51" t="s">
        <v>282</v>
      </c>
      <c r="B51">
        <v>2114</v>
      </c>
      <c r="C51">
        <v>5.7</v>
      </c>
      <c r="D51">
        <v>11.2</v>
      </c>
      <c r="E51">
        <v>6.4</v>
      </c>
      <c r="F51">
        <v>0.11</v>
      </c>
      <c r="G51">
        <v>1</v>
      </c>
      <c r="I51" s="14">
        <v>2</v>
      </c>
      <c r="J51" s="14">
        <f t="shared" si="0"/>
        <v>100</v>
      </c>
    </row>
    <row r="52" spans="1:10">
      <c r="A52" t="s">
        <v>287</v>
      </c>
      <c r="B52">
        <v>2147</v>
      </c>
      <c r="C52">
        <v>6</v>
      </c>
      <c r="D52">
        <v>20.9</v>
      </c>
      <c r="E52">
        <v>14.25</v>
      </c>
      <c r="F52">
        <v>0.05</v>
      </c>
      <c r="G52">
        <v>1</v>
      </c>
      <c r="I52" s="14">
        <v>2</v>
      </c>
      <c r="J52" s="14">
        <f t="shared" si="0"/>
        <v>100</v>
      </c>
    </row>
    <row r="53" spans="1:10">
      <c r="A53" t="s">
        <v>293</v>
      </c>
      <c r="B53">
        <v>2893</v>
      </c>
      <c r="C53">
        <v>0.3</v>
      </c>
      <c r="D53">
        <v>61.5</v>
      </c>
      <c r="E53">
        <v>97.1</v>
      </c>
      <c r="F53">
        <v>0.34</v>
      </c>
      <c r="G53">
        <v>1</v>
      </c>
      <c r="I53" s="14">
        <v>0</v>
      </c>
      <c r="J53" s="14">
        <f t="shared" si="0"/>
        <v>4</v>
      </c>
    </row>
    <row r="54" spans="1:10">
      <c r="A54" t="s">
        <v>299</v>
      </c>
      <c r="B54">
        <v>2887</v>
      </c>
      <c r="C54">
        <v>0.5</v>
      </c>
      <c r="D54">
        <v>64.599999999999994</v>
      </c>
      <c r="E54">
        <v>81.8</v>
      </c>
      <c r="F54">
        <v>0.25</v>
      </c>
      <c r="G54">
        <v>1</v>
      </c>
      <c r="I54" s="14">
        <v>0</v>
      </c>
      <c r="J54" s="14">
        <f t="shared" si="0"/>
        <v>4</v>
      </c>
    </row>
    <row r="55" spans="1:10">
      <c r="A55" t="s">
        <v>304</v>
      </c>
      <c r="B55">
        <v>2423</v>
      </c>
      <c r="C55">
        <v>3.4</v>
      </c>
      <c r="D55">
        <v>39.5</v>
      </c>
      <c r="E55">
        <v>46.1</v>
      </c>
      <c r="F55">
        <v>0.36</v>
      </c>
      <c r="G55">
        <v>1</v>
      </c>
      <c r="I55" s="14">
        <v>0</v>
      </c>
      <c r="J55" s="14">
        <f t="shared" si="0"/>
        <v>4</v>
      </c>
    </row>
    <row r="56" spans="1:10">
      <c r="A56" t="s">
        <v>310</v>
      </c>
      <c r="B56">
        <v>2619</v>
      </c>
      <c r="C56">
        <v>2.1</v>
      </c>
      <c r="D56">
        <v>45</v>
      </c>
      <c r="E56">
        <v>51.8</v>
      </c>
      <c r="F56">
        <v>0.23</v>
      </c>
      <c r="G56">
        <v>1</v>
      </c>
      <c r="I56" s="14">
        <v>0</v>
      </c>
      <c r="J56" s="14">
        <f t="shared" si="0"/>
        <v>4</v>
      </c>
    </row>
    <row r="57" spans="1:10">
      <c r="A57" t="s">
        <v>316</v>
      </c>
      <c r="B57">
        <v>2482</v>
      </c>
      <c r="C57">
        <v>3.3</v>
      </c>
      <c r="D57">
        <v>25.1</v>
      </c>
      <c r="E57">
        <v>30.4</v>
      </c>
      <c r="F57">
        <v>0.16</v>
      </c>
      <c r="G57">
        <v>1</v>
      </c>
      <c r="I57" s="14">
        <v>2</v>
      </c>
      <c r="J57" s="14">
        <f t="shared" si="0"/>
        <v>100</v>
      </c>
    </row>
    <row r="58" spans="1:10">
      <c r="A58" t="s">
        <v>322</v>
      </c>
      <c r="B58">
        <v>2745</v>
      </c>
      <c r="C58">
        <v>0.8</v>
      </c>
      <c r="D58">
        <v>49.8</v>
      </c>
      <c r="E58">
        <v>54.1</v>
      </c>
      <c r="F58">
        <v>0.24</v>
      </c>
      <c r="G58">
        <v>1</v>
      </c>
      <c r="I58" s="14">
        <v>0</v>
      </c>
      <c r="J58" s="14">
        <f t="shared" si="0"/>
        <v>4</v>
      </c>
    </row>
    <row r="59" spans="1:10">
      <c r="A59" t="s">
        <v>327</v>
      </c>
      <c r="B59">
        <v>1926</v>
      </c>
      <c r="C59">
        <v>7.92</v>
      </c>
      <c r="D59">
        <v>9.5</v>
      </c>
      <c r="E59">
        <v>1.1000000000000001</v>
      </c>
      <c r="F59">
        <v>0.12</v>
      </c>
      <c r="G59">
        <v>2</v>
      </c>
      <c r="I59" s="14">
        <v>3</v>
      </c>
      <c r="J59" s="14">
        <f t="shared" si="0"/>
        <v>100</v>
      </c>
    </row>
    <row r="60" spans="1:10">
      <c r="A60" t="s">
        <v>333</v>
      </c>
      <c r="B60">
        <v>1790</v>
      </c>
      <c r="C60">
        <v>12.03</v>
      </c>
      <c r="D60">
        <v>8.1999999999999993</v>
      </c>
      <c r="E60">
        <v>1</v>
      </c>
      <c r="F60">
        <v>0.19</v>
      </c>
      <c r="G60">
        <v>2</v>
      </c>
      <c r="I60" s="14">
        <v>3</v>
      </c>
      <c r="J60" s="14">
        <f t="shared" si="0"/>
        <v>100</v>
      </c>
    </row>
    <row r="61" spans="1:10">
      <c r="A61" t="s">
        <v>339</v>
      </c>
      <c r="B61">
        <v>1781</v>
      </c>
      <c r="C61">
        <v>13.68</v>
      </c>
      <c r="D61">
        <v>6.3</v>
      </c>
      <c r="E61">
        <v>1</v>
      </c>
      <c r="F61">
        <v>0.28999999999999998</v>
      </c>
      <c r="G61">
        <v>2</v>
      </c>
      <c r="I61" s="14">
        <v>3</v>
      </c>
      <c r="J61" s="14">
        <f t="shared" si="0"/>
        <v>100</v>
      </c>
    </row>
    <row r="62" spans="1:10">
      <c r="A62" t="s">
        <v>344</v>
      </c>
      <c r="B62">
        <v>1743</v>
      </c>
      <c r="C62">
        <v>12.19</v>
      </c>
      <c r="D62">
        <v>7.5</v>
      </c>
      <c r="E62">
        <v>2.7</v>
      </c>
      <c r="F62">
        <v>0.13</v>
      </c>
      <c r="G62">
        <v>2</v>
      </c>
      <c r="I62" s="14">
        <v>3</v>
      </c>
      <c r="J62" s="14">
        <f t="shared" si="0"/>
        <v>100</v>
      </c>
    </row>
    <row r="63" spans="1:10">
      <c r="A63" t="s">
        <v>351</v>
      </c>
      <c r="B63">
        <v>1788</v>
      </c>
      <c r="C63">
        <v>12.71</v>
      </c>
      <c r="D63">
        <v>8</v>
      </c>
      <c r="E63">
        <v>1.2</v>
      </c>
      <c r="F63">
        <v>0.28000000000000003</v>
      </c>
      <c r="G63">
        <v>2</v>
      </c>
      <c r="I63" s="14">
        <v>3</v>
      </c>
      <c r="J63" s="14">
        <f t="shared" si="0"/>
        <v>100</v>
      </c>
    </row>
    <row r="64" spans="1:10">
      <c r="A64" t="s">
        <v>357</v>
      </c>
      <c r="B64">
        <v>1906</v>
      </c>
      <c r="C64">
        <v>12.81</v>
      </c>
      <c r="D64">
        <v>9.5</v>
      </c>
      <c r="E64">
        <v>1.2</v>
      </c>
      <c r="F64">
        <v>0.28000000000000003</v>
      </c>
      <c r="G64">
        <v>2</v>
      </c>
      <c r="I64" s="14">
        <v>3</v>
      </c>
      <c r="J64" s="14">
        <f t="shared" si="0"/>
        <v>100</v>
      </c>
    </row>
    <row r="65" spans="1:10">
      <c r="A65" t="s">
        <v>361</v>
      </c>
      <c r="B65">
        <v>1774</v>
      </c>
      <c r="C65">
        <v>10.54</v>
      </c>
      <c r="D65">
        <v>11.2</v>
      </c>
      <c r="E65">
        <v>2.7</v>
      </c>
      <c r="F65">
        <v>0.25</v>
      </c>
      <c r="G65">
        <v>2</v>
      </c>
      <c r="I65" s="14">
        <v>3</v>
      </c>
      <c r="J65" s="14">
        <f t="shared" si="0"/>
        <v>100</v>
      </c>
    </row>
    <row r="66" spans="1:10">
      <c r="A66" t="s">
        <v>361</v>
      </c>
      <c r="B66">
        <v>1760</v>
      </c>
      <c r="C66">
        <v>18.2</v>
      </c>
      <c r="D66">
        <v>3.85</v>
      </c>
      <c r="E66">
        <v>1.3188324945493</v>
      </c>
      <c r="F66">
        <v>0.25310399999998801</v>
      </c>
      <c r="G66">
        <v>2</v>
      </c>
      <c r="I66" s="14">
        <v>3</v>
      </c>
      <c r="J66" s="14">
        <f t="shared" si="0"/>
        <v>100</v>
      </c>
    </row>
    <row r="67" spans="1:10">
      <c r="A67" t="s">
        <v>369</v>
      </c>
      <c r="B67">
        <v>1737</v>
      </c>
      <c r="C67">
        <v>19.600000000000001</v>
      </c>
      <c r="D67">
        <v>3.38</v>
      </c>
      <c r="E67">
        <v>1.3188324945493</v>
      </c>
      <c r="F67">
        <v>0.24237999999998999</v>
      </c>
      <c r="G67">
        <v>2</v>
      </c>
      <c r="I67" s="14">
        <v>3</v>
      </c>
      <c r="J67" s="14">
        <f t="shared" si="0"/>
        <v>100</v>
      </c>
    </row>
    <row r="68" spans="1:10">
      <c r="A68" t="s">
        <v>373</v>
      </c>
      <c r="B68">
        <v>1842</v>
      </c>
      <c r="C68">
        <v>15.4</v>
      </c>
      <c r="D68">
        <v>3.64</v>
      </c>
      <c r="E68">
        <v>1.3188324945493</v>
      </c>
      <c r="F68">
        <v>0.24059999999998799</v>
      </c>
      <c r="G68">
        <v>2</v>
      </c>
      <c r="I68" s="14">
        <v>3</v>
      </c>
      <c r="J68" s="14">
        <f t="shared" si="0"/>
        <v>100</v>
      </c>
    </row>
    <row r="69" spans="1:10">
      <c r="A69" t="s">
        <v>377</v>
      </c>
      <c r="B69">
        <v>1874</v>
      </c>
      <c r="C69">
        <v>10.9</v>
      </c>
      <c r="D69">
        <v>10.48</v>
      </c>
      <c r="E69">
        <v>2.3602250305598802</v>
      </c>
      <c r="F69">
        <v>0.20704399999999801</v>
      </c>
      <c r="G69">
        <v>2</v>
      </c>
      <c r="I69" s="14">
        <v>3</v>
      </c>
      <c r="J69" s="14">
        <f t="shared" si="0"/>
        <v>100</v>
      </c>
    </row>
    <row r="70" spans="1:10">
      <c r="A70" t="s">
        <v>382</v>
      </c>
      <c r="B70">
        <v>1967</v>
      </c>
      <c r="C70">
        <v>7.6</v>
      </c>
      <c r="D70">
        <v>11.08</v>
      </c>
      <c r="E70">
        <v>2.40204105354145</v>
      </c>
      <c r="F70">
        <v>0.200703999999992</v>
      </c>
      <c r="G70">
        <v>2</v>
      </c>
      <c r="I70" s="14">
        <v>3</v>
      </c>
      <c r="J70" s="14">
        <f t="shared" ref="J70:J96" si="1">IF(I70=4,5,IF(I70=0,4,IF(I70=1,0,100)))</f>
        <v>100</v>
      </c>
    </row>
    <row r="71" spans="1:10">
      <c r="A71" t="s">
        <v>387</v>
      </c>
      <c r="B71">
        <v>1718</v>
      </c>
      <c r="C71">
        <v>12.6</v>
      </c>
      <c r="D71">
        <v>10.43</v>
      </c>
      <c r="E71">
        <v>2.2903844544404501</v>
      </c>
      <c r="F71">
        <v>0.253045999999994</v>
      </c>
      <c r="G71">
        <v>2</v>
      </c>
      <c r="I71" s="14">
        <v>3</v>
      </c>
      <c r="J71" s="14">
        <f t="shared" si="1"/>
        <v>100</v>
      </c>
    </row>
    <row r="72" spans="1:10">
      <c r="A72" t="s">
        <v>392</v>
      </c>
      <c r="B72">
        <v>1733</v>
      </c>
      <c r="C72">
        <v>12.7</v>
      </c>
      <c r="D72">
        <v>10.83</v>
      </c>
      <c r="E72">
        <v>2.4030619241652702</v>
      </c>
      <c r="F72">
        <v>0.24510399999999199</v>
      </c>
      <c r="G72">
        <v>2</v>
      </c>
      <c r="I72" s="14">
        <v>3</v>
      </c>
      <c r="J72" s="14">
        <f t="shared" si="1"/>
        <v>100</v>
      </c>
    </row>
    <row r="73" spans="1:10">
      <c r="A73" t="s">
        <v>397</v>
      </c>
      <c r="B73">
        <v>1770</v>
      </c>
      <c r="C73">
        <v>12.9</v>
      </c>
      <c r="D73">
        <v>11.83</v>
      </c>
      <c r="E73">
        <v>2.6796371349841399</v>
      </c>
      <c r="F73">
        <v>0.25350199999999001</v>
      </c>
      <c r="G73">
        <v>2</v>
      </c>
      <c r="I73" s="14">
        <v>3</v>
      </c>
      <c r="J73" s="14">
        <f t="shared" si="1"/>
        <v>100</v>
      </c>
    </row>
    <row r="74" spans="1:10">
      <c r="A74" t="s">
        <v>401</v>
      </c>
      <c r="B74">
        <v>1719</v>
      </c>
      <c r="C74">
        <v>13.2</v>
      </c>
      <c r="D74">
        <v>10.66</v>
      </c>
      <c r="E74">
        <v>2.3859643821408798</v>
      </c>
      <c r="F74">
        <v>0.25475199999999398</v>
      </c>
      <c r="G74">
        <v>2</v>
      </c>
      <c r="I74" s="14">
        <v>3</v>
      </c>
      <c r="J74" s="14">
        <f t="shared" si="1"/>
        <v>100</v>
      </c>
    </row>
    <row r="75" spans="1:10">
      <c r="A75" t="s">
        <v>406</v>
      </c>
      <c r="B75">
        <v>1910</v>
      </c>
      <c r="C75">
        <v>5.36</v>
      </c>
      <c r="D75">
        <v>19.5</v>
      </c>
      <c r="E75">
        <v>6.8</v>
      </c>
      <c r="F75">
        <v>0.1</v>
      </c>
      <c r="G75">
        <v>3</v>
      </c>
      <c r="I75" s="14">
        <v>1</v>
      </c>
      <c r="J75" s="14">
        <f t="shared" si="1"/>
        <v>0</v>
      </c>
    </row>
    <row r="76" spans="1:10">
      <c r="A76" t="s">
        <v>413</v>
      </c>
      <c r="B76">
        <v>2038</v>
      </c>
      <c r="C76">
        <v>5.2</v>
      </c>
      <c r="D76">
        <v>21.1</v>
      </c>
      <c r="E76">
        <v>7.3</v>
      </c>
      <c r="F76">
        <v>0.1</v>
      </c>
      <c r="G76">
        <v>3</v>
      </c>
      <c r="I76" s="14">
        <v>1</v>
      </c>
      <c r="J76" s="14">
        <f t="shared" si="1"/>
        <v>0</v>
      </c>
    </row>
    <row r="77" spans="1:10">
      <c r="A77" t="s">
        <v>419</v>
      </c>
      <c r="B77">
        <v>1931</v>
      </c>
      <c r="C77">
        <v>6.38</v>
      </c>
      <c r="D77">
        <v>17.600000000000001</v>
      </c>
      <c r="E77">
        <v>6.1</v>
      </c>
      <c r="F77">
        <v>0.1</v>
      </c>
      <c r="G77">
        <v>3</v>
      </c>
      <c r="I77" s="14">
        <v>1</v>
      </c>
      <c r="J77" s="14">
        <f t="shared" si="1"/>
        <v>0</v>
      </c>
    </row>
    <row r="78" spans="1:10">
      <c r="A78" t="s">
        <v>425</v>
      </c>
      <c r="B78">
        <v>1997</v>
      </c>
      <c r="C78">
        <v>4.46</v>
      </c>
      <c r="D78">
        <v>14.3</v>
      </c>
      <c r="E78">
        <v>5.7</v>
      </c>
      <c r="F78">
        <v>0.14000000000000001</v>
      </c>
      <c r="G78">
        <v>3</v>
      </c>
      <c r="I78" s="14">
        <v>1</v>
      </c>
      <c r="J78" s="14">
        <f t="shared" si="1"/>
        <v>0</v>
      </c>
    </row>
    <row r="79" spans="1:10">
      <c r="A79" t="s">
        <v>430</v>
      </c>
      <c r="B79">
        <v>1937</v>
      </c>
      <c r="C79">
        <v>5.5</v>
      </c>
      <c r="D79">
        <v>14.7</v>
      </c>
      <c r="E79">
        <v>7.4</v>
      </c>
      <c r="F79">
        <v>0.17</v>
      </c>
      <c r="G79">
        <v>3</v>
      </c>
      <c r="I79" s="14">
        <v>1</v>
      </c>
      <c r="J79" s="14">
        <f t="shared" si="1"/>
        <v>0</v>
      </c>
    </row>
    <row r="80" spans="1:10">
      <c r="A80" t="s">
        <v>437</v>
      </c>
      <c r="B80">
        <v>1956</v>
      </c>
      <c r="C80">
        <v>5.26</v>
      </c>
      <c r="D80">
        <v>19</v>
      </c>
      <c r="E80">
        <v>6.3</v>
      </c>
      <c r="F80">
        <v>0.17</v>
      </c>
      <c r="G80">
        <v>3</v>
      </c>
      <c r="I80" s="14">
        <v>1</v>
      </c>
      <c r="J80" s="14">
        <f t="shared" si="1"/>
        <v>0</v>
      </c>
    </row>
    <row r="81" spans="1:10">
      <c r="A81" t="s">
        <v>442</v>
      </c>
      <c r="B81">
        <v>1892</v>
      </c>
      <c r="C81">
        <v>6.04</v>
      </c>
      <c r="D81">
        <v>6.2</v>
      </c>
      <c r="E81">
        <v>7.5</v>
      </c>
      <c r="F81">
        <v>0.06</v>
      </c>
      <c r="G81">
        <v>3</v>
      </c>
      <c r="I81" s="14">
        <v>1</v>
      </c>
      <c r="J81" s="14">
        <f t="shared" si="1"/>
        <v>0</v>
      </c>
    </row>
    <row r="82" spans="1:10">
      <c r="A82" t="s">
        <v>447</v>
      </c>
      <c r="B82">
        <v>2052</v>
      </c>
      <c r="C82">
        <v>5.88</v>
      </c>
      <c r="D82">
        <v>15.9</v>
      </c>
      <c r="E82">
        <v>6.6</v>
      </c>
      <c r="F82">
        <v>0.12</v>
      </c>
      <c r="G82">
        <v>3</v>
      </c>
      <c r="I82" s="14">
        <v>1</v>
      </c>
      <c r="J82" s="14">
        <f t="shared" si="1"/>
        <v>0</v>
      </c>
    </row>
    <row r="83" spans="1:10">
      <c r="A83" t="s">
        <v>452</v>
      </c>
      <c r="B83">
        <v>1922</v>
      </c>
      <c r="C83">
        <v>5.82</v>
      </c>
      <c r="D83">
        <v>14.5</v>
      </c>
      <c r="E83">
        <v>4.9000000000000004</v>
      </c>
      <c r="F83">
        <v>0.09</v>
      </c>
      <c r="G83">
        <v>3</v>
      </c>
      <c r="I83" s="14">
        <v>1</v>
      </c>
      <c r="J83" s="14">
        <f t="shared" si="1"/>
        <v>0</v>
      </c>
    </row>
    <row r="84" spans="1:10">
      <c r="A84" t="s">
        <v>458</v>
      </c>
      <c r="B84">
        <v>2010</v>
      </c>
      <c r="C84">
        <v>5.85</v>
      </c>
      <c r="D84">
        <v>16.399999999999999</v>
      </c>
      <c r="E84">
        <v>7.1</v>
      </c>
      <c r="F84">
        <v>0.28000000000000003</v>
      </c>
      <c r="G84">
        <v>3</v>
      </c>
      <c r="I84" s="14">
        <v>1</v>
      </c>
      <c r="J84" s="14">
        <f t="shared" si="1"/>
        <v>0</v>
      </c>
    </row>
    <row r="85" spans="1:10">
      <c r="A85" t="s">
        <v>464</v>
      </c>
      <c r="B85">
        <v>2033</v>
      </c>
      <c r="C85">
        <v>6.41</v>
      </c>
      <c r="D85">
        <v>13.9</v>
      </c>
      <c r="E85">
        <v>5.6</v>
      </c>
      <c r="F85">
        <v>0.18</v>
      </c>
      <c r="G85">
        <v>3</v>
      </c>
      <c r="I85" s="14">
        <v>1</v>
      </c>
      <c r="J85" s="14">
        <f t="shared" si="1"/>
        <v>0</v>
      </c>
    </row>
    <row r="86" spans="1:10">
      <c r="A86" t="s">
        <v>470</v>
      </c>
      <c r="B86">
        <v>2042</v>
      </c>
      <c r="C86">
        <v>5.82</v>
      </c>
      <c r="D86">
        <v>12.3</v>
      </c>
      <c r="E86">
        <v>7.4</v>
      </c>
      <c r="F86">
        <v>0.15</v>
      </c>
      <c r="G86">
        <v>3</v>
      </c>
      <c r="I86" s="14">
        <v>1</v>
      </c>
      <c r="J86" s="14">
        <f t="shared" si="1"/>
        <v>0</v>
      </c>
    </row>
    <row r="87" spans="1:10">
      <c r="A87" t="s">
        <v>475</v>
      </c>
      <c r="B87">
        <v>1949</v>
      </c>
      <c r="C87">
        <v>6.22</v>
      </c>
      <c r="D87">
        <v>12.2</v>
      </c>
      <c r="E87">
        <v>6</v>
      </c>
      <c r="F87">
        <v>0.28000000000000003</v>
      </c>
      <c r="G87">
        <v>3</v>
      </c>
      <c r="I87" s="14">
        <v>1</v>
      </c>
      <c r="J87" s="14">
        <f t="shared" si="1"/>
        <v>0</v>
      </c>
    </row>
    <row r="88" spans="1:10">
      <c r="A88" t="s">
        <v>480</v>
      </c>
      <c r="B88">
        <v>1932</v>
      </c>
      <c r="C88">
        <v>6.37</v>
      </c>
      <c r="D88">
        <v>15.8</v>
      </c>
      <c r="E88">
        <v>9</v>
      </c>
      <c r="F88">
        <v>0.21</v>
      </c>
      <c r="G88">
        <v>3</v>
      </c>
      <c r="I88" s="14">
        <v>1</v>
      </c>
      <c r="J88" s="14">
        <f t="shared" si="1"/>
        <v>0</v>
      </c>
    </row>
    <row r="89" spans="1:10">
      <c r="A89" t="s">
        <v>485</v>
      </c>
      <c r="B89">
        <v>2503</v>
      </c>
      <c r="C89">
        <v>3.01</v>
      </c>
      <c r="D89">
        <v>30.6</v>
      </c>
      <c r="E89">
        <v>22.1</v>
      </c>
      <c r="F89">
        <v>0.17</v>
      </c>
      <c r="G89">
        <v>3</v>
      </c>
      <c r="I89" s="14">
        <v>1</v>
      </c>
      <c r="J89" s="14">
        <f t="shared" si="1"/>
        <v>0</v>
      </c>
    </row>
    <row r="90" spans="1:10">
      <c r="A90" t="s">
        <v>491</v>
      </c>
      <c r="B90">
        <v>1872</v>
      </c>
      <c r="C90">
        <v>3.12</v>
      </c>
      <c r="D90">
        <v>12.9</v>
      </c>
      <c r="E90">
        <v>3.3</v>
      </c>
      <c r="F90">
        <v>0.14000000000000001</v>
      </c>
      <c r="G90">
        <v>3</v>
      </c>
      <c r="I90" s="14">
        <v>1</v>
      </c>
      <c r="J90" s="14">
        <f t="shared" si="1"/>
        <v>0</v>
      </c>
    </row>
    <row r="91" spans="1:10">
      <c r="A91" t="s">
        <v>495</v>
      </c>
      <c r="B91">
        <v>1718</v>
      </c>
      <c r="C91">
        <v>5.63</v>
      </c>
      <c r="D91">
        <v>7.9</v>
      </c>
      <c r="E91">
        <v>5.2</v>
      </c>
      <c r="F91">
        <v>0.32</v>
      </c>
      <c r="G91">
        <v>3</v>
      </c>
      <c r="I91" s="14">
        <v>1</v>
      </c>
      <c r="J91" s="14">
        <f t="shared" si="1"/>
        <v>0</v>
      </c>
    </row>
    <row r="92" spans="1:10">
      <c r="A92" t="s">
        <v>501</v>
      </c>
      <c r="B92">
        <v>1674</v>
      </c>
      <c r="C92">
        <v>5.29</v>
      </c>
      <c r="D92">
        <v>9.1999999999999993</v>
      </c>
      <c r="E92">
        <v>5.6</v>
      </c>
      <c r="F92">
        <v>0.19</v>
      </c>
      <c r="G92">
        <v>3</v>
      </c>
      <c r="I92" s="14">
        <v>1</v>
      </c>
      <c r="J92" s="14">
        <f t="shared" si="1"/>
        <v>0</v>
      </c>
    </row>
    <row r="93" spans="1:10">
      <c r="A93" t="s">
        <v>506</v>
      </c>
      <c r="B93">
        <v>1586</v>
      </c>
      <c r="C93">
        <v>4.8099999999999996</v>
      </c>
      <c r="D93">
        <v>9.3000000000000007</v>
      </c>
      <c r="E93">
        <v>6.7</v>
      </c>
      <c r="F93">
        <v>0.41</v>
      </c>
      <c r="G93">
        <v>3</v>
      </c>
      <c r="I93" s="14">
        <v>1</v>
      </c>
      <c r="J93" s="14">
        <f t="shared" si="1"/>
        <v>0</v>
      </c>
    </row>
    <row r="94" spans="1:10">
      <c r="A94" t="s">
        <v>513</v>
      </c>
      <c r="B94">
        <v>2145</v>
      </c>
      <c r="C94">
        <v>4.22</v>
      </c>
      <c r="D94">
        <v>8.6</v>
      </c>
      <c r="E94">
        <v>4.4000000000000004</v>
      </c>
      <c r="F94">
        <v>0.4</v>
      </c>
      <c r="G94">
        <v>3</v>
      </c>
      <c r="I94" s="14">
        <v>1</v>
      </c>
      <c r="J94" s="14">
        <f t="shared" si="1"/>
        <v>0</v>
      </c>
    </row>
    <row r="95" spans="1:10">
      <c r="A95" t="s">
        <v>518</v>
      </c>
      <c r="B95">
        <v>2000</v>
      </c>
      <c r="C95">
        <v>12.31</v>
      </c>
      <c r="D95">
        <v>3.54</v>
      </c>
      <c r="E95">
        <v>6.9835968110205604</v>
      </c>
      <c r="F95">
        <v>0.18219999999998801</v>
      </c>
      <c r="G95">
        <v>3</v>
      </c>
      <c r="I95" s="14">
        <v>1</v>
      </c>
      <c r="J95" s="14">
        <f t="shared" si="1"/>
        <v>0</v>
      </c>
    </row>
    <row r="96" spans="1:10">
      <c r="A96" t="s">
        <v>522</v>
      </c>
      <c r="B96">
        <v>1869</v>
      </c>
      <c r="C96">
        <v>6.3</v>
      </c>
      <c r="D96">
        <v>7</v>
      </c>
      <c r="E96">
        <v>8</v>
      </c>
      <c r="F96">
        <v>0.15</v>
      </c>
      <c r="G96">
        <v>3</v>
      </c>
      <c r="I96" s="14">
        <v>1</v>
      </c>
      <c r="J96" s="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Ubicazione</vt:lpstr>
      <vt:lpstr>All_info</vt:lpstr>
      <vt:lpstr>cw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2020-03-23T09:41:54Z</dcterms:created>
  <dcterms:modified xsi:type="dcterms:W3CDTF">2020-05-07T17:06:52Z</dcterms:modified>
</cp:coreProperties>
</file>