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e\JUPYTER\git\ML_Geomechanical_application\"/>
    </mc:Choice>
  </mc:AlternateContent>
  <xr:revisionPtr revIDLastSave="0" documentId="13_ncr:1_{9FC0BF56-20E7-4FA9-823D-CDA0F5F922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w" sheetId="3" r:id="rId2"/>
    <sheet name="ci" sheetId="2" r:id="rId3"/>
  </sheets>
  <definedNames>
    <definedName name="_xlnm._FilterDatabase" localSheetId="0" hidden="1">Sheet1!$B$1:$AG$235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2" i="1" l="1"/>
  <c r="E191" i="1"/>
  <c r="E190" i="1"/>
  <c r="E189" i="1"/>
  <c r="E188" i="1"/>
  <c r="E187" i="1"/>
  <c r="E186" i="1"/>
  <c r="E185" i="1"/>
  <c r="E183" i="1"/>
  <c r="E182" i="1"/>
  <c r="E181" i="1"/>
  <c r="E180" i="1"/>
  <c r="E178" i="1"/>
  <c r="E177" i="1"/>
  <c r="E176" i="1"/>
  <c r="E175" i="1"/>
  <c r="E174" i="1"/>
  <c r="E172" i="1"/>
  <c r="E171" i="1"/>
  <c r="E169" i="1"/>
  <c r="E168" i="1"/>
  <c r="E166" i="1"/>
  <c r="E165" i="1"/>
  <c r="E164" i="1"/>
  <c r="E163" i="1"/>
  <c r="E162" i="1"/>
  <c r="E160" i="1"/>
  <c r="E158" i="1"/>
  <c r="E157" i="1"/>
  <c r="E155" i="1"/>
  <c r="E154" i="1"/>
  <c r="E153" i="1"/>
  <c r="E151" i="1"/>
  <c r="E149" i="1"/>
  <c r="E147" i="1"/>
  <c r="E145" i="1"/>
  <c r="E143" i="1"/>
  <c r="E142" i="1"/>
  <c r="E141" i="1"/>
  <c r="E140" i="1"/>
  <c r="E139" i="1"/>
  <c r="E138" i="1"/>
  <c r="E137" i="1"/>
  <c r="E135" i="1"/>
  <c r="E134" i="1"/>
  <c r="E133" i="1"/>
  <c r="E132" i="1"/>
  <c r="E128" i="1"/>
  <c r="E126" i="1"/>
  <c r="E122" i="1"/>
  <c r="E120" i="1"/>
  <c r="E119" i="1"/>
  <c r="E103" i="1"/>
  <c r="E102" i="1"/>
  <c r="E101" i="1"/>
  <c r="E100" i="1"/>
  <c r="AR194" i="1" l="1"/>
  <c r="E194" i="1" s="1"/>
  <c r="AR195" i="1"/>
  <c r="E195" i="1" s="1"/>
  <c r="AR196" i="1"/>
  <c r="E196" i="1" s="1"/>
  <c r="AR197" i="1"/>
  <c r="E197" i="1" s="1"/>
  <c r="AR198" i="1"/>
  <c r="E198" i="1" s="1"/>
  <c r="AR199" i="1"/>
  <c r="E199" i="1" s="1"/>
  <c r="AR200" i="1"/>
  <c r="E200" i="1" s="1"/>
  <c r="AR201" i="1"/>
  <c r="E201" i="1" s="1"/>
  <c r="AR202" i="1"/>
  <c r="E202" i="1" s="1"/>
  <c r="AR203" i="1"/>
  <c r="E203" i="1" s="1"/>
  <c r="AR204" i="1"/>
  <c r="E204" i="1" s="1"/>
  <c r="AR205" i="1"/>
  <c r="AR206" i="1"/>
  <c r="E206" i="1" s="1"/>
  <c r="AR207" i="1"/>
  <c r="E207" i="1" s="1"/>
  <c r="AR208" i="1"/>
  <c r="E208" i="1" s="1"/>
  <c r="AR209" i="1"/>
  <c r="E209" i="1" s="1"/>
  <c r="AR210" i="1"/>
  <c r="E210" i="1" s="1"/>
  <c r="AR211" i="1"/>
  <c r="AR212" i="1"/>
  <c r="AR213" i="1"/>
  <c r="E213" i="1" s="1"/>
  <c r="AR214" i="1"/>
  <c r="AR215" i="1"/>
  <c r="AR216" i="1"/>
  <c r="E216" i="1" s="1"/>
  <c r="AR217" i="1"/>
  <c r="E217" i="1" s="1"/>
  <c r="AR218" i="1"/>
  <c r="E218" i="1" s="1"/>
  <c r="AR219" i="1"/>
  <c r="E219" i="1" s="1"/>
  <c r="AR220" i="1"/>
  <c r="E220" i="1" s="1"/>
  <c r="AR221" i="1"/>
  <c r="E221" i="1" s="1"/>
  <c r="AR222" i="1"/>
  <c r="E222" i="1" s="1"/>
  <c r="AR223" i="1"/>
  <c r="E223" i="1" s="1"/>
  <c r="AR224" i="1"/>
  <c r="E224" i="1" s="1"/>
  <c r="AR225" i="1"/>
  <c r="E225" i="1" s="1"/>
  <c r="AR226" i="1"/>
  <c r="AR227" i="1"/>
  <c r="AR228" i="1"/>
  <c r="AR229" i="1"/>
  <c r="E229" i="1" s="1"/>
  <c r="AR230" i="1"/>
  <c r="E230" i="1" s="1"/>
  <c r="AR231" i="1"/>
  <c r="E231" i="1" s="1"/>
  <c r="AR232" i="1"/>
  <c r="AR233" i="1"/>
  <c r="E233" i="1" s="1"/>
  <c r="AR234" i="1"/>
  <c r="E234" i="1" s="1"/>
  <c r="AR235" i="1"/>
  <c r="E235" i="1" s="1"/>
  <c r="AR193" i="1"/>
  <c r="E193" i="1" s="1"/>
  <c r="D100" i="1" l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98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100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121" i="1"/>
  <c r="P98" i="1"/>
  <c r="P99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100" i="1"/>
  <c r="AD2" i="1" l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E2" i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4" i="2"/>
  <c r="J5" i="2"/>
  <c r="J3" i="2"/>
  <c r="J2" i="2"/>
  <c r="J1" i="2"/>
  <c r="K3" i="3"/>
  <c r="K4" i="3"/>
  <c r="AE8" i="1" s="1"/>
  <c r="K5" i="3"/>
  <c r="AE9" i="1" s="1"/>
  <c r="K6" i="3"/>
  <c r="K7" i="3"/>
  <c r="K8" i="3"/>
  <c r="K9" i="3"/>
  <c r="K10" i="3"/>
  <c r="AE14" i="1" s="1"/>
  <c r="K11" i="3"/>
  <c r="K12" i="3"/>
  <c r="AE16" i="1" s="1"/>
  <c r="K13" i="3"/>
  <c r="AE17" i="1" s="1"/>
  <c r="K14" i="3"/>
  <c r="K15" i="3"/>
  <c r="AE19" i="1" s="1"/>
  <c r="K16" i="3"/>
  <c r="K17" i="3"/>
  <c r="K18" i="3"/>
  <c r="AE46" i="1" s="1"/>
  <c r="K19" i="3"/>
  <c r="K20" i="3"/>
  <c r="AE48" i="1" s="1"/>
  <c r="K21" i="3"/>
  <c r="AE49" i="1" s="1"/>
  <c r="K22" i="3"/>
  <c r="K23" i="3"/>
  <c r="AE51" i="1" s="1"/>
  <c r="K24" i="3"/>
  <c r="K25" i="3"/>
  <c r="K26" i="3"/>
  <c r="AE58" i="1" s="1"/>
  <c r="AF58" i="1" s="1"/>
  <c r="K27" i="3"/>
  <c r="K28" i="3"/>
  <c r="AE61" i="1" s="1"/>
  <c r="K29" i="3"/>
  <c r="AE62" i="1" s="1"/>
  <c r="K30" i="3"/>
  <c r="K31" i="3"/>
  <c r="AE64" i="1" s="1"/>
  <c r="K32" i="3"/>
  <c r="K33" i="3"/>
  <c r="K34" i="3"/>
  <c r="K35" i="3"/>
  <c r="K36" i="3"/>
  <c r="AE69" i="1" s="1"/>
  <c r="K37" i="3"/>
  <c r="AE70" i="1" s="1"/>
  <c r="K38" i="3"/>
  <c r="K39" i="3"/>
  <c r="AE72" i="1" s="1"/>
  <c r="K40" i="3"/>
  <c r="K41" i="3"/>
  <c r="K42" i="3"/>
  <c r="AE75" i="1" s="1"/>
  <c r="K2" i="3"/>
  <c r="AE50" i="1"/>
  <c r="AE6" i="1"/>
  <c r="AE5" i="1"/>
  <c r="AE3" i="1"/>
  <c r="AE4" i="1"/>
  <c r="AE7" i="1"/>
  <c r="AE10" i="1"/>
  <c r="AF10" i="1" s="1"/>
  <c r="AE11" i="1"/>
  <c r="AF11" i="1" s="1"/>
  <c r="AE12" i="1"/>
  <c r="AF12" i="1" s="1"/>
  <c r="AE13" i="1"/>
  <c r="AF13" i="1" s="1"/>
  <c r="AE15" i="1"/>
  <c r="AE18" i="1"/>
  <c r="AE20" i="1"/>
  <c r="AE21" i="1"/>
  <c r="AE22" i="1"/>
  <c r="AF22" i="1" s="1"/>
  <c r="AE23" i="1"/>
  <c r="AE24" i="1"/>
  <c r="AE25" i="1"/>
  <c r="AE26" i="1"/>
  <c r="AE27" i="1"/>
  <c r="AE28" i="1"/>
  <c r="AE29" i="1"/>
  <c r="AE30" i="1"/>
  <c r="AF30" i="1" s="1"/>
  <c r="AE31" i="1"/>
  <c r="AE32" i="1"/>
  <c r="AE33" i="1"/>
  <c r="AE34" i="1"/>
  <c r="AE35" i="1"/>
  <c r="AE36" i="1"/>
  <c r="AE37" i="1"/>
  <c r="AE38" i="1"/>
  <c r="AF38" i="1" s="1"/>
  <c r="AE39" i="1"/>
  <c r="AE40" i="1"/>
  <c r="AE41" i="1"/>
  <c r="AE42" i="1"/>
  <c r="AE43" i="1"/>
  <c r="AE44" i="1"/>
  <c r="AE45" i="1"/>
  <c r="AE47" i="1"/>
  <c r="AE52" i="1"/>
  <c r="AE53" i="1"/>
  <c r="AE54" i="1"/>
  <c r="AE55" i="1"/>
  <c r="AE56" i="1"/>
  <c r="AE57" i="1"/>
  <c r="AE59" i="1"/>
  <c r="AE60" i="1"/>
  <c r="AF60" i="1" s="1"/>
  <c r="AE63" i="1"/>
  <c r="AE65" i="1"/>
  <c r="AE66" i="1"/>
  <c r="AE67" i="1"/>
  <c r="AE68" i="1"/>
  <c r="AE71" i="1"/>
  <c r="AE73" i="1"/>
  <c r="AE74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F71" i="1" l="1"/>
  <c r="AF54" i="1"/>
  <c r="AF6" i="1"/>
  <c r="AF63" i="1"/>
  <c r="AF52" i="1"/>
  <c r="AF44" i="1"/>
  <c r="AF36" i="1"/>
  <c r="AF28" i="1"/>
  <c r="AF20" i="1"/>
  <c r="AF68" i="1"/>
  <c r="AF49" i="1"/>
  <c r="AF18" i="1"/>
  <c r="AF42" i="1"/>
  <c r="AF34" i="1"/>
  <c r="AF26" i="1"/>
  <c r="AF43" i="1"/>
  <c r="AF35" i="1"/>
  <c r="AF27" i="1"/>
  <c r="AF3" i="1"/>
  <c r="AF51" i="1"/>
  <c r="AF19" i="1"/>
  <c r="AF90" i="1"/>
  <c r="AF82" i="1"/>
  <c r="AF45" i="1"/>
  <c r="AF37" i="1"/>
  <c r="AF29" i="1"/>
  <c r="AF21" i="1"/>
  <c r="AF5" i="1"/>
  <c r="AF53" i="1"/>
  <c r="AF50" i="1"/>
  <c r="AF55" i="1"/>
  <c r="AF62" i="1"/>
  <c r="AF47" i="1"/>
  <c r="AF56" i="1"/>
  <c r="AF79" i="1"/>
  <c r="AF73" i="1"/>
  <c r="AF65" i="1"/>
  <c r="AF41" i="1"/>
  <c r="AF33" i="1"/>
  <c r="AF25" i="1"/>
  <c r="AF17" i="1"/>
  <c r="AF92" i="1"/>
  <c r="AF84" i="1"/>
  <c r="AF76" i="1"/>
  <c r="AF67" i="1"/>
  <c r="AF59" i="1"/>
  <c r="AF7" i="1"/>
  <c r="AF75" i="1"/>
  <c r="AF74" i="1"/>
  <c r="AF66" i="1"/>
  <c r="AF39" i="1"/>
  <c r="AF31" i="1"/>
  <c r="AF23" i="1"/>
  <c r="AF15" i="1"/>
  <c r="AF4" i="1"/>
  <c r="AF95" i="1"/>
  <c r="AF78" i="1"/>
  <c r="AF69" i="1"/>
  <c r="AF61" i="1"/>
  <c r="AF87" i="1"/>
  <c r="AF93" i="1"/>
  <c r="AF77" i="1"/>
  <c r="AF46" i="1"/>
  <c r="AF14" i="1"/>
  <c r="AF70" i="1"/>
  <c r="AF85" i="1"/>
  <c r="AF48" i="1"/>
  <c r="AF72" i="1"/>
  <c r="AF64" i="1"/>
  <c r="AF96" i="1"/>
  <c r="AF88" i="1"/>
  <c r="AF80" i="1"/>
  <c r="AF8" i="1"/>
  <c r="AF40" i="1"/>
  <c r="AF32" i="1"/>
  <c r="AF24" i="1"/>
  <c r="AF16" i="1"/>
  <c r="AF91" i="1"/>
  <c r="AF83" i="1"/>
  <c r="AF57" i="1"/>
  <c r="AF97" i="1"/>
  <c r="AF89" i="1"/>
  <c r="AF81" i="1"/>
  <c r="AF94" i="1"/>
  <c r="AF86" i="1"/>
  <c r="AF9" i="1"/>
  <c r="A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Peruzzo, Fabrizio</author>
  </authors>
  <commentList>
    <comment ref="O1" authorId="0" shapeId="0" xr:uid="{5CF43A83-1ADA-4CD1-9197-A080BDB45724}">
      <text>
        <r>
          <rPr>
            <b/>
            <sz val="9"/>
            <color indexed="81"/>
            <rFont val="Tahoma"/>
            <family val="2"/>
          </rPr>
          <t>Peruzzo, Fabrizio:</t>
        </r>
        <r>
          <rPr>
            <sz val="9"/>
            <color indexed="81"/>
            <rFont val="Tahoma"/>
            <family val="2"/>
          </rPr>
          <t xml:space="preserve">
1-Basalt
2-Nontronite
3-Pyroclast
4
4-Conglomerate
5-Clay</t>
        </r>
      </text>
    </comment>
  </commentList>
</comments>
</file>

<file path=xl/sharedStrings.xml><?xml version="1.0" encoding="utf-8"?>
<sst xmlns="http://schemas.openxmlformats.org/spreadsheetml/2006/main" count="2728" uniqueCount="699">
  <si>
    <t>name</t>
  </si>
  <si>
    <t>dry_weight</t>
  </si>
  <si>
    <t>water_cont</t>
  </si>
  <si>
    <t>void_ratio</t>
  </si>
  <si>
    <t>degree_sat</t>
  </si>
  <si>
    <t>UCS</t>
  </si>
  <si>
    <t>elastic_mod</t>
  </si>
  <si>
    <t>poisson</t>
  </si>
  <si>
    <t>data8</t>
  </si>
  <si>
    <t>diameter</t>
  </si>
  <si>
    <t>force</t>
  </si>
  <si>
    <t>data11</t>
  </si>
  <si>
    <t>depth</t>
  </si>
  <si>
    <t>rock_type</t>
  </si>
  <si>
    <t>name_file</t>
  </si>
  <si>
    <t>BS-1</t>
  </si>
  <si>
    <t>BS-2</t>
  </si>
  <si>
    <t>BS-3</t>
  </si>
  <si>
    <t>BS - 4</t>
  </si>
  <si>
    <t>BS - 5</t>
  </si>
  <si>
    <t>BS - 6</t>
  </si>
  <si>
    <t>BS - 19</t>
  </si>
  <si>
    <t>BS - 20</t>
  </si>
  <si>
    <t>BS - 21</t>
  </si>
  <si>
    <t>BS - 22</t>
  </si>
  <si>
    <t>BS - 23</t>
  </si>
  <si>
    <t>BS - 24</t>
  </si>
  <si>
    <t>BS - 25</t>
  </si>
  <si>
    <t>BS - 26</t>
  </si>
  <si>
    <t>BS - 27</t>
  </si>
  <si>
    <t>BS - 28</t>
  </si>
  <si>
    <t>BS - 29</t>
  </si>
  <si>
    <t>BS - 30</t>
  </si>
  <si>
    <t>1800</t>
  </si>
  <si>
    <t>1711</t>
  </si>
  <si>
    <t>1885</t>
  </si>
  <si>
    <t>1755</t>
  </si>
  <si>
    <t>1740</t>
  </si>
  <si>
    <t>0.83</t>
  </si>
  <si>
    <t>0.84</t>
  </si>
  <si>
    <t>0.91</t>
  </si>
  <si>
    <t>4.78</t>
  </si>
  <si>
    <t>5.09</t>
  </si>
  <si>
    <t>2.54</t>
  </si>
  <si>
    <t>9.9</t>
  </si>
  <si>
    <t>10.3</t>
  </si>
  <si>
    <t>10.0</t>
  </si>
  <si>
    <t>10.1</t>
  </si>
  <si>
    <t>9.4</t>
  </si>
  <si>
    <t>10.5</t>
  </si>
  <si>
    <t>9.0</t>
  </si>
  <si>
    <t>11.5</t>
  </si>
  <si>
    <t>12.1</t>
  </si>
  <si>
    <t>-</t>
  </si>
  <si>
    <t>149.2</t>
  </si>
  <si>
    <t>125.6</t>
  </si>
  <si>
    <t>83.4</t>
  </si>
  <si>
    <t>24.4</t>
  </si>
  <si>
    <t>22.6</t>
  </si>
  <si>
    <t>88.1</t>
  </si>
  <si>
    <t>12.36</t>
  </si>
  <si>
    <t>10.23</t>
  </si>
  <si>
    <t>8.03</t>
  </si>
  <si>
    <t>13.68</t>
  </si>
  <si>
    <t>9.11</t>
  </si>
  <si>
    <t>13.35</t>
  </si>
  <si>
    <t>5.86</t>
  </si>
  <si>
    <t>8.31</t>
  </si>
  <si>
    <t>7.07</t>
  </si>
  <si>
    <t>12.9</t>
  </si>
  <si>
    <t>7.78</t>
  </si>
  <si>
    <t>7.77</t>
  </si>
  <si>
    <t>52.5</t>
  </si>
  <si>
    <t>54.6</t>
  </si>
  <si>
    <t>58.1</t>
  </si>
  <si>
    <t>15.9</t>
  </si>
  <si>
    <t>16.6</t>
  </si>
  <si>
    <t>34.9</t>
  </si>
  <si>
    <t>0.26</t>
  </si>
  <si>
    <t>0.14</t>
  </si>
  <si>
    <t>0.18</t>
  </si>
  <si>
    <t>0.39</t>
  </si>
  <si>
    <t>0.24</t>
  </si>
  <si>
    <t>Modulus_BS-1_CET.pdf</t>
  </si>
  <si>
    <t>Modulus_BS-2_CET.pdf</t>
  </si>
  <si>
    <t>Modulus_BS-3_CET.pdf</t>
  </si>
  <si>
    <t>Modulus_BS-4_CET.pdf</t>
  </si>
  <si>
    <t>Modulus_BS-5_CET.pdf</t>
  </si>
  <si>
    <t>Modulus_BS-6_MAT.pdf</t>
  </si>
  <si>
    <t>UCS_BS-19_GEOR001658.pdf</t>
  </si>
  <si>
    <t>UCS_BS-20_GEOR001659.pdf</t>
  </si>
  <si>
    <t>UCS_BS-21_GEOR001660.pdf</t>
  </si>
  <si>
    <t>UCS_BS-22_GEOR001661.pdf</t>
  </si>
  <si>
    <t>UCS_BS-23_GEOR001662.pdf</t>
  </si>
  <si>
    <t>UCS_BS-24_GEOR001663.pdf</t>
  </si>
  <si>
    <t>UCS_BS-25_GEOR001664.pdf</t>
  </si>
  <si>
    <t>UCS_BS-26_GEOR001665.pdf</t>
  </si>
  <si>
    <t>UCS_BS-27_GEOR001666.pdf</t>
  </si>
  <si>
    <t>UCS_BS-28_GEOR001667.pdf</t>
  </si>
  <si>
    <t>UCS_BS-29_GEOR00166.pdf</t>
  </si>
  <si>
    <t>UCS_BS-30_GEOR001669.pdf</t>
  </si>
  <si>
    <t>bs-31</t>
  </si>
  <si>
    <t>2752</t>
  </si>
  <si>
    <t>1.0</t>
  </si>
  <si>
    <t>60.7</t>
  </si>
  <si>
    <t>62.3</t>
  </si>
  <si>
    <t>0.23</t>
  </si>
  <si>
    <t>Modulus_bs31-bs42.pdf page_1</t>
  </si>
  <si>
    <t>bs-32</t>
  </si>
  <si>
    <t>2819</t>
  </si>
  <si>
    <t>0.5</t>
  </si>
  <si>
    <t>87.1</t>
  </si>
  <si>
    <t>70.3</t>
  </si>
  <si>
    <t>Modulus_bs31-bs42.pdf page_2</t>
  </si>
  <si>
    <t>bs-33</t>
  </si>
  <si>
    <t>2719</t>
  </si>
  <si>
    <t>1.3</t>
  </si>
  <si>
    <t>62.0</t>
  </si>
  <si>
    <t>Modulus_bs31-bs42.pdf page_3</t>
  </si>
  <si>
    <t>bs-34</t>
  </si>
  <si>
    <t>2744</t>
  </si>
  <si>
    <t>0.9</t>
  </si>
  <si>
    <t>95.6</t>
  </si>
  <si>
    <t>75.1</t>
  </si>
  <si>
    <t>0.2</t>
  </si>
  <si>
    <t>Modulus_bs31-bs42.pdf page_4</t>
  </si>
  <si>
    <t>bs-35</t>
  </si>
  <si>
    <t>2813</t>
  </si>
  <si>
    <t>0.6</t>
  </si>
  <si>
    <t>150.0</t>
  </si>
  <si>
    <t>62.1</t>
  </si>
  <si>
    <t>Modulus_bs31-bs42.pdf page_5</t>
  </si>
  <si>
    <t>bs-36</t>
  </si>
  <si>
    <t>2792</t>
  </si>
  <si>
    <t>0.7</t>
  </si>
  <si>
    <t>40.4</t>
  </si>
  <si>
    <t>72.1</t>
  </si>
  <si>
    <t>Modulus_bs31-bs42.pdf page_6</t>
  </si>
  <si>
    <t>bs-37</t>
  </si>
  <si>
    <t>2799</t>
  </si>
  <si>
    <t>0.8</t>
  </si>
  <si>
    <t>67.2</t>
  </si>
  <si>
    <t>67.8</t>
  </si>
  <si>
    <t>0.28</t>
  </si>
  <si>
    <t>Modulus_bs31-bs42.pdf page_7</t>
  </si>
  <si>
    <t>bs-38</t>
  </si>
  <si>
    <t>2743</t>
  </si>
  <si>
    <t>80.1</t>
  </si>
  <si>
    <t>55.8</t>
  </si>
  <si>
    <t>Modulus_bs31-bs42.pdf page_8</t>
  </si>
  <si>
    <t>bs-39</t>
  </si>
  <si>
    <t>2685</t>
  </si>
  <si>
    <t>1.8</t>
  </si>
  <si>
    <t>63.7</t>
  </si>
  <si>
    <t>Modulus_bs31-bs42.pdf page_9</t>
  </si>
  <si>
    <t>bs-40</t>
  </si>
  <si>
    <t>2756</t>
  </si>
  <si>
    <t>158.5</t>
  </si>
  <si>
    <t>Modulus_bs31-bs42.pdf page_10</t>
  </si>
  <si>
    <t>bs-41</t>
  </si>
  <si>
    <t>2755</t>
  </si>
  <si>
    <t>1.1</t>
  </si>
  <si>
    <t>38.2</t>
  </si>
  <si>
    <t>38.7</t>
  </si>
  <si>
    <t>0.21</t>
  </si>
  <si>
    <t>Modulus_bs31-bs42.pdf page_11</t>
  </si>
  <si>
    <t>bs-42</t>
  </si>
  <si>
    <t>2742</t>
  </si>
  <si>
    <t>73.0</t>
  </si>
  <si>
    <t>55.6</t>
  </si>
  <si>
    <t>Modulus_bs31-bs42.pdf page_12</t>
  </si>
  <si>
    <t>bs-43</t>
  </si>
  <si>
    <t>2874</t>
  </si>
  <si>
    <t>158.9</t>
  </si>
  <si>
    <t>69.1</t>
  </si>
  <si>
    <t>Modulus_bs43-bs54_PH1D 42.25~33.25.pdf page_1</t>
  </si>
  <si>
    <t>bs-44</t>
  </si>
  <si>
    <t>2875</t>
  </si>
  <si>
    <t>131.9</t>
  </si>
  <si>
    <t>Modulus_bs43-bs54_PH1D 42.25~33.25.pdf page_2</t>
  </si>
  <si>
    <t>bs-45</t>
  </si>
  <si>
    <t>2851</t>
  </si>
  <si>
    <t>Modulus_bs43-bs54_PH1D 42.25~33.25.pdf page_3</t>
  </si>
  <si>
    <t>bs-46</t>
  </si>
  <si>
    <t>2873</t>
  </si>
  <si>
    <t>127.2</t>
  </si>
  <si>
    <t>Modulus_bs43-bs54_PH1D 42.25~33.25.pdf page_4</t>
  </si>
  <si>
    <t>bs-47</t>
  </si>
  <si>
    <t>2879</t>
  </si>
  <si>
    <t>65.2</t>
  </si>
  <si>
    <t>89.2</t>
  </si>
  <si>
    <t>0.37</t>
  </si>
  <si>
    <t>Modulus_bs43-bs54_PH1D 42.25~33.25.pdf page_5</t>
  </si>
  <si>
    <t>bs-48</t>
  </si>
  <si>
    <t>2914</t>
  </si>
  <si>
    <t>121.8</t>
  </si>
  <si>
    <t>Modulus_bs43-bs54_PH1D 42.25~33.25.pdf page_6</t>
  </si>
  <si>
    <t>bs-49</t>
  </si>
  <si>
    <t>2917</t>
  </si>
  <si>
    <t>93.7</t>
  </si>
  <si>
    <t>Modulus_bs43-bs54_PH1D 42.25~33.25.pdf page_7</t>
  </si>
  <si>
    <t>bs-50</t>
  </si>
  <si>
    <t>2872</t>
  </si>
  <si>
    <t>95.0</t>
  </si>
  <si>
    <t>57.9</t>
  </si>
  <si>
    <t>Modulus_bs43-bs54_PH1D 42.25~33.25.pdf page_8</t>
  </si>
  <si>
    <t>bs-51</t>
  </si>
  <si>
    <t>2910</t>
  </si>
  <si>
    <t>136.8</t>
  </si>
  <si>
    <t>Modulus_bs43-bs54_PH1D 42.25~33.25.pdf page_9</t>
  </si>
  <si>
    <t>bs-52</t>
  </si>
  <si>
    <t>2868</t>
  </si>
  <si>
    <t>61.8</t>
  </si>
  <si>
    <t>Modulus_bs43-bs54_PH1D 42.25~33.25.pdf page_10</t>
  </si>
  <si>
    <t>bs-53</t>
  </si>
  <si>
    <t>2866</t>
  </si>
  <si>
    <t>87.0</t>
  </si>
  <si>
    <t>Modulus_bs43-bs54_PH1D 42.25~33.25.pdf page_11</t>
  </si>
  <si>
    <t>bs-54</t>
  </si>
  <si>
    <t>2806</t>
  </si>
  <si>
    <t>Modulus_bs43-bs54_PH1D 42.25~33.25.pdf page_12</t>
  </si>
  <si>
    <t>h-1</t>
  </si>
  <si>
    <t>2164</t>
  </si>
  <si>
    <t>5.7</t>
  </si>
  <si>
    <t>18.1</t>
  </si>
  <si>
    <t>12.15</t>
  </si>
  <si>
    <t>Modulus_H and G.pdf page_1</t>
  </si>
  <si>
    <t>h-2</t>
  </si>
  <si>
    <t>5.8</t>
  </si>
  <si>
    <t>17.3</t>
  </si>
  <si>
    <t>13.30</t>
  </si>
  <si>
    <t>Modulus_H and G.pdf page_2</t>
  </si>
  <si>
    <t>h-3</t>
  </si>
  <si>
    <t>2187</t>
  </si>
  <si>
    <t>5.5</t>
  </si>
  <si>
    <t>21.7</t>
  </si>
  <si>
    <t>0.11</t>
  </si>
  <si>
    <t>12.40</t>
  </si>
  <si>
    <t>Modulus_H and G.pdf page_3</t>
  </si>
  <si>
    <t>h-4</t>
  </si>
  <si>
    <t>2291</t>
  </si>
  <si>
    <t>3.7</t>
  </si>
  <si>
    <t>18.0</t>
  </si>
  <si>
    <t>14.15</t>
  </si>
  <si>
    <t>Modulus_H and G.pdf page_4</t>
  </si>
  <si>
    <t>h-5</t>
  </si>
  <si>
    <t>2191</t>
  </si>
  <si>
    <t>4.4</t>
  </si>
  <si>
    <t>8.6</t>
  </si>
  <si>
    <t>14.35</t>
  </si>
  <si>
    <t>Modulus_H and G.pdf page_5</t>
  </si>
  <si>
    <t>g-1</t>
  </si>
  <si>
    <t>2163</t>
  </si>
  <si>
    <t>4.9</t>
  </si>
  <si>
    <t>17.0</t>
  </si>
  <si>
    <t>18.20</t>
  </si>
  <si>
    <t>Modulus_H and G.pdf page_6</t>
  </si>
  <si>
    <t>g-2</t>
  </si>
  <si>
    <t>1975</t>
  </si>
  <si>
    <t>6.2</t>
  </si>
  <si>
    <t>25.8</t>
  </si>
  <si>
    <t>0.04</t>
  </si>
  <si>
    <t>18.40</t>
  </si>
  <si>
    <t>Modulus_H and G.pdf page_7</t>
  </si>
  <si>
    <t>g-3</t>
  </si>
  <si>
    <t>2069</t>
  </si>
  <si>
    <t>11.7</t>
  </si>
  <si>
    <t>18.60</t>
  </si>
  <si>
    <t>Modulus_H and G.pdf page_8</t>
  </si>
  <si>
    <t>g-4</t>
  </si>
  <si>
    <t>2114</t>
  </si>
  <si>
    <t>11.2</t>
  </si>
  <si>
    <t>18.80</t>
  </si>
  <si>
    <t>Modulus_H and G.pdf page_9</t>
  </si>
  <si>
    <t>g-5</t>
  </si>
  <si>
    <t>2147</t>
  </si>
  <si>
    <t>6.0</t>
  </si>
  <si>
    <t>20.9</t>
  </si>
  <si>
    <t>19.00</t>
  </si>
  <si>
    <t>Modulus_H and G.pdf page_10</t>
  </si>
  <si>
    <t>g-6</t>
  </si>
  <si>
    <t>2893</t>
  </si>
  <si>
    <t>0.3</t>
  </si>
  <si>
    <t>61.5</t>
  </si>
  <si>
    <t>35.80</t>
  </si>
  <si>
    <t>Modulus_H and G.pdf page_11</t>
  </si>
  <si>
    <t>g-7</t>
  </si>
  <si>
    <t>2887</t>
  </si>
  <si>
    <t>64.6</t>
  </si>
  <si>
    <t>36.70</t>
  </si>
  <si>
    <t>Modulus_H and G.pdf page_12</t>
  </si>
  <si>
    <t>g-8</t>
  </si>
  <si>
    <t>2423</t>
  </si>
  <si>
    <t>3.4</t>
  </si>
  <si>
    <t>39.5</t>
  </si>
  <si>
    <t>40.65</t>
  </si>
  <si>
    <t>Modulus_H and G.pdf page_13</t>
  </si>
  <si>
    <t>g-9</t>
  </si>
  <si>
    <t>2619</t>
  </si>
  <si>
    <t>2.1</t>
  </si>
  <si>
    <t>45.0</t>
  </si>
  <si>
    <t>40.85</t>
  </si>
  <si>
    <t>Modulus_H and G.pdf page_14</t>
  </si>
  <si>
    <t>g-10</t>
  </si>
  <si>
    <t>2482</t>
  </si>
  <si>
    <t>3.3</t>
  </si>
  <si>
    <t>25.1</t>
  </si>
  <si>
    <t>41.00</t>
  </si>
  <si>
    <t>Modulus_H and G.pdf page_15</t>
  </si>
  <si>
    <t>g-11</t>
  </si>
  <si>
    <t>2745</t>
  </si>
  <si>
    <t>49.8</t>
  </si>
  <si>
    <t>47.55</t>
  </si>
  <si>
    <t>Modulus_H and G.pdf page_16</t>
  </si>
  <si>
    <t>b-1</t>
  </si>
  <si>
    <t>1926</t>
  </si>
  <si>
    <t>7.92</t>
  </si>
  <si>
    <t>9.5</t>
  </si>
  <si>
    <t>0.12</t>
  </si>
  <si>
    <t>Modulus_B-1_EMR0000039.pdf</t>
  </si>
  <si>
    <t>b-2</t>
  </si>
  <si>
    <t>1790</t>
  </si>
  <si>
    <t>12.03</t>
  </si>
  <si>
    <t>8.2</t>
  </si>
  <si>
    <t>0.19</t>
  </si>
  <si>
    <t>Modulus_B-2_EMR0000040.pdf</t>
  </si>
  <si>
    <t>b-3</t>
  </si>
  <si>
    <t>1781</t>
  </si>
  <si>
    <t>6.3</t>
  </si>
  <si>
    <t>0.29</t>
  </si>
  <si>
    <t>Modulus_B-3_EMR0000041.pdf</t>
  </si>
  <si>
    <t>b-4</t>
  </si>
  <si>
    <t>1743</t>
  </si>
  <si>
    <t>12.19</t>
  </si>
  <si>
    <t>7.5</t>
  </si>
  <si>
    <t>2.7</t>
  </si>
  <si>
    <t>0.13</t>
  </si>
  <si>
    <t>Modulus_B-4_EMR0000042.pdf</t>
  </si>
  <si>
    <t>b-5</t>
  </si>
  <si>
    <t>1788</t>
  </si>
  <si>
    <t>12.71</t>
  </si>
  <si>
    <t>8.0</t>
  </si>
  <si>
    <t>1.2</t>
  </si>
  <si>
    <t>Modulus_B-5_EMR0000043.pdf</t>
  </si>
  <si>
    <t>b-6</t>
  </si>
  <si>
    <t>1906</t>
  </si>
  <si>
    <t>12.81</t>
  </si>
  <si>
    <t>Modulus_B-6_EMR0000044.pdf</t>
  </si>
  <si>
    <t>bs-16</t>
  </si>
  <si>
    <t>1774</t>
  </si>
  <si>
    <t>10.54</t>
  </si>
  <si>
    <t>0.25</t>
  </si>
  <si>
    <t>Modulus_BS-16_EMR0000030.pdf</t>
  </si>
  <si>
    <t>1760</t>
  </si>
  <si>
    <t>3.85</t>
  </si>
  <si>
    <t>UCS_BS-16 W_GEOR001657.pdf</t>
  </si>
  <si>
    <t>bs-17</t>
  </si>
  <si>
    <t>1737</t>
  </si>
  <si>
    <t>3.38</t>
  </si>
  <si>
    <t>UCS_BS-17 W_GEOR001655 .pdf</t>
  </si>
  <si>
    <t>bs-18</t>
  </si>
  <si>
    <t>1842</t>
  </si>
  <si>
    <t>3.64</t>
  </si>
  <si>
    <t>UCS_BS-18 W_GEOR001656 .pdf</t>
  </si>
  <si>
    <t>c-1</t>
  </si>
  <si>
    <t>1874</t>
  </si>
  <si>
    <t>10.9</t>
  </si>
  <si>
    <t>10.48</t>
  </si>
  <si>
    <t>UCS_C-1_GEOR001670.pdf</t>
  </si>
  <si>
    <t>c-2</t>
  </si>
  <si>
    <t>1967</t>
  </si>
  <si>
    <t>7.6</t>
  </si>
  <si>
    <t>11.08</t>
  </si>
  <si>
    <t>UCS_C-2_GEOR001671.pdf</t>
  </si>
  <si>
    <t>c-3</t>
  </si>
  <si>
    <t>1718</t>
  </si>
  <si>
    <t>12.6</t>
  </si>
  <si>
    <t>10.43</t>
  </si>
  <si>
    <t>UCS_C-3_GEOR001672.pdf</t>
  </si>
  <si>
    <t>c-4</t>
  </si>
  <si>
    <t>1733</t>
  </si>
  <si>
    <t>12.7</t>
  </si>
  <si>
    <t>10.83</t>
  </si>
  <si>
    <t>UCS_C-4_GEOR001673.pdf</t>
  </si>
  <si>
    <t>c-5</t>
  </si>
  <si>
    <t>1770</t>
  </si>
  <si>
    <t>11.83</t>
  </si>
  <si>
    <t>UCS_C-5_GEOR001674.pdf</t>
  </si>
  <si>
    <t>c-6</t>
  </si>
  <si>
    <t>1719</t>
  </si>
  <si>
    <t>13.2</t>
  </si>
  <si>
    <t>10.66</t>
  </si>
  <si>
    <t>UCS_C-6_GEOR001675.pdf</t>
  </si>
  <si>
    <t>B - 10</t>
  </si>
  <si>
    <t>1910</t>
  </si>
  <si>
    <t>5.36</t>
  </si>
  <si>
    <t>19.5</t>
  </si>
  <si>
    <t>6.8</t>
  </si>
  <si>
    <t>0.1</t>
  </si>
  <si>
    <t>Modulus_B - 10_EMR0000036.pdf</t>
  </si>
  <si>
    <t>B - 11</t>
  </si>
  <si>
    <t>2038</t>
  </si>
  <si>
    <t>5.20</t>
  </si>
  <si>
    <t>21.1</t>
  </si>
  <si>
    <t>7.3</t>
  </si>
  <si>
    <t>Modulus_B - 11_EMR0000037.pdf</t>
  </si>
  <si>
    <t>B - 12</t>
  </si>
  <si>
    <t>1931</t>
  </si>
  <si>
    <t>6.38</t>
  </si>
  <si>
    <t>17.6</t>
  </si>
  <si>
    <t>6.1</t>
  </si>
  <si>
    <t>Modulus_B - 12_EMR0000038.pdf</t>
  </si>
  <si>
    <t>B - 7</t>
  </si>
  <si>
    <t>1997</t>
  </si>
  <si>
    <t>4.46</t>
  </si>
  <si>
    <t>14.3</t>
  </si>
  <si>
    <t>Modulus_B - 7_EMR0000033.pdf</t>
  </si>
  <si>
    <t>B - 8</t>
  </si>
  <si>
    <t>1937</t>
  </si>
  <si>
    <t>5.50</t>
  </si>
  <si>
    <t>14.7</t>
  </si>
  <si>
    <t>7.4</t>
  </si>
  <si>
    <t>0.17</t>
  </si>
  <si>
    <t>Modulus_B - 8_EMR0000034.pdf</t>
  </si>
  <si>
    <t>B - 9</t>
  </si>
  <si>
    <t>1956</t>
  </si>
  <si>
    <t>5.26</t>
  </si>
  <si>
    <t>19.0</t>
  </si>
  <si>
    <t>Modulus_B - 9_EMR0000035.pdf</t>
  </si>
  <si>
    <t>PYR - 10</t>
  </si>
  <si>
    <t>1892</t>
  </si>
  <si>
    <t>6.04</t>
  </si>
  <si>
    <t>0.06</t>
  </si>
  <si>
    <t>Modulus_PYR-10_EMR0000009.pdf</t>
  </si>
  <si>
    <t>PYR - 11</t>
  </si>
  <si>
    <t>2052</t>
  </si>
  <si>
    <t>5.88</t>
  </si>
  <si>
    <t>6.6</t>
  </si>
  <si>
    <t>Modulus_PYR-11_EMR0000010.pdf</t>
  </si>
  <si>
    <t>PYR - 13</t>
  </si>
  <si>
    <t>1922</t>
  </si>
  <si>
    <t>5.82</t>
  </si>
  <si>
    <t>14.5</t>
  </si>
  <si>
    <t>0.09</t>
  </si>
  <si>
    <t>Modulus_PYR-13_EMR0000021.pdf</t>
  </si>
  <si>
    <t>PYR - 14</t>
  </si>
  <si>
    <t>2010</t>
  </si>
  <si>
    <t>5.85</t>
  </si>
  <si>
    <t>16.4</t>
  </si>
  <si>
    <t>7.1</t>
  </si>
  <si>
    <t>Modulus_PYR-14_EMR0000022.pdf</t>
  </si>
  <si>
    <t>PYR - 15</t>
  </si>
  <si>
    <t>2033</t>
  </si>
  <si>
    <t>6.41</t>
  </si>
  <si>
    <t>13.9</t>
  </si>
  <si>
    <t>5.6</t>
  </si>
  <si>
    <t>Modulus_PYR-15_EMR0000023.pdf</t>
  </si>
  <si>
    <t>PYR - 16</t>
  </si>
  <si>
    <t>2042</t>
  </si>
  <si>
    <t>12.3</t>
  </si>
  <si>
    <t>0.15</t>
  </si>
  <si>
    <t>Modulus_PYR-16_EMR0000024.pdf</t>
  </si>
  <si>
    <t>PYR - 17</t>
  </si>
  <si>
    <t>1949</t>
  </si>
  <si>
    <t>6.22</t>
  </si>
  <si>
    <t>12.2</t>
  </si>
  <si>
    <t>Modulus_PYR-17_EMR0000025.pdf</t>
  </si>
  <si>
    <t>PYR - 18</t>
  </si>
  <si>
    <t>1932</t>
  </si>
  <si>
    <t>6.37</t>
  </si>
  <si>
    <t>15.8</t>
  </si>
  <si>
    <t>Modulus_PYR-18_EMR0000026.pdf</t>
  </si>
  <si>
    <t>PYR-1</t>
  </si>
  <si>
    <t>2503</t>
  </si>
  <si>
    <t>3.01</t>
  </si>
  <si>
    <t>30.6</t>
  </si>
  <si>
    <t>22.1</t>
  </si>
  <si>
    <t>Modulus_PYR-1_GEOR001412.pdf</t>
  </si>
  <si>
    <t>PYR-2</t>
  </si>
  <si>
    <t>1872</t>
  </si>
  <si>
    <t>3.12</t>
  </si>
  <si>
    <t>Modulus_PYR-2_GEOR001413.pdf</t>
  </si>
  <si>
    <t>PYR-3</t>
  </si>
  <si>
    <t>5.63</t>
  </si>
  <si>
    <t>7.9</t>
  </si>
  <si>
    <t>5.2</t>
  </si>
  <si>
    <t>0.32</t>
  </si>
  <si>
    <t>Modulus_PYR-3_GEOR001414.pdf</t>
  </si>
  <si>
    <t>PYR-4</t>
  </si>
  <si>
    <t>1674</t>
  </si>
  <si>
    <t>5.29</t>
  </si>
  <si>
    <t>9.2</t>
  </si>
  <si>
    <t>Modulus_PYR-4_GEOR001415.pdf</t>
  </si>
  <si>
    <t>PYR-5</t>
  </si>
  <si>
    <t>1586</t>
  </si>
  <si>
    <t>4.81</t>
  </si>
  <si>
    <t>9.3</t>
  </si>
  <si>
    <t>6.7</t>
  </si>
  <si>
    <t>0.41</t>
  </si>
  <si>
    <t>Modulus_PYR-5_GEOR001416.pdf</t>
  </si>
  <si>
    <t>PYR-6</t>
  </si>
  <si>
    <t>2145</t>
  </si>
  <si>
    <t>4.22</t>
  </si>
  <si>
    <t>0.4</t>
  </si>
  <si>
    <t>Modulus_PYR-6_GEOR001417.pdf</t>
  </si>
  <si>
    <t>PYR - 7</t>
  </si>
  <si>
    <t>2000</t>
  </si>
  <si>
    <t>3.54</t>
  </si>
  <si>
    <t>Modulus_PYR-7_GEOR001514.pdf</t>
  </si>
  <si>
    <t>PYR - 9</t>
  </si>
  <si>
    <t>6.30</t>
  </si>
  <si>
    <t>7.0</t>
  </si>
  <si>
    <t>Modulus_PYR-9_EMR0000008.pdf</t>
  </si>
  <si>
    <t>type</t>
  </si>
  <si>
    <t>BS-S</t>
  </si>
  <si>
    <t>BS-W_Am</t>
  </si>
  <si>
    <t>PYR</t>
  </si>
  <si>
    <t>BS-W_Nt</t>
  </si>
  <si>
    <t>BS-W-Ves</t>
  </si>
  <si>
    <t>note</t>
  </si>
  <si>
    <t>with inclusions</t>
  </si>
  <si>
    <t>Chainage</t>
  </si>
  <si>
    <t>CET</t>
  </si>
  <si>
    <t>MAT</t>
  </si>
  <si>
    <t>PH1D</t>
  </si>
  <si>
    <t>MAT</t>
    <phoneticPr fontId="0" type="noConversion"/>
  </si>
  <si>
    <t>CET</t>
    <phoneticPr fontId="0" type="noConversion"/>
  </si>
  <si>
    <t>Vh from bottom</t>
  </si>
  <si>
    <t>RQD</t>
  </si>
  <si>
    <t>Rs</t>
  </si>
  <si>
    <t>RMR</t>
  </si>
  <si>
    <t>spacing</t>
  </si>
  <si>
    <t>pyr</t>
  </si>
  <si>
    <t>Bs-bl</t>
  </si>
  <si>
    <t>Amyg-Nt-Vglass</t>
  </si>
  <si>
    <t>Bs</t>
  </si>
  <si>
    <t>Bs-Vs Tuff</t>
  </si>
  <si>
    <t>Tunnel</t>
  </si>
  <si>
    <t>ID-num</t>
  </si>
  <si>
    <t>pred_class</t>
  </si>
  <si>
    <t>pred_class_w</t>
  </si>
  <si>
    <t>pred_class_i</t>
  </si>
  <si>
    <t>pred_class_f</t>
  </si>
  <si>
    <t>pred_corr</t>
  </si>
  <si>
    <t>Descr Mapping/Borehole</t>
  </si>
  <si>
    <t>Bs-black</t>
  </si>
  <si>
    <t>bs-weak, grey, dark grey, ves, ves fill with cabonate, mod str,slight weath, few joints</t>
  </si>
  <si>
    <t>bs-w, grey dark, ves, dense, ves filled with white, ves size 2-5mm, mod str, joint well devlpd, smooth face</t>
  </si>
  <si>
    <t>Bs with nntronite greyish green lower str ves</t>
  </si>
  <si>
    <t>Clay</t>
  </si>
  <si>
    <t>Marl</t>
  </si>
  <si>
    <t>Basalt</t>
  </si>
  <si>
    <t>Conglomerate</t>
  </si>
  <si>
    <t>Pyroclastics</t>
  </si>
  <si>
    <t>Pyroclastics
(Conglomerate)</t>
  </si>
  <si>
    <t>Basalt highly
weathered to clay</t>
  </si>
  <si>
    <t>Clay with Basalt gravel</t>
  </si>
  <si>
    <t>Pyroclastics
highly weathered</t>
  </si>
  <si>
    <t>Breccia</t>
  </si>
  <si>
    <t>Clay with Basalt
gravel</t>
  </si>
  <si>
    <t>Pyroclastics highly weathered</t>
  </si>
  <si>
    <t>Basalt highly weathered</t>
  </si>
  <si>
    <t>Clay with Basalt
Gravel</t>
  </si>
  <si>
    <t>w</t>
  </si>
  <si>
    <t>T</t>
  </si>
  <si>
    <t>ID-BH-A</t>
  </si>
  <si>
    <t>z-sup</t>
  </si>
  <si>
    <t>z-inf</t>
  </si>
  <si>
    <t>descr</t>
  </si>
  <si>
    <t>gammad</t>
  </si>
  <si>
    <t>ucs</t>
  </si>
  <si>
    <t>ES</t>
  </si>
  <si>
    <t>nu</t>
  </si>
  <si>
    <t>IS50</t>
  </si>
  <si>
    <t>LL</t>
  </si>
  <si>
    <t>IP</t>
  </si>
  <si>
    <t>dy_unit</t>
  </si>
  <si>
    <t>tuff-breccia</t>
  </si>
  <si>
    <t>s</t>
  </si>
  <si>
    <t>basalt-weather</t>
  </si>
  <si>
    <t>Bs-coarse vesic</t>
  </si>
  <si>
    <t>Bs-vesc</t>
  </si>
  <si>
    <t>Bs-weath</t>
  </si>
  <si>
    <t>bs-to-tuff-breccia</t>
  </si>
  <si>
    <t>tuff-Breccia</t>
  </si>
  <si>
    <t>clay</t>
  </si>
  <si>
    <t>marl</t>
  </si>
  <si>
    <t xml:space="preserve">basalt grey dense </t>
  </si>
  <si>
    <t>Basalt grey highly crushed</t>
  </si>
  <si>
    <t>descr labo</t>
  </si>
  <si>
    <t>CH</t>
  </si>
  <si>
    <t>w_corr</t>
  </si>
  <si>
    <t>.</t>
  </si>
  <si>
    <t>Name_cod</t>
  </si>
  <si>
    <t>BS-01</t>
  </si>
  <si>
    <t>BS-02</t>
  </si>
  <si>
    <t>BS-03</t>
  </si>
  <si>
    <t>BS-04</t>
  </si>
  <si>
    <t>BS-05</t>
  </si>
  <si>
    <t>BS-06</t>
  </si>
  <si>
    <t>BS-19</t>
  </si>
  <si>
    <t>BS-20</t>
  </si>
  <si>
    <t>BS-21</t>
  </si>
  <si>
    <t>BS-22</t>
  </si>
  <si>
    <t>BS-23</t>
  </si>
  <si>
    <t>BS-24</t>
  </si>
  <si>
    <t>BS-25</t>
  </si>
  <si>
    <t>BS-26</t>
  </si>
  <si>
    <t>BS-27</t>
  </si>
  <si>
    <t>BS-28</t>
  </si>
  <si>
    <t>BS-29</t>
  </si>
  <si>
    <t>BS-30</t>
  </si>
  <si>
    <t>BS-31</t>
  </si>
  <si>
    <t>BS-32</t>
  </si>
  <si>
    <t>BS-33</t>
  </si>
  <si>
    <t>BS-34</t>
  </si>
  <si>
    <t>BS-35</t>
  </si>
  <si>
    <t>BS-36</t>
  </si>
  <si>
    <t>BS-37</t>
  </si>
  <si>
    <t>BS-38</t>
  </si>
  <si>
    <t>BS-39</t>
  </si>
  <si>
    <t>BS-40</t>
  </si>
  <si>
    <t>BS-41</t>
  </si>
  <si>
    <t>BS-42</t>
  </si>
  <si>
    <t>BS-43</t>
  </si>
  <si>
    <t>BS-44</t>
  </si>
  <si>
    <t>BS-45</t>
  </si>
  <si>
    <t>BS-46</t>
  </si>
  <si>
    <t>BS-47</t>
  </si>
  <si>
    <t>BS-48</t>
  </si>
  <si>
    <t>BS-49</t>
  </si>
  <si>
    <t>BS-50</t>
  </si>
  <si>
    <t>BS-51</t>
  </si>
  <si>
    <t>BS-52</t>
  </si>
  <si>
    <t>BS-53</t>
  </si>
  <si>
    <t>BS-54</t>
  </si>
  <si>
    <t>H-01</t>
  </si>
  <si>
    <t>H-02</t>
  </si>
  <si>
    <t>H-03</t>
  </si>
  <si>
    <t>H-04</t>
  </si>
  <si>
    <t>H-05</t>
  </si>
  <si>
    <t>G-01</t>
  </si>
  <si>
    <t>G-02</t>
  </si>
  <si>
    <t>G-03</t>
  </si>
  <si>
    <t>G-04</t>
  </si>
  <si>
    <t>G-05</t>
  </si>
  <si>
    <t>G-06</t>
  </si>
  <si>
    <t>G-07</t>
  </si>
  <si>
    <t>G-08</t>
  </si>
  <si>
    <t>G-09</t>
  </si>
  <si>
    <t>G-10</t>
  </si>
  <si>
    <t>G-11</t>
  </si>
  <si>
    <t>B-01</t>
  </si>
  <si>
    <t>B-02</t>
  </si>
  <si>
    <t>B-03</t>
  </si>
  <si>
    <t>B-04</t>
  </si>
  <si>
    <t>B-05</t>
  </si>
  <si>
    <t>B-06</t>
  </si>
  <si>
    <t>BS-16</t>
  </si>
  <si>
    <t>BS-16B</t>
  </si>
  <si>
    <t>BS-17</t>
  </si>
  <si>
    <t>BS-18</t>
  </si>
  <si>
    <t>C-01</t>
  </si>
  <si>
    <t>C-02</t>
  </si>
  <si>
    <t>C-03</t>
  </si>
  <si>
    <t>C-04</t>
  </si>
  <si>
    <t>C-05</t>
  </si>
  <si>
    <t>C-06</t>
  </si>
  <si>
    <t>B-10</t>
  </si>
  <si>
    <t>B-11</t>
  </si>
  <si>
    <t>B-12</t>
  </si>
  <si>
    <t>B-07</t>
  </si>
  <si>
    <t>B-08</t>
  </si>
  <si>
    <t>B-09</t>
  </si>
  <si>
    <t>PYR-10</t>
  </si>
  <si>
    <t>PYR-11</t>
  </si>
  <si>
    <t>PYR-13</t>
  </si>
  <si>
    <t>PYR-14</t>
  </si>
  <si>
    <t>PYR-15</t>
  </si>
  <si>
    <t>PYR-16</t>
  </si>
  <si>
    <t>PYR-17</t>
  </si>
  <si>
    <t>PYR-18</t>
  </si>
  <si>
    <t>PYR-01</t>
  </si>
  <si>
    <t>PYR-02</t>
  </si>
  <si>
    <t>PYR-03</t>
  </si>
  <si>
    <t>PYR-04</t>
  </si>
  <si>
    <t>PYR-05</t>
  </si>
  <si>
    <t>PYR-06</t>
  </si>
  <si>
    <t>PYR-07</t>
  </si>
  <si>
    <t>PYR-08</t>
  </si>
  <si>
    <t>sample_origin</t>
  </si>
  <si>
    <t>face</t>
  </si>
  <si>
    <t>bh</t>
  </si>
  <si>
    <t>GSI</t>
  </si>
  <si>
    <t>GSI_2</t>
  </si>
  <si>
    <t>Ep1</t>
  </si>
  <si>
    <t>Ep2</t>
  </si>
  <si>
    <t>Er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</si>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</sst>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vertical="top"/>
    </xf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E235"/>
  <sheetViews>
    <sheetView tabSelected="1" zoomScale="55" zoomScaleNormal="55" workbookViewId="0">
      <pane ySplit="1" topLeftCell="A2" activePane="bottomLeft" state="frozen"/>
      <selection activeCell="W1" sqref="W1"/>
      <selection pane="bottomLeft" activeCell="Q60" sqref="Q60:Q75"/>
    </sheetView>
  </sheetViews>
  <sheetFormatPr defaultRowHeight="14.4"/>
  <cols>
    <col min="2" max="2" width="12.33203125" style="15" bestFit="1" customWidth="1"/>
    <col min="3" max="3" width="12.33203125" style="15" customWidth="1"/>
    <col min="4" max="4" width="16.44140625" bestFit="1" customWidth="1"/>
    <col min="5" max="5" width="16.6640625" bestFit="1" customWidth="1"/>
    <col min="6" max="6" width="15" bestFit="1" customWidth="1"/>
    <col min="7" max="7" width="16.33203125" bestFit="1" customWidth="1"/>
    <col min="8" max="8" width="7.5546875" style="6" bestFit="1" customWidth="1"/>
    <col min="9" max="9" width="10.5546875" style="6" bestFit="1" customWidth="1"/>
    <col min="10" max="10" width="10.77734375" style="6" bestFit="1" customWidth="1"/>
    <col min="11" max="11" width="12.33203125" bestFit="1" customWidth="1"/>
    <col min="12" max="12" width="14.6640625" bestFit="1" customWidth="1"/>
    <col min="13" max="13" width="11.88671875" bestFit="1" customWidth="1"/>
    <col min="14" max="14" width="13.44140625" bestFit="1" customWidth="1"/>
    <col min="15" max="15" width="11.33203125" bestFit="1" customWidth="1"/>
    <col min="16" max="19" width="18.109375" style="4" customWidth="1"/>
    <col min="20" max="20" width="15.21875" style="4" customWidth="1"/>
    <col min="21" max="21" width="10.21875" style="18" customWidth="1"/>
    <col min="22" max="22" width="14.109375" style="4" customWidth="1"/>
    <col min="23" max="23" width="9.33203125" style="4" customWidth="1"/>
    <col min="24" max="24" width="11.21875" style="4" customWidth="1"/>
    <col min="25" max="25" width="13.5546875" style="4" customWidth="1"/>
    <col min="26" max="26" width="11.33203125" style="4" customWidth="1"/>
    <col min="27" max="27" width="21.109375" style="4" customWidth="1"/>
    <col min="28" max="28" width="11.21875" style="4" customWidth="1"/>
    <col min="29" max="29" width="16" bestFit="1" customWidth="1"/>
    <col min="30" max="30" width="15.33203125" customWidth="1"/>
    <col min="31" max="31" width="16.109375" customWidth="1"/>
    <col min="32" max="32" width="15.33203125" customWidth="1"/>
    <col min="33" max="33" width="48.33203125" customWidth="1"/>
    <col min="34" max="34" width="14.6640625" customWidth="1"/>
    <col min="35" max="35" width="7.44140625" bestFit="1" customWidth="1"/>
    <col min="40" max="40" width="32.88671875" customWidth="1"/>
    <col min="41" max="42" width="15.109375" customWidth="1"/>
    <col min="43" max="43" width="6.77734375" style="22" bestFit="1" customWidth="1"/>
    <col min="44" max="44" width="8.77734375" style="22" customWidth="1"/>
    <col min="49" max="49" width="15.21875" bestFit="1" customWidth="1"/>
  </cols>
  <sheetData>
    <row r="1" spans="1:57" s="11" customFormat="1" ht="44.4" customHeight="1">
      <c r="A1" s="11" t="s">
        <v>593</v>
      </c>
      <c r="B1" s="14" t="s">
        <v>0</v>
      </c>
      <c r="C1" s="14" t="s">
        <v>690</v>
      </c>
      <c r="D1" s="8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9" t="s">
        <v>6</v>
      </c>
      <c r="J1" s="9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513</v>
      </c>
      <c r="P1" s="8" t="s">
        <v>12</v>
      </c>
      <c r="Q1" s="8" t="s">
        <v>693</v>
      </c>
      <c r="R1" s="8" t="s">
        <v>694</v>
      </c>
      <c r="S1" s="8" t="s">
        <v>537</v>
      </c>
      <c r="T1" s="8" t="s">
        <v>521</v>
      </c>
      <c r="U1" s="16" t="s">
        <v>532</v>
      </c>
      <c r="V1" s="8" t="s">
        <v>527</v>
      </c>
      <c r="W1" s="8" t="s">
        <v>529</v>
      </c>
      <c r="X1" s="8" t="s">
        <v>528</v>
      </c>
      <c r="Y1" s="8" t="s">
        <v>531</v>
      </c>
      <c r="Z1" s="8" t="s">
        <v>530</v>
      </c>
      <c r="AA1" s="8" t="s">
        <v>544</v>
      </c>
      <c r="AB1" s="8" t="s">
        <v>528</v>
      </c>
      <c r="AC1" s="8" t="s">
        <v>13</v>
      </c>
      <c r="AD1" s="20" t="s">
        <v>541</v>
      </c>
      <c r="AE1" s="20" t="s">
        <v>540</v>
      </c>
      <c r="AF1" s="20" t="s">
        <v>542</v>
      </c>
      <c r="AG1" s="8" t="s">
        <v>14</v>
      </c>
      <c r="AH1" s="10" t="s">
        <v>519</v>
      </c>
      <c r="AI1" s="8" t="s">
        <v>538</v>
      </c>
      <c r="AJ1" s="10" t="s">
        <v>565</v>
      </c>
      <c r="AL1" s="11" t="s">
        <v>566</v>
      </c>
      <c r="AM1" s="11" t="s">
        <v>567</v>
      </c>
      <c r="AN1" s="11" t="s">
        <v>568</v>
      </c>
      <c r="AO1" s="11" t="s">
        <v>589</v>
      </c>
      <c r="AQ1" s="24" t="s">
        <v>563</v>
      </c>
      <c r="AR1" s="24" t="s">
        <v>591</v>
      </c>
      <c r="AS1" s="11" t="s">
        <v>576</v>
      </c>
      <c r="AT1" s="11" t="s">
        <v>569</v>
      </c>
      <c r="AU1" s="11" t="s">
        <v>570</v>
      </c>
      <c r="AV1" s="11" t="s">
        <v>571</v>
      </c>
      <c r="AW1" s="11" t="s">
        <v>572</v>
      </c>
      <c r="AX1" s="11" t="s">
        <v>573</v>
      </c>
      <c r="AY1" s="11" t="s">
        <v>564</v>
      </c>
      <c r="AZ1" s="11" t="s">
        <v>574</v>
      </c>
      <c r="BA1" s="11" t="s">
        <v>575</v>
      </c>
      <c r="BB1" s="11" t="s">
        <v>695</v>
      </c>
      <c r="BC1" s="11" t="s">
        <v>696</v>
      </c>
      <c r="BD1" s="11" t="s">
        <v>697</v>
      </c>
      <c r="BE1" s="11" t="s">
        <v>698</v>
      </c>
    </row>
    <row r="2" spans="1:57" hidden="1">
      <c r="A2" t="s">
        <v>594</v>
      </c>
      <c r="B2" s="15" t="s">
        <v>15</v>
      </c>
      <c r="C2" s="15" t="s">
        <v>691</v>
      </c>
      <c r="D2">
        <v>2805</v>
      </c>
      <c r="E2" t="s">
        <v>38</v>
      </c>
      <c r="F2" t="s">
        <v>53</v>
      </c>
      <c r="G2" t="s">
        <v>53</v>
      </c>
      <c r="H2" s="6" t="s">
        <v>54</v>
      </c>
      <c r="I2" s="6" t="s">
        <v>72</v>
      </c>
      <c r="J2" s="6" t="s">
        <v>78</v>
      </c>
      <c r="K2" t="s">
        <v>53</v>
      </c>
      <c r="L2" t="s">
        <v>53</v>
      </c>
      <c r="M2" t="s">
        <v>53</v>
      </c>
      <c r="N2" t="s">
        <v>53</v>
      </c>
      <c r="O2">
        <v>1</v>
      </c>
      <c r="P2" s="4" t="s">
        <v>53</v>
      </c>
      <c r="Q2" s="4">
        <v>52</v>
      </c>
      <c r="S2" s="4" t="s">
        <v>522</v>
      </c>
      <c r="T2" s="12">
        <v>57</v>
      </c>
      <c r="U2" s="17">
        <v>-1</v>
      </c>
      <c r="V2" s="5">
        <v>4</v>
      </c>
      <c r="W2" s="4">
        <v>7</v>
      </c>
      <c r="X2" s="4">
        <v>13</v>
      </c>
      <c r="Y2" s="4">
        <v>10</v>
      </c>
      <c r="Z2" s="4">
        <v>45</v>
      </c>
      <c r="AA2" s="4" t="s">
        <v>533</v>
      </c>
      <c r="AC2" t="s">
        <v>514</v>
      </c>
      <c r="AD2" s="4">
        <f>VLOOKUP(B2,ci!$A$1:$I$96,9,FALSE)</f>
        <v>4</v>
      </c>
      <c r="AE2" s="4">
        <f>IFERROR(VLOOKUP(B2,cw!$B$1:$K$96,10,FALSE),0)</f>
        <v>0</v>
      </c>
      <c r="AF2" s="4">
        <f>IF(AE2&gt;=10,AE2-10+1,IF(AD2=4,5,IF(AD2=0,6,IF(AD2=1,0,100))))</f>
        <v>5</v>
      </c>
      <c r="AG2" t="s">
        <v>83</v>
      </c>
      <c r="AI2" s="4">
        <v>1</v>
      </c>
    </row>
    <row r="3" spans="1:57" hidden="1">
      <c r="A3" t="s">
        <v>595</v>
      </c>
      <c r="B3" s="15" t="s">
        <v>16</v>
      </c>
      <c r="C3" s="15" t="s">
        <v>691</v>
      </c>
      <c r="D3">
        <v>2732</v>
      </c>
      <c r="E3" t="s">
        <v>39</v>
      </c>
      <c r="F3" t="s">
        <v>53</v>
      </c>
      <c r="G3" t="s">
        <v>53</v>
      </c>
      <c r="H3" s="6" t="s">
        <v>55</v>
      </c>
      <c r="I3" s="6" t="s">
        <v>73</v>
      </c>
      <c r="J3" s="6" t="s">
        <v>78</v>
      </c>
      <c r="K3" t="s">
        <v>53</v>
      </c>
      <c r="L3" t="s">
        <v>53</v>
      </c>
      <c r="M3" t="s">
        <v>53</v>
      </c>
      <c r="N3" t="s">
        <v>53</v>
      </c>
      <c r="O3">
        <v>1</v>
      </c>
      <c r="P3" s="4" t="s">
        <v>53</v>
      </c>
      <c r="Q3" s="4">
        <v>52</v>
      </c>
      <c r="S3" s="4" t="s">
        <v>522</v>
      </c>
      <c r="T3" s="13">
        <v>54</v>
      </c>
      <c r="U3" s="17">
        <v>-1</v>
      </c>
      <c r="V3" s="5">
        <v>2</v>
      </c>
      <c r="W3" s="5">
        <v>7</v>
      </c>
      <c r="X3" s="5">
        <v>13</v>
      </c>
      <c r="Y3" s="5">
        <v>10</v>
      </c>
      <c r="Z3" s="5">
        <v>45</v>
      </c>
      <c r="AA3" s="5" t="s">
        <v>533</v>
      </c>
      <c r="AB3" s="5"/>
      <c r="AC3" t="s">
        <v>514</v>
      </c>
      <c r="AD3" s="4">
        <f>VLOOKUP(B3,ci!$A$1:$I$96,9,FALSE)</f>
        <v>4</v>
      </c>
      <c r="AE3" s="4">
        <f>IFERROR(VLOOKUP(B3,cw!$B$1:$K$96,10,FALSE),0)</f>
        <v>0</v>
      </c>
      <c r="AF3" s="4">
        <f t="shared" ref="AF3:AF66" si="0">IF(AE3&gt;=10,AE3-10+1,IF(AD3=4,5,IF(AD3=0,6,IF(AD3=1,0,100))))</f>
        <v>5</v>
      </c>
      <c r="AG3" t="s">
        <v>84</v>
      </c>
      <c r="AI3" s="17">
        <v>2</v>
      </c>
    </row>
    <row r="4" spans="1:57" hidden="1">
      <c r="A4" t="s">
        <v>596</v>
      </c>
      <c r="B4" s="15" t="s">
        <v>17</v>
      </c>
      <c r="C4" s="15" t="s">
        <v>691</v>
      </c>
      <c r="D4">
        <v>2758</v>
      </c>
      <c r="E4" t="s">
        <v>40</v>
      </c>
      <c r="F4" t="s">
        <v>53</v>
      </c>
      <c r="G4" t="s">
        <v>53</v>
      </c>
      <c r="H4" s="6" t="s">
        <v>56</v>
      </c>
      <c r="I4" s="6" t="s">
        <v>74</v>
      </c>
      <c r="J4" s="6" t="s">
        <v>79</v>
      </c>
      <c r="K4" t="s">
        <v>53</v>
      </c>
      <c r="L4" t="s">
        <v>53</v>
      </c>
      <c r="M4" t="s">
        <v>53</v>
      </c>
      <c r="N4" t="s">
        <v>53</v>
      </c>
      <c r="O4">
        <v>1</v>
      </c>
      <c r="P4" s="4" t="s">
        <v>53</v>
      </c>
      <c r="Q4" s="4">
        <v>42</v>
      </c>
      <c r="S4" s="4" t="s">
        <v>522</v>
      </c>
      <c r="T4" s="13">
        <v>50.5</v>
      </c>
      <c r="U4" s="17">
        <v>-1</v>
      </c>
      <c r="V4" s="5">
        <v>3</v>
      </c>
      <c r="W4" s="5">
        <v>7</v>
      </c>
      <c r="X4" s="5">
        <v>13</v>
      </c>
      <c r="Y4" s="5">
        <v>10</v>
      </c>
      <c r="Z4" s="5">
        <v>42</v>
      </c>
      <c r="AA4" s="5" t="s">
        <v>533</v>
      </c>
      <c r="AB4" s="5"/>
      <c r="AC4" t="s">
        <v>514</v>
      </c>
      <c r="AD4" s="4">
        <f>VLOOKUP(B4,ci!$A$1:$I$96,9,FALSE)</f>
        <v>0</v>
      </c>
      <c r="AE4" s="4">
        <f>IFERROR(VLOOKUP(B4,cw!$B$1:$K$96,10,FALSE),0)</f>
        <v>0</v>
      </c>
      <c r="AF4" s="4">
        <f t="shared" si="0"/>
        <v>6</v>
      </c>
      <c r="AG4" t="s">
        <v>85</v>
      </c>
      <c r="AI4" s="4">
        <v>3</v>
      </c>
    </row>
    <row r="5" spans="1:57" hidden="1">
      <c r="A5" t="s">
        <v>597</v>
      </c>
      <c r="B5" s="15" t="s">
        <v>18</v>
      </c>
      <c r="C5" s="15" t="s">
        <v>691</v>
      </c>
      <c r="D5">
        <v>2240</v>
      </c>
      <c r="E5" t="s">
        <v>41</v>
      </c>
      <c r="F5" t="s">
        <v>53</v>
      </c>
      <c r="G5" t="s">
        <v>53</v>
      </c>
      <c r="H5" s="6" t="s">
        <v>57</v>
      </c>
      <c r="I5" s="6" t="s">
        <v>75</v>
      </c>
      <c r="J5" s="6" t="s">
        <v>80</v>
      </c>
      <c r="K5" t="s">
        <v>53</v>
      </c>
      <c r="L5" t="s">
        <v>53</v>
      </c>
      <c r="M5" t="s">
        <v>53</v>
      </c>
      <c r="N5" t="s">
        <v>53</v>
      </c>
      <c r="O5">
        <v>1</v>
      </c>
      <c r="P5" s="4" t="s">
        <v>53</v>
      </c>
      <c r="Q5" s="4">
        <v>47</v>
      </c>
      <c r="S5" s="4" t="s">
        <v>522</v>
      </c>
      <c r="T5" s="13">
        <v>246</v>
      </c>
      <c r="U5" s="17">
        <v>1</v>
      </c>
      <c r="V5" s="5">
        <v>2</v>
      </c>
      <c r="W5" s="5">
        <v>7</v>
      </c>
      <c r="X5" s="5">
        <v>13</v>
      </c>
      <c r="Y5" s="5">
        <v>8</v>
      </c>
      <c r="Z5" s="5">
        <v>46</v>
      </c>
      <c r="AA5" s="5" t="s">
        <v>545</v>
      </c>
      <c r="AB5" s="5"/>
      <c r="AC5" t="s">
        <v>518</v>
      </c>
      <c r="AD5" s="4">
        <f>VLOOKUP(B5,ci!$A$1:$I$96,9,FALSE)</f>
        <v>2</v>
      </c>
      <c r="AE5" s="4">
        <f>IFERROR(VLOOKUP(B5,cw!$B$1:$K$96,10,FALSE),0)</f>
        <v>3</v>
      </c>
      <c r="AF5" s="4">
        <f>IF(AE5&gt;=10,AE5-10+1,IF(AD5=4,5,IF(AD5=0,6,IF(AD5=1,0,100))))</f>
        <v>100</v>
      </c>
      <c r="AG5" t="s">
        <v>86</v>
      </c>
      <c r="AI5" s="17">
        <v>4</v>
      </c>
    </row>
    <row r="6" spans="1:57" hidden="1">
      <c r="A6" t="s">
        <v>598</v>
      </c>
      <c r="B6" s="15" t="s">
        <v>19</v>
      </c>
      <c r="C6" s="15" t="s">
        <v>691</v>
      </c>
      <c r="D6">
        <v>2578</v>
      </c>
      <c r="E6" t="s">
        <v>42</v>
      </c>
      <c r="F6" t="s">
        <v>53</v>
      </c>
      <c r="G6" t="s">
        <v>53</v>
      </c>
      <c r="H6" s="6" t="s">
        <v>58</v>
      </c>
      <c r="I6" s="6" t="s">
        <v>76</v>
      </c>
      <c r="J6" s="6" t="s">
        <v>81</v>
      </c>
      <c r="K6" t="s">
        <v>53</v>
      </c>
      <c r="L6" t="s">
        <v>53</v>
      </c>
      <c r="M6" t="s">
        <v>53</v>
      </c>
      <c r="N6" t="s">
        <v>53</v>
      </c>
      <c r="O6">
        <v>1</v>
      </c>
      <c r="P6" s="4" t="s">
        <v>53</v>
      </c>
      <c r="Q6" s="4">
        <v>47</v>
      </c>
      <c r="S6" s="4" t="s">
        <v>522</v>
      </c>
      <c r="T6" s="13">
        <v>249.5</v>
      </c>
      <c r="U6" s="17">
        <v>1</v>
      </c>
      <c r="V6" s="5">
        <v>2</v>
      </c>
      <c r="W6" s="5">
        <v>7</v>
      </c>
      <c r="X6" s="5">
        <v>13</v>
      </c>
      <c r="Y6" s="5">
        <v>8</v>
      </c>
      <c r="Z6" s="5">
        <v>43</v>
      </c>
      <c r="AA6" s="5" t="s">
        <v>545</v>
      </c>
      <c r="AB6" s="5"/>
      <c r="AC6" t="s">
        <v>518</v>
      </c>
      <c r="AD6" s="4">
        <f>VLOOKUP(B6,ci!$A$1:$I$96,9,FALSE)</f>
        <v>2</v>
      </c>
      <c r="AE6" s="4">
        <f>IFERROR(VLOOKUP(B6,cw!$B$1:$K$96,10,FALSE),0)</f>
        <v>4</v>
      </c>
      <c r="AF6" s="4">
        <f t="shared" si="0"/>
        <v>100</v>
      </c>
      <c r="AG6" t="s">
        <v>87</v>
      </c>
      <c r="AI6" s="4">
        <v>5</v>
      </c>
    </row>
    <row r="7" spans="1:57" hidden="1">
      <c r="A7" t="s">
        <v>599</v>
      </c>
      <c r="B7" s="15" t="s">
        <v>20</v>
      </c>
      <c r="C7" s="15" t="s">
        <v>691</v>
      </c>
      <c r="D7">
        <v>2411</v>
      </c>
      <c r="E7" t="s">
        <v>43</v>
      </c>
      <c r="F7" t="s">
        <v>53</v>
      </c>
      <c r="G7" t="s">
        <v>53</v>
      </c>
      <c r="H7" s="6" t="s">
        <v>59</v>
      </c>
      <c r="I7" s="6" t="s">
        <v>77</v>
      </c>
      <c r="J7" s="6" t="s">
        <v>82</v>
      </c>
      <c r="K7" t="s">
        <v>53</v>
      </c>
      <c r="L7" t="s">
        <v>53</v>
      </c>
      <c r="M7" t="s">
        <v>53</v>
      </c>
      <c r="N7" t="s">
        <v>53</v>
      </c>
      <c r="O7">
        <v>1</v>
      </c>
      <c r="P7" s="4" t="s">
        <v>53</v>
      </c>
      <c r="Q7" s="4">
        <v>52</v>
      </c>
      <c r="S7" s="4" t="s">
        <v>522</v>
      </c>
      <c r="T7" s="13">
        <v>379.8</v>
      </c>
      <c r="U7" s="17">
        <v>-1</v>
      </c>
      <c r="V7" s="5">
        <v>4.5</v>
      </c>
      <c r="W7" s="5">
        <v>7</v>
      </c>
      <c r="X7" s="5">
        <v>8</v>
      </c>
      <c r="Y7" s="5">
        <v>10</v>
      </c>
      <c r="Z7" s="5">
        <v>41</v>
      </c>
      <c r="AA7" s="5" t="s">
        <v>533</v>
      </c>
      <c r="AB7" s="5"/>
      <c r="AC7" t="s">
        <v>514</v>
      </c>
      <c r="AD7" s="4">
        <f>VLOOKUP(B7,ci!$A$1:$I$96,9,FALSE)</f>
        <v>0</v>
      </c>
      <c r="AE7" s="4">
        <f>IFERROR(VLOOKUP(B7,cw!$B$1:$K$96,10,FALSE),0)</f>
        <v>0</v>
      </c>
      <c r="AF7" s="4">
        <f t="shared" si="0"/>
        <v>6</v>
      </c>
      <c r="AG7" t="s">
        <v>88</v>
      </c>
      <c r="AI7" s="17">
        <v>6</v>
      </c>
    </row>
    <row r="8" spans="1:57" hidden="1">
      <c r="A8" t="s">
        <v>600</v>
      </c>
      <c r="B8" s="15" t="s">
        <v>21</v>
      </c>
      <c r="C8" s="15" t="s">
        <v>691</v>
      </c>
      <c r="D8">
        <v>1819</v>
      </c>
      <c r="E8" t="s">
        <v>44</v>
      </c>
      <c r="F8" t="s">
        <v>53</v>
      </c>
      <c r="G8" t="s">
        <v>53</v>
      </c>
      <c r="H8" s="6" t="s">
        <v>60</v>
      </c>
      <c r="I8" s="6" t="s">
        <v>53</v>
      </c>
      <c r="J8" s="6" t="s">
        <v>53</v>
      </c>
      <c r="K8" t="s">
        <v>53</v>
      </c>
      <c r="L8" t="s">
        <v>53</v>
      </c>
      <c r="M8" t="s">
        <v>53</v>
      </c>
      <c r="N8" t="s">
        <v>53</v>
      </c>
      <c r="O8">
        <v>1</v>
      </c>
      <c r="P8" s="4" t="s">
        <v>53</v>
      </c>
      <c r="Q8" s="4">
        <v>44</v>
      </c>
      <c r="S8" s="4" t="s">
        <v>522</v>
      </c>
      <c r="T8" s="13">
        <v>755.4</v>
      </c>
      <c r="U8" s="17">
        <v>0</v>
      </c>
      <c r="V8" s="5">
        <v>7</v>
      </c>
      <c r="W8" s="5">
        <v>2</v>
      </c>
      <c r="X8" s="5">
        <v>13</v>
      </c>
      <c r="Y8" s="5">
        <v>15</v>
      </c>
      <c r="Z8" s="5">
        <v>41</v>
      </c>
      <c r="AA8" s="5" t="s">
        <v>534</v>
      </c>
      <c r="AB8" s="5"/>
      <c r="AC8" t="s">
        <v>515</v>
      </c>
      <c r="AD8" s="4">
        <f>VLOOKUP(B8,ci!$A$1:$I$96,9,FALSE)</f>
        <v>2</v>
      </c>
      <c r="AE8" s="4">
        <f>IFERROR(VLOOKUP(B8,cw!$B$1:$K$96,10,FALSE),0)</f>
        <v>2</v>
      </c>
      <c r="AF8" s="4">
        <f t="shared" si="0"/>
        <v>100</v>
      </c>
      <c r="AG8" t="s">
        <v>89</v>
      </c>
      <c r="AI8" s="4">
        <v>7</v>
      </c>
    </row>
    <row r="9" spans="1:57" hidden="1">
      <c r="A9" t="s">
        <v>601</v>
      </c>
      <c r="B9" s="15" t="s">
        <v>22</v>
      </c>
      <c r="C9" s="15" t="s">
        <v>691</v>
      </c>
      <c r="D9">
        <v>1780</v>
      </c>
      <c r="E9" t="s">
        <v>45</v>
      </c>
      <c r="F9" t="s">
        <v>53</v>
      </c>
      <c r="G9" t="s">
        <v>53</v>
      </c>
      <c r="H9" s="6" t="s">
        <v>61</v>
      </c>
      <c r="I9" s="6" t="s">
        <v>53</v>
      </c>
      <c r="J9" s="6" t="s">
        <v>53</v>
      </c>
      <c r="K9" t="s">
        <v>53</v>
      </c>
      <c r="L9" t="s">
        <v>53</v>
      </c>
      <c r="M9" t="s">
        <v>53</v>
      </c>
      <c r="N9" t="s">
        <v>53</v>
      </c>
      <c r="O9">
        <v>1</v>
      </c>
      <c r="P9" s="4" t="s">
        <v>53</v>
      </c>
      <c r="Q9" s="4">
        <v>44</v>
      </c>
      <c r="S9" s="4" t="s">
        <v>522</v>
      </c>
      <c r="T9" s="13">
        <v>755.4</v>
      </c>
      <c r="U9" s="17">
        <v>0</v>
      </c>
      <c r="V9" s="5">
        <v>6</v>
      </c>
      <c r="W9" s="5">
        <v>2</v>
      </c>
      <c r="X9" s="5">
        <v>13</v>
      </c>
      <c r="Y9" s="5">
        <v>15</v>
      </c>
      <c r="Z9" s="5">
        <v>41</v>
      </c>
      <c r="AA9" s="5" t="s">
        <v>534</v>
      </c>
      <c r="AB9" s="5"/>
      <c r="AC9" t="s">
        <v>515</v>
      </c>
      <c r="AD9" s="4">
        <f>VLOOKUP(B9,ci!$A$1:$I$96,9,FALSE)</f>
        <v>2</v>
      </c>
      <c r="AE9" s="4">
        <f>IFERROR(VLOOKUP(B9,cw!$B$1:$K$96,10,FALSE),0)</f>
        <v>2</v>
      </c>
      <c r="AF9" s="4">
        <f t="shared" si="0"/>
        <v>100</v>
      </c>
      <c r="AG9" t="s">
        <v>90</v>
      </c>
      <c r="AI9" s="17">
        <v>8</v>
      </c>
    </row>
    <row r="10" spans="1:57" hidden="1">
      <c r="A10" t="s">
        <v>602</v>
      </c>
      <c r="B10" s="15" t="s">
        <v>23</v>
      </c>
      <c r="C10" s="15" t="s">
        <v>691</v>
      </c>
      <c r="D10">
        <v>1739</v>
      </c>
      <c r="E10" t="s">
        <v>46</v>
      </c>
      <c r="F10" t="s">
        <v>53</v>
      </c>
      <c r="G10" t="s">
        <v>53</v>
      </c>
      <c r="H10" s="6" t="s">
        <v>62</v>
      </c>
      <c r="I10" s="6" t="s">
        <v>53</v>
      </c>
      <c r="J10" s="6" t="s">
        <v>53</v>
      </c>
      <c r="K10" t="s">
        <v>53</v>
      </c>
      <c r="L10" t="s">
        <v>53</v>
      </c>
      <c r="M10" t="s">
        <v>53</v>
      </c>
      <c r="N10" t="s">
        <v>53</v>
      </c>
      <c r="O10">
        <v>1</v>
      </c>
      <c r="P10" s="4" t="s">
        <v>53</v>
      </c>
      <c r="Q10" s="4">
        <v>44</v>
      </c>
      <c r="S10" s="4" t="s">
        <v>522</v>
      </c>
      <c r="T10" s="13">
        <v>755.4</v>
      </c>
      <c r="U10" s="17">
        <v>0</v>
      </c>
      <c r="V10" s="5">
        <v>5</v>
      </c>
      <c r="W10" s="5">
        <v>2</v>
      </c>
      <c r="X10" s="5">
        <v>13</v>
      </c>
      <c r="Y10" s="5">
        <v>15</v>
      </c>
      <c r="Z10" s="5">
        <v>41</v>
      </c>
      <c r="AA10" s="5" t="s">
        <v>534</v>
      </c>
      <c r="AB10" s="5"/>
      <c r="AC10" t="s">
        <v>515</v>
      </c>
      <c r="AD10" s="4">
        <f>VLOOKUP(B10,ci!$A$1:$I$96,9,FALSE)</f>
        <v>2</v>
      </c>
      <c r="AE10" s="4">
        <f>IFERROR(VLOOKUP(B10,cw!$B$1:$K$96,10,FALSE),0)</f>
        <v>2</v>
      </c>
      <c r="AF10" s="4">
        <f t="shared" si="0"/>
        <v>100</v>
      </c>
      <c r="AG10" t="s">
        <v>91</v>
      </c>
      <c r="AI10" s="4">
        <v>9</v>
      </c>
    </row>
    <row r="11" spans="1:57" hidden="1">
      <c r="A11" t="s">
        <v>603</v>
      </c>
      <c r="B11" s="15" t="s">
        <v>24</v>
      </c>
      <c r="C11" s="15" t="s">
        <v>691</v>
      </c>
      <c r="D11">
        <v>1798</v>
      </c>
      <c r="E11" t="s">
        <v>45</v>
      </c>
      <c r="F11" t="s">
        <v>53</v>
      </c>
      <c r="G11" t="s">
        <v>53</v>
      </c>
      <c r="H11" s="6" t="s">
        <v>63</v>
      </c>
      <c r="I11" s="6" t="s">
        <v>53</v>
      </c>
      <c r="J11" s="6" t="s">
        <v>53</v>
      </c>
      <c r="K11" t="s">
        <v>53</v>
      </c>
      <c r="L11" t="s">
        <v>53</v>
      </c>
      <c r="M11" t="s">
        <v>53</v>
      </c>
      <c r="N11" t="s">
        <v>53</v>
      </c>
      <c r="O11">
        <v>1</v>
      </c>
      <c r="P11" s="4" t="s">
        <v>53</v>
      </c>
      <c r="Q11" s="4">
        <v>44</v>
      </c>
      <c r="S11" s="4" t="s">
        <v>522</v>
      </c>
      <c r="T11" s="13">
        <v>758.6</v>
      </c>
      <c r="U11" s="17">
        <v>0</v>
      </c>
      <c r="V11" s="5">
        <v>7</v>
      </c>
      <c r="W11" s="5">
        <v>2</v>
      </c>
      <c r="X11" s="5">
        <v>13</v>
      </c>
      <c r="Y11" s="5">
        <v>15</v>
      </c>
      <c r="Z11" s="5">
        <v>41</v>
      </c>
      <c r="AA11" s="5" t="s">
        <v>534</v>
      </c>
      <c r="AB11" s="5"/>
      <c r="AC11" t="s">
        <v>515</v>
      </c>
      <c r="AD11" s="4">
        <f>VLOOKUP(B11,ci!$A$1:$I$96,9,FALSE)</f>
        <v>2</v>
      </c>
      <c r="AE11" s="4">
        <f>IFERROR(VLOOKUP(B11,cw!$B$1:$K$96,10,FALSE),0)</f>
        <v>2</v>
      </c>
      <c r="AF11" s="4">
        <f t="shared" si="0"/>
        <v>100</v>
      </c>
      <c r="AG11" t="s">
        <v>92</v>
      </c>
      <c r="AI11" s="17">
        <v>10</v>
      </c>
    </row>
    <row r="12" spans="1:57" hidden="1">
      <c r="A12" t="s">
        <v>604</v>
      </c>
      <c r="B12" s="15" t="s">
        <v>25</v>
      </c>
      <c r="C12" s="15" t="s">
        <v>691</v>
      </c>
      <c r="D12">
        <v>1804</v>
      </c>
      <c r="E12" t="s">
        <v>47</v>
      </c>
      <c r="F12" t="s">
        <v>53</v>
      </c>
      <c r="G12" t="s">
        <v>53</v>
      </c>
      <c r="H12" s="6" t="s">
        <v>64</v>
      </c>
      <c r="I12" s="6" t="s">
        <v>53</v>
      </c>
      <c r="J12" s="6" t="s">
        <v>53</v>
      </c>
      <c r="K12" t="s">
        <v>53</v>
      </c>
      <c r="L12" t="s">
        <v>53</v>
      </c>
      <c r="M12" t="s">
        <v>53</v>
      </c>
      <c r="N12" t="s">
        <v>53</v>
      </c>
      <c r="O12">
        <v>1</v>
      </c>
      <c r="P12" s="4" t="s">
        <v>53</v>
      </c>
      <c r="Q12" s="4">
        <v>44</v>
      </c>
      <c r="S12" s="4" t="s">
        <v>522</v>
      </c>
      <c r="T12" s="13">
        <v>758.6</v>
      </c>
      <c r="U12" s="17">
        <v>0</v>
      </c>
      <c r="V12" s="5">
        <v>6</v>
      </c>
      <c r="W12" s="5">
        <v>2</v>
      </c>
      <c r="X12" s="5">
        <v>13</v>
      </c>
      <c r="Y12" s="5">
        <v>15</v>
      </c>
      <c r="Z12" s="5">
        <v>41</v>
      </c>
      <c r="AA12" s="5" t="s">
        <v>534</v>
      </c>
      <c r="AB12" s="5"/>
      <c r="AC12" t="s">
        <v>515</v>
      </c>
      <c r="AD12" s="4">
        <f>VLOOKUP(B12,ci!$A$1:$I$96,9,FALSE)</f>
        <v>2</v>
      </c>
      <c r="AE12" s="4">
        <f>IFERROR(VLOOKUP(B12,cw!$B$1:$K$96,10,FALSE),0)</f>
        <v>2</v>
      </c>
      <c r="AF12" s="4">
        <f t="shared" si="0"/>
        <v>100</v>
      </c>
      <c r="AG12" t="s">
        <v>93</v>
      </c>
      <c r="AI12" s="4">
        <v>11</v>
      </c>
    </row>
    <row r="13" spans="1:57" hidden="1">
      <c r="A13" t="s">
        <v>605</v>
      </c>
      <c r="B13" s="15" t="s">
        <v>26</v>
      </c>
      <c r="C13" s="15" t="s">
        <v>691</v>
      </c>
      <c r="D13">
        <v>1830</v>
      </c>
      <c r="E13" t="s">
        <v>48</v>
      </c>
      <c r="F13" t="s">
        <v>53</v>
      </c>
      <c r="G13" t="s">
        <v>53</v>
      </c>
      <c r="H13" s="6" t="s">
        <v>65</v>
      </c>
      <c r="I13" s="6" t="s">
        <v>53</v>
      </c>
      <c r="J13" s="6" t="s">
        <v>53</v>
      </c>
      <c r="K13" t="s">
        <v>53</v>
      </c>
      <c r="L13" t="s">
        <v>53</v>
      </c>
      <c r="M13" t="s">
        <v>53</v>
      </c>
      <c r="N13" t="s">
        <v>53</v>
      </c>
      <c r="O13">
        <v>1</v>
      </c>
      <c r="P13" s="4" t="s">
        <v>53</v>
      </c>
      <c r="Q13" s="4">
        <v>44</v>
      </c>
      <c r="S13" s="4" t="s">
        <v>522</v>
      </c>
      <c r="T13" s="13">
        <v>758.6</v>
      </c>
      <c r="U13" s="17">
        <v>0</v>
      </c>
      <c r="V13" s="5">
        <v>5</v>
      </c>
      <c r="W13" s="5">
        <v>2</v>
      </c>
      <c r="X13" s="5">
        <v>13</v>
      </c>
      <c r="Y13" s="5">
        <v>15</v>
      </c>
      <c r="Z13" s="5">
        <v>41</v>
      </c>
      <c r="AA13" s="5" t="s">
        <v>534</v>
      </c>
      <c r="AB13" s="5"/>
      <c r="AC13" t="s">
        <v>515</v>
      </c>
      <c r="AD13" s="4">
        <f>VLOOKUP(B13,ci!$A$1:$I$96,9,FALSE)</f>
        <v>2</v>
      </c>
      <c r="AE13" s="4">
        <f>IFERROR(VLOOKUP(B13,cw!$B$1:$K$96,10,FALSE),0)</f>
        <v>2</v>
      </c>
      <c r="AF13" s="4">
        <f t="shared" si="0"/>
        <v>100</v>
      </c>
      <c r="AG13" t="s">
        <v>94</v>
      </c>
      <c r="AI13" s="17">
        <v>12</v>
      </c>
    </row>
    <row r="14" spans="1:57" hidden="1">
      <c r="A14" t="s">
        <v>606</v>
      </c>
      <c r="B14" s="15" t="s">
        <v>27</v>
      </c>
      <c r="C14" s="15" t="s">
        <v>691</v>
      </c>
      <c r="D14">
        <v>1727</v>
      </c>
      <c r="E14" t="s">
        <v>45</v>
      </c>
      <c r="F14" t="s">
        <v>53</v>
      </c>
      <c r="G14" t="s">
        <v>53</v>
      </c>
      <c r="H14" s="6" t="s">
        <v>66</v>
      </c>
      <c r="I14" s="6" t="s">
        <v>53</v>
      </c>
      <c r="J14" s="6" t="s">
        <v>53</v>
      </c>
      <c r="K14" t="s">
        <v>53</v>
      </c>
      <c r="L14" t="s">
        <v>53</v>
      </c>
      <c r="M14" t="s">
        <v>53</v>
      </c>
      <c r="N14" t="s">
        <v>53</v>
      </c>
      <c r="O14">
        <v>1</v>
      </c>
      <c r="P14" s="4" t="s">
        <v>53</v>
      </c>
      <c r="Q14" s="4">
        <v>50</v>
      </c>
      <c r="S14" s="4" t="s">
        <v>522</v>
      </c>
      <c r="T14" s="13">
        <v>797</v>
      </c>
      <c r="U14" s="17">
        <v>0</v>
      </c>
      <c r="V14" s="5">
        <v>7</v>
      </c>
      <c r="W14" s="5">
        <v>2</v>
      </c>
      <c r="X14" s="5">
        <v>13</v>
      </c>
      <c r="Y14" s="5">
        <v>15</v>
      </c>
      <c r="Z14" s="5">
        <v>41</v>
      </c>
      <c r="AA14" s="5" t="s">
        <v>534</v>
      </c>
      <c r="AB14" s="5"/>
      <c r="AC14" t="s">
        <v>515</v>
      </c>
      <c r="AD14" s="4">
        <f>VLOOKUP(B14,ci!$A$1:$I$96,9,FALSE)</f>
        <v>2</v>
      </c>
      <c r="AE14" s="4">
        <f>IFERROR(VLOOKUP(B14,cw!$B$1:$K$96,10,FALSE),0)</f>
        <v>2</v>
      </c>
      <c r="AF14" s="4">
        <f t="shared" si="0"/>
        <v>100</v>
      </c>
      <c r="AG14" t="s">
        <v>95</v>
      </c>
      <c r="AI14" s="4">
        <v>13</v>
      </c>
    </row>
    <row r="15" spans="1:57" hidden="1">
      <c r="A15" t="s">
        <v>607</v>
      </c>
      <c r="B15" s="15" t="s">
        <v>28</v>
      </c>
      <c r="C15" s="15" t="s">
        <v>691</v>
      </c>
      <c r="D15" s="21" t="s">
        <v>33</v>
      </c>
      <c r="E15" t="s">
        <v>46</v>
      </c>
      <c r="F15" t="s">
        <v>53</v>
      </c>
      <c r="G15" t="s">
        <v>53</v>
      </c>
      <c r="H15" s="6" t="s">
        <v>67</v>
      </c>
      <c r="I15" s="6" t="s">
        <v>53</v>
      </c>
      <c r="J15" s="6" t="s">
        <v>53</v>
      </c>
      <c r="K15" t="s">
        <v>53</v>
      </c>
      <c r="L15" t="s">
        <v>53</v>
      </c>
      <c r="M15" t="s">
        <v>53</v>
      </c>
      <c r="N15" t="s">
        <v>53</v>
      </c>
      <c r="O15">
        <v>1</v>
      </c>
      <c r="P15" s="4" t="s">
        <v>53</v>
      </c>
      <c r="Q15" s="4">
        <v>50</v>
      </c>
      <c r="S15" s="4" t="s">
        <v>522</v>
      </c>
      <c r="T15" s="13">
        <v>797</v>
      </c>
      <c r="U15" s="17">
        <v>0</v>
      </c>
      <c r="V15" s="5">
        <v>6</v>
      </c>
      <c r="W15" s="5">
        <v>2</v>
      </c>
      <c r="X15" s="5">
        <v>13</v>
      </c>
      <c r="Y15" s="5">
        <v>15</v>
      </c>
      <c r="Z15" s="5">
        <v>41</v>
      </c>
      <c r="AA15" s="5" t="s">
        <v>534</v>
      </c>
      <c r="AB15" s="5"/>
      <c r="AC15" t="s">
        <v>515</v>
      </c>
      <c r="AD15" s="4">
        <f>VLOOKUP(B15,ci!$A$1:$I$96,9,FALSE)</f>
        <v>2</v>
      </c>
      <c r="AE15" s="4">
        <f>IFERROR(VLOOKUP(B15,cw!$B$1:$K$96,10,FALSE),0)</f>
        <v>2</v>
      </c>
      <c r="AF15" s="4">
        <f t="shared" si="0"/>
        <v>100</v>
      </c>
      <c r="AG15" t="s">
        <v>96</v>
      </c>
      <c r="AI15" s="17">
        <v>14</v>
      </c>
    </row>
    <row r="16" spans="1:57" hidden="1">
      <c r="A16" t="s">
        <v>608</v>
      </c>
      <c r="B16" s="15" t="s">
        <v>29</v>
      </c>
      <c r="C16" s="15" t="s">
        <v>691</v>
      </c>
      <c r="D16" s="21" t="s">
        <v>34</v>
      </c>
      <c r="E16" t="s">
        <v>49</v>
      </c>
      <c r="F16" t="s">
        <v>53</v>
      </c>
      <c r="G16" t="s">
        <v>53</v>
      </c>
      <c r="H16" s="6" t="s">
        <v>68</v>
      </c>
      <c r="I16" s="6" t="s">
        <v>53</v>
      </c>
      <c r="J16" s="6" t="s">
        <v>53</v>
      </c>
      <c r="K16" t="s">
        <v>53</v>
      </c>
      <c r="L16" t="s">
        <v>53</v>
      </c>
      <c r="M16" t="s">
        <v>53</v>
      </c>
      <c r="N16" t="s">
        <v>53</v>
      </c>
      <c r="O16">
        <v>1</v>
      </c>
      <c r="P16" s="4" t="s">
        <v>53</v>
      </c>
      <c r="Q16" s="4">
        <v>50</v>
      </c>
      <c r="S16" s="4" t="s">
        <v>522</v>
      </c>
      <c r="T16" s="13">
        <v>797</v>
      </c>
      <c r="U16" s="17">
        <v>0</v>
      </c>
      <c r="V16" s="5">
        <v>5</v>
      </c>
      <c r="W16" s="5">
        <v>2</v>
      </c>
      <c r="X16" s="5">
        <v>13</v>
      </c>
      <c r="Y16" s="5">
        <v>15</v>
      </c>
      <c r="Z16" s="5">
        <v>41</v>
      </c>
      <c r="AA16" s="5" t="s">
        <v>534</v>
      </c>
      <c r="AB16" s="5"/>
      <c r="AC16" t="s">
        <v>515</v>
      </c>
      <c r="AD16" s="4">
        <f>VLOOKUP(B16,ci!$A$1:$I$96,9,FALSE)</f>
        <v>2</v>
      </c>
      <c r="AE16" s="4">
        <f>IFERROR(VLOOKUP(B16,cw!$B$1:$K$96,10,FALSE),0)</f>
        <v>2</v>
      </c>
      <c r="AF16" s="4">
        <f t="shared" si="0"/>
        <v>100</v>
      </c>
      <c r="AG16" t="s">
        <v>97</v>
      </c>
      <c r="AI16" s="4">
        <v>15</v>
      </c>
    </row>
    <row r="17" spans="1:35" hidden="1">
      <c r="A17" t="s">
        <v>609</v>
      </c>
      <c r="B17" s="15" t="s">
        <v>30</v>
      </c>
      <c r="C17" s="15" t="s">
        <v>691</v>
      </c>
      <c r="D17" s="21" t="s">
        <v>35</v>
      </c>
      <c r="E17" t="s">
        <v>50</v>
      </c>
      <c r="F17" t="s">
        <v>53</v>
      </c>
      <c r="G17" t="s">
        <v>53</v>
      </c>
      <c r="H17" s="6" t="s">
        <v>69</v>
      </c>
      <c r="I17" s="6" t="s">
        <v>53</v>
      </c>
      <c r="J17" s="6" t="s">
        <v>53</v>
      </c>
      <c r="K17" t="s">
        <v>53</v>
      </c>
      <c r="L17" t="s">
        <v>53</v>
      </c>
      <c r="M17" t="s">
        <v>53</v>
      </c>
      <c r="N17" t="s">
        <v>53</v>
      </c>
      <c r="O17">
        <v>1</v>
      </c>
      <c r="P17" s="4" t="s">
        <v>53</v>
      </c>
      <c r="Q17" s="4">
        <v>50</v>
      </c>
      <c r="S17" s="4" t="s">
        <v>522</v>
      </c>
      <c r="T17" s="13">
        <v>800</v>
      </c>
      <c r="U17" s="17">
        <v>0</v>
      </c>
      <c r="V17" s="5">
        <v>7</v>
      </c>
      <c r="W17" s="5">
        <v>2</v>
      </c>
      <c r="X17" s="5">
        <v>13</v>
      </c>
      <c r="Y17" s="5">
        <v>15</v>
      </c>
      <c r="Z17" s="5">
        <v>41</v>
      </c>
      <c r="AA17" s="5" t="s">
        <v>534</v>
      </c>
      <c r="AB17" s="5"/>
      <c r="AC17" t="s">
        <v>515</v>
      </c>
      <c r="AD17" s="4">
        <f>VLOOKUP(B17,ci!$A$1:$I$96,9,FALSE)</f>
        <v>2</v>
      </c>
      <c r="AE17" s="4">
        <f>IFERROR(VLOOKUP(B17,cw!$B$1:$K$96,10,FALSE),0)</f>
        <v>2</v>
      </c>
      <c r="AF17" s="4">
        <f t="shared" si="0"/>
        <v>100</v>
      </c>
      <c r="AG17" t="s">
        <v>98</v>
      </c>
      <c r="AI17" s="17">
        <v>16</v>
      </c>
    </row>
    <row r="18" spans="1:35" hidden="1">
      <c r="A18" t="s">
        <v>610</v>
      </c>
      <c r="B18" s="15" t="s">
        <v>31</v>
      </c>
      <c r="C18" s="15" t="s">
        <v>691</v>
      </c>
      <c r="D18" s="21" t="s">
        <v>36</v>
      </c>
      <c r="E18" t="s">
        <v>51</v>
      </c>
      <c r="F18" t="s">
        <v>53</v>
      </c>
      <c r="G18" t="s">
        <v>53</v>
      </c>
      <c r="H18" s="6" t="s">
        <v>70</v>
      </c>
      <c r="I18" s="6" t="s">
        <v>53</v>
      </c>
      <c r="J18" s="6" t="s">
        <v>53</v>
      </c>
      <c r="K18" t="s">
        <v>53</v>
      </c>
      <c r="L18" t="s">
        <v>53</v>
      </c>
      <c r="M18" t="s">
        <v>53</v>
      </c>
      <c r="N18" t="s">
        <v>53</v>
      </c>
      <c r="O18">
        <v>1</v>
      </c>
      <c r="P18" s="4" t="s">
        <v>53</v>
      </c>
      <c r="Q18" s="4">
        <v>50</v>
      </c>
      <c r="S18" s="4" t="s">
        <v>522</v>
      </c>
      <c r="T18" s="13">
        <v>800</v>
      </c>
      <c r="U18" s="17">
        <v>0</v>
      </c>
      <c r="V18" s="5">
        <v>6</v>
      </c>
      <c r="W18" s="5">
        <v>2</v>
      </c>
      <c r="X18" s="5">
        <v>13</v>
      </c>
      <c r="Y18" s="5">
        <v>15</v>
      </c>
      <c r="Z18" s="5">
        <v>41</v>
      </c>
      <c r="AA18" s="5" t="s">
        <v>534</v>
      </c>
      <c r="AB18" s="5"/>
      <c r="AC18" t="s">
        <v>515</v>
      </c>
      <c r="AD18" s="4">
        <f>VLOOKUP(B18,ci!$A$1:$I$96,9,FALSE)</f>
        <v>2</v>
      </c>
      <c r="AE18" s="4">
        <f>IFERROR(VLOOKUP(B18,cw!$B$1:$K$96,10,FALSE),0)</f>
        <v>2</v>
      </c>
      <c r="AF18" s="4">
        <f t="shared" si="0"/>
        <v>100</v>
      </c>
      <c r="AG18" t="s">
        <v>99</v>
      </c>
      <c r="AI18" s="4">
        <v>17</v>
      </c>
    </row>
    <row r="19" spans="1:35" hidden="1">
      <c r="A19" t="s">
        <v>611</v>
      </c>
      <c r="B19" s="15" t="s">
        <v>32</v>
      </c>
      <c r="C19" s="15" t="s">
        <v>691</v>
      </c>
      <c r="D19" s="21" t="s">
        <v>37</v>
      </c>
      <c r="E19" t="s">
        <v>52</v>
      </c>
      <c r="F19" t="s">
        <v>53</v>
      </c>
      <c r="G19" t="s">
        <v>53</v>
      </c>
      <c r="H19" s="6" t="s">
        <v>71</v>
      </c>
      <c r="I19" s="6" t="s">
        <v>53</v>
      </c>
      <c r="J19" s="6" t="s">
        <v>53</v>
      </c>
      <c r="K19" t="s">
        <v>53</v>
      </c>
      <c r="L19" t="s">
        <v>53</v>
      </c>
      <c r="M19" t="s">
        <v>53</v>
      </c>
      <c r="N19" t="s">
        <v>53</v>
      </c>
      <c r="O19">
        <v>1</v>
      </c>
      <c r="P19" s="4" t="s">
        <v>53</v>
      </c>
      <c r="Q19" s="4">
        <v>50</v>
      </c>
      <c r="S19" s="4" t="s">
        <v>522</v>
      </c>
      <c r="T19" s="13">
        <v>800</v>
      </c>
      <c r="U19" s="17">
        <v>0</v>
      </c>
      <c r="V19" s="5">
        <v>5</v>
      </c>
      <c r="W19" s="5">
        <v>2</v>
      </c>
      <c r="X19" s="5">
        <v>13</v>
      </c>
      <c r="Y19" s="5">
        <v>15</v>
      </c>
      <c r="Z19" s="5">
        <v>41</v>
      </c>
      <c r="AA19" s="5" t="s">
        <v>534</v>
      </c>
      <c r="AB19" s="5"/>
      <c r="AC19" t="s">
        <v>515</v>
      </c>
      <c r="AD19" s="4">
        <f>VLOOKUP(B19,ci!$A$1:$I$96,9,FALSE)</f>
        <v>2</v>
      </c>
      <c r="AE19" s="4">
        <f>IFERROR(VLOOKUP(B19,cw!$B$1:$K$96,10,FALSE),0)</f>
        <v>2</v>
      </c>
      <c r="AF19" s="4">
        <f t="shared" si="0"/>
        <v>100</v>
      </c>
      <c r="AG19" t="s">
        <v>100</v>
      </c>
      <c r="AI19" s="17">
        <v>18</v>
      </c>
    </row>
    <row r="20" spans="1:35" hidden="1">
      <c r="A20" t="s">
        <v>612</v>
      </c>
      <c r="B20" s="15" t="s">
        <v>101</v>
      </c>
      <c r="C20" s="15" t="s">
        <v>691</v>
      </c>
      <c r="D20" s="21" t="s">
        <v>102</v>
      </c>
      <c r="E20" t="s">
        <v>103</v>
      </c>
      <c r="F20" t="s">
        <v>53</v>
      </c>
      <c r="G20" t="s">
        <v>53</v>
      </c>
      <c r="H20" s="6" t="s">
        <v>104</v>
      </c>
      <c r="I20" s="6" t="s">
        <v>105</v>
      </c>
      <c r="J20" s="6" t="s">
        <v>106</v>
      </c>
      <c r="K20" t="s">
        <v>53</v>
      </c>
      <c r="L20" t="s">
        <v>53</v>
      </c>
      <c r="M20" t="s">
        <v>53</v>
      </c>
      <c r="N20" t="s">
        <v>53</v>
      </c>
      <c r="O20">
        <v>1</v>
      </c>
      <c r="P20" s="4" t="s">
        <v>53</v>
      </c>
      <c r="Q20" s="4">
        <v>41</v>
      </c>
      <c r="S20" s="4" t="s">
        <v>523</v>
      </c>
      <c r="T20" s="13">
        <v>1018</v>
      </c>
      <c r="U20" s="17">
        <v>0</v>
      </c>
      <c r="V20" s="5">
        <v>7</v>
      </c>
      <c r="W20" s="5">
        <v>7</v>
      </c>
      <c r="X20" s="5">
        <v>13</v>
      </c>
      <c r="Y20" s="5">
        <v>10</v>
      </c>
      <c r="Z20" s="5">
        <v>46</v>
      </c>
      <c r="AA20" s="5" t="s">
        <v>536</v>
      </c>
      <c r="AB20" s="5"/>
      <c r="AC20" t="s">
        <v>514</v>
      </c>
      <c r="AD20" s="4">
        <f>VLOOKUP(B20,ci!$A$1:$I$96,9,FALSE)</f>
        <v>0</v>
      </c>
      <c r="AE20" s="4">
        <f>IFERROR(VLOOKUP(B20,cw!$B$1:$K$96,10,FALSE),0)</f>
        <v>0</v>
      </c>
      <c r="AF20" s="4">
        <f t="shared" si="0"/>
        <v>6</v>
      </c>
      <c r="AG20" t="s">
        <v>107</v>
      </c>
      <c r="AI20" s="4">
        <v>19</v>
      </c>
    </row>
    <row r="21" spans="1:35" hidden="1">
      <c r="A21" t="s">
        <v>613</v>
      </c>
      <c r="B21" s="15" t="s">
        <v>108</v>
      </c>
      <c r="C21" s="15" t="s">
        <v>691</v>
      </c>
      <c r="D21" s="21" t="s">
        <v>109</v>
      </c>
      <c r="E21" t="s">
        <v>110</v>
      </c>
      <c r="F21" t="s">
        <v>53</v>
      </c>
      <c r="G21" t="s">
        <v>53</v>
      </c>
      <c r="H21" s="6" t="s">
        <v>111</v>
      </c>
      <c r="I21" s="6" t="s">
        <v>112</v>
      </c>
      <c r="J21" s="6" t="s">
        <v>82</v>
      </c>
      <c r="K21" t="s">
        <v>53</v>
      </c>
      <c r="L21" t="s">
        <v>53</v>
      </c>
      <c r="M21" t="s">
        <v>53</v>
      </c>
      <c r="N21" t="s">
        <v>53</v>
      </c>
      <c r="O21">
        <v>1</v>
      </c>
      <c r="P21" s="4" t="s">
        <v>53</v>
      </c>
      <c r="Q21" s="4">
        <v>41</v>
      </c>
      <c r="S21" s="4" t="s">
        <v>523</v>
      </c>
      <c r="T21" s="13">
        <v>1018</v>
      </c>
      <c r="U21" s="17">
        <v>0</v>
      </c>
      <c r="V21" s="5">
        <v>6</v>
      </c>
      <c r="W21" s="5">
        <v>7</v>
      </c>
      <c r="X21" s="5">
        <v>13</v>
      </c>
      <c r="Y21" s="5">
        <v>10</v>
      </c>
      <c r="Z21" s="5">
        <v>46</v>
      </c>
      <c r="AA21" s="5" t="s">
        <v>536</v>
      </c>
      <c r="AB21" s="5"/>
      <c r="AC21" t="s">
        <v>514</v>
      </c>
      <c r="AD21" s="4">
        <f>VLOOKUP(B21,ci!$A$1:$I$96,9,FALSE)</f>
        <v>0</v>
      </c>
      <c r="AE21" s="4">
        <f>IFERROR(VLOOKUP(B21,cw!$B$1:$K$96,10,FALSE),0)</f>
        <v>0</v>
      </c>
      <c r="AF21" s="4">
        <f t="shared" si="0"/>
        <v>6</v>
      </c>
      <c r="AG21" t="s">
        <v>113</v>
      </c>
      <c r="AI21" s="17">
        <v>20</v>
      </c>
    </row>
    <row r="22" spans="1:35" hidden="1">
      <c r="A22" t="s">
        <v>614</v>
      </c>
      <c r="B22" s="15" t="s">
        <v>114</v>
      </c>
      <c r="C22" s="15" t="s">
        <v>691</v>
      </c>
      <c r="D22" s="21" t="s">
        <v>115</v>
      </c>
      <c r="E22" t="s">
        <v>116</v>
      </c>
      <c r="F22" t="s">
        <v>53</v>
      </c>
      <c r="G22" t="s">
        <v>53</v>
      </c>
      <c r="H22" s="6" t="s">
        <v>117</v>
      </c>
      <c r="I22" s="6" t="s">
        <v>72</v>
      </c>
      <c r="J22" s="6" t="s">
        <v>79</v>
      </c>
      <c r="K22" t="s">
        <v>53</v>
      </c>
      <c r="L22" t="s">
        <v>53</v>
      </c>
      <c r="M22" t="s">
        <v>53</v>
      </c>
      <c r="N22" t="s">
        <v>53</v>
      </c>
      <c r="O22">
        <v>1</v>
      </c>
      <c r="P22" s="4" t="s">
        <v>53</v>
      </c>
      <c r="Q22" s="4">
        <v>41</v>
      </c>
      <c r="S22" s="4" t="s">
        <v>523</v>
      </c>
      <c r="T22" s="13">
        <v>1018</v>
      </c>
      <c r="U22" s="17">
        <v>0</v>
      </c>
      <c r="V22" s="5">
        <v>5</v>
      </c>
      <c r="W22" s="5">
        <v>7</v>
      </c>
      <c r="X22" s="5">
        <v>13</v>
      </c>
      <c r="Y22" s="5">
        <v>10</v>
      </c>
      <c r="Z22" s="5">
        <v>46</v>
      </c>
      <c r="AA22" s="5" t="s">
        <v>536</v>
      </c>
      <c r="AB22" s="5"/>
      <c r="AC22" t="s">
        <v>514</v>
      </c>
      <c r="AD22" s="4">
        <f>VLOOKUP(B22,ci!$A$1:$I$96,9,FALSE)</f>
        <v>0</v>
      </c>
      <c r="AE22" s="4">
        <f>IFERROR(VLOOKUP(B22,cw!$B$1:$K$96,10,FALSE),0)</f>
        <v>0</v>
      </c>
      <c r="AF22" s="4">
        <f t="shared" si="0"/>
        <v>6</v>
      </c>
      <c r="AG22" t="s">
        <v>118</v>
      </c>
      <c r="AI22" s="4">
        <v>21</v>
      </c>
    </row>
    <row r="23" spans="1:35" hidden="1">
      <c r="A23" t="s">
        <v>615</v>
      </c>
      <c r="B23" s="15" t="s">
        <v>119</v>
      </c>
      <c r="C23" s="15" t="s">
        <v>691</v>
      </c>
      <c r="D23" s="21" t="s">
        <v>120</v>
      </c>
      <c r="E23" t="s">
        <v>121</v>
      </c>
      <c r="F23" t="s">
        <v>53</v>
      </c>
      <c r="G23" t="s">
        <v>53</v>
      </c>
      <c r="H23" s="6" t="s">
        <v>122</v>
      </c>
      <c r="I23" s="6" t="s">
        <v>123</v>
      </c>
      <c r="J23" s="6" t="s">
        <v>124</v>
      </c>
      <c r="K23" t="s">
        <v>53</v>
      </c>
      <c r="L23" t="s">
        <v>53</v>
      </c>
      <c r="M23" t="s">
        <v>53</v>
      </c>
      <c r="N23" t="s">
        <v>53</v>
      </c>
      <c r="O23">
        <v>1</v>
      </c>
      <c r="P23" s="4" t="s">
        <v>53</v>
      </c>
      <c r="Q23" s="4">
        <v>41</v>
      </c>
      <c r="S23" s="4" t="s">
        <v>523</v>
      </c>
      <c r="T23" s="13">
        <v>1018</v>
      </c>
      <c r="U23" s="17">
        <v>0</v>
      </c>
      <c r="V23" s="5">
        <v>4</v>
      </c>
      <c r="W23" s="5">
        <v>7</v>
      </c>
      <c r="X23" s="5">
        <v>13</v>
      </c>
      <c r="Y23" s="5">
        <v>10</v>
      </c>
      <c r="Z23" s="5">
        <v>46</v>
      </c>
      <c r="AA23" s="5" t="s">
        <v>536</v>
      </c>
      <c r="AB23" s="5"/>
      <c r="AC23" t="s">
        <v>514</v>
      </c>
      <c r="AD23" s="4">
        <f>VLOOKUP(B23,ci!$A$1:$I$96,9,FALSE)</f>
        <v>0</v>
      </c>
      <c r="AE23" s="4">
        <f>IFERROR(VLOOKUP(B23,cw!$B$1:$K$96,10,FALSE),0)</f>
        <v>0</v>
      </c>
      <c r="AF23" s="4">
        <f t="shared" si="0"/>
        <v>6</v>
      </c>
      <c r="AG23" t="s">
        <v>125</v>
      </c>
      <c r="AI23" s="17">
        <v>22</v>
      </c>
    </row>
    <row r="24" spans="1:35" hidden="1">
      <c r="A24" t="s">
        <v>616</v>
      </c>
      <c r="B24" s="15" t="s">
        <v>126</v>
      </c>
      <c r="C24" s="15" t="s">
        <v>691</v>
      </c>
      <c r="D24" s="21" t="s">
        <v>127</v>
      </c>
      <c r="E24" t="s">
        <v>128</v>
      </c>
      <c r="F24" t="s">
        <v>53</v>
      </c>
      <c r="G24" t="s">
        <v>53</v>
      </c>
      <c r="H24" s="6" t="s">
        <v>129</v>
      </c>
      <c r="I24" s="6" t="s">
        <v>130</v>
      </c>
      <c r="J24" s="6" t="s">
        <v>82</v>
      </c>
      <c r="K24" t="s">
        <v>53</v>
      </c>
      <c r="L24" t="s">
        <v>53</v>
      </c>
      <c r="M24" t="s">
        <v>53</v>
      </c>
      <c r="N24" t="s">
        <v>53</v>
      </c>
      <c r="O24">
        <v>1</v>
      </c>
      <c r="P24" s="4" t="s">
        <v>53</v>
      </c>
      <c r="Q24" s="4">
        <v>41</v>
      </c>
      <c r="S24" s="4" t="s">
        <v>523</v>
      </c>
      <c r="T24" s="13">
        <v>1018</v>
      </c>
      <c r="U24" s="17">
        <v>0</v>
      </c>
      <c r="V24" s="5">
        <v>3</v>
      </c>
      <c r="W24" s="5">
        <v>7</v>
      </c>
      <c r="X24" s="5">
        <v>13</v>
      </c>
      <c r="Y24" s="5">
        <v>10</v>
      </c>
      <c r="Z24" s="5">
        <v>46</v>
      </c>
      <c r="AA24" s="5" t="s">
        <v>536</v>
      </c>
      <c r="AB24" s="5"/>
      <c r="AC24" t="s">
        <v>514</v>
      </c>
      <c r="AD24" s="4">
        <f>VLOOKUP(B24,ci!$A$1:$I$96,9,FALSE)</f>
        <v>4</v>
      </c>
      <c r="AE24" s="4">
        <f>IFERROR(VLOOKUP(B24,cw!$B$1:$K$96,10,FALSE),0)</f>
        <v>0</v>
      </c>
      <c r="AF24" s="4">
        <f t="shared" si="0"/>
        <v>5</v>
      </c>
      <c r="AG24" t="s">
        <v>131</v>
      </c>
      <c r="AI24" s="4">
        <v>23</v>
      </c>
    </row>
    <row r="25" spans="1:35" hidden="1">
      <c r="A25" t="s">
        <v>617</v>
      </c>
      <c r="B25" s="15" t="s">
        <v>132</v>
      </c>
      <c r="C25" s="15" t="s">
        <v>691</v>
      </c>
      <c r="D25" s="21" t="s">
        <v>133</v>
      </c>
      <c r="E25" t="s">
        <v>134</v>
      </c>
      <c r="F25" t="s">
        <v>53</v>
      </c>
      <c r="G25" t="s">
        <v>53</v>
      </c>
      <c r="H25" s="6" t="s">
        <v>135</v>
      </c>
      <c r="I25" s="6" t="s">
        <v>136</v>
      </c>
      <c r="J25" s="6" t="s">
        <v>106</v>
      </c>
      <c r="K25" t="s">
        <v>53</v>
      </c>
      <c r="L25" t="s">
        <v>53</v>
      </c>
      <c r="M25" t="s">
        <v>53</v>
      </c>
      <c r="N25" t="s">
        <v>53</v>
      </c>
      <c r="O25">
        <v>1</v>
      </c>
      <c r="P25" s="4" t="s">
        <v>53</v>
      </c>
      <c r="Q25" s="4">
        <v>41</v>
      </c>
      <c r="S25" s="4" t="s">
        <v>523</v>
      </c>
      <c r="T25" s="13">
        <v>1018</v>
      </c>
      <c r="U25" s="17">
        <v>0</v>
      </c>
      <c r="V25" s="5">
        <v>2</v>
      </c>
      <c r="W25" s="5">
        <v>7</v>
      </c>
      <c r="X25" s="5">
        <v>13</v>
      </c>
      <c r="Y25" s="5">
        <v>10</v>
      </c>
      <c r="Z25" s="5">
        <v>46</v>
      </c>
      <c r="AA25" s="5" t="s">
        <v>536</v>
      </c>
      <c r="AB25" s="5"/>
      <c r="AC25" t="s">
        <v>514</v>
      </c>
      <c r="AD25" s="4">
        <f>VLOOKUP(B25,ci!$A$1:$I$96,9,FALSE)</f>
        <v>0</v>
      </c>
      <c r="AE25" s="4">
        <f>IFERROR(VLOOKUP(B25,cw!$B$1:$K$96,10,FALSE),0)</f>
        <v>0</v>
      </c>
      <c r="AF25" s="4">
        <f t="shared" si="0"/>
        <v>6</v>
      </c>
      <c r="AG25" t="s">
        <v>137</v>
      </c>
      <c r="AI25" s="17">
        <v>24</v>
      </c>
    </row>
    <row r="26" spans="1:35" hidden="1">
      <c r="A26" t="s">
        <v>618</v>
      </c>
      <c r="B26" s="15" t="s">
        <v>138</v>
      </c>
      <c r="C26" s="15" t="s">
        <v>691</v>
      </c>
      <c r="D26" s="21" t="s">
        <v>139</v>
      </c>
      <c r="E26" t="s">
        <v>140</v>
      </c>
      <c r="F26" t="s">
        <v>53</v>
      </c>
      <c r="G26" t="s">
        <v>53</v>
      </c>
      <c r="H26" s="6" t="s">
        <v>141</v>
      </c>
      <c r="I26" s="6" t="s">
        <v>142</v>
      </c>
      <c r="J26" s="6" t="s">
        <v>143</v>
      </c>
      <c r="K26" t="s">
        <v>53</v>
      </c>
      <c r="L26" t="s">
        <v>53</v>
      </c>
      <c r="M26" t="s">
        <v>53</v>
      </c>
      <c r="N26" t="s">
        <v>53</v>
      </c>
      <c r="O26">
        <v>1</v>
      </c>
      <c r="P26" s="4" t="s">
        <v>53</v>
      </c>
      <c r="S26" s="4" t="s">
        <v>522</v>
      </c>
      <c r="T26" s="13">
        <v>875</v>
      </c>
      <c r="U26" s="17" t="s">
        <v>53</v>
      </c>
      <c r="V26" s="5" t="s">
        <v>53</v>
      </c>
      <c r="W26" s="5" t="s">
        <v>53</v>
      </c>
      <c r="X26" s="5" t="s">
        <v>53</v>
      </c>
      <c r="Y26" s="5" t="s">
        <v>53</v>
      </c>
      <c r="Z26" s="5" t="s">
        <v>53</v>
      </c>
      <c r="AA26" s="5" t="s">
        <v>53</v>
      </c>
      <c r="AB26" s="5"/>
      <c r="AC26" t="s">
        <v>514</v>
      </c>
      <c r="AD26" s="4">
        <f>VLOOKUP(B26,ci!$A$1:$I$96,9,FALSE)</f>
        <v>0</v>
      </c>
      <c r="AE26" s="4">
        <f>IFERROR(VLOOKUP(B26,cw!$B$1:$K$96,10,FALSE),0)</f>
        <v>0</v>
      </c>
      <c r="AF26" s="4">
        <f t="shared" si="0"/>
        <v>6</v>
      </c>
      <c r="AG26" t="s">
        <v>144</v>
      </c>
      <c r="AI26" s="4">
        <v>25</v>
      </c>
    </row>
    <row r="27" spans="1:35" hidden="1">
      <c r="A27" t="s">
        <v>619</v>
      </c>
      <c r="B27" s="15" t="s">
        <v>145</v>
      </c>
      <c r="C27" s="15" t="s">
        <v>691</v>
      </c>
      <c r="D27" s="21" t="s">
        <v>146</v>
      </c>
      <c r="E27" t="s">
        <v>116</v>
      </c>
      <c r="F27" t="s">
        <v>53</v>
      </c>
      <c r="G27" t="s">
        <v>53</v>
      </c>
      <c r="H27" s="6" t="s">
        <v>147</v>
      </c>
      <c r="I27" s="6" t="s">
        <v>148</v>
      </c>
      <c r="J27" s="6" t="s">
        <v>106</v>
      </c>
      <c r="K27" t="s">
        <v>53</v>
      </c>
      <c r="L27" t="s">
        <v>53</v>
      </c>
      <c r="M27" t="s">
        <v>53</v>
      </c>
      <c r="N27" t="s">
        <v>53</v>
      </c>
      <c r="O27">
        <v>1</v>
      </c>
      <c r="P27" s="4" t="s">
        <v>53</v>
      </c>
      <c r="S27" s="4" t="s">
        <v>522</v>
      </c>
      <c r="T27" s="13">
        <v>875</v>
      </c>
      <c r="U27" s="17" t="s">
        <v>53</v>
      </c>
      <c r="V27" s="5" t="s">
        <v>53</v>
      </c>
      <c r="W27" s="5" t="s">
        <v>53</v>
      </c>
      <c r="X27" s="5" t="s">
        <v>53</v>
      </c>
      <c r="Y27" s="5" t="s">
        <v>53</v>
      </c>
      <c r="Z27" s="5" t="s">
        <v>53</v>
      </c>
      <c r="AA27" s="5" t="s">
        <v>53</v>
      </c>
      <c r="AB27" s="5"/>
      <c r="AC27" t="s">
        <v>514</v>
      </c>
      <c r="AD27" s="4">
        <f>VLOOKUP(B27,ci!$A$1:$I$96,9,FALSE)</f>
        <v>0</v>
      </c>
      <c r="AE27" s="4">
        <f>IFERROR(VLOOKUP(B27,cw!$B$1:$K$96,10,FALSE),0)</f>
        <v>0</v>
      </c>
      <c r="AF27" s="4">
        <f t="shared" si="0"/>
        <v>6</v>
      </c>
      <c r="AG27" t="s">
        <v>149</v>
      </c>
      <c r="AI27" s="17">
        <v>26</v>
      </c>
    </row>
    <row r="28" spans="1:35" hidden="1">
      <c r="A28" t="s">
        <v>620</v>
      </c>
      <c r="B28" s="15" t="s">
        <v>150</v>
      </c>
      <c r="C28" s="15" t="s">
        <v>691</v>
      </c>
      <c r="D28" s="21" t="s">
        <v>151</v>
      </c>
      <c r="E28" t="s">
        <v>152</v>
      </c>
      <c r="F28" t="s">
        <v>53</v>
      </c>
      <c r="G28" t="s">
        <v>53</v>
      </c>
      <c r="H28" s="6" t="s">
        <v>153</v>
      </c>
      <c r="I28" s="7">
        <v>46.4</v>
      </c>
      <c r="J28" s="7" t="s">
        <v>79</v>
      </c>
      <c r="K28" t="s">
        <v>53</v>
      </c>
      <c r="L28" t="s">
        <v>53</v>
      </c>
      <c r="M28" t="s">
        <v>53</v>
      </c>
      <c r="N28" t="s">
        <v>53</v>
      </c>
      <c r="O28">
        <v>1</v>
      </c>
      <c r="P28" s="4" t="s">
        <v>53</v>
      </c>
      <c r="S28" s="4" t="s">
        <v>522</v>
      </c>
      <c r="T28" s="13">
        <v>875</v>
      </c>
      <c r="U28" s="17" t="s">
        <v>53</v>
      </c>
      <c r="V28" s="5" t="s">
        <v>53</v>
      </c>
      <c r="W28" s="5" t="s">
        <v>53</v>
      </c>
      <c r="X28" s="5" t="s">
        <v>53</v>
      </c>
      <c r="Y28" s="5" t="s">
        <v>53</v>
      </c>
      <c r="Z28" s="5" t="s">
        <v>53</v>
      </c>
      <c r="AA28" s="5" t="s">
        <v>53</v>
      </c>
      <c r="AB28" s="5"/>
      <c r="AC28" t="s">
        <v>514</v>
      </c>
      <c r="AD28" s="4">
        <f>VLOOKUP(B28,ci!$A$1:$I$96,9,FALSE)</f>
        <v>0</v>
      </c>
      <c r="AE28" s="4">
        <f>IFERROR(VLOOKUP(B28,cw!$B$1:$K$96,10,FALSE),0)</f>
        <v>0</v>
      </c>
      <c r="AF28" s="4">
        <f t="shared" si="0"/>
        <v>6</v>
      </c>
      <c r="AG28" t="s">
        <v>154</v>
      </c>
      <c r="AI28" s="4">
        <v>27</v>
      </c>
    </row>
    <row r="29" spans="1:35" hidden="1">
      <c r="A29" t="s">
        <v>621</v>
      </c>
      <c r="B29" s="15" t="s">
        <v>155</v>
      </c>
      <c r="C29" s="15" t="s">
        <v>691</v>
      </c>
      <c r="D29" s="21" t="s">
        <v>156</v>
      </c>
      <c r="E29" t="s">
        <v>121</v>
      </c>
      <c r="F29" t="s">
        <v>53</v>
      </c>
      <c r="G29" t="s">
        <v>53</v>
      </c>
      <c r="H29" s="6" t="s">
        <v>157</v>
      </c>
      <c r="I29" s="7">
        <v>65.2</v>
      </c>
      <c r="J29" s="7">
        <v>0.24</v>
      </c>
      <c r="K29" t="s">
        <v>53</v>
      </c>
      <c r="L29" t="s">
        <v>53</v>
      </c>
      <c r="M29" t="s">
        <v>53</v>
      </c>
      <c r="N29" t="s">
        <v>53</v>
      </c>
      <c r="O29">
        <v>1</v>
      </c>
      <c r="P29" s="4" t="s">
        <v>53</v>
      </c>
      <c r="S29" s="4" t="s">
        <v>522</v>
      </c>
      <c r="T29" s="13">
        <v>875</v>
      </c>
      <c r="U29" s="17" t="s">
        <v>53</v>
      </c>
      <c r="V29" s="5" t="s">
        <v>53</v>
      </c>
      <c r="W29" s="5" t="s">
        <v>53</v>
      </c>
      <c r="X29" s="5" t="s">
        <v>53</v>
      </c>
      <c r="Y29" s="5" t="s">
        <v>53</v>
      </c>
      <c r="Z29" s="5" t="s">
        <v>53</v>
      </c>
      <c r="AA29" s="5" t="s">
        <v>53</v>
      </c>
      <c r="AB29" s="5"/>
      <c r="AC29" t="s">
        <v>514</v>
      </c>
      <c r="AD29" s="4">
        <f>VLOOKUP(B29,ci!$A$1:$I$96,9,FALSE)</f>
        <v>4</v>
      </c>
      <c r="AE29" s="4">
        <f>IFERROR(VLOOKUP(B29,cw!$B$1:$K$96,10,FALSE),0)</f>
        <v>0</v>
      </c>
      <c r="AF29" s="4">
        <f t="shared" si="0"/>
        <v>5</v>
      </c>
      <c r="AG29" t="s">
        <v>158</v>
      </c>
      <c r="AI29" s="17">
        <v>28</v>
      </c>
    </row>
    <row r="30" spans="1:35" hidden="1">
      <c r="A30" t="s">
        <v>622</v>
      </c>
      <c r="B30" s="15" t="s">
        <v>159</v>
      </c>
      <c r="C30" s="15" t="s">
        <v>691</v>
      </c>
      <c r="D30" s="21" t="s">
        <v>160</v>
      </c>
      <c r="E30" t="s">
        <v>161</v>
      </c>
      <c r="F30" t="s">
        <v>53</v>
      </c>
      <c r="G30" t="s">
        <v>53</v>
      </c>
      <c r="H30" s="6" t="s">
        <v>162</v>
      </c>
      <c r="I30" s="6" t="s">
        <v>163</v>
      </c>
      <c r="J30" s="6" t="s">
        <v>164</v>
      </c>
      <c r="K30" t="s">
        <v>53</v>
      </c>
      <c r="L30" t="s">
        <v>53</v>
      </c>
      <c r="M30" t="s">
        <v>53</v>
      </c>
      <c r="N30" t="s">
        <v>53</v>
      </c>
      <c r="O30">
        <v>1</v>
      </c>
      <c r="P30" s="4" t="s">
        <v>53</v>
      </c>
      <c r="S30" s="4" t="s">
        <v>522</v>
      </c>
      <c r="T30" s="13">
        <v>875</v>
      </c>
      <c r="U30" s="17" t="s">
        <v>53</v>
      </c>
      <c r="V30" s="5" t="s">
        <v>53</v>
      </c>
      <c r="W30" s="5" t="s">
        <v>53</v>
      </c>
      <c r="X30" s="5" t="s">
        <v>53</v>
      </c>
      <c r="Y30" s="5" t="s">
        <v>53</v>
      </c>
      <c r="Z30" s="5" t="s">
        <v>53</v>
      </c>
      <c r="AA30" s="5" t="s">
        <v>53</v>
      </c>
      <c r="AB30" s="5"/>
      <c r="AC30" t="s">
        <v>514</v>
      </c>
      <c r="AD30" s="4">
        <f>VLOOKUP(B30,ci!$A$1:$I$96,9,FALSE)</f>
        <v>0</v>
      </c>
      <c r="AE30" s="4">
        <f>IFERROR(VLOOKUP(B30,cw!$B$1:$K$96,10,FALSE),0)</f>
        <v>0</v>
      </c>
      <c r="AF30" s="4">
        <f t="shared" si="0"/>
        <v>6</v>
      </c>
      <c r="AG30" t="s">
        <v>165</v>
      </c>
      <c r="AI30" s="4">
        <v>29</v>
      </c>
    </row>
    <row r="31" spans="1:35" hidden="1">
      <c r="A31" t="s">
        <v>623</v>
      </c>
      <c r="B31" s="15" t="s">
        <v>166</v>
      </c>
      <c r="C31" s="15" t="s">
        <v>691</v>
      </c>
      <c r="D31" s="21" t="s">
        <v>167</v>
      </c>
      <c r="E31" t="s">
        <v>161</v>
      </c>
      <c r="F31" t="s">
        <v>53</v>
      </c>
      <c r="G31" t="s">
        <v>53</v>
      </c>
      <c r="H31" s="6" t="s">
        <v>168</v>
      </c>
      <c r="I31" s="6" t="s">
        <v>169</v>
      </c>
      <c r="J31" s="6" t="s">
        <v>78</v>
      </c>
      <c r="K31" t="s">
        <v>53</v>
      </c>
      <c r="L31" t="s">
        <v>53</v>
      </c>
      <c r="M31" t="s">
        <v>53</v>
      </c>
      <c r="N31" t="s">
        <v>53</v>
      </c>
      <c r="O31">
        <v>1</v>
      </c>
      <c r="P31" s="4" t="s">
        <v>53</v>
      </c>
      <c r="S31" s="4" t="s">
        <v>522</v>
      </c>
      <c r="T31" s="13">
        <v>875</v>
      </c>
      <c r="U31" s="17" t="s">
        <v>53</v>
      </c>
      <c r="V31" s="5" t="s">
        <v>53</v>
      </c>
      <c r="W31" s="5" t="s">
        <v>53</v>
      </c>
      <c r="X31" s="5" t="s">
        <v>53</v>
      </c>
      <c r="Y31" s="5" t="s">
        <v>53</v>
      </c>
      <c r="Z31" s="5" t="s">
        <v>53</v>
      </c>
      <c r="AA31" s="5" t="s">
        <v>53</v>
      </c>
      <c r="AB31" s="5"/>
      <c r="AC31" t="s">
        <v>514</v>
      </c>
      <c r="AD31" s="4">
        <f>VLOOKUP(B31,ci!$A$1:$I$96,9,FALSE)</f>
        <v>0</v>
      </c>
      <c r="AE31" s="4">
        <f>IFERROR(VLOOKUP(B31,cw!$B$1:$K$96,10,FALSE),0)</f>
        <v>0</v>
      </c>
      <c r="AF31" s="4">
        <f t="shared" si="0"/>
        <v>6</v>
      </c>
      <c r="AG31" t="s">
        <v>170</v>
      </c>
      <c r="AI31" s="17">
        <v>30</v>
      </c>
    </row>
    <row r="32" spans="1:35" hidden="1">
      <c r="A32" t="s">
        <v>624</v>
      </c>
      <c r="B32" s="15" t="s">
        <v>171</v>
      </c>
      <c r="C32" s="15" t="s">
        <v>691</v>
      </c>
      <c r="D32" s="21" t="s">
        <v>172</v>
      </c>
      <c r="E32" t="s">
        <v>140</v>
      </c>
      <c r="F32" t="s">
        <v>53</v>
      </c>
      <c r="G32" t="s">
        <v>53</v>
      </c>
      <c r="H32" s="6" t="s">
        <v>173</v>
      </c>
      <c r="I32" s="6" t="s">
        <v>174</v>
      </c>
      <c r="J32" s="6" t="s">
        <v>124</v>
      </c>
      <c r="K32" t="s">
        <v>53</v>
      </c>
      <c r="L32" t="s">
        <v>53</v>
      </c>
      <c r="M32" t="s">
        <v>53</v>
      </c>
      <c r="N32" t="s">
        <v>53</v>
      </c>
      <c r="O32">
        <v>1</v>
      </c>
      <c r="P32" s="4" t="s">
        <v>53</v>
      </c>
      <c r="Q32" s="4">
        <v>57</v>
      </c>
      <c r="S32" s="4" t="s">
        <v>524</v>
      </c>
      <c r="T32" s="13">
        <v>45.25</v>
      </c>
      <c r="U32" s="18">
        <v>-1</v>
      </c>
      <c r="V32" s="17">
        <v>5</v>
      </c>
      <c r="W32" s="5">
        <v>7</v>
      </c>
      <c r="X32" s="5">
        <v>13</v>
      </c>
      <c r="Y32" s="5">
        <v>10</v>
      </c>
      <c r="Z32" s="5">
        <v>48</v>
      </c>
      <c r="AA32" s="5" t="s">
        <v>535</v>
      </c>
      <c r="AB32" s="5"/>
      <c r="AC32" t="s">
        <v>514</v>
      </c>
      <c r="AD32" s="4">
        <f>VLOOKUP(B32,ci!$A$1:$I$96,9,FALSE)</f>
        <v>4</v>
      </c>
      <c r="AE32" s="4">
        <f>IFERROR(VLOOKUP(B32,cw!$B$1:$K$96,10,FALSE),0)</f>
        <v>0</v>
      </c>
      <c r="AF32" s="4">
        <f t="shared" si="0"/>
        <v>5</v>
      </c>
      <c r="AG32" t="s">
        <v>175</v>
      </c>
      <c r="AI32" s="4">
        <v>31</v>
      </c>
    </row>
    <row r="33" spans="1:35" hidden="1">
      <c r="A33" t="s">
        <v>625</v>
      </c>
      <c r="B33" s="15" t="s">
        <v>176</v>
      </c>
      <c r="C33" s="15" t="s">
        <v>691</v>
      </c>
      <c r="D33" s="21" t="s">
        <v>177</v>
      </c>
      <c r="E33" t="s">
        <v>128</v>
      </c>
      <c r="F33" t="s">
        <v>53</v>
      </c>
      <c r="G33" t="s">
        <v>53</v>
      </c>
      <c r="H33" s="6" t="s">
        <v>178</v>
      </c>
      <c r="I33" s="6">
        <v>77</v>
      </c>
      <c r="J33" s="6">
        <v>0.24</v>
      </c>
      <c r="K33" t="s">
        <v>53</v>
      </c>
      <c r="L33" t="s">
        <v>53</v>
      </c>
      <c r="M33" t="s">
        <v>53</v>
      </c>
      <c r="N33" t="s">
        <v>53</v>
      </c>
      <c r="O33">
        <v>1</v>
      </c>
      <c r="P33" s="4" t="s">
        <v>53</v>
      </c>
      <c r="Q33" s="4">
        <v>57</v>
      </c>
      <c r="S33" s="4" t="s">
        <v>524</v>
      </c>
      <c r="T33" s="13">
        <v>45.25</v>
      </c>
      <c r="U33" s="18">
        <v>-1</v>
      </c>
      <c r="V33" s="17">
        <v>5</v>
      </c>
      <c r="W33" s="5">
        <v>7</v>
      </c>
      <c r="X33" s="5">
        <v>13</v>
      </c>
      <c r="Y33" s="5">
        <v>10</v>
      </c>
      <c r="Z33" s="5">
        <v>48</v>
      </c>
      <c r="AA33" s="5" t="s">
        <v>535</v>
      </c>
      <c r="AB33" s="5"/>
      <c r="AC33" t="s">
        <v>514</v>
      </c>
      <c r="AD33" s="4">
        <f>VLOOKUP(B33,ci!$A$1:$I$96,9,FALSE)</f>
        <v>4</v>
      </c>
      <c r="AE33" s="4">
        <f>IFERROR(VLOOKUP(B33,cw!$B$1:$K$96,10,FALSE),0)</f>
        <v>0</v>
      </c>
      <c r="AF33" s="4">
        <f t="shared" si="0"/>
        <v>5</v>
      </c>
      <c r="AG33" t="s">
        <v>179</v>
      </c>
      <c r="AI33" s="17">
        <v>32</v>
      </c>
    </row>
    <row r="34" spans="1:35" hidden="1">
      <c r="A34" t="s">
        <v>626</v>
      </c>
      <c r="B34" s="15" t="s">
        <v>180</v>
      </c>
      <c r="C34" s="15" t="s">
        <v>691</v>
      </c>
      <c r="D34" s="21" t="s">
        <v>181</v>
      </c>
      <c r="E34" t="s">
        <v>103</v>
      </c>
      <c r="F34" t="s">
        <v>53</v>
      </c>
      <c r="G34" t="s">
        <v>53</v>
      </c>
      <c r="H34" s="6" t="s">
        <v>73</v>
      </c>
      <c r="I34" s="6">
        <v>84.45</v>
      </c>
      <c r="J34" s="6">
        <v>0.28000000000000003</v>
      </c>
      <c r="K34" t="s">
        <v>53</v>
      </c>
      <c r="L34" t="s">
        <v>53</v>
      </c>
      <c r="M34" t="s">
        <v>53</v>
      </c>
      <c r="N34" t="s">
        <v>53</v>
      </c>
      <c r="O34">
        <v>1</v>
      </c>
      <c r="P34" s="4" t="s">
        <v>53</v>
      </c>
      <c r="Q34" s="4">
        <v>57</v>
      </c>
      <c r="S34" s="4" t="s">
        <v>524</v>
      </c>
      <c r="T34" s="13">
        <v>45.25</v>
      </c>
      <c r="U34" s="18">
        <v>-1</v>
      </c>
      <c r="V34" s="17">
        <v>5</v>
      </c>
      <c r="W34" s="5">
        <v>7</v>
      </c>
      <c r="X34" s="5">
        <v>13</v>
      </c>
      <c r="Y34" s="5">
        <v>10</v>
      </c>
      <c r="Z34" s="5">
        <v>48</v>
      </c>
      <c r="AA34" s="5" t="s">
        <v>535</v>
      </c>
      <c r="AB34" s="5"/>
      <c r="AC34" t="s">
        <v>514</v>
      </c>
      <c r="AD34" s="4">
        <f>VLOOKUP(B34,ci!$A$1:$I$96,9,FALSE)</f>
        <v>0</v>
      </c>
      <c r="AE34" s="4">
        <f>IFERROR(VLOOKUP(B34,cw!$B$1:$K$96,10,FALSE),0)</f>
        <v>0</v>
      </c>
      <c r="AF34" s="4">
        <f t="shared" si="0"/>
        <v>6</v>
      </c>
      <c r="AG34" t="s">
        <v>182</v>
      </c>
      <c r="AI34" s="4">
        <v>33</v>
      </c>
    </row>
    <row r="35" spans="1:35" hidden="1">
      <c r="A35" t="s">
        <v>627</v>
      </c>
      <c r="B35" s="15" t="s">
        <v>183</v>
      </c>
      <c r="C35" s="15" t="s">
        <v>691</v>
      </c>
      <c r="D35" s="21" t="s">
        <v>184</v>
      </c>
      <c r="E35" t="s">
        <v>140</v>
      </c>
      <c r="F35" t="s">
        <v>53</v>
      </c>
      <c r="G35" t="s">
        <v>53</v>
      </c>
      <c r="H35" s="6" t="s">
        <v>185</v>
      </c>
      <c r="I35" s="6">
        <v>89.35</v>
      </c>
      <c r="J35" s="6">
        <v>0.13</v>
      </c>
      <c r="K35" t="s">
        <v>53</v>
      </c>
      <c r="L35" t="s">
        <v>53</v>
      </c>
      <c r="M35" t="s">
        <v>53</v>
      </c>
      <c r="N35" t="s">
        <v>53</v>
      </c>
      <c r="O35">
        <v>1</v>
      </c>
      <c r="P35" s="4" t="s">
        <v>53</v>
      </c>
      <c r="Q35" s="4">
        <v>57</v>
      </c>
      <c r="S35" s="4" t="s">
        <v>524</v>
      </c>
      <c r="T35" s="13">
        <v>45.25</v>
      </c>
      <c r="U35" s="18">
        <v>-1</v>
      </c>
      <c r="V35" s="17">
        <v>5</v>
      </c>
      <c r="W35" s="5">
        <v>7</v>
      </c>
      <c r="X35" s="5">
        <v>13</v>
      </c>
      <c r="Y35" s="5">
        <v>10</v>
      </c>
      <c r="Z35" s="5">
        <v>48</v>
      </c>
      <c r="AA35" s="5" t="s">
        <v>535</v>
      </c>
      <c r="AB35" s="5"/>
      <c r="AC35" t="s">
        <v>514</v>
      </c>
      <c r="AD35" s="4">
        <f>VLOOKUP(B35,ci!$A$1:$I$96,9,FALSE)</f>
        <v>4</v>
      </c>
      <c r="AE35" s="4">
        <f>IFERROR(VLOOKUP(B35,cw!$B$1:$K$96,10,FALSE),0)</f>
        <v>0</v>
      </c>
      <c r="AF35" s="4">
        <f t="shared" si="0"/>
        <v>5</v>
      </c>
      <c r="AG35" t="s">
        <v>186</v>
      </c>
      <c r="AI35" s="17">
        <v>34</v>
      </c>
    </row>
    <row r="36" spans="1:35" hidden="1">
      <c r="A36" t="s">
        <v>628</v>
      </c>
      <c r="B36" s="15" t="s">
        <v>187</v>
      </c>
      <c r="C36" s="15" t="s">
        <v>691</v>
      </c>
      <c r="D36" s="21" t="s">
        <v>188</v>
      </c>
      <c r="E36" t="s">
        <v>134</v>
      </c>
      <c r="F36" t="s">
        <v>53</v>
      </c>
      <c r="G36" t="s">
        <v>53</v>
      </c>
      <c r="H36" s="6" t="s">
        <v>189</v>
      </c>
      <c r="I36" s="6" t="s">
        <v>190</v>
      </c>
      <c r="J36" s="6" t="s">
        <v>191</v>
      </c>
      <c r="K36" t="s">
        <v>53</v>
      </c>
      <c r="L36" t="s">
        <v>53</v>
      </c>
      <c r="M36" t="s">
        <v>53</v>
      </c>
      <c r="N36" t="s">
        <v>53</v>
      </c>
      <c r="O36">
        <v>1</v>
      </c>
      <c r="P36" s="4" t="s">
        <v>53</v>
      </c>
      <c r="Q36" s="4">
        <v>57</v>
      </c>
      <c r="S36" s="4" t="s">
        <v>524</v>
      </c>
      <c r="T36" s="13">
        <v>45.25</v>
      </c>
      <c r="U36" s="18">
        <v>-1</v>
      </c>
      <c r="V36" s="17">
        <v>5</v>
      </c>
      <c r="W36" s="5">
        <v>7</v>
      </c>
      <c r="X36" s="5">
        <v>13</v>
      </c>
      <c r="Y36" s="5">
        <v>10</v>
      </c>
      <c r="Z36" s="5">
        <v>48</v>
      </c>
      <c r="AA36" s="5" t="s">
        <v>535</v>
      </c>
      <c r="AB36" s="5"/>
      <c r="AC36" t="s">
        <v>514</v>
      </c>
      <c r="AD36" s="4">
        <f>VLOOKUP(B36,ci!$A$1:$I$96,9,FALSE)</f>
        <v>0</v>
      </c>
      <c r="AE36" s="4">
        <f>IFERROR(VLOOKUP(B36,cw!$B$1:$K$96,10,FALSE),0)</f>
        <v>0</v>
      </c>
      <c r="AF36" s="4">
        <f t="shared" si="0"/>
        <v>6</v>
      </c>
      <c r="AG36" t="s">
        <v>192</v>
      </c>
      <c r="AI36" s="4">
        <v>35</v>
      </c>
    </row>
    <row r="37" spans="1:35" hidden="1">
      <c r="A37" t="s">
        <v>629</v>
      </c>
      <c r="B37" s="15" t="s">
        <v>193</v>
      </c>
      <c r="C37" s="15" t="s">
        <v>691</v>
      </c>
      <c r="D37" s="21" t="s">
        <v>194</v>
      </c>
      <c r="E37" t="s">
        <v>128</v>
      </c>
      <c r="F37" t="s">
        <v>53</v>
      </c>
      <c r="G37" t="s">
        <v>53</v>
      </c>
      <c r="H37" s="6" t="s">
        <v>195</v>
      </c>
      <c r="I37" s="6">
        <v>51.8</v>
      </c>
      <c r="J37" s="6">
        <v>0.26</v>
      </c>
      <c r="K37" t="s">
        <v>53</v>
      </c>
      <c r="L37" t="s">
        <v>53</v>
      </c>
      <c r="M37" t="s">
        <v>53</v>
      </c>
      <c r="N37" t="s">
        <v>53</v>
      </c>
      <c r="O37">
        <v>1</v>
      </c>
      <c r="P37" s="4" t="s">
        <v>53</v>
      </c>
      <c r="Q37" s="4">
        <v>57</v>
      </c>
      <c r="S37" s="4" t="s">
        <v>524</v>
      </c>
      <c r="T37" s="13">
        <v>45.25</v>
      </c>
      <c r="U37" s="18">
        <v>-1</v>
      </c>
      <c r="V37" s="17">
        <v>5</v>
      </c>
      <c r="W37" s="5">
        <v>7</v>
      </c>
      <c r="X37" s="5">
        <v>13</v>
      </c>
      <c r="Y37" s="5">
        <v>10</v>
      </c>
      <c r="Z37" s="5">
        <v>48</v>
      </c>
      <c r="AA37" s="5" t="s">
        <v>535</v>
      </c>
      <c r="AB37" s="5"/>
      <c r="AC37" t="s">
        <v>514</v>
      </c>
      <c r="AD37" s="4">
        <f>VLOOKUP(B37,ci!$A$1:$I$96,9,FALSE)</f>
        <v>4</v>
      </c>
      <c r="AE37" s="4">
        <f>IFERROR(VLOOKUP(B37,cw!$B$1:$K$96,10,FALSE),0)</f>
        <v>0</v>
      </c>
      <c r="AF37" s="4">
        <f t="shared" si="0"/>
        <v>5</v>
      </c>
      <c r="AG37" t="s">
        <v>196</v>
      </c>
      <c r="AI37" s="17">
        <v>36</v>
      </c>
    </row>
    <row r="38" spans="1:35" hidden="1">
      <c r="A38" t="s">
        <v>630</v>
      </c>
      <c r="B38" s="15" t="s">
        <v>197</v>
      </c>
      <c r="C38" s="15" t="s">
        <v>691</v>
      </c>
      <c r="D38" s="21" t="s">
        <v>198</v>
      </c>
      <c r="E38" t="s">
        <v>128</v>
      </c>
      <c r="F38" t="s">
        <v>53</v>
      </c>
      <c r="G38" t="s">
        <v>53</v>
      </c>
      <c r="H38" s="6" t="s">
        <v>199</v>
      </c>
      <c r="I38" s="6">
        <v>67.900000000000006</v>
      </c>
      <c r="J38" s="6">
        <v>0.23</v>
      </c>
      <c r="K38" t="s">
        <v>53</v>
      </c>
      <c r="L38" t="s">
        <v>53</v>
      </c>
      <c r="M38" t="s">
        <v>53</v>
      </c>
      <c r="N38" t="s">
        <v>53</v>
      </c>
      <c r="O38">
        <v>1</v>
      </c>
      <c r="P38" s="4" t="s">
        <v>53</v>
      </c>
      <c r="Q38" s="4">
        <v>57</v>
      </c>
      <c r="S38" s="4" t="s">
        <v>524</v>
      </c>
      <c r="T38" s="13">
        <v>45.25</v>
      </c>
      <c r="U38" s="18">
        <v>-1</v>
      </c>
      <c r="V38" s="17">
        <v>5</v>
      </c>
      <c r="W38" s="5">
        <v>7</v>
      </c>
      <c r="X38" s="5">
        <v>13</v>
      </c>
      <c r="Y38" s="5">
        <v>10</v>
      </c>
      <c r="Z38" s="5">
        <v>48</v>
      </c>
      <c r="AA38" s="5" t="s">
        <v>535</v>
      </c>
      <c r="AB38" s="5"/>
      <c r="AC38" t="s">
        <v>514</v>
      </c>
      <c r="AD38" s="4">
        <f>VLOOKUP(B38,ci!$A$1:$I$96,9,FALSE)</f>
        <v>0</v>
      </c>
      <c r="AE38" s="4">
        <f>IFERROR(VLOOKUP(B38,cw!$B$1:$K$96,10,FALSE),0)</f>
        <v>0</v>
      </c>
      <c r="AF38" s="4">
        <f t="shared" si="0"/>
        <v>6</v>
      </c>
      <c r="AG38" t="s">
        <v>200</v>
      </c>
      <c r="AI38" s="4">
        <v>37</v>
      </c>
    </row>
    <row r="39" spans="1:35" hidden="1">
      <c r="A39" t="s">
        <v>631</v>
      </c>
      <c r="B39" s="15" t="s">
        <v>201</v>
      </c>
      <c r="C39" s="15" t="s">
        <v>691</v>
      </c>
      <c r="D39" s="21" t="s">
        <v>202</v>
      </c>
      <c r="E39" t="s">
        <v>140</v>
      </c>
      <c r="F39" t="s">
        <v>53</v>
      </c>
      <c r="G39" t="s">
        <v>53</v>
      </c>
      <c r="H39" s="6" t="s">
        <v>203</v>
      </c>
      <c r="I39" s="6" t="s">
        <v>204</v>
      </c>
      <c r="J39" s="6" t="s">
        <v>78</v>
      </c>
      <c r="K39" t="s">
        <v>53</v>
      </c>
      <c r="L39" t="s">
        <v>53</v>
      </c>
      <c r="M39" t="s">
        <v>53</v>
      </c>
      <c r="N39" t="s">
        <v>53</v>
      </c>
      <c r="O39">
        <v>1</v>
      </c>
      <c r="P39" s="4" t="s">
        <v>53</v>
      </c>
      <c r="Q39" s="4">
        <v>57</v>
      </c>
      <c r="S39" s="4" t="s">
        <v>524</v>
      </c>
      <c r="T39" s="13">
        <v>45.25</v>
      </c>
      <c r="U39" s="18">
        <v>-1</v>
      </c>
      <c r="V39" s="17">
        <v>5</v>
      </c>
      <c r="W39" s="5">
        <v>7</v>
      </c>
      <c r="X39" s="5">
        <v>13</v>
      </c>
      <c r="Y39" s="5">
        <v>10</v>
      </c>
      <c r="Z39" s="5">
        <v>48</v>
      </c>
      <c r="AA39" s="5" t="s">
        <v>535</v>
      </c>
      <c r="AB39" s="5"/>
      <c r="AC39" t="s">
        <v>514</v>
      </c>
      <c r="AD39" s="4">
        <f>VLOOKUP(B39,ci!$A$1:$I$96,9,FALSE)</f>
        <v>0</v>
      </c>
      <c r="AE39" s="4">
        <f>IFERROR(VLOOKUP(B39,cw!$B$1:$K$96,10,FALSE),0)</f>
        <v>0</v>
      </c>
      <c r="AF39" s="4">
        <f t="shared" si="0"/>
        <v>6</v>
      </c>
      <c r="AG39" t="s">
        <v>205</v>
      </c>
      <c r="AI39" s="17">
        <v>38</v>
      </c>
    </row>
    <row r="40" spans="1:35" hidden="1">
      <c r="A40" t="s">
        <v>632</v>
      </c>
      <c r="B40" s="15" t="s">
        <v>206</v>
      </c>
      <c r="C40" s="15" t="s">
        <v>691</v>
      </c>
      <c r="D40" s="21" t="s">
        <v>207</v>
      </c>
      <c r="E40" t="s">
        <v>110</v>
      </c>
      <c r="F40" t="s">
        <v>53</v>
      </c>
      <c r="G40" t="s">
        <v>53</v>
      </c>
      <c r="H40" s="6" t="s">
        <v>208</v>
      </c>
      <c r="I40" s="6">
        <v>70.3</v>
      </c>
      <c r="J40" s="6">
        <v>0.25</v>
      </c>
      <c r="K40" t="s">
        <v>53</v>
      </c>
      <c r="L40" t="s">
        <v>53</v>
      </c>
      <c r="M40" t="s">
        <v>53</v>
      </c>
      <c r="N40" t="s">
        <v>53</v>
      </c>
      <c r="O40">
        <v>1</v>
      </c>
      <c r="P40" s="4" t="s">
        <v>53</v>
      </c>
      <c r="Q40" s="4">
        <v>57</v>
      </c>
      <c r="S40" s="4" t="s">
        <v>524</v>
      </c>
      <c r="T40" s="13">
        <v>45.25</v>
      </c>
      <c r="U40" s="18">
        <v>-1</v>
      </c>
      <c r="V40" s="17">
        <v>5</v>
      </c>
      <c r="W40" s="5">
        <v>7</v>
      </c>
      <c r="X40" s="5">
        <v>13</v>
      </c>
      <c r="Y40" s="5">
        <v>10</v>
      </c>
      <c r="Z40" s="5">
        <v>48</v>
      </c>
      <c r="AA40" s="5" t="s">
        <v>535</v>
      </c>
      <c r="AB40" s="5"/>
      <c r="AC40" t="s">
        <v>514</v>
      </c>
      <c r="AD40" s="4">
        <f>VLOOKUP(B40,ci!$A$1:$I$96,9,FALSE)</f>
        <v>4</v>
      </c>
      <c r="AE40" s="4">
        <f>IFERROR(VLOOKUP(B40,cw!$B$1:$K$96,10,FALSE),0)</f>
        <v>0</v>
      </c>
      <c r="AF40" s="4">
        <f t="shared" si="0"/>
        <v>5</v>
      </c>
      <c r="AG40" t="s">
        <v>209</v>
      </c>
      <c r="AI40" s="4">
        <v>39</v>
      </c>
    </row>
    <row r="41" spans="1:35" hidden="1">
      <c r="A41" t="s">
        <v>633</v>
      </c>
      <c r="B41" s="15" t="s">
        <v>210</v>
      </c>
      <c r="C41" s="15" t="s">
        <v>691</v>
      </c>
      <c r="D41" s="21" t="s">
        <v>211</v>
      </c>
      <c r="E41" t="s">
        <v>134</v>
      </c>
      <c r="F41" t="s">
        <v>53</v>
      </c>
      <c r="G41" t="s">
        <v>53</v>
      </c>
      <c r="H41" s="6" t="s">
        <v>212</v>
      </c>
      <c r="I41" s="6">
        <v>33.5</v>
      </c>
      <c r="J41" s="6">
        <v>0.16</v>
      </c>
      <c r="K41" t="s">
        <v>53</v>
      </c>
      <c r="L41" t="s">
        <v>53</v>
      </c>
      <c r="M41" t="s">
        <v>53</v>
      </c>
      <c r="N41" t="s">
        <v>53</v>
      </c>
      <c r="O41">
        <v>1</v>
      </c>
      <c r="P41" s="4" t="s">
        <v>53</v>
      </c>
      <c r="Q41" s="4">
        <v>57</v>
      </c>
      <c r="S41" s="4" t="s">
        <v>524</v>
      </c>
      <c r="T41" s="13">
        <v>45.25</v>
      </c>
      <c r="U41" s="18">
        <v>-1</v>
      </c>
      <c r="V41" s="17">
        <v>5</v>
      </c>
      <c r="W41" s="5">
        <v>7</v>
      </c>
      <c r="X41" s="5">
        <v>13</v>
      </c>
      <c r="Y41" s="5">
        <v>10</v>
      </c>
      <c r="Z41" s="5">
        <v>48</v>
      </c>
      <c r="AA41" s="5" t="s">
        <v>535</v>
      </c>
      <c r="AB41" s="5"/>
      <c r="AC41" t="s">
        <v>514</v>
      </c>
      <c r="AD41" s="4">
        <f>VLOOKUP(B41,ci!$A$1:$I$96,9,FALSE)</f>
        <v>0</v>
      </c>
      <c r="AE41" s="4">
        <f>IFERROR(VLOOKUP(B41,cw!$B$1:$K$96,10,FALSE),0)</f>
        <v>0</v>
      </c>
      <c r="AF41" s="4">
        <f t="shared" si="0"/>
        <v>6</v>
      </c>
      <c r="AG41" t="s">
        <v>213</v>
      </c>
      <c r="AI41" s="17">
        <v>40</v>
      </c>
    </row>
    <row r="42" spans="1:35" hidden="1">
      <c r="A42" t="s">
        <v>634</v>
      </c>
      <c r="B42" s="15" t="s">
        <v>214</v>
      </c>
      <c r="C42" s="15" t="s">
        <v>691</v>
      </c>
      <c r="D42" s="21" t="s">
        <v>215</v>
      </c>
      <c r="E42" t="s">
        <v>121</v>
      </c>
      <c r="F42" t="s">
        <v>53</v>
      </c>
      <c r="G42" t="s">
        <v>53</v>
      </c>
      <c r="H42" s="6" t="s">
        <v>216</v>
      </c>
      <c r="I42" s="6">
        <v>29.3</v>
      </c>
      <c r="J42" s="6">
        <v>0.25</v>
      </c>
      <c r="K42" t="s">
        <v>53</v>
      </c>
      <c r="L42" t="s">
        <v>53</v>
      </c>
      <c r="M42" t="s">
        <v>53</v>
      </c>
      <c r="N42" t="s">
        <v>53</v>
      </c>
      <c r="O42">
        <v>1</v>
      </c>
      <c r="P42" s="4" t="s">
        <v>53</v>
      </c>
      <c r="Q42" s="4">
        <v>57</v>
      </c>
      <c r="S42" s="4" t="s">
        <v>524</v>
      </c>
      <c r="T42" s="13">
        <v>45.25</v>
      </c>
      <c r="U42" s="18">
        <v>-1</v>
      </c>
      <c r="V42" s="17">
        <v>5</v>
      </c>
      <c r="W42" s="5">
        <v>7</v>
      </c>
      <c r="X42" s="5">
        <v>13</v>
      </c>
      <c r="Y42" s="5">
        <v>10</v>
      </c>
      <c r="Z42" s="5">
        <v>48</v>
      </c>
      <c r="AA42" s="5" t="s">
        <v>535</v>
      </c>
      <c r="AB42" s="5"/>
      <c r="AC42" t="s">
        <v>514</v>
      </c>
      <c r="AD42" s="4">
        <f>VLOOKUP(B42,ci!$A$1:$I$96,9,FALSE)</f>
        <v>0</v>
      </c>
      <c r="AE42" s="4">
        <f>IFERROR(VLOOKUP(B42,cw!$B$1:$K$96,10,FALSE),0)</f>
        <v>0</v>
      </c>
      <c r="AF42" s="4">
        <f t="shared" si="0"/>
        <v>6</v>
      </c>
      <c r="AG42" t="s">
        <v>217</v>
      </c>
      <c r="AI42" s="4">
        <v>41</v>
      </c>
    </row>
    <row r="43" spans="1:35" hidden="1">
      <c r="A43" t="s">
        <v>635</v>
      </c>
      <c r="B43" s="15" t="s">
        <v>218</v>
      </c>
      <c r="C43" s="15" t="s">
        <v>691</v>
      </c>
      <c r="D43" s="21" t="s">
        <v>219</v>
      </c>
      <c r="E43" t="s">
        <v>53</v>
      </c>
      <c r="F43" t="s">
        <v>53</v>
      </c>
      <c r="G43" t="s">
        <v>53</v>
      </c>
      <c r="H43" s="6" t="s">
        <v>53</v>
      </c>
      <c r="I43" s="6">
        <v>33.700000000000003</v>
      </c>
      <c r="J43" s="6">
        <v>0.27</v>
      </c>
      <c r="K43" t="s">
        <v>53</v>
      </c>
      <c r="L43" t="s">
        <v>53</v>
      </c>
      <c r="M43" t="s">
        <v>53</v>
      </c>
      <c r="N43" t="s">
        <v>53</v>
      </c>
      <c r="O43">
        <v>1</v>
      </c>
      <c r="P43" s="4" t="s">
        <v>53</v>
      </c>
      <c r="Q43" s="4">
        <v>57</v>
      </c>
      <c r="S43" s="4" t="s">
        <v>524</v>
      </c>
      <c r="T43" s="13">
        <v>45.25</v>
      </c>
      <c r="U43" s="17">
        <v>-1</v>
      </c>
      <c r="V43" s="5">
        <v>5</v>
      </c>
      <c r="W43" s="5">
        <v>7</v>
      </c>
      <c r="X43" s="5">
        <v>13</v>
      </c>
      <c r="Y43" s="5">
        <v>10</v>
      </c>
      <c r="Z43" s="5">
        <v>48</v>
      </c>
      <c r="AA43" s="5" t="s">
        <v>535</v>
      </c>
      <c r="AB43" s="5"/>
      <c r="AC43" t="s">
        <v>514</v>
      </c>
      <c r="AD43" s="4">
        <f>VLOOKUP(B43,ci!$A$1:$I$96,9,FALSE)</f>
        <v>4</v>
      </c>
      <c r="AE43" s="4">
        <f>IFERROR(VLOOKUP(B43,cw!$B$1:$K$96,10,FALSE),0)</f>
        <v>0</v>
      </c>
      <c r="AF43" s="4">
        <f t="shared" si="0"/>
        <v>5</v>
      </c>
      <c r="AG43" t="s">
        <v>220</v>
      </c>
      <c r="AI43" s="17">
        <v>42</v>
      </c>
    </row>
    <row r="44" spans="1:35" hidden="1">
      <c r="A44" t="s">
        <v>636</v>
      </c>
      <c r="B44" s="15" t="s">
        <v>221</v>
      </c>
      <c r="C44" s="15" t="s">
        <v>692</v>
      </c>
      <c r="D44" s="21" t="s">
        <v>222</v>
      </c>
      <c r="E44" t="s">
        <v>223</v>
      </c>
      <c r="F44" t="s">
        <v>53</v>
      </c>
      <c r="G44" t="s">
        <v>53</v>
      </c>
      <c r="H44" s="6" t="s">
        <v>224</v>
      </c>
      <c r="I44" s="6">
        <v>27.4</v>
      </c>
      <c r="J44" s="6">
        <v>0.06</v>
      </c>
      <c r="K44" t="s">
        <v>53</v>
      </c>
      <c r="L44">
        <v>2.6</v>
      </c>
      <c r="M44" t="s">
        <v>53</v>
      </c>
      <c r="N44" t="s">
        <v>53</v>
      </c>
      <c r="O44">
        <v>1</v>
      </c>
      <c r="P44" s="4" t="s">
        <v>225</v>
      </c>
      <c r="Q44" s="4">
        <v>23</v>
      </c>
      <c r="R44" s="4">
        <v>23</v>
      </c>
      <c r="S44" s="4" t="s">
        <v>53</v>
      </c>
      <c r="T44" s="4" t="s">
        <v>53</v>
      </c>
      <c r="U44" s="18" t="s">
        <v>53</v>
      </c>
      <c r="V44" s="4" t="s">
        <v>53</v>
      </c>
      <c r="W44" s="4" t="s">
        <v>53</v>
      </c>
      <c r="X44" s="4" t="s">
        <v>53</v>
      </c>
      <c r="Y44" s="4" t="s">
        <v>53</v>
      </c>
      <c r="Z44" s="4" t="s">
        <v>53</v>
      </c>
      <c r="AA44" s="4" t="s">
        <v>547</v>
      </c>
      <c r="AC44" t="s">
        <v>518</v>
      </c>
      <c r="AD44" s="4">
        <f>VLOOKUP(B44,ci!$A$1:$I$96,9,FALSE)</f>
        <v>2</v>
      </c>
      <c r="AE44" s="4">
        <f>IFERROR(VLOOKUP(B44,cw!$B$1:$K$96,10,FALSE),0)</f>
        <v>3</v>
      </c>
      <c r="AF44" s="4">
        <f t="shared" si="0"/>
        <v>100</v>
      </c>
      <c r="AG44" t="s">
        <v>226</v>
      </c>
      <c r="AI44" s="4">
        <v>43</v>
      </c>
    </row>
    <row r="45" spans="1:35" hidden="1">
      <c r="A45" t="s">
        <v>637</v>
      </c>
      <c r="B45" s="15" t="s">
        <v>227</v>
      </c>
      <c r="C45" s="15" t="s">
        <v>692</v>
      </c>
      <c r="D45" s="21" t="s">
        <v>222</v>
      </c>
      <c r="E45" t="s">
        <v>228</v>
      </c>
      <c r="F45" t="s">
        <v>53</v>
      </c>
      <c r="G45" t="s">
        <v>53</v>
      </c>
      <c r="H45" s="6" t="s">
        <v>229</v>
      </c>
      <c r="I45" s="6">
        <v>8.3000000000000007</v>
      </c>
      <c r="J45" s="6" t="s">
        <v>53</v>
      </c>
      <c r="K45" t="s">
        <v>53</v>
      </c>
      <c r="L45">
        <v>10</v>
      </c>
      <c r="M45" t="s">
        <v>53</v>
      </c>
      <c r="N45" t="s">
        <v>53</v>
      </c>
      <c r="O45">
        <v>1</v>
      </c>
      <c r="P45" s="4" t="s">
        <v>230</v>
      </c>
      <c r="Q45" s="4">
        <v>23</v>
      </c>
      <c r="R45" s="4">
        <v>23</v>
      </c>
      <c r="S45" s="4" t="s">
        <v>53</v>
      </c>
      <c r="T45" s="4" t="s">
        <v>53</v>
      </c>
      <c r="U45" s="18" t="s">
        <v>53</v>
      </c>
      <c r="V45" s="4" t="s">
        <v>53</v>
      </c>
      <c r="W45" s="4" t="s">
        <v>53</v>
      </c>
      <c r="X45" s="4" t="s">
        <v>53</v>
      </c>
      <c r="Y45" s="4" t="s">
        <v>53</v>
      </c>
      <c r="Z45" s="4" t="s">
        <v>53</v>
      </c>
      <c r="AA45" s="4" t="s">
        <v>53</v>
      </c>
      <c r="AC45" t="s">
        <v>518</v>
      </c>
      <c r="AD45" s="4">
        <f>VLOOKUP(B45,ci!$A$1:$I$96,9,FALSE)</f>
        <v>2</v>
      </c>
      <c r="AE45" s="4">
        <f>IFERROR(VLOOKUP(B45,cw!$B$1:$K$96,10,FALSE),0)</f>
        <v>3</v>
      </c>
      <c r="AF45" s="4">
        <f t="shared" si="0"/>
        <v>100</v>
      </c>
      <c r="AG45" t="s">
        <v>231</v>
      </c>
      <c r="AI45" s="17">
        <v>44</v>
      </c>
    </row>
    <row r="46" spans="1:35" hidden="1">
      <c r="A46" t="s">
        <v>638</v>
      </c>
      <c r="B46" s="15" t="s">
        <v>232</v>
      </c>
      <c r="C46" s="15" t="s">
        <v>692</v>
      </c>
      <c r="D46" s="21" t="s">
        <v>233</v>
      </c>
      <c r="E46" t="s">
        <v>234</v>
      </c>
      <c r="F46" t="s">
        <v>53</v>
      </c>
      <c r="G46" t="s">
        <v>53</v>
      </c>
      <c r="H46" s="6" t="s">
        <v>235</v>
      </c>
      <c r="I46" s="6" t="s">
        <v>49</v>
      </c>
      <c r="J46" s="6" t="s">
        <v>236</v>
      </c>
      <c r="K46">
        <v>12</v>
      </c>
      <c r="L46" t="s">
        <v>53</v>
      </c>
      <c r="M46" t="s">
        <v>53</v>
      </c>
      <c r="N46" t="s">
        <v>53</v>
      </c>
      <c r="O46">
        <v>1</v>
      </c>
      <c r="P46" s="4" t="s">
        <v>237</v>
      </c>
      <c r="Q46" s="4">
        <v>23</v>
      </c>
      <c r="R46" s="4">
        <v>23</v>
      </c>
      <c r="S46" s="4" t="s">
        <v>53</v>
      </c>
      <c r="T46" s="4" t="s">
        <v>53</v>
      </c>
      <c r="U46" s="18" t="s">
        <v>53</v>
      </c>
      <c r="V46" s="4" t="s">
        <v>53</v>
      </c>
      <c r="W46" s="4" t="s">
        <v>53</v>
      </c>
      <c r="X46" s="4" t="s">
        <v>53</v>
      </c>
      <c r="Y46" s="4" t="s">
        <v>53</v>
      </c>
      <c r="Z46" s="4" t="s">
        <v>53</v>
      </c>
      <c r="AA46" s="4" t="s">
        <v>53</v>
      </c>
      <c r="AC46" t="s">
        <v>518</v>
      </c>
      <c r="AD46" s="4">
        <f>VLOOKUP(B46,ci!$A$1:$I$96,9,FALSE)</f>
        <v>2</v>
      </c>
      <c r="AE46" s="4">
        <f>IFERROR(VLOOKUP(B46,cw!$B$1:$K$96,10,FALSE),0)</f>
        <v>3</v>
      </c>
      <c r="AF46" s="4">
        <f t="shared" si="0"/>
        <v>100</v>
      </c>
      <c r="AG46" t="s">
        <v>238</v>
      </c>
      <c r="AI46" s="4">
        <v>45</v>
      </c>
    </row>
    <row r="47" spans="1:35" hidden="1">
      <c r="A47" t="s">
        <v>639</v>
      </c>
      <c r="B47" s="15" t="s">
        <v>239</v>
      </c>
      <c r="C47" s="15" t="s">
        <v>692</v>
      </c>
      <c r="D47" s="21" t="s">
        <v>240</v>
      </c>
      <c r="E47" t="s">
        <v>241</v>
      </c>
      <c r="F47" t="s">
        <v>53</v>
      </c>
      <c r="G47" t="s">
        <v>53</v>
      </c>
      <c r="H47" s="6" t="s">
        <v>242</v>
      </c>
      <c r="I47" s="6">
        <v>8.67</v>
      </c>
      <c r="J47" s="6">
        <v>0.04</v>
      </c>
      <c r="K47" t="s">
        <v>53</v>
      </c>
      <c r="L47">
        <v>2.56</v>
      </c>
      <c r="M47" t="s">
        <v>53</v>
      </c>
      <c r="N47" t="s">
        <v>53</v>
      </c>
      <c r="O47">
        <v>1</v>
      </c>
      <c r="P47" s="4" t="s">
        <v>243</v>
      </c>
      <c r="Q47" s="4">
        <v>21</v>
      </c>
      <c r="R47" s="4">
        <v>19</v>
      </c>
      <c r="S47" s="4" t="s">
        <v>53</v>
      </c>
      <c r="T47" s="4" t="s">
        <v>53</v>
      </c>
      <c r="U47" s="18" t="s">
        <v>53</v>
      </c>
      <c r="V47" s="4" t="s">
        <v>53</v>
      </c>
      <c r="W47" s="4" t="s">
        <v>53</v>
      </c>
      <c r="X47" s="4" t="s">
        <v>53</v>
      </c>
      <c r="Y47" s="4" t="s">
        <v>53</v>
      </c>
      <c r="Z47" s="4" t="s">
        <v>53</v>
      </c>
      <c r="AA47" s="4" t="s">
        <v>53</v>
      </c>
      <c r="AC47" t="s">
        <v>518</v>
      </c>
      <c r="AD47" s="4">
        <f>VLOOKUP(B47,ci!$A$1:$I$96,9,FALSE)</f>
        <v>2</v>
      </c>
      <c r="AE47" s="4">
        <f>IFERROR(VLOOKUP(B47,cw!$B$1:$K$96,10,FALSE),0)</f>
        <v>3</v>
      </c>
      <c r="AF47" s="4">
        <f t="shared" si="0"/>
        <v>100</v>
      </c>
      <c r="AG47" t="s">
        <v>244</v>
      </c>
      <c r="AI47" s="17">
        <v>46</v>
      </c>
    </row>
    <row r="48" spans="1:35" hidden="1">
      <c r="A48" t="s">
        <v>640</v>
      </c>
      <c r="B48" s="15" t="s">
        <v>245</v>
      </c>
      <c r="C48" s="15" t="s">
        <v>692</v>
      </c>
      <c r="D48" s="21" t="s">
        <v>246</v>
      </c>
      <c r="E48" t="s">
        <v>247</v>
      </c>
      <c r="F48" t="s">
        <v>53</v>
      </c>
      <c r="G48" t="s">
        <v>53</v>
      </c>
      <c r="H48" s="6" t="s">
        <v>248</v>
      </c>
      <c r="I48" s="6">
        <v>17.2</v>
      </c>
      <c r="J48" s="6" t="s">
        <v>53</v>
      </c>
      <c r="K48" t="s">
        <v>53</v>
      </c>
      <c r="L48" t="s">
        <v>53</v>
      </c>
      <c r="M48" t="s">
        <v>53</v>
      </c>
      <c r="N48" t="s">
        <v>53</v>
      </c>
      <c r="O48">
        <v>1</v>
      </c>
      <c r="P48" s="4" t="s">
        <v>249</v>
      </c>
      <c r="Q48" s="4">
        <v>21</v>
      </c>
      <c r="R48" s="4">
        <v>19</v>
      </c>
      <c r="S48" s="4" t="s">
        <v>53</v>
      </c>
      <c r="T48" s="4" t="s">
        <v>53</v>
      </c>
      <c r="U48" s="18" t="s">
        <v>53</v>
      </c>
      <c r="V48" s="4" t="s">
        <v>53</v>
      </c>
      <c r="W48" s="4" t="s">
        <v>53</v>
      </c>
      <c r="X48" s="4" t="s">
        <v>53</v>
      </c>
      <c r="Y48" s="4" t="s">
        <v>53</v>
      </c>
      <c r="Z48" s="4" t="s">
        <v>53</v>
      </c>
      <c r="AA48" s="4" t="s">
        <v>53</v>
      </c>
      <c r="AC48" t="s">
        <v>518</v>
      </c>
      <c r="AD48" s="4">
        <f>VLOOKUP(B48,ci!$A$1:$I$96,9,FALSE)</f>
        <v>2</v>
      </c>
      <c r="AE48" s="4">
        <f>IFERROR(VLOOKUP(B48,cw!$B$1:$K$96,10,FALSE),0)</f>
        <v>2</v>
      </c>
      <c r="AF48" s="4">
        <f t="shared" si="0"/>
        <v>100</v>
      </c>
      <c r="AG48" t="s">
        <v>250</v>
      </c>
      <c r="AI48" s="4">
        <v>47</v>
      </c>
    </row>
    <row r="49" spans="1:35" hidden="1">
      <c r="A49" t="s">
        <v>641</v>
      </c>
      <c r="B49" s="15" t="s">
        <v>251</v>
      </c>
      <c r="C49" s="15" t="s">
        <v>692</v>
      </c>
      <c r="D49" s="21" t="s">
        <v>252</v>
      </c>
      <c r="E49" t="s">
        <v>253</v>
      </c>
      <c r="F49" t="s">
        <v>53</v>
      </c>
      <c r="G49" t="s">
        <v>53</v>
      </c>
      <c r="H49" s="6" t="s">
        <v>254</v>
      </c>
      <c r="I49" s="6">
        <v>17.5</v>
      </c>
      <c r="J49" s="6">
        <v>0.08</v>
      </c>
      <c r="K49" t="s">
        <v>53</v>
      </c>
      <c r="L49" t="s">
        <v>53</v>
      </c>
      <c r="M49" t="s">
        <v>53</v>
      </c>
      <c r="N49" t="s">
        <v>53</v>
      </c>
      <c r="O49">
        <v>1</v>
      </c>
      <c r="P49" s="4" t="s">
        <v>255</v>
      </c>
      <c r="Q49" s="4">
        <v>61</v>
      </c>
      <c r="R49" s="4">
        <v>61</v>
      </c>
      <c r="S49" s="4" t="s">
        <v>53</v>
      </c>
      <c r="T49" s="4" t="s">
        <v>53</v>
      </c>
      <c r="U49" s="18" t="s">
        <v>53</v>
      </c>
      <c r="V49" s="4" t="s">
        <v>53</v>
      </c>
      <c r="W49" s="4" t="s">
        <v>53</v>
      </c>
      <c r="X49" s="4" t="s">
        <v>53</v>
      </c>
      <c r="Y49" s="4" t="s">
        <v>53</v>
      </c>
      <c r="Z49" s="4" t="s">
        <v>53</v>
      </c>
      <c r="AA49" s="4" t="s">
        <v>546</v>
      </c>
      <c r="AC49" t="s">
        <v>518</v>
      </c>
      <c r="AD49" s="4">
        <f>VLOOKUP(B49,ci!$A$1:$I$96,9,FALSE)</f>
        <v>2</v>
      </c>
      <c r="AE49" s="4">
        <f>IFERROR(VLOOKUP(B49,cw!$B$1:$K$96,10,FALSE),0)</f>
        <v>3</v>
      </c>
      <c r="AF49" s="4">
        <f t="shared" si="0"/>
        <v>100</v>
      </c>
      <c r="AG49" t="s">
        <v>256</v>
      </c>
      <c r="AI49" s="17">
        <v>48</v>
      </c>
    </row>
    <row r="50" spans="1:35" hidden="1">
      <c r="A50" t="s">
        <v>642</v>
      </c>
      <c r="B50" s="15" t="s">
        <v>257</v>
      </c>
      <c r="C50" s="15" t="s">
        <v>692</v>
      </c>
      <c r="D50" s="21" t="s">
        <v>258</v>
      </c>
      <c r="E50" t="s">
        <v>259</v>
      </c>
      <c r="F50" t="s">
        <v>53</v>
      </c>
      <c r="G50" t="s">
        <v>53</v>
      </c>
      <c r="H50" s="6" t="s">
        <v>51</v>
      </c>
      <c r="I50" s="6" t="s">
        <v>260</v>
      </c>
      <c r="J50" s="6" t="s">
        <v>261</v>
      </c>
      <c r="K50">
        <v>1.8</v>
      </c>
      <c r="L50" t="s">
        <v>53</v>
      </c>
      <c r="M50" t="s">
        <v>53</v>
      </c>
      <c r="N50" t="s">
        <v>53</v>
      </c>
      <c r="O50">
        <v>1</v>
      </c>
      <c r="P50" s="4" t="s">
        <v>262</v>
      </c>
      <c r="Q50" s="4">
        <v>61</v>
      </c>
      <c r="R50" s="4">
        <v>61</v>
      </c>
      <c r="S50" s="4" t="s">
        <v>53</v>
      </c>
      <c r="T50" s="4" t="s">
        <v>53</v>
      </c>
      <c r="U50" s="18" t="s">
        <v>53</v>
      </c>
      <c r="V50" s="4" t="s">
        <v>53</v>
      </c>
      <c r="W50" s="4" t="s">
        <v>53</v>
      </c>
      <c r="X50" s="4" t="s">
        <v>53</v>
      </c>
      <c r="Y50" s="4" t="s">
        <v>53</v>
      </c>
      <c r="Z50" s="4" t="s">
        <v>53</v>
      </c>
      <c r="AA50" s="4" t="s">
        <v>53</v>
      </c>
      <c r="AC50" t="s">
        <v>518</v>
      </c>
      <c r="AD50" s="4">
        <f>VLOOKUP(B50,ci!$A$1:$I$96,9,FALSE)</f>
        <v>2</v>
      </c>
      <c r="AE50" s="4">
        <f>IFERROR(VLOOKUP(B50,cw!$B$1:$K$96,10,FALSE),0)</f>
        <v>2</v>
      </c>
      <c r="AF50" s="4">
        <f t="shared" si="0"/>
        <v>100</v>
      </c>
      <c r="AG50" t="s">
        <v>263</v>
      </c>
      <c r="AI50" s="4">
        <v>49</v>
      </c>
    </row>
    <row r="51" spans="1:35" hidden="1">
      <c r="A51" t="s">
        <v>643</v>
      </c>
      <c r="B51" s="15" t="s">
        <v>264</v>
      </c>
      <c r="C51" s="15" t="s">
        <v>692</v>
      </c>
      <c r="D51" s="21" t="s">
        <v>265</v>
      </c>
      <c r="E51" t="s">
        <v>223</v>
      </c>
      <c r="F51" t="s">
        <v>53</v>
      </c>
      <c r="G51" t="s">
        <v>53</v>
      </c>
      <c r="H51" s="6" t="s">
        <v>266</v>
      </c>
      <c r="I51" s="6">
        <v>7.8</v>
      </c>
      <c r="J51" s="6" t="s">
        <v>53</v>
      </c>
      <c r="K51" t="s">
        <v>53</v>
      </c>
      <c r="L51" t="s">
        <v>53</v>
      </c>
      <c r="M51" t="s">
        <v>53</v>
      </c>
      <c r="N51" t="s">
        <v>53</v>
      </c>
      <c r="O51">
        <v>1</v>
      </c>
      <c r="P51" s="4" t="s">
        <v>267</v>
      </c>
      <c r="Q51" s="4">
        <v>61</v>
      </c>
      <c r="R51" s="4">
        <v>61</v>
      </c>
      <c r="S51" s="4" t="s">
        <v>53</v>
      </c>
      <c r="T51" s="4" t="s">
        <v>53</v>
      </c>
      <c r="U51" s="18" t="s">
        <v>53</v>
      </c>
      <c r="V51" s="4" t="s">
        <v>53</v>
      </c>
      <c r="W51" s="4" t="s">
        <v>53</v>
      </c>
      <c r="X51" s="4" t="s">
        <v>53</v>
      </c>
      <c r="Y51" s="4" t="s">
        <v>53</v>
      </c>
      <c r="Z51" s="4" t="s">
        <v>53</v>
      </c>
      <c r="AA51" s="4" t="s">
        <v>53</v>
      </c>
      <c r="AC51" t="s">
        <v>518</v>
      </c>
      <c r="AD51" s="4">
        <f>VLOOKUP(B51,ci!$A$1:$I$96,9,FALSE)</f>
        <v>2</v>
      </c>
      <c r="AE51" s="4">
        <f>IFERROR(VLOOKUP(B51,cw!$B$1:$K$96,10,FALSE),0)</f>
        <v>2</v>
      </c>
      <c r="AF51" s="4">
        <f t="shared" si="0"/>
        <v>100</v>
      </c>
      <c r="AG51" t="s">
        <v>268</v>
      </c>
      <c r="AI51" s="17">
        <v>50</v>
      </c>
    </row>
    <row r="52" spans="1:35" hidden="1">
      <c r="A52" t="s">
        <v>644</v>
      </c>
      <c r="B52" s="15" t="s">
        <v>269</v>
      </c>
      <c r="C52" s="15" t="s">
        <v>692</v>
      </c>
      <c r="D52" s="21" t="s">
        <v>270</v>
      </c>
      <c r="E52" t="s">
        <v>223</v>
      </c>
      <c r="F52" t="s">
        <v>53</v>
      </c>
      <c r="G52" t="s">
        <v>53</v>
      </c>
      <c r="H52" s="6" t="s">
        <v>271</v>
      </c>
      <c r="I52" s="6">
        <v>6.4</v>
      </c>
      <c r="J52" s="6">
        <v>0.11</v>
      </c>
      <c r="K52">
        <v>7.8</v>
      </c>
      <c r="L52" t="s">
        <v>53</v>
      </c>
      <c r="M52" t="s">
        <v>53</v>
      </c>
      <c r="N52" t="s">
        <v>53</v>
      </c>
      <c r="O52">
        <v>1</v>
      </c>
      <c r="P52" s="4" t="s">
        <v>272</v>
      </c>
      <c r="Q52" s="4">
        <v>61</v>
      </c>
      <c r="R52" s="4">
        <v>61</v>
      </c>
      <c r="S52" s="4" t="s">
        <v>53</v>
      </c>
      <c r="T52" s="4" t="s">
        <v>53</v>
      </c>
      <c r="U52" s="18" t="s">
        <v>53</v>
      </c>
      <c r="V52" s="4" t="s">
        <v>53</v>
      </c>
      <c r="W52" s="4" t="s">
        <v>53</v>
      </c>
      <c r="X52" s="4" t="s">
        <v>53</v>
      </c>
      <c r="Y52" s="4" t="s">
        <v>53</v>
      </c>
      <c r="Z52" s="4" t="s">
        <v>53</v>
      </c>
      <c r="AA52" s="4" t="s">
        <v>53</v>
      </c>
      <c r="AC52" t="s">
        <v>518</v>
      </c>
      <c r="AD52" s="4">
        <f>VLOOKUP(B52,ci!$A$1:$I$96,9,FALSE)</f>
        <v>2</v>
      </c>
      <c r="AE52" s="4">
        <f>IFERROR(VLOOKUP(B52,cw!$B$1:$K$96,10,FALSE),0)</f>
        <v>2</v>
      </c>
      <c r="AF52" s="4">
        <f t="shared" si="0"/>
        <v>100</v>
      </c>
      <c r="AG52" t="s">
        <v>273</v>
      </c>
      <c r="AI52" s="4">
        <v>51</v>
      </c>
    </row>
    <row r="53" spans="1:35" hidden="1">
      <c r="A53" t="s">
        <v>645</v>
      </c>
      <c r="B53" s="15" t="s">
        <v>274</v>
      </c>
      <c r="C53" s="15" t="s">
        <v>692</v>
      </c>
      <c r="D53" s="21" t="s">
        <v>275</v>
      </c>
      <c r="E53" t="s">
        <v>276</v>
      </c>
      <c r="F53" t="s">
        <v>53</v>
      </c>
      <c r="G53" t="s">
        <v>53</v>
      </c>
      <c r="H53" s="6" t="s">
        <v>277</v>
      </c>
      <c r="I53" s="6">
        <v>14.25</v>
      </c>
      <c r="J53" s="6">
        <v>0.05</v>
      </c>
      <c r="K53" t="s">
        <v>53</v>
      </c>
      <c r="L53">
        <v>2.95</v>
      </c>
      <c r="M53" t="s">
        <v>53</v>
      </c>
      <c r="N53" t="s">
        <v>53</v>
      </c>
      <c r="O53">
        <v>1</v>
      </c>
      <c r="P53" s="4" t="s">
        <v>278</v>
      </c>
      <c r="Q53" s="4">
        <v>61</v>
      </c>
      <c r="R53" s="4">
        <v>61</v>
      </c>
      <c r="S53" s="4" t="s">
        <v>53</v>
      </c>
      <c r="T53" s="4" t="s">
        <v>53</v>
      </c>
      <c r="U53" s="18" t="s">
        <v>53</v>
      </c>
      <c r="V53" s="4" t="s">
        <v>53</v>
      </c>
      <c r="W53" s="4" t="s">
        <v>53</v>
      </c>
      <c r="X53" s="4" t="s">
        <v>53</v>
      </c>
      <c r="Y53" s="4" t="s">
        <v>53</v>
      </c>
      <c r="Z53" s="4" t="s">
        <v>53</v>
      </c>
      <c r="AA53" s="4" t="s">
        <v>53</v>
      </c>
      <c r="AC53" t="s">
        <v>518</v>
      </c>
      <c r="AD53" s="4">
        <f>VLOOKUP(B53,ci!$A$1:$I$96,9,FALSE)</f>
        <v>2</v>
      </c>
      <c r="AE53" s="4">
        <f>IFERROR(VLOOKUP(B53,cw!$B$1:$K$96,10,FALSE),0)</f>
        <v>3</v>
      </c>
      <c r="AF53" s="4">
        <f t="shared" si="0"/>
        <v>100</v>
      </c>
      <c r="AG53" t="s">
        <v>279</v>
      </c>
      <c r="AI53" s="17">
        <v>52</v>
      </c>
    </row>
    <row r="54" spans="1:35" hidden="1">
      <c r="A54" t="s">
        <v>646</v>
      </c>
      <c r="B54" s="15" t="s">
        <v>280</v>
      </c>
      <c r="C54" s="15" t="s">
        <v>692</v>
      </c>
      <c r="D54" s="21" t="s">
        <v>281</v>
      </c>
      <c r="E54" t="s">
        <v>282</v>
      </c>
      <c r="F54" t="s">
        <v>53</v>
      </c>
      <c r="G54" t="s">
        <v>53</v>
      </c>
      <c r="H54" s="6" t="s">
        <v>283</v>
      </c>
      <c r="I54" s="6">
        <v>97.1</v>
      </c>
      <c r="J54" s="6">
        <v>0.34</v>
      </c>
      <c r="K54">
        <v>28</v>
      </c>
      <c r="L54" t="s">
        <v>53</v>
      </c>
      <c r="M54" t="s">
        <v>53</v>
      </c>
      <c r="N54" t="s">
        <v>53</v>
      </c>
      <c r="O54">
        <v>1</v>
      </c>
      <c r="P54" s="4" t="s">
        <v>284</v>
      </c>
      <c r="Q54" s="4">
        <v>47</v>
      </c>
      <c r="R54" s="4">
        <v>44</v>
      </c>
      <c r="S54" s="4" t="s">
        <v>53</v>
      </c>
      <c r="T54" s="4" t="s">
        <v>53</v>
      </c>
      <c r="U54" s="18" t="s">
        <v>53</v>
      </c>
      <c r="V54" s="4" t="s">
        <v>53</v>
      </c>
      <c r="W54" s="4" t="s">
        <v>53</v>
      </c>
      <c r="X54" s="4" t="s">
        <v>53</v>
      </c>
      <c r="Y54" s="4" t="s">
        <v>53</v>
      </c>
      <c r="Z54" s="4" t="s">
        <v>53</v>
      </c>
      <c r="AA54" s="4" t="s">
        <v>53</v>
      </c>
      <c r="AC54" t="s">
        <v>514</v>
      </c>
      <c r="AD54" s="4">
        <f>VLOOKUP(B54,ci!$A$1:$I$96,9,FALSE)</f>
        <v>0</v>
      </c>
      <c r="AE54" s="4">
        <f>IFERROR(VLOOKUP(B54,cw!$B$1:$K$96,10,FALSE),0)</f>
        <v>0</v>
      </c>
      <c r="AF54" s="4">
        <f t="shared" si="0"/>
        <v>6</v>
      </c>
      <c r="AG54" t="s">
        <v>285</v>
      </c>
      <c r="AI54" s="4">
        <v>53</v>
      </c>
    </row>
    <row r="55" spans="1:35" hidden="1">
      <c r="A55" t="s">
        <v>647</v>
      </c>
      <c r="B55" s="15" t="s">
        <v>286</v>
      </c>
      <c r="C55" s="15" t="s">
        <v>692</v>
      </c>
      <c r="D55" s="21" t="s">
        <v>287</v>
      </c>
      <c r="E55" t="s">
        <v>110</v>
      </c>
      <c r="F55" t="s">
        <v>53</v>
      </c>
      <c r="G55" t="s">
        <v>53</v>
      </c>
      <c r="H55" s="6" t="s">
        <v>288</v>
      </c>
      <c r="I55" s="6">
        <v>81.8</v>
      </c>
      <c r="J55" s="6">
        <v>0.25</v>
      </c>
      <c r="K55" t="s">
        <v>53</v>
      </c>
      <c r="L55" t="s">
        <v>53</v>
      </c>
      <c r="M55" t="s">
        <v>53</v>
      </c>
      <c r="N55" t="s">
        <v>53</v>
      </c>
      <c r="O55">
        <v>1</v>
      </c>
      <c r="P55" s="4" t="s">
        <v>289</v>
      </c>
      <c r="Q55" s="4">
        <v>47</v>
      </c>
      <c r="R55" s="4">
        <v>44</v>
      </c>
      <c r="S55" s="4" t="s">
        <v>53</v>
      </c>
      <c r="T55" s="4" t="s">
        <v>53</v>
      </c>
      <c r="U55" s="18" t="s">
        <v>53</v>
      </c>
      <c r="V55" s="4" t="s">
        <v>53</v>
      </c>
      <c r="W55" s="4" t="s">
        <v>53</v>
      </c>
      <c r="X55" s="4" t="s">
        <v>53</v>
      </c>
      <c r="Y55" s="4" t="s">
        <v>53</v>
      </c>
      <c r="Z55" s="4" t="s">
        <v>53</v>
      </c>
      <c r="AA55" s="4" t="s">
        <v>53</v>
      </c>
      <c r="AC55" t="s">
        <v>514</v>
      </c>
      <c r="AD55" s="4">
        <f>VLOOKUP(B55,ci!$A$1:$I$96,9,FALSE)</f>
        <v>0</v>
      </c>
      <c r="AE55" s="4">
        <f>IFERROR(VLOOKUP(B55,cw!$B$1:$K$96,10,FALSE),0)</f>
        <v>0</v>
      </c>
      <c r="AF55" s="4">
        <f t="shared" si="0"/>
        <v>6</v>
      </c>
      <c r="AG55" t="s">
        <v>290</v>
      </c>
      <c r="AI55" s="17">
        <v>54</v>
      </c>
    </row>
    <row r="56" spans="1:35" hidden="1">
      <c r="A56" t="s">
        <v>648</v>
      </c>
      <c r="B56" s="15" t="s">
        <v>291</v>
      </c>
      <c r="C56" s="15" t="s">
        <v>692</v>
      </c>
      <c r="D56" s="21" t="s">
        <v>292</v>
      </c>
      <c r="E56" t="s">
        <v>293</v>
      </c>
      <c r="F56" t="s">
        <v>53</v>
      </c>
      <c r="G56" t="s">
        <v>53</v>
      </c>
      <c r="H56" s="6" t="s">
        <v>294</v>
      </c>
      <c r="I56" s="6">
        <v>46.1</v>
      </c>
      <c r="J56" s="6">
        <v>0.36</v>
      </c>
      <c r="K56" t="s">
        <v>53</v>
      </c>
      <c r="L56" t="s">
        <v>53</v>
      </c>
      <c r="M56" t="s">
        <v>53</v>
      </c>
      <c r="N56" t="s">
        <v>53</v>
      </c>
      <c r="O56">
        <v>1</v>
      </c>
      <c r="P56" s="4" t="s">
        <v>295</v>
      </c>
      <c r="Q56" s="4">
        <v>60</v>
      </c>
      <c r="R56" s="4">
        <v>57</v>
      </c>
      <c r="S56" s="4" t="s">
        <v>53</v>
      </c>
      <c r="T56" s="4" t="s">
        <v>53</v>
      </c>
      <c r="U56" s="18" t="s">
        <v>53</v>
      </c>
      <c r="V56" s="4" t="s">
        <v>53</v>
      </c>
      <c r="W56" s="4" t="s">
        <v>53</v>
      </c>
      <c r="X56" s="4" t="s">
        <v>53</v>
      </c>
      <c r="Y56" s="4" t="s">
        <v>53</v>
      </c>
      <c r="Z56" s="4" t="s">
        <v>53</v>
      </c>
      <c r="AA56" s="4" t="s">
        <v>53</v>
      </c>
      <c r="AC56" t="s">
        <v>514</v>
      </c>
      <c r="AD56" s="4">
        <f>VLOOKUP(B56,ci!$A$1:$I$96,9,FALSE)</f>
        <v>0</v>
      </c>
      <c r="AE56" s="4">
        <f>IFERROR(VLOOKUP(B56,cw!$B$1:$K$96,10,FALSE),0)</f>
        <v>0</v>
      </c>
      <c r="AF56" s="4">
        <f t="shared" si="0"/>
        <v>6</v>
      </c>
      <c r="AG56" t="s">
        <v>296</v>
      </c>
      <c r="AI56" s="4">
        <v>55</v>
      </c>
    </row>
    <row r="57" spans="1:35" hidden="1">
      <c r="A57" t="s">
        <v>649</v>
      </c>
      <c r="B57" s="15" t="s">
        <v>297</v>
      </c>
      <c r="C57" s="15" t="s">
        <v>692</v>
      </c>
      <c r="D57" s="21" t="s">
        <v>298</v>
      </c>
      <c r="E57" t="s">
        <v>299</v>
      </c>
      <c r="F57" t="s">
        <v>53</v>
      </c>
      <c r="G57" t="s">
        <v>53</v>
      </c>
      <c r="H57" s="6" t="s">
        <v>300</v>
      </c>
      <c r="I57" s="6">
        <v>51.8</v>
      </c>
      <c r="J57" s="6">
        <v>0.23</v>
      </c>
      <c r="K57" t="s">
        <v>53</v>
      </c>
      <c r="L57" t="s">
        <v>53</v>
      </c>
      <c r="M57" t="s">
        <v>53</v>
      </c>
      <c r="N57" t="s">
        <v>53</v>
      </c>
      <c r="O57">
        <v>1</v>
      </c>
      <c r="P57" s="4" t="s">
        <v>301</v>
      </c>
      <c r="Q57" s="4">
        <v>60</v>
      </c>
      <c r="R57" s="4">
        <v>57</v>
      </c>
      <c r="S57" s="4" t="s">
        <v>53</v>
      </c>
      <c r="T57" s="4" t="s">
        <v>53</v>
      </c>
      <c r="U57" s="18" t="s">
        <v>53</v>
      </c>
      <c r="V57" s="4" t="s">
        <v>53</v>
      </c>
      <c r="W57" s="4" t="s">
        <v>53</v>
      </c>
      <c r="X57" s="4" t="s">
        <v>53</v>
      </c>
      <c r="Y57" s="4" t="s">
        <v>53</v>
      </c>
      <c r="Z57" s="4" t="s">
        <v>53</v>
      </c>
      <c r="AA57" s="4" t="s">
        <v>53</v>
      </c>
      <c r="AC57" t="s">
        <v>514</v>
      </c>
      <c r="AD57" s="4">
        <f>VLOOKUP(B57,ci!$A$1:$I$96,9,FALSE)</f>
        <v>0</v>
      </c>
      <c r="AE57" s="4">
        <f>IFERROR(VLOOKUP(B57,cw!$B$1:$K$96,10,FALSE),0)</f>
        <v>0</v>
      </c>
      <c r="AF57" s="4">
        <f t="shared" si="0"/>
        <v>6</v>
      </c>
      <c r="AG57" t="s">
        <v>302</v>
      </c>
      <c r="AI57" s="17">
        <v>56</v>
      </c>
    </row>
    <row r="58" spans="1:35" hidden="1">
      <c r="A58" t="s">
        <v>650</v>
      </c>
      <c r="B58" s="15" t="s">
        <v>303</v>
      </c>
      <c r="C58" s="15" t="s">
        <v>692</v>
      </c>
      <c r="D58" s="21" t="s">
        <v>304</v>
      </c>
      <c r="E58" t="s">
        <v>305</v>
      </c>
      <c r="F58" t="s">
        <v>53</v>
      </c>
      <c r="G58" t="s">
        <v>53</v>
      </c>
      <c r="H58" s="6" t="s">
        <v>306</v>
      </c>
      <c r="I58" s="6">
        <v>30.4</v>
      </c>
      <c r="J58" s="6">
        <v>0.16</v>
      </c>
      <c r="K58">
        <v>11</v>
      </c>
      <c r="L58" t="s">
        <v>53</v>
      </c>
      <c r="M58" t="s">
        <v>53</v>
      </c>
      <c r="N58" t="s">
        <v>53</v>
      </c>
      <c r="O58">
        <v>1</v>
      </c>
      <c r="P58" s="4" t="s">
        <v>307</v>
      </c>
      <c r="Q58" s="4">
        <v>60</v>
      </c>
      <c r="R58" s="4">
        <v>57</v>
      </c>
      <c r="S58" s="4" t="s">
        <v>53</v>
      </c>
      <c r="T58" s="4" t="s">
        <v>53</v>
      </c>
      <c r="U58" s="18" t="s">
        <v>53</v>
      </c>
      <c r="V58" s="4" t="s">
        <v>53</v>
      </c>
      <c r="W58" s="4" t="s">
        <v>53</v>
      </c>
      <c r="X58" s="4" t="s">
        <v>53</v>
      </c>
      <c r="Y58" s="4" t="s">
        <v>53</v>
      </c>
      <c r="Z58" s="4" t="s">
        <v>53</v>
      </c>
      <c r="AA58" s="4" t="s">
        <v>53</v>
      </c>
      <c r="AC58" t="s">
        <v>514</v>
      </c>
      <c r="AD58" s="4">
        <f>VLOOKUP(B58,ci!$A$1:$I$96,9,FALSE)</f>
        <v>2</v>
      </c>
      <c r="AE58" s="4">
        <f>IFERROR(VLOOKUP(B58,cw!$B$1:$K$96,10,FALSE),0)</f>
        <v>4</v>
      </c>
      <c r="AF58" s="4">
        <f t="shared" si="0"/>
        <v>100</v>
      </c>
      <c r="AG58" t="s">
        <v>308</v>
      </c>
      <c r="AI58" s="4">
        <v>57</v>
      </c>
    </row>
    <row r="59" spans="1:35" hidden="1">
      <c r="A59" t="s">
        <v>651</v>
      </c>
      <c r="B59" s="15" t="s">
        <v>309</v>
      </c>
      <c r="C59" s="15" t="s">
        <v>692</v>
      </c>
      <c r="D59" s="21" t="s">
        <v>310</v>
      </c>
      <c r="E59" t="s">
        <v>140</v>
      </c>
      <c r="F59" t="s">
        <v>53</v>
      </c>
      <c r="G59" t="s">
        <v>53</v>
      </c>
      <c r="H59" s="6" t="s">
        <v>311</v>
      </c>
      <c r="I59" s="6">
        <v>54.1</v>
      </c>
      <c r="J59" s="6">
        <v>0.24</v>
      </c>
      <c r="K59">
        <v>8</v>
      </c>
      <c r="L59" t="s">
        <v>53</v>
      </c>
      <c r="M59" t="s">
        <v>53</v>
      </c>
      <c r="N59" t="s">
        <v>53</v>
      </c>
      <c r="O59">
        <v>1</v>
      </c>
      <c r="P59" s="4" t="s">
        <v>312</v>
      </c>
      <c r="Q59" s="4">
        <v>63</v>
      </c>
      <c r="R59" s="4">
        <v>61</v>
      </c>
      <c r="S59" s="4" t="s">
        <v>53</v>
      </c>
      <c r="T59" s="4" t="s">
        <v>53</v>
      </c>
      <c r="U59" s="18" t="s">
        <v>53</v>
      </c>
      <c r="V59" s="4" t="s">
        <v>53</v>
      </c>
      <c r="W59" s="4" t="s">
        <v>53</v>
      </c>
      <c r="X59" s="4" t="s">
        <v>53</v>
      </c>
      <c r="Y59" s="4" t="s">
        <v>53</v>
      </c>
      <c r="Z59" s="4" t="s">
        <v>53</v>
      </c>
      <c r="AA59" s="4" t="s">
        <v>53</v>
      </c>
      <c r="AC59" t="s">
        <v>514</v>
      </c>
      <c r="AD59" s="4">
        <f>VLOOKUP(B59,ci!$A$1:$I$96,9,FALSE)</f>
        <v>0</v>
      </c>
      <c r="AE59" s="4">
        <f>IFERROR(VLOOKUP(B59,cw!$B$1:$K$96,10,FALSE),0)</f>
        <v>0</v>
      </c>
      <c r="AF59" s="4">
        <f t="shared" si="0"/>
        <v>6</v>
      </c>
      <c r="AG59" t="s">
        <v>313</v>
      </c>
      <c r="AI59" s="17">
        <v>58</v>
      </c>
    </row>
    <row r="60" spans="1:35">
      <c r="A60" t="s">
        <v>652</v>
      </c>
      <c r="B60" s="15" t="s">
        <v>314</v>
      </c>
      <c r="C60" s="15" t="s">
        <v>692</v>
      </c>
      <c r="D60" s="21" t="s">
        <v>315</v>
      </c>
      <c r="E60" t="s">
        <v>316</v>
      </c>
      <c r="F60" t="s">
        <v>53</v>
      </c>
      <c r="G60" t="s">
        <v>53</v>
      </c>
      <c r="H60" s="6" t="s">
        <v>317</v>
      </c>
      <c r="I60" s="6" t="s">
        <v>161</v>
      </c>
      <c r="J60" s="6" t="s">
        <v>318</v>
      </c>
      <c r="K60" t="s">
        <v>53</v>
      </c>
      <c r="L60" t="s">
        <v>53</v>
      </c>
      <c r="M60" t="s">
        <v>53</v>
      </c>
      <c r="N60" t="s">
        <v>53</v>
      </c>
      <c r="O60">
        <v>2</v>
      </c>
      <c r="P60" s="4">
        <v>4.8</v>
      </c>
      <c r="Q60" s="4">
        <v>46</v>
      </c>
      <c r="R60" s="4">
        <v>41</v>
      </c>
      <c r="S60" s="4" t="s">
        <v>53</v>
      </c>
      <c r="T60" s="4" t="s">
        <v>53</v>
      </c>
      <c r="U60" s="18" t="s">
        <v>53</v>
      </c>
      <c r="V60" s="4" t="s">
        <v>53</v>
      </c>
      <c r="W60" s="4" t="s">
        <v>53</v>
      </c>
      <c r="X60" s="4" t="s">
        <v>53</v>
      </c>
      <c r="Y60" s="4" t="s">
        <v>53</v>
      </c>
      <c r="Z60" s="4" t="s">
        <v>53</v>
      </c>
      <c r="AA60" s="4" t="s">
        <v>548</v>
      </c>
      <c r="AB60" s="4">
        <v>71</v>
      </c>
      <c r="AC60" t="s">
        <v>517</v>
      </c>
      <c r="AD60" s="4">
        <f>VLOOKUP(B60,ci!$A$1:$I$96,9,FALSE)</f>
        <v>3</v>
      </c>
      <c r="AE60" s="4">
        <f>IFERROR(VLOOKUP(B60,cw!$B$1:$K$96,10,FALSE),0)</f>
        <v>1</v>
      </c>
      <c r="AF60" s="4">
        <f t="shared" si="0"/>
        <v>100</v>
      </c>
      <c r="AG60" t="s">
        <v>319</v>
      </c>
      <c r="AI60" s="4">
        <v>59</v>
      </c>
    </row>
    <row r="61" spans="1:35">
      <c r="A61" t="s">
        <v>653</v>
      </c>
      <c r="B61" s="15" t="s">
        <v>320</v>
      </c>
      <c r="C61" s="15" t="s">
        <v>692</v>
      </c>
      <c r="D61" s="21" t="s">
        <v>321</v>
      </c>
      <c r="E61" t="s">
        <v>322</v>
      </c>
      <c r="F61" t="s">
        <v>53</v>
      </c>
      <c r="G61" t="s">
        <v>53</v>
      </c>
      <c r="H61" s="6" t="s">
        <v>323</v>
      </c>
      <c r="I61" s="6" t="s">
        <v>103</v>
      </c>
      <c r="J61" s="6" t="s">
        <v>324</v>
      </c>
      <c r="K61" t="s">
        <v>53</v>
      </c>
      <c r="L61" t="s">
        <v>53</v>
      </c>
      <c r="M61" t="s">
        <v>53</v>
      </c>
      <c r="N61" t="s">
        <v>53</v>
      </c>
      <c r="O61">
        <v>2</v>
      </c>
      <c r="P61" s="4">
        <v>6</v>
      </c>
      <c r="Q61" s="4">
        <v>40</v>
      </c>
      <c r="R61" s="4">
        <v>36</v>
      </c>
      <c r="S61" s="4" t="s">
        <v>53</v>
      </c>
      <c r="T61" s="4" t="s">
        <v>53</v>
      </c>
      <c r="U61" s="18" t="s">
        <v>53</v>
      </c>
      <c r="V61" s="4" t="s">
        <v>53</v>
      </c>
      <c r="W61" s="4" t="s">
        <v>53</v>
      </c>
      <c r="X61" s="4" t="s">
        <v>53</v>
      </c>
      <c r="Y61" s="4" t="s">
        <v>53</v>
      </c>
      <c r="Z61" s="4" t="s">
        <v>53</v>
      </c>
      <c r="AA61" s="4" t="s">
        <v>548</v>
      </c>
      <c r="AB61" s="4">
        <v>41</v>
      </c>
      <c r="AC61" t="s">
        <v>517</v>
      </c>
      <c r="AD61" s="4">
        <f>VLOOKUP(B61,ci!$A$1:$I$96,9,FALSE)</f>
        <v>3</v>
      </c>
      <c r="AE61" s="4">
        <f>IFERROR(VLOOKUP(B61,cw!$B$1:$K$96,10,FALSE),0)</f>
        <v>1</v>
      </c>
      <c r="AF61" s="4">
        <f t="shared" si="0"/>
        <v>100</v>
      </c>
      <c r="AG61" t="s">
        <v>325</v>
      </c>
      <c r="AI61" s="17">
        <v>60</v>
      </c>
    </row>
    <row r="62" spans="1:35">
      <c r="A62" t="s">
        <v>654</v>
      </c>
      <c r="B62" s="15" t="s">
        <v>326</v>
      </c>
      <c r="C62" s="15" t="s">
        <v>692</v>
      </c>
      <c r="D62" s="21" t="s">
        <v>327</v>
      </c>
      <c r="E62" t="s">
        <v>63</v>
      </c>
      <c r="F62" t="s">
        <v>53</v>
      </c>
      <c r="G62" t="s">
        <v>53</v>
      </c>
      <c r="H62" s="6" t="s">
        <v>328</v>
      </c>
      <c r="I62" s="6" t="s">
        <v>103</v>
      </c>
      <c r="J62" s="6" t="s">
        <v>329</v>
      </c>
      <c r="K62" t="s">
        <v>53</v>
      </c>
      <c r="L62" t="s">
        <v>53</v>
      </c>
      <c r="M62" t="s">
        <v>53</v>
      </c>
      <c r="N62" t="s">
        <v>53</v>
      </c>
      <c r="O62">
        <v>2</v>
      </c>
      <c r="P62" s="4">
        <v>6.1</v>
      </c>
      <c r="Q62" s="4">
        <v>40</v>
      </c>
      <c r="R62" s="4">
        <v>36</v>
      </c>
      <c r="S62" s="4" t="s">
        <v>53</v>
      </c>
      <c r="T62" s="4" t="s">
        <v>53</v>
      </c>
      <c r="U62" s="18" t="s">
        <v>53</v>
      </c>
      <c r="V62" s="4" t="s">
        <v>53</v>
      </c>
      <c r="W62" s="4" t="s">
        <v>53</v>
      </c>
      <c r="X62" s="4" t="s">
        <v>53</v>
      </c>
      <c r="Y62" s="4" t="s">
        <v>53</v>
      </c>
      <c r="Z62" s="4" t="s">
        <v>53</v>
      </c>
      <c r="AA62" s="4" t="s">
        <v>548</v>
      </c>
      <c r="AB62" s="4">
        <v>41</v>
      </c>
      <c r="AC62" t="s">
        <v>517</v>
      </c>
      <c r="AD62" s="4">
        <f>VLOOKUP(B62,ci!$A$1:$I$96,9,FALSE)</f>
        <v>3</v>
      </c>
      <c r="AE62" s="4">
        <f>IFERROR(VLOOKUP(B62,cw!$B$1:$K$96,10,FALSE),0)</f>
        <v>1</v>
      </c>
      <c r="AF62" s="4">
        <f t="shared" si="0"/>
        <v>100</v>
      </c>
      <c r="AG62" t="s">
        <v>330</v>
      </c>
      <c r="AI62" s="4">
        <v>61</v>
      </c>
    </row>
    <row r="63" spans="1:35">
      <c r="A63" t="s">
        <v>655</v>
      </c>
      <c r="B63" s="15" t="s">
        <v>331</v>
      </c>
      <c r="C63" s="15" t="s">
        <v>692</v>
      </c>
      <c r="D63" s="21" t="s">
        <v>332</v>
      </c>
      <c r="E63" t="s">
        <v>333</v>
      </c>
      <c r="F63" t="s">
        <v>53</v>
      </c>
      <c r="G63" t="s">
        <v>53</v>
      </c>
      <c r="H63" s="6" t="s">
        <v>334</v>
      </c>
      <c r="I63" s="6" t="s">
        <v>335</v>
      </c>
      <c r="J63" s="6" t="s">
        <v>336</v>
      </c>
      <c r="K63" t="s">
        <v>53</v>
      </c>
      <c r="L63" t="s">
        <v>53</v>
      </c>
      <c r="M63" t="s">
        <v>53</v>
      </c>
      <c r="N63" t="s">
        <v>53</v>
      </c>
      <c r="O63">
        <v>2</v>
      </c>
      <c r="P63" s="4">
        <v>6.3</v>
      </c>
      <c r="Q63" s="4">
        <v>40</v>
      </c>
      <c r="R63" s="4">
        <v>36</v>
      </c>
      <c r="S63" s="4" t="s">
        <v>53</v>
      </c>
      <c r="T63" s="4" t="s">
        <v>53</v>
      </c>
      <c r="U63" s="18" t="s">
        <v>53</v>
      </c>
      <c r="V63" s="4" t="s">
        <v>53</v>
      </c>
      <c r="W63" s="4" t="s">
        <v>53</v>
      </c>
      <c r="X63" s="4" t="s">
        <v>53</v>
      </c>
      <c r="Y63" s="4" t="s">
        <v>53</v>
      </c>
      <c r="Z63" s="4" t="s">
        <v>53</v>
      </c>
      <c r="AA63" s="4" t="s">
        <v>548</v>
      </c>
      <c r="AB63" s="4">
        <v>59</v>
      </c>
      <c r="AC63" t="s">
        <v>517</v>
      </c>
      <c r="AD63" s="4">
        <f>VLOOKUP(B63,ci!$A$1:$I$96,9,FALSE)</f>
        <v>3</v>
      </c>
      <c r="AE63" s="4">
        <f>IFERROR(VLOOKUP(B63,cw!$B$1:$K$96,10,FALSE),0)</f>
        <v>1</v>
      </c>
      <c r="AF63" s="4">
        <f t="shared" si="0"/>
        <v>100</v>
      </c>
      <c r="AG63" t="s">
        <v>337</v>
      </c>
      <c r="AI63" s="17">
        <v>62</v>
      </c>
    </row>
    <row r="64" spans="1:35">
      <c r="A64" t="s">
        <v>656</v>
      </c>
      <c r="B64" s="15" t="s">
        <v>338</v>
      </c>
      <c r="C64" s="15" t="s">
        <v>692</v>
      </c>
      <c r="D64" s="21" t="s">
        <v>339</v>
      </c>
      <c r="E64" t="s">
        <v>340</v>
      </c>
      <c r="F64" t="s">
        <v>53</v>
      </c>
      <c r="G64" t="s">
        <v>53</v>
      </c>
      <c r="H64" s="6" t="s">
        <v>341</v>
      </c>
      <c r="I64" s="6" t="s">
        <v>342</v>
      </c>
      <c r="J64" s="6" t="s">
        <v>143</v>
      </c>
      <c r="K64" t="s">
        <v>53</v>
      </c>
      <c r="L64" t="s">
        <v>53</v>
      </c>
      <c r="M64" t="s">
        <v>53</v>
      </c>
      <c r="N64" t="s">
        <v>53</v>
      </c>
      <c r="O64">
        <v>2</v>
      </c>
      <c r="P64" s="4">
        <v>7</v>
      </c>
      <c r="Q64" s="4">
        <v>38</v>
      </c>
      <c r="R64" s="4">
        <v>35</v>
      </c>
      <c r="S64" s="4" t="s">
        <v>53</v>
      </c>
      <c r="T64" s="4" t="s">
        <v>53</v>
      </c>
      <c r="U64" s="18" t="s">
        <v>53</v>
      </c>
      <c r="V64" s="4" t="s">
        <v>53</v>
      </c>
      <c r="W64" s="4" t="s">
        <v>53</v>
      </c>
      <c r="X64" s="4" t="s">
        <v>53</v>
      </c>
      <c r="Y64" s="4" t="s">
        <v>53</v>
      </c>
      <c r="Z64" s="4" t="s">
        <v>53</v>
      </c>
      <c r="AA64" s="4" t="s">
        <v>548</v>
      </c>
      <c r="AB64" s="4">
        <v>55</v>
      </c>
      <c r="AC64" t="s">
        <v>517</v>
      </c>
      <c r="AD64" s="4">
        <f>VLOOKUP(B64,ci!$A$1:$I$96,9,FALSE)</f>
        <v>3</v>
      </c>
      <c r="AE64" s="4">
        <f>IFERROR(VLOOKUP(B64,cw!$B$1:$K$96,10,FALSE),0)</f>
        <v>1</v>
      </c>
      <c r="AF64" s="4">
        <f t="shared" si="0"/>
        <v>100</v>
      </c>
      <c r="AG64" t="s">
        <v>343</v>
      </c>
      <c r="AI64" s="4">
        <v>63</v>
      </c>
    </row>
    <row r="65" spans="1:35">
      <c r="A65" t="s">
        <v>657</v>
      </c>
      <c r="B65" s="15" t="s">
        <v>344</v>
      </c>
      <c r="C65" s="15" t="s">
        <v>692</v>
      </c>
      <c r="D65" s="21" t="s">
        <v>345</v>
      </c>
      <c r="E65" t="s">
        <v>346</v>
      </c>
      <c r="F65" t="s">
        <v>53</v>
      </c>
      <c r="G65" t="s">
        <v>53</v>
      </c>
      <c r="H65" s="6" t="s">
        <v>317</v>
      </c>
      <c r="I65" s="6" t="s">
        <v>342</v>
      </c>
      <c r="J65" s="6" t="s">
        <v>143</v>
      </c>
      <c r="K65" t="s">
        <v>53</v>
      </c>
      <c r="L65" t="s">
        <v>53</v>
      </c>
      <c r="M65" t="s">
        <v>53</v>
      </c>
      <c r="N65" t="s">
        <v>53</v>
      </c>
      <c r="O65">
        <v>2</v>
      </c>
      <c r="P65" s="4">
        <v>7.2</v>
      </c>
      <c r="Q65" s="4">
        <v>38</v>
      </c>
      <c r="R65" s="4">
        <v>35</v>
      </c>
      <c r="S65" s="4" t="s">
        <v>53</v>
      </c>
      <c r="T65" s="4" t="s">
        <v>53</v>
      </c>
      <c r="U65" s="18" t="s">
        <v>53</v>
      </c>
      <c r="V65" s="4" t="s">
        <v>53</v>
      </c>
      <c r="W65" s="4" t="s">
        <v>53</v>
      </c>
      <c r="X65" s="4" t="s">
        <v>53</v>
      </c>
      <c r="Y65" s="4" t="s">
        <v>53</v>
      </c>
      <c r="Z65" s="4" t="s">
        <v>53</v>
      </c>
      <c r="AA65" s="4" t="s">
        <v>548</v>
      </c>
      <c r="AB65" s="4">
        <v>55</v>
      </c>
      <c r="AC65" t="s">
        <v>517</v>
      </c>
      <c r="AD65" s="4">
        <f>VLOOKUP(B65,ci!$A$1:$I$96,9,FALSE)</f>
        <v>3</v>
      </c>
      <c r="AE65" s="4">
        <f>IFERROR(VLOOKUP(B65,cw!$B$1:$K$96,10,FALSE),0)</f>
        <v>1</v>
      </c>
      <c r="AF65" s="4">
        <f t="shared" si="0"/>
        <v>100</v>
      </c>
      <c r="AG65" t="s">
        <v>347</v>
      </c>
      <c r="AI65" s="17">
        <v>64</v>
      </c>
    </row>
    <row r="66" spans="1:35">
      <c r="A66" t="s">
        <v>658</v>
      </c>
      <c r="B66" s="15" t="s">
        <v>348</v>
      </c>
      <c r="C66" s="15" t="s">
        <v>691</v>
      </c>
      <c r="D66" s="21" t="s">
        <v>349</v>
      </c>
      <c r="E66" t="s">
        <v>350</v>
      </c>
      <c r="F66" t="s">
        <v>53</v>
      </c>
      <c r="G66" t="s">
        <v>53</v>
      </c>
      <c r="H66" s="6" t="s">
        <v>271</v>
      </c>
      <c r="I66" s="6" t="s">
        <v>335</v>
      </c>
      <c r="J66" s="6" t="s">
        <v>351</v>
      </c>
      <c r="K66" t="s">
        <v>53</v>
      </c>
      <c r="L66" t="s">
        <v>53</v>
      </c>
      <c r="M66" t="s">
        <v>53</v>
      </c>
      <c r="N66" t="s">
        <v>53</v>
      </c>
      <c r="O66">
        <v>2</v>
      </c>
      <c r="P66" s="4" t="s">
        <v>53</v>
      </c>
      <c r="Q66" s="4">
        <v>54</v>
      </c>
      <c r="S66" s="4" t="s">
        <v>53</v>
      </c>
      <c r="T66" s="4" t="s">
        <v>53</v>
      </c>
      <c r="U66" s="18" t="s">
        <v>53</v>
      </c>
      <c r="V66" s="4" t="s">
        <v>53</v>
      </c>
      <c r="W66" s="4" t="s">
        <v>53</v>
      </c>
      <c r="X66" s="4" t="s">
        <v>53</v>
      </c>
      <c r="Y66" s="4" t="s">
        <v>53</v>
      </c>
      <c r="Z66" s="4" t="s">
        <v>53</v>
      </c>
      <c r="AA66" s="4" t="s">
        <v>53</v>
      </c>
      <c r="AC66" t="s">
        <v>517</v>
      </c>
      <c r="AD66" s="4">
        <f>VLOOKUP(B66,ci!$A$1:$I$96,9,FALSE)</f>
        <v>3</v>
      </c>
      <c r="AE66" s="4">
        <f>IFERROR(VLOOKUP(B66,cw!$B$1:$K$96,10,FALSE),0)</f>
        <v>1</v>
      </c>
      <c r="AF66" s="4">
        <f t="shared" si="0"/>
        <v>100</v>
      </c>
      <c r="AG66" t="s">
        <v>352</v>
      </c>
      <c r="AI66" s="4">
        <v>65</v>
      </c>
    </row>
    <row r="67" spans="1:35">
      <c r="A67" t="s">
        <v>659</v>
      </c>
      <c r="B67" s="15" t="s">
        <v>348</v>
      </c>
      <c r="C67" s="15" t="s">
        <v>691</v>
      </c>
      <c r="D67" s="21" t="s">
        <v>353</v>
      </c>
      <c r="E67">
        <v>18.2</v>
      </c>
      <c r="F67" t="s">
        <v>53</v>
      </c>
      <c r="G67" t="s">
        <v>53</v>
      </c>
      <c r="H67" s="6" t="s">
        <v>354</v>
      </c>
      <c r="I67" s="6" t="s">
        <v>53</v>
      </c>
      <c r="J67" s="6" t="s">
        <v>53</v>
      </c>
      <c r="K67" t="s">
        <v>53</v>
      </c>
      <c r="L67" t="s">
        <v>53</v>
      </c>
      <c r="M67" t="s">
        <v>53</v>
      </c>
      <c r="N67" t="s">
        <v>53</v>
      </c>
      <c r="O67">
        <v>2</v>
      </c>
      <c r="P67" s="4" t="s">
        <v>53</v>
      </c>
      <c r="Q67" s="4">
        <v>54</v>
      </c>
      <c r="S67" s="4" t="s">
        <v>53</v>
      </c>
      <c r="T67" s="4" t="s">
        <v>53</v>
      </c>
      <c r="U67" s="18" t="s">
        <v>53</v>
      </c>
      <c r="V67" s="4" t="s">
        <v>53</v>
      </c>
      <c r="W67" s="4" t="s">
        <v>53</v>
      </c>
      <c r="X67" s="4" t="s">
        <v>53</v>
      </c>
      <c r="Y67" s="4" t="s">
        <v>53</v>
      </c>
      <c r="Z67" s="4" t="s">
        <v>53</v>
      </c>
      <c r="AA67" s="4" t="s">
        <v>53</v>
      </c>
      <c r="AC67" t="s">
        <v>517</v>
      </c>
      <c r="AD67" s="4">
        <f>VLOOKUP(B67,ci!$A$1:$I$96,9,FALSE)</f>
        <v>3</v>
      </c>
      <c r="AE67" s="4">
        <f>IFERROR(VLOOKUP(B67,cw!$B$1:$K$96,10,FALSE),0)</f>
        <v>1</v>
      </c>
      <c r="AF67" s="4">
        <f t="shared" ref="AF67:AF97" si="1">IF(AE67&gt;=10,AE67-10+1,IF(AD67=4,5,IF(AD67=0,6,IF(AD67=1,0,100))))</f>
        <v>100</v>
      </c>
      <c r="AG67" t="s">
        <v>355</v>
      </c>
      <c r="AI67" s="17">
        <v>66</v>
      </c>
    </row>
    <row r="68" spans="1:35">
      <c r="A68" t="s">
        <v>660</v>
      </c>
      <c r="B68" s="15" t="s">
        <v>356</v>
      </c>
      <c r="C68" s="15" t="s">
        <v>691</v>
      </c>
      <c r="D68" s="21" t="s">
        <v>357</v>
      </c>
      <c r="E68">
        <v>19.600000000000001</v>
      </c>
      <c r="F68" t="s">
        <v>53</v>
      </c>
      <c r="G68" t="s">
        <v>53</v>
      </c>
      <c r="H68" s="6" t="s">
        <v>358</v>
      </c>
      <c r="I68" s="6" t="s">
        <v>53</v>
      </c>
      <c r="J68" s="6" t="s">
        <v>53</v>
      </c>
      <c r="K68" t="s">
        <v>53</v>
      </c>
      <c r="L68" t="s">
        <v>53</v>
      </c>
      <c r="M68" t="s">
        <v>53</v>
      </c>
      <c r="N68" t="s">
        <v>53</v>
      </c>
      <c r="O68">
        <v>2</v>
      </c>
      <c r="P68" s="4" t="s">
        <v>53</v>
      </c>
      <c r="Q68" s="4">
        <v>54</v>
      </c>
      <c r="S68" s="4" t="s">
        <v>53</v>
      </c>
      <c r="T68" s="4" t="s">
        <v>53</v>
      </c>
      <c r="U68" s="18" t="s">
        <v>53</v>
      </c>
      <c r="V68" s="4" t="s">
        <v>53</v>
      </c>
      <c r="W68" s="4" t="s">
        <v>53</v>
      </c>
      <c r="X68" s="4" t="s">
        <v>53</v>
      </c>
      <c r="Y68" s="4" t="s">
        <v>53</v>
      </c>
      <c r="Z68" s="4" t="s">
        <v>53</v>
      </c>
      <c r="AA68" s="4" t="s">
        <v>53</v>
      </c>
      <c r="AC68" t="s">
        <v>517</v>
      </c>
      <c r="AD68" s="4">
        <f>VLOOKUP(B68,ci!$A$1:$I$96,9,FALSE)</f>
        <v>3</v>
      </c>
      <c r="AE68" s="4">
        <f>IFERROR(VLOOKUP(B68,cw!$B$1:$K$96,10,FALSE),0)</f>
        <v>1</v>
      </c>
      <c r="AF68" s="4">
        <f t="shared" si="1"/>
        <v>100</v>
      </c>
      <c r="AG68" t="s">
        <v>359</v>
      </c>
      <c r="AI68" s="4">
        <v>67</v>
      </c>
    </row>
    <row r="69" spans="1:35">
      <c r="A69" t="s">
        <v>661</v>
      </c>
      <c r="B69" s="15" t="s">
        <v>360</v>
      </c>
      <c r="C69" s="15" t="s">
        <v>691</v>
      </c>
      <c r="D69" s="21" t="s">
        <v>361</v>
      </c>
      <c r="E69">
        <v>15.4</v>
      </c>
      <c r="F69" t="s">
        <v>53</v>
      </c>
      <c r="G69" t="s">
        <v>53</v>
      </c>
      <c r="H69" s="6" t="s">
        <v>362</v>
      </c>
      <c r="I69" s="6" t="s">
        <v>53</v>
      </c>
      <c r="J69" s="6" t="s">
        <v>53</v>
      </c>
      <c r="K69" t="s">
        <v>53</v>
      </c>
      <c r="L69" t="s">
        <v>53</v>
      </c>
      <c r="M69" t="s">
        <v>53</v>
      </c>
      <c r="N69" t="s">
        <v>53</v>
      </c>
      <c r="O69">
        <v>2</v>
      </c>
      <c r="P69" s="4" t="s">
        <v>53</v>
      </c>
      <c r="Q69" s="4">
        <v>54</v>
      </c>
      <c r="S69" s="4" t="s">
        <v>53</v>
      </c>
      <c r="T69" s="4" t="s">
        <v>53</v>
      </c>
      <c r="U69" s="18" t="s">
        <v>53</v>
      </c>
      <c r="V69" s="4" t="s">
        <v>53</v>
      </c>
      <c r="W69" s="4" t="s">
        <v>53</v>
      </c>
      <c r="X69" s="4" t="s">
        <v>53</v>
      </c>
      <c r="Y69" s="4" t="s">
        <v>53</v>
      </c>
      <c r="Z69" s="4" t="s">
        <v>53</v>
      </c>
      <c r="AA69" s="4" t="s">
        <v>53</v>
      </c>
      <c r="AC69" t="s">
        <v>517</v>
      </c>
      <c r="AD69" s="4">
        <f>VLOOKUP(B69,ci!$A$1:$I$96,9,FALSE)</f>
        <v>3</v>
      </c>
      <c r="AE69" s="4">
        <f>IFERROR(VLOOKUP(B69,cw!$B$1:$K$96,10,FALSE),0)</f>
        <v>1</v>
      </c>
      <c r="AF69" s="4">
        <f t="shared" si="1"/>
        <v>100</v>
      </c>
      <c r="AG69" t="s">
        <v>363</v>
      </c>
      <c r="AI69" s="17">
        <v>68</v>
      </c>
    </row>
    <row r="70" spans="1:35">
      <c r="A70" t="s">
        <v>662</v>
      </c>
      <c r="B70" s="15" t="s">
        <v>364</v>
      </c>
      <c r="C70" s="15" t="s">
        <v>692</v>
      </c>
      <c r="D70" s="21" t="s">
        <v>365</v>
      </c>
      <c r="E70" t="s">
        <v>366</v>
      </c>
      <c r="H70" s="6" t="s">
        <v>367</v>
      </c>
      <c r="I70" s="6" t="s">
        <v>53</v>
      </c>
      <c r="J70" s="6" t="s">
        <v>53</v>
      </c>
      <c r="K70" t="s">
        <v>53</v>
      </c>
      <c r="L70" t="s">
        <v>53</v>
      </c>
      <c r="M70" t="s">
        <v>53</v>
      </c>
      <c r="N70" t="s">
        <v>53</v>
      </c>
      <c r="O70">
        <v>2</v>
      </c>
      <c r="P70" s="1">
        <v>4.5999999999999996</v>
      </c>
      <c r="Q70" s="2">
        <v>56</v>
      </c>
      <c r="R70" s="2">
        <v>55</v>
      </c>
      <c r="S70" s="2" t="s">
        <v>53</v>
      </c>
      <c r="T70" s="2" t="s">
        <v>53</v>
      </c>
      <c r="U70" s="19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4" t="s">
        <v>548</v>
      </c>
      <c r="AB70" s="4">
        <v>91</v>
      </c>
      <c r="AC70" t="s">
        <v>517</v>
      </c>
      <c r="AD70" s="4">
        <f>VLOOKUP(B70,ci!$A$1:$I$96,9,FALSE)</f>
        <v>3</v>
      </c>
      <c r="AE70" s="4">
        <f>IFERROR(VLOOKUP(B70,cw!$B$1:$K$96,10,FALSE),0)</f>
        <v>1</v>
      </c>
      <c r="AF70" s="4">
        <f t="shared" si="1"/>
        <v>100</v>
      </c>
      <c r="AG70" t="s">
        <v>368</v>
      </c>
      <c r="AI70" s="4">
        <v>69</v>
      </c>
    </row>
    <row r="71" spans="1:35">
      <c r="A71" t="s">
        <v>663</v>
      </c>
      <c r="B71" s="15" t="s">
        <v>369</v>
      </c>
      <c r="C71" s="15" t="s">
        <v>692</v>
      </c>
      <c r="D71" s="21" t="s">
        <v>370</v>
      </c>
      <c r="E71" t="s">
        <v>371</v>
      </c>
      <c r="H71" s="6" t="s">
        <v>372</v>
      </c>
      <c r="I71" s="6" t="s">
        <v>53</v>
      </c>
      <c r="J71" s="6" t="s">
        <v>53</v>
      </c>
      <c r="K71" t="s">
        <v>53</v>
      </c>
      <c r="L71" t="s">
        <v>53</v>
      </c>
      <c r="M71" t="s">
        <v>53</v>
      </c>
      <c r="N71" t="s">
        <v>53</v>
      </c>
      <c r="O71">
        <v>2</v>
      </c>
      <c r="P71" s="1">
        <v>4.7</v>
      </c>
      <c r="Q71" s="2">
        <v>56</v>
      </c>
      <c r="R71" s="2">
        <v>55</v>
      </c>
      <c r="S71" s="2" t="s">
        <v>53</v>
      </c>
      <c r="T71" s="2" t="s">
        <v>53</v>
      </c>
      <c r="U71" s="19" t="s">
        <v>53</v>
      </c>
      <c r="V71" s="2" t="s">
        <v>53</v>
      </c>
      <c r="W71" s="2" t="s">
        <v>53</v>
      </c>
      <c r="X71" s="2" t="s">
        <v>53</v>
      </c>
      <c r="Y71" s="2" t="s">
        <v>53</v>
      </c>
      <c r="Z71" s="2" t="s">
        <v>53</v>
      </c>
      <c r="AA71" s="4" t="s">
        <v>548</v>
      </c>
      <c r="AB71" s="4">
        <v>91</v>
      </c>
      <c r="AC71" t="s">
        <v>517</v>
      </c>
      <c r="AD71" s="4">
        <f>VLOOKUP(B71,ci!$A$1:$I$96,9,FALSE)</f>
        <v>3</v>
      </c>
      <c r="AE71" s="4">
        <f>IFERROR(VLOOKUP(B71,cw!$B$1:$K$96,10,FALSE),0)</f>
        <v>1</v>
      </c>
      <c r="AF71" s="4">
        <f t="shared" si="1"/>
        <v>100</v>
      </c>
      <c r="AG71" t="s">
        <v>373</v>
      </c>
      <c r="AI71" s="17">
        <v>70</v>
      </c>
    </row>
    <row r="72" spans="1:35">
      <c r="A72" t="s">
        <v>664</v>
      </c>
      <c r="B72" s="15" t="s">
        <v>374</v>
      </c>
      <c r="C72" s="15" t="s">
        <v>692</v>
      </c>
      <c r="D72" s="21" t="s">
        <v>375</v>
      </c>
      <c r="E72" t="s">
        <v>376</v>
      </c>
      <c r="F72" t="s">
        <v>53</v>
      </c>
      <c r="G72" t="s">
        <v>53</v>
      </c>
      <c r="H72" s="6" t="s">
        <v>377</v>
      </c>
      <c r="I72" s="6" t="s">
        <v>53</v>
      </c>
      <c r="J72" s="6" t="s">
        <v>53</v>
      </c>
      <c r="K72" t="s">
        <v>53</v>
      </c>
      <c r="L72" t="s">
        <v>53</v>
      </c>
      <c r="M72" t="s">
        <v>53</v>
      </c>
      <c r="N72" t="s">
        <v>53</v>
      </c>
      <c r="O72">
        <v>2</v>
      </c>
      <c r="P72" s="1">
        <v>4.8</v>
      </c>
      <c r="Q72" s="2">
        <v>56</v>
      </c>
      <c r="R72" s="2">
        <v>55</v>
      </c>
      <c r="S72" s="2" t="s">
        <v>53</v>
      </c>
      <c r="T72" s="2" t="s">
        <v>53</v>
      </c>
      <c r="U72" s="19" t="s">
        <v>53</v>
      </c>
      <c r="V72" s="2" t="s">
        <v>53</v>
      </c>
      <c r="W72" s="2" t="s">
        <v>53</v>
      </c>
      <c r="X72" s="2" t="s">
        <v>53</v>
      </c>
      <c r="Y72" s="2" t="s">
        <v>53</v>
      </c>
      <c r="Z72" s="2" t="s">
        <v>53</v>
      </c>
      <c r="AA72" s="4" t="s">
        <v>548</v>
      </c>
      <c r="AB72" s="4">
        <v>91</v>
      </c>
      <c r="AC72" t="s">
        <v>517</v>
      </c>
      <c r="AD72" s="4">
        <f>VLOOKUP(B72,ci!$A$1:$I$96,9,FALSE)</f>
        <v>3</v>
      </c>
      <c r="AE72" s="4">
        <f>IFERROR(VLOOKUP(B72,cw!$B$1:$K$96,10,FALSE),0)</f>
        <v>1</v>
      </c>
      <c r="AF72" s="4">
        <f t="shared" si="1"/>
        <v>100</v>
      </c>
      <c r="AG72" t="s">
        <v>378</v>
      </c>
      <c r="AI72" s="4">
        <v>71</v>
      </c>
    </row>
    <row r="73" spans="1:35">
      <c r="A73" t="s">
        <v>665</v>
      </c>
      <c r="B73" s="15" t="s">
        <v>379</v>
      </c>
      <c r="C73" s="15" t="s">
        <v>692</v>
      </c>
      <c r="D73" s="21" t="s">
        <v>380</v>
      </c>
      <c r="E73" t="s">
        <v>381</v>
      </c>
      <c r="F73" t="s">
        <v>53</v>
      </c>
      <c r="G73" t="s">
        <v>53</v>
      </c>
      <c r="H73" s="6" t="s">
        <v>382</v>
      </c>
      <c r="I73" s="6" t="s">
        <v>53</v>
      </c>
      <c r="J73" s="6" t="s">
        <v>53</v>
      </c>
      <c r="K73" t="s">
        <v>53</v>
      </c>
      <c r="L73" t="s">
        <v>53</v>
      </c>
      <c r="M73" t="s">
        <v>53</v>
      </c>
      <c r="N73" t="s">
        <v>53</v>
      </c>
      <c r="O73">
        <v>2</v>
      </c>
      <c r="P73" s="1">
        <v>5</v>
      </c>
      <c r="Q73" s="2">
        <v>56</v>
      </c>
      <c r="R73" s="2">
        <v>55</v>
      </c>
      <c r="S73" s="2" t="s">
        <v>53</v>
      </c>
      <c r="T73" s="2" t="s">
        <v>53</v>
      </c>
      <c r="U73" s="19" t="s">
        <v>53</v>
      </c>
      <c r="V73" s="2" t="s">
        <v>53</v>
      </c>
      <c r="W73" s="2" t="s">
        <v>53</v>
      </c>
      <c r="X73" s="2" t="s">
        <v>53</v>
      </c>
      <c r="Y73" s="2" t="s">
        <v>53</v>
      </c>
      <c r="Z73" s="2" t="s">
        <v>53</v>
      </c>
      <c r="AA73" s="4" t="s">
        <v>548</v>
      </c>
      <c r="AB73" s="4">
        <v>83</v>
      </c>
      <c r="AC73" t="s">
        <v>517</v>
      </c>
      <c r="AD73" s="4">
        <f>VLOOKUP(B73,ci!$A$1:$I$96,9,FALSE)</f>
        <v>3</v>
      </c>
      <c r="AE73" s="4">
        <f>IFERROR(VLOOKUP(B73,cw!$B$1:$K$96,10,FALSE),0)</f>
        <v>1</v>
      </c>
      <c r="AF73" s="4">
        <f t="shared" si="1"/>
        <v>100</v>
      </c>
      <c r="AG73" t="s">
        <v>383</v>
      </c>
      <c r="AI73" s="17">
        <v>72</v>
      </c>
    </row>
    <row r="74" spans="1:35">
      <c r="A74" t="s">
        <v>666</v>
      </c>
      <c r="B74" s="15" t="s">
        <v>384</v>
      </c>
      <c r="C74" s="15" t="s">
        <v>692</v>
      </c>
      <c r="D74" s="21" t="s">
        <v>385</v>
      </c>
      <c r="E74" t="s">
        <v>69</v>
      </c>
      <c r="F74" t="s">
        <v>53</v>
      </c>
      <c r="G74" t="s">
        <v>53</v>
      </c>
      <c r="H74" s="6" t="s">
        <v>386</v>
      </c>
      <c r="I74" s="6" t="s">
        <v>53</v>
      </c>
      <c r="J74" s="6" t="s">
        <v>53</v>
      </c>
      <c r="K74" t="s">
        <v>53</v>
      </c>
      <c r="L74" t="s">
        <v>53</v>
      </c>
      <c r="M74" t="s">
        <v>53</v>
      </c>
      <c r="N74" t="s">
        <v>53</v>
      </c>
      <c r="O74">
        <v>2</v>
      </c>
      <c r="P74" s="4">
        <v>6.5</v>
      </c>
      <c r="Q74" s="4">
        <v>50</v>
      </c>
      <c r="R74" s="4">
        <v>44</v>
      </c>
      <c r="S74" s="4" t="s">
        <v>53</v>
      </c>
      <c r="T74" s="4" t="s">
        <v>53</v>
      </c>
      <c r="U74" s="18" t="s">
        <v>53</v>
      </c>
      <c r="V74" s="4" t="s">
        <v>53</v>
      </c>
      <c r="W74" s="4" t="s">
        <v>53</v>
      </c>
      <c r="X74" s="4" t="s">
        <v>53</v>
      </c>
      <c r="Y74" s="4" t="s">
        <v>53</v>
      </c>
      <c r="Z74" s="4" t="s">
        <v>53</v>
      </c>
      <c r="AA74" s="4" t="s">
        <v>548</v>
      </c>
      <c r="AB74" s="4">
        <v>83</v>
      </c>
      <c r="AC74" t="s">
        <v>517</v>
      </c>
      <c r="AD74" s="4">
        <f>VLOOKUP(B74,ci!$A$1:$I$96,9,FALSE)</f>
        <v>3</v>
      </c>
      <c r="AE74" s="4">
        <f>IFERROR(VLOOKUP(B74,cw!$B$1:$K$96,10,FALSE),0)</f>
        <v>1</v>
      </c>
      <c r="AF74" s="4">
        <f t="shared" si="1"/>
        <v>100</v>
      </c>
      <c r="AG74" t="s">
        <v>387</v>
      </c>
      <c r="AI74" s="4">
        <v>73</v>
      </c>
    </row>
    <row r="75" spans="1:35">
      <c r="A75" t="s">
        <v>667</v>
      </c>
      <c r="B75" s="15" t="s">
        <v>388</v>
      </c>
      <c r="C75" s="15" t="s">
        <v>692</v>
      </c>
      <c r="D75" s="21" t="s">
        <v>389</v>
      </c>
      <c r="E75" t="s">
        <v>390</v>
      </c>
      <c r="F75" t="s">
        <v>53</v>
      </c>
      <c r="G75" t="s">
        <v>53</v>
      </c>
      <c r="H75" s="6" t="s">
        <v>391</v>
      </c>
      <c r="I75" s="6" t="s">
        <v>53</v>
      </c>
      <c r="J75" s="6" t="s">
        <v>53</v>
      </c>
      <c r="K75" t="s">
        <v>53</v>
      </c>
      <c r="L75" t="s">
        <v>53</v>
      </c>
      <c r="M75" t="s">
        <v>53</v>
      </c>
      <c r="N75" t="s">
        <v>53</v>
      </c>
      <c r="O75">
        <v>2</v>
      </c>
      <c r="P75" s="4">
        <v>6.6</v>
      </c>
      <c r="Q75" s="4">
        <v>50</v>
      </c>
      <c r="R75" s="4">
        <v>44</v>
      </c>
      <c r="S75" s="4" t="s">
        <v>53</v>
      </c>
      <c r="T75" s="4" t="s">
        <v>53</v>
      </c>
      <c r="U75" s="18" t="s">
        <v>53</v>
      </c>
      <c r="V75" s="4" t="s">
        <v>53</v>
      </c>
      <c r="W75" s="4" t="s">
        <v>53</v>
      </c>
      <c r="X75" s="4" t="s">
        <v>53</v>
      </c>
      <c r="Y75" s="4" t="s">
        <v>53</v>
      </c>
      <c r="Z75" s="4" t="s">
        <v>53</v>
      </c>
      <c r="AA75" s="4" t="s">
        <v>548</v>
      </c>
      <c r="AB75" s="4">
        <v>83</v>
      </c>
      <c r="AC75" t="s">
        <v>517</v>
      </c>
      <c r="AD75" s="4">
        <f>VLOOKUP(B75,ci!$A$1:$I$96,9,FALSE)</f>
        <v>3</v>
      </c>
      <c r="AE75" s="4">
        <f>IFERROR(VLOOKUP(B75,cw!$B$1:$K$96,10,FALSE),0)</f>
        <v>1</v>
      </c>
      <c r="AF75" s="4">
        <f t="shared" si="1"/>
        <v>100</v>
      </c>
      <c r="AG75" t="s">
        <v>392</v>
      </c>
      <c r="AI75" s="17">
        <v>74</v>
      </c>
    </row>
    <row r="76" spans="1:35" hidden="1">
      <c r="A76" t="s">
        <v>668</v>
      </c>
      <c r="B76" s="15" t="s">
        <v>393</v>
      </c>
      <c r="C76" s="15" t="s">
        <v>692</v>
      </c>
      <c r="D76" s="21" t="s">
        <v>394</v>
      </c>
      <c r="E76" t="s">
        <v>395</v>
      </c>
      <c r="F76" t="s">
        <v>53</v>
      </c>
      <c r="G76" t="s">
        <v>53</v>
      </c>
      <c r="H76" s="6" t="s">
        <v>396</v>
      </c>
      <c r="I76" s="6" t="s">
        <v>397</v>
      </c>
      <c r="J76" s="6" t="s">
        <v>398</v>
      </c>
      <c r="K76" t="s">
        <v>53</v>
      </c>
      <c r="L76" t="s">
        <v>53</v>
      </c>
      <c r="M76" t="s">
        <v>53</v>
      </c>
      <c r="N76" t="s">
        <v>53</v>
      </c>
      <c r="O76">
        <v>3</v>
      </c>
      <c r="P76" s="1">
        <v>11.9</v>
      </c>
      <c r="Q76" s="2">
        <v>62</v>
      </c>
      <c r="R76" s="2">
        <v>62</v>
      </c>
      <c r="S76" s="2" t="s">
        <v>53</v>
      </c>
      <c r="T76" s="2" t="s">
        <v>53</v>
      </c>
      <c r="U76" s="19" t="s">
        <v>53</v>
      </c>
      <c r="V76" s="2" t="s">
        <v>53</v>
      </c>
      <c r="W76" s="2" t="s">
        <v>53</v>
      </c>
      <c r="X76" s="2" t="s">
        <v>53</v>
      </c>
      <c r="Y76" s="2" t="s">
        <v>53</v>
      </c>
      <c r="Z76" s="2" t="s">
        <v>53</v>
      </c>
      <c r="AA76" s="2" t="s">
        <v>53</v>
      </c>
      <c r="AB76" s="2"/>
      <c r="AC76" t="s">
        <v>516</v>
      </c>
      <c r="AD76" s="4">
        <f>VLOOKUP(B76,ci!$A$1:$I$96,9,FALSE)</f>
        <v>1</v>
      </c>
      <c r="AE76" s="4">
        <f>IFERROR(VLOOKUP(B76,cw!$B$1:$K$96,10,FALSE),0)</f>
        <v>0</v>
      </c>
      <c r="AF76" s="4">
        <f t="shared" si="1"/>
        <v>0</v>
      </c>
      <c r="AG76" t="s">
        <v>399</v>
      </c>
      <c r="AI76" s="4">
        <v>75</v>
      </c>
    </row>
    <row r="77" spans="1:35" hidden="1">
      <c r="A77" t="s">
        <v>669</v>
      </c>
      <c r="B77" s="15" t="s">
        <v>400</v>
      </c>
      <c r="C77" s="15" t="s">
        <v>692</v>
      </c>
      <c r="D77" s="21" t="s">
        <v>401</v>
      </c>
      <c r="E77" t="s">
        <v>402</v>
      </c>
      <c r="F77" t="s">
        <v>53</v>
      </c>
      <c r="G77" t="s">
        <v>53</v>
      </c>
      <c r="H77" s="6" t="s">
        <v>403</v>
      </c>
      <c r="I77" s="6" t="s">
        <v>404</v>
      </c>
      <c r="J77" s="6" t="s">
        <v>398</v>
      </c>
      <c r="K77" t="s">
        <v>53</v>
      </c>
      <c r="L77" t="s">
        <v>53</v>
      </c>
      <c r="M77" t="s">
        <v>53</v>
      </c>
      <c r="N77" t="s">
        <v>53</v>
      </c>
      <c r="O77">
        <v>3</v>
      </c>
      <c r="P77" s="1">
        <v>12.3</v>
      </c>
      <c r="Q77" s="2">
        <v>62</v>
      </c>
      <c r="R77" s="2">
        <v>62</v>
      </c>
      <c r="S77" s="2" t="s">
        <v>53</v>
      </c>
      <c r="T77" s="2" t="s">
        <v>53</v>
      </c>
      <c r="U77" s="19" t="s">
        <v>53</v>
      </c>
      <c r="V77" s="2" t="s">
        <v>53</v>
      </c>
      <c r="W77" s="2" t="s">
        <v>53</v>
      </c>
      <c r="X77" s="2" t="s">
        <v>53</v>
      </c>
      <c r="Y77" s="2" t="s">
        <v>53</v>
      </c>
      <c r="Z77" s="2" t="s">
        <v>53</v>
      </c>
      <c r="AA77" s="2" t="s">
        <v>53</v>
      </c>
      <c r="AB77" s="2"/>
      <c r="AC77" t="s">
        <v>516</v>
      </c>
      <c r="AD77" s="4">
        <f>VLOOKUP(B77,ci!$A$1:$I$96,9,FALSE)</f>
        <v>1</v>
      </c>
      <c r="AE77" s="4">
        <f>IFERROR(VLOOKUP(B77,cw!$B$1:$K$96,10,FALSE),0)</f>
        <v>0</v>
      </c>
      <c r="AF77" s="4">
        <f t="shared" si="1"/>
        <v>0</v>
      </c>
      <c r="AG77" t="s">
        <v>405</v>
      </c>
      <c r="AI77" s="17">
        <v>76</v>
      </c>
    </row>
    <row r="78" spans="1:35" hidden="1">
      <c r="A78" t="s">
        <v>670</v>
      </c>
      <c r="B78" s="15" t="s">
        <v>406</v>
      </c>
      <c r="C78" s="15" t="s">
        <v>692</v>
      </c>
      <c r="D78" s="21" t="s">
        <v>407</v>
      </c>
      <c r="E78" t="s">
        <v>408</v>
      </c>
      <c r="F78" t="s">
        <v>53</v>
      </c>
      <c r="G78" t="s">
        <v>53</v>
      </c>
      <c r="H78" s="6" t="s">
        <v>409</v>
      </c>
      <c r="I78" s="6" t="s">
        <v>410</v>
      </c>
      <c r="J78" s="6" t="s">
        <v>398</v>
      </c>
      <c r="K78" t="s">
        <v>53</v>
      </c>
      <c r="L78" t="s">
        <v>53</v>
      </c>
      <c r="M78" t="s">
        <v>53</v>
      </c>
      <c r="N78" t="s">
        <v>53</v>
      </c>
      <c r="O78">
        <v>3</v>
      </c>
      <c r="P78" s="1">
        <v>12.5</v>
      </c>
      <c r="Q78" s="2">
        <v>62</v>
      </c>
      <c r="R78" s="2">
        <v>62</v>
      </c>
      <c r="S78" s="2" t="s">
        <v>53</v>
      </c>
      <c r="T78" s="2" t="s">
        <v>53</v>
      </c>
      <c r="U78" s="19" t="s">
        <v>53</v>
      </c>
      <c r="V78" s="2" t="s">
        <v>53</v>
      </c>
      <c r="W78" s="2" t="s">
        <v>53</v>
      </c>
      <c r="X78" s="2" t="s">
        <v>53</v>
      </c>
      <c r="Y78" s="2" t="s">
        <v>53</v>
      </c>
      <c r="Z78" s="2" t="s">
        <v>53</v>
      </c>
      <c r="AA78" s="2" t="s">
        <v>53</v>
      </c>
      <c r="AB78" s="2"/>
      <c r="AC78" t="s">
        <v>516</v>
      </c>
      <c r="AD78" s="4">
        <f>VLOOKUP(B78,ci!$A$1:$I$96,9,FALSE)</f>
        <v>1</v>
      </c>
      <c r="AE78" s="4">
        <f>IFERROR(VLOOKUP(B78,cw!$B$1:$K$96,10,FALSE),0)</f>
        <v>0</v>
      </c>
      <c r="AF78" s="4">
        <f t="shared" si="1"/>
        <v>0</v>
      </c>
      <c r="AG78" t="s">
        <v>411</v>
      </c>
      <c r="AI78" s="4">
        <v>77</v>
      </c>
    </row>
    <row r="79" spans="1:35" hidden="1">
      <c r="A79" t="s">
        <v>671</v>
      </c>
      <c r="B79" s="15" t="s">
        <v>412</v>
      </c>
      <c r="C79" s="15" t="s">
        <v>692</v>
      </c>
      <c r="D79" s="21" t="s">
        <v>413</v>
      </c>
      <c r="E79" t="s">
        <v>414</v>
      </c>
      <c r="F79" t="s">
        <v>53</v>
      </c>
      <c r="G79" t="s">
        <v>53</v>
      </c>
      <c r="H79" s="6" t="s">
        <v>415</v>
      </c>
      <c r="I79" s="6" t="s">
        <v>223</v>
      </c>
      <c r="J79" s="6" t="s">
        <v>79</v>
      </c>
      <c r="K79" t="s">
        <v>53</v>
      </c>
      <c r="L79" t="s">
        <v>53</v>
      </c>
      <c r="M79" t="s">
        <v>53</v>
      </c>
      <c r="N79" t="s">
        <v>53</v>
      </c>
      <c r="O79">
        <v>3</v>
      </c>
      <c r="P79" s="1">
        <v>11.5</v>
      </c>
      <c r="Q79" s="2">
        <v>62</v>
      </c>
      <c r="R79" s="2">
        <v>62</v>
      </c>
      <c r="S79" s="2" t="s">
        <v>53</v>
      </c>
      <c r="T79" s="2" t="s">
        <v>53</v>
      </c>
      <c r="U79" s="19" t="s">
        <v>53</v>
      </c>
      <c r="V79" s="2" t="s">
        <v>53</v>
      </c>
      <c r="W79" s="2" t="s">
        <v>53</v>
      </c>
      <c r="X79" s="2" t="s">
        <v>53</v>
      </c>
      <c r="Y79" s="2" t="s">
        <v>53</v>
      </c>
      <c r="Z79" s="2" t="s">
        <v>53</v>
      </c>
      <c r="AA79" s="2" t="s">
        <v>53</v>
      </c>
      <c r="AB79" s="2"/>
      <c r="AC79" t="s">
        <v>516</v>
      </c>
      <c r="AD79" s="4">
        <f>VLOOKUP(B79,ci!$A$1:$I$96,9,FALSE)</f>
        <v>1</v>
      </c>
      <c r="AE79" s="4">
        <f>IFERROR(VLOOKUP(B79,cw!$B$1:$K$96,10,FALSE),0)</f>
        <v>0</v>
      </c>
      <c r="AF79" s="4">
        <f t="shared" si="1"/>
        <v>0</v>
      </c>
      <c r="AG79" t="s">
        <v>416</v>
      </c>
      <c r="AI79" s="17">
        <v>78</v>
      </c>
    </row>
    <row r="80" spans="1:35" hidden="1">
      <c r="A80" t="s">
        <v>672</v>
      </c>
      <c r="B80" s="15" t="s">
        <v>417</v>
      </c>
      <c r="C80" s="15" t="s">
        <v>692</v>
      </c>
      <c r="D80" s="21" t="s">
        <v>418</v>
      </c>
      <c r="E80" t="s">
        <v>419</v>
      </c>
      <c r="F80" t="s">
        <v>53</v>
      </c>
      <c r="G80" t="s">
        <v>53</v>
      </c>
      <c r="H80" s="6" t="s">
        <v>420</v>
      </c>
      <c r="I80" s="6" t="s">
        <v>421</v>
      </c>
      <c r="J80" s="6" t="s">
        <v>422</v>
      </c>
      <c r="K80" t="s">
        <v>53</v>
      </c>
      <c r="L80" t="s">
        <v>53</v>
      </c>
      <c r="M80" t="s">
        <v>53</v>
      </c>
      <c r="N80" t="s">
        <v>53</v>
      </c>
      <c r="O80">
        <v>3</v>
      </c>
      <c r="P80" s="1">
        <v>11.6</v>
      </c>
      <c r="Q80" s="2">
        <v>62</v>
      </c>
      <c r="R80" s="2">
        <v>62</v>
      </c>
      <c r="S80" s="2" t="s">
        <v>53</v>
      </c>
      <c r="T80" s="2" t="s">
        <v>53</v>
      </c>
      <c r="U80" s="19" t="s">
        <v>53</v>
      </c>
      <c r="V80" s="2" t="s">
        <v>53</v>
      </c>
      <c r="W80" s="2" t="s">
        <v>53</v>
      </c>
      <c r="X80" s="2" t="s">
        <v>53</v>
      </c>
      <c r="Y80" s="2" t="s">
        <v>53</v>
      </c>
      <c r="Z80" s="2" t="s">
        <v>53</v>
      </c>
      <c r="AA80" s="2" t="s">
        <v>53</v>
      </c>
      <c r="AB80" s="2"/>
      <c r="AC80" t="s">
        <v>516</v>
      </c>
      <c r="AD80" s="4">
        <f>VLOOKUP(B80,ci!$A$1:$I$96,9,FALSE)</f>
        <v>1</v>
      </c>
      <c r="AE80" s="4">
        <f>IFERROR(VLOOKUP(B80,cw!$B$1:$K$96,10,FALSE),0)</f>
        <v>0</v>
      </c>
      <c r="AF80" s="4">
        <f t="shared" si="1"/>
        <v>0</v>
      </c>
      <c r="AG80" t="s">
        <v>423</v>
      </c>
      <c r="AI80" s="4">
        <v>79</v>
      </c>
    </row>
    <row r="81" spans="1:35" hidden="1">
      <c r="A81" t="s">
        <v>673</v>
      </c>
      <c r="B81" s="15" t="s">
        <v>424</v>
      </c>
      <c r="C81" s="15" t="s">
        <v>692</v>
      </c>
      <c r="D81" s="21" t="s">
        <v>425</v>
      </c>
      <c r="E81" t="s">
        <v>426</v>
      </c>
      <c r="F81" t="s">
        <v>53</v>
      </c>
      <c r="G81" t="s">
        <v>53</v>
      </c>
      <c r="H81" s="6" t="s">
        <v>427</v>
      </c>
      <c r="I81" s="6" t="s">
        <v>328</v>
      </c>
      <c r="J81" s="6" t="s">
        <v>422</v>
      </c>
      <c r="K81" t="s">
        <v>53</v>
      </c>
      <c r="L81" t="s">
        <v>53</v>
      </c>
      <c r="M81" t="s">
        <v>53</v>
      </c>
      <c r="N81" t="s">
        <v>53</v>
      </c>
      <c r="O81">
        <v>3</v>
      </c>
      <c r="P81" s="1">
        <v>11.8</v>
      </c>
      <c r="Q81" s="2">
        <v>62</v>
      </c>
      <c r="R81" s="2">
        <v>62</v>
      </c>
      <c r="S81" s="2" t="s">
        <v>53</v>
      </c>
      <c r="T81" s="2" t="s">
        <v>53</v>
      </c>
      <c r="U81" s="19" t="s">
        <v>53</v>
      </c>
      <c r="V81" s="2" t="s">
        <v>53</v>
      </c>
      <c r="W81" s="2" t="s">
        <v>53</v>
      </c>
      <c r="X81" s="2" t="s">
        <v>53</v>
      </c>
      <c r="Y81" s="2" t="s">
        <v>53</v>
      </c>
      <c r="Z81" s="2" t="s">
        <v>53</v>
      </c>
      <c r="AA81" s="2" t="s">
        <v>53</v>
      </c>
      <c r="AB81" s="2"/>
      <c r="AC81" t="s">
        <v>516</v>
      </c>
      <c r="AD81" s="4">
        <f>VLOOKUP(B81,ci!$A$1:$I$96,9,FALSE)</f>
        <v>1</v>
      </c>
      <c r="AE81" s="4">
        <f>IFERROR(VLOOKUP(B81,cw!$B$1:$K$96,10,FALSE),0)</f>
        <v>0</v>
      </c>
      <c r="AF81" s="4">
        <f t="shared" si="1"/>
        <v>0</v>
      </c>
      <c r="AG81" t="s">
        <v>428</v>
      </c>
      <c r="AI81" s="17">
        <v>80</v>
      </c>
    </row>
    <row r="82" spans="1:35" hidden="1">
      <c r="A82" t="s">
        <v>674</v>
      </c>
      <c r="B82" s="15" t="s">
        <v>429</v>
      </c>
      <c r="C82" s="15" t="s">
        <v>691</v>
      </c>
      <c r="D82" s="21" t="s">
        <v>430</v>
      </c>
      <c r="E82" t="s">
        <v>431</v>
      </c>
      <c r="F82" t="s">
        <v>53</v>
      </c>
      <c r="G82" t="s">
        <v>53</v>
      </c>
      <c r="H82" s="6" t="s">
        <v>259</v>
      </c>
      <c r="I82" s="6" t="s">
        <v>334</v>
      </c>
      <c r="J82" s="6" t="s">
        <v>432</v>
      </c>
      <c r="K82" t="s">
        <v>53</v>
      </c>
      <c r="L82" t="s">
        <v>53</v>
      </c>
      <c r="M82" t="s">
        <v>53</v>
      </c>
      <c r="N82" t="s">
        <v>53</v>
      </c>
      <c r="O82">
        <v>3</v>
      </c>
      <c r="P82" s="4" t="s">
        <v>53</v>
      </c>
      <c r="Q82" s="4">
        <v>32</v>
      </c>
      <c r="S82" s="4" t="s">
        <v>522</v>
      </c>
      <c r="T82" s="3">
        <v>249.5</v>
      </c>
      <c r="U82" s="17">
        <v>0</v>
      </c>
      <c r="V82" s="5">
        <v>4</v>
      </c>
      <c r="W82" s="5">
        <v>2</v>
      </c>
      <c r="X82" s="5">
        <v>13</v>
      </c>
      <c r="Y82" s="5">
        <v>10</v>
      </c>
      <c r="Z82" s="5">
        <v>43</v>
      </c>
      <c r="AA82" s="5" t="s">
        <v>532</v>
      </c>
      <c r="AB82" s="5"/>
      <c r="AC82" t="s">
        <v>516</v>
      </c>
      <c r="AD82" s="4">
        <f>VLOOKUP(B82,ci!$A$1:$I$96,9,FALSE)</f>
        <v>1</v>
      </c>
      <c r="AE82" s="4">
        <f>IFERROR(VLOOKUP(B82,cw!$B$1:$K$96,10,FALSE),0)</f>
        <v>0</v>
      </c>
      <c r="AF82" s="4">
        <f t="shared" si="1"/>
        <v>0</v>
      </c>
      <c r="AG82" t="s">
        <v>433</v>
      </c>
      <c r="AI82" s="4">
        <v>81</v>
      </c>
    </row>
    <row r="83" spans="1:35" hidden="1">
      <c r="A83" t="s">
        <v>675</v>
      </c>
      <c r="B83" s="15" t="s">
        <v>434</v>
      </c>
      <c r="C83" s="15" t="s">
        <v>691</v>
      </c>
      <c r="D83" s="21" t="s">
        <v>435</v>
      </c>
      <c r="E83" t="s">
        <v>436</v>
      </c>
      <c r="F83" t="s">
        <v>53</v>
      </c>
      <c r="G83" t="s">
        <v>53</v>
      </c>
      <c r="H83" s="6" t="s">
        <v>75</v>
      </c>
      <c r="I83" s="6" t="s">
        <v>437</v>
      </c>
      <c r="J83" s="6" t="s">
        <v>318</v>
      </c>
      <c r="K83" t="s">
        <v>53</v>
      </c>
      <c r="L83" t="s">
        <v>53</v>
      </c>
      <c r="M83" t="s">
        <v>53</v>
      </c>
      <c r="N83" t="s">
        <v>53</v>
      </c>
      <c r="O83">
        <v>3</v>
      </c>
      <c r="P83" s="4" t="s">
        <v>53</v>
      </c>
      <c r="Q83" s="4">
        <v>32</v>
      </c>
      <c r="S83" s="3" t="s">
        <v>525</v>
      </c>
      <c r="T83" s="3">
        <v>379.8</v>
      </c>
      <c r="U83" s="17">
        <v>0</v>
      </c>
      <c r="V83" s="5">
        <v>4</v>
      </c>
      <c r="W83" s="5">
        <v>2</v>
      </c>
      <c r="X83" s="5">
        <v>13</v>
      </c>
      <c r="Y83" s="5">
        <v>10</v>
      </c>
      <c r="Z83" s="5">
        <v>44</v>
      </c>
      <c r="AA83" s="5" t="s">
        <v>532</v>
      </c>
      <c r="AB83" s="5"/>
      <c r="AC83" t="s">
        <v>516</v>
      </c>
      <c r="AD83" s="4">
        <f>VLOOKUP(B83,ci!$A$1:$I$96,9,FALSE)</f>
        <v>1</v>
      </c>
      <c r="AE83" s="4">
        <f>IFERROR(VLOOKUP(B83,cw!$B$1:$K$96,10,FALSE),0)</f>
        <v>0</v>
      </c>
      <c r="AF83" s="4">
        <f t="shared" si="1"/>
        <v>0</v>
      </c>
      <c r="AG83" t="s">
        <v>438</v>
      </c>
      <c r="AH83" t="s">
        <v>520</v>
      </c>
      <c r="AI83" s="17">
        <v>82</v>
      </c>
    </row>
    <row r="84" spans="1:35" hidden="1">
      <c r="A84" t="s">
        <v>676</v>
      </c>
      <c r="B84" s="15" t="s">
        <v>439</v>
      </c>
      <c r="C84" s="15" t="s">
        <v>691</v>
      </c>
      <c r="D84" s="21" t="s">
        <v>440</v>
      </c>
      <c r="E84" t="s">
        <v>441</v>
      </c>
      <c r="F84" t="s">
        <v>53</v>
      </c>
      <c r="G84" t="s">
        <v>53</v>
      </c>
      <c r="H84" s="6" t="s">
        <v>442</v>
      </c>
      <c r="I84" s="6" t="s">
        <v>253</v>
      </c>
      <c r="J84" s="6" t="s">
        <v>443</v>
      </c>
      <c r="K84" t="s">
        <v>53</v>
      </c>
      <c r="L84" t="s">
        <v>53</v>
      </c>
      <c r="M84" t="s">
        <v>53</v>
      </c>
      <c r="N84" t="s">
        <v>53</v>
      </c>
      <c r="O84">
        <v>3</v>
      </c>
      <c r="P84" s="4" t="s">
        <v>53</v>
      </c>
      <c r="Q84" s="4">
        <v>32</v>
      </c>
      <c r="S84" s="3" t="s">
        <v>525</v>
      </c>
      <c r="T84" s="3">
        <v>379.8</v>
      </c>
      <c r="U84" s="17">
        <v>0</v>
      </c>
      <c r="V84" s="5">
        <v>4</v>
      </c>
      <c r="W84" s="5">
        <v>2</v>
      </c>
      <c r="X84" s="5">
        <v>13</v>
      </c>
      <c r="Y84" s="5">
        <v>10</v>
      </c>
      <c r="Z84" s="5">
        <v>44</v>
      </c>
      <c r="AA84" s="5" t="s">
        <v>532</v>
      </c>
      <c r="AB84" s="5"/>
      <c r="AC84" t="s">
        <v>516</v>
      </c>
      <c r="AD84" s="4">
        <f>VLOOKUP(B84,ci!$A$1:$I$96,9,FALSE)</f>
        <v>1</v>
      </c>
      <c r="AE84" s="4">
        <f>IFERROR(VLOOKUP(B84,cw!$B$1:$K$96,10,FALSE),0)</f>
        <v>0</v>
      </c>
      <c r="AF84" s="4">
        <f t="shared" si="1"/>
        <v>0</v>
      </c>
      <c r="AG84" t="s">
        <v>444</v>
      </c>
      <c r="AI84" s="4">
        <v>83</v>
      </c>
    </row>
    <row r="85" spans="1:35" hidden="1">
      <c r="A85" t="s">
        <v>677</v>
      </c>
      <c r="B85" s="15" t="s">
        <v>445</v>
      </c>
      <c r="C85" s="15" t="s">
        <v>691</v>
      </c>
      <c r="D85" s="21" t="s">
        <v>446</v>
      </c>
      <c r="E85" t="s">
        <v>447</v>
      </c>
      <c r="F85" t="s">
        <v>53</v>
      </c>
      <c r="G85" t="s">
        <v>53</v>
      </c>
      <c r="H85" s="6" t="s">
        <v>448</v>
      </c>
      <c r="I85" s="6" t="s">
        <v>449</v>
      </c>
      <c r="J85" s="6" t="s">
        <v>143</v>
      </c>
      <c r="K85" t="s">
        <v>53</v>
      </c>
      <c r="L85" t="s">
        <v>53</v>
      </c>
      <c r="M85" t="s">
        <v>53</v>
      </c>
      <c r="N85" t="s">
        <v>53</v>
      </c>
      <c r="O85">
        <v>3</v>
      </c>
      <c r="P85" s="4" t="s">
        <v>53</v>
      </c>
      <c r="Q85" s="4">
        <v>37</v>
      </c>
      <c r="S85" s="3" t="s">
        <v>526</v>
      </c>
      <c r="T85" s="3">
        <v>564.29999999999995</v>
      </c>
      <c r="U85" s="17">
        <v>0</v>
      </c>
      <c r="V85" s="5">
        <v>3</v>
      </c>
      <c r="W85" s="5">
        <v>2</v>
      </c>
      <c r="X85" s="5">
        <v>13</v>
      </c>
      <c r="Y85" s="5">
        <v>10</v>
      </c>
      <c r="Z85" s="5">
        <v>38</v>
      </c>
      <c r="AA85" s="5" t="s">
        <v>532</v>
      </c>
      <c r="AB85" s="5"/>
      <c r="AC85" t="s">
        <v>516</v>
      </c>
      <c r="AD85" s="4">
        <f>VLOOKUP(B85,ci!$A$1:$I$96,9,FALSE)</f>
        <v>1</v>
      </c>
      <c r="AE85" s="4">
        <f>IFERROR(VLOOKUP(B85,cw!$B$1:$K$96,10,FALSE),0)</f>
        <v>0</v>
      </c>
      <c r="AF85" s="4">
        <f t="shared" si="1"/>
        <v>0</v>
      </c>
      <c r="AG85" t="s">
        <v>450</v>
      </c>
      <c r="AI85" s="17">
        <v>84</v>
      </c>
    </row>
    <row r="86" spans="1:35" hidden="1">
      <c r="A86" t="s">
        <v>678</v>
      </c>
      <c r="B86" s="15" t="s">
        <v>451</v>
      </c>
      <c r="C86" s="15" t="s">
        <v>691</v>
      </c>
      <c r="D86" s="21" t="s">
        <v>452</v>
      </c>
      <c r="E86" t="s">
        <v>453</v>
      </c>
      <c r="F86" t="s">
        <v>53</v>
      </c>
      <c r="G86" t="s">
        <v>53</v>
      </c>
      <c r="H86" s="6" t="s">
        <v>454</v>
      </c>
      <c r="I86" s="6" t="s">
        <v>455</v>
      </c>
      <c r="J86" s="6" t="s">
        <v>80</v>
      </c>
      <c r="K86" t="s">
        <v>53</v>
      </c>
      <c r="L86" t="s">
        <v>53</v>
      </c>
      <c r="M86" t="s">
        <v>53</v>
      </c>
      <c r="N86" t="s">
        <v>53</v>
      </c>
      <c r="O86">
        <v>3</v>
      </c>
      <c r="P86" s="4" t="s">
        <v>53</v>
      </c>
      <c r="Q86" s="4">
        <v>37</v>
      </c>
      <c r="S86" s="3" t="s">
        <v>526</v>
      </c>
      <c r="T86" s="3">
        <v>564.29999999999995</v>
      </c>
      <c r="U86" s="17">
        <v>0</v>
      </c>
      <c r="V86" s="5">
        <v>3</v>
      </c>
      <c r="W86" s="5">
        <v>2</v>
      </c>
      <c r="X86" s="5">
        <v>13</v>
      </c>
      <c r="Y86" s="5">
        <v>10</v>
      </c>
      <c r="Z86" s="5">
        <v>38</v>
      </c>
      <c r="AA86" s="5" t="s">
        <v>532</v>
      </c>
      <c r="AB86" s="5"/>
      <c r="AC86" t="s">
        <v>516</v>
      </c>
      <c r="AD86" s="4">
        <f>VLOOKUP(B86,ci!$A$1:$I$96,9,FALSE)</f>
        <v>1</v>
      </c>
      <c r="AE86" s="4">
        <f>IFERROR(VLOOKUP(B86,cw!$B$1:$K$96,10,FALSE),0)</f>
        <v>0</v>
      </c>
      <c r="AF86" s="4">
        <f t="shared" si="1"/>
        <v>0</v>
      </c>
      <c r="AG86" t="s">
        <v>456</v>
      </c>
      <c r="AI86" s="4">
        <v>85</v>
      </c>
    </row>
    <row r="87" spans="1:35" hidden="1">
      <c r="A87" t="s">
        <v>679</v>
      </c>
      <c r="B87" s="15" t="s">
        <v>457</v>
      </c>
      <c r="C87" s="15" t="s">
        <v>691</v>
      </c>
      <c r="D87" s="21" t="s">
        <v>458</v>
      </c>
      <c r="E87" t="s">
        <v>441</v>
      </c>
      <c r="F87" t="s">
        <v>53</v>
      </c>
      <c r="G87" t="s">
        <v>53</v>
      </c>
      <c r="H87" s="6" t="s">
        <v>459</v>
      </c>
      <c r="I87" s="6" t="s">
        <v>421</v>
      </c>
      <c r="J87" s="6" t="s">
        <v>460</v>
      </c>
      <c r="K87" t="s">
        <v>53</v>
      </c>
      <c r="L87" t="s">
        <v>53</v>
      </c>
      <c r="M87" t="s">
        <v>53</v>
      </c>
      <c r="N87" t="s">
        <v>53</v>
      </c>
      <c r="O87">
        <v>3</v>
      </c>
      <c r="P87" s="4" t="s">
        <v>53</v>
      </c>
      <c r="Q87" s="4">
        <v>37</v>
      </c>
      <c r="S87" s="3" t="s">
        <v>526</v>
      </c>
      <c r="T87" s="3">
        <v>564.29999999999995</v>
      </c>
      <c r="U87" s="17">
        <v>0</v>
      </c>
      <c r="V87" s="5">
        <v>3</v>
      </c>
      <c r="W87" s="5">
        <v>2</v>
      </c>
      <c r="X87" s="5">
        <v>13</v>
      </c>
      <c r="Y87" s="5">
        <v>10</v>
      </c>
      <c r="Z87" s="5">
        <v>38</v>
      </c>
      <c r="AA87" s="5" t="s">
        <v>532</v>
      </c>
      <c r="AB87" s="5"/>
      <c r="AC87" t="s">
        <v>516</v>
      </c>
      <c r="AD87" s="4">
        <f>VLOOKUP(B87,ci!$A$1:$I$96,9,FALSE)</f>
        <v>1</v>
      </c>
      <c r="AE87" s="4">
        <f>IFERROR(VLOOKUP(B87,cw!$B$1:$K$96,10,FALSE),0)</f>
        <v>0</v>
      </c>
      <c r="AF87" s="4">
        <f t="shared" si="1"/>
        <v>0</v>
      </c>
      <c r="AG87" t="s">
        <v>461</v>
      </c>
      <c r="AI87" s="17">
        <v>86</v>
      </c>
    </row>
    <row r="88" spans="1:35" hidden="1">
      <c r="A88" t="s">
        <v>680</v>
      </c>
      <c r="B88" s="15" t="s">
        <v>462</v>
      </c>
      <c r="C88" s="15" t="s">
        <v>691</v>
      </c>
      <c r="D88" s="21" t="s">
        <v>463</v>
      </c>
      <c r="E88" t="s">
        <v>464</v>
      </c>
      <c r="F88" t="s">
        <v>53</v>
      </c>
      <c r="G88" t="s">
        <v>53</v>
      </c>
      <c r="H88" s="6" t="s">
        <v>465</v>
      </c>
      <c r="I88" s="6" t="s">
        <v>276</v>
      </c>
      <c r="J88" s="6" t="s">
        <v>143</v>
      </c>
      <c r="K88" t="s">
        <v>53</v>
      </c>
      <c r="L88" t="s">
        <v>53</v>
      </c>
      <c r="M88" t="s">
        <v>53</v>
      </c>
      <c r="N88" t="s">
        <v>53</v>
      </c>
      <c r="O88">
        <v>3</v>
      </c>
      <c r="P88" s="4" t="s">
        <v>53</v>
      </c>
      <c r="Q88" s="4">
        <v>37</v>
      </c>
      <c r="S88" s="3" t="s">
        <v>526</v>
      </c>
      <c r="T88" s="3">
        <v>564.29999999999995</v>
      </c>
      <c r="U88" s="17">
        <v>0</v>
      </c>
      <c r="V88" s="5">
        <v>3</v>
      </c>
      <c r="W88" s="5">
        <v>2</v>
      </c>
      <c r="X88" s="5">
        <v>13</v>
      </c>
      <c r="Y88" s="5">
        <v>10</v>
      </c>
      <c r="Z88" s="5">
        <v>38</v>
      </c>
      <c r="AA88" s="5" t="s">
        <v>532</v>
      </c>
      <c r="AB88" s="5"/>
      <c r="AC88" t="s">
        <v>516</v>
      </c>
      <c r="AD88" s="4">
        <f>VLOOKUP(B88,ci!$A$1:$I$96,9,FALSE)</f>
        <v>1</v>
      </c>
      <c r="AE88" s="4">
        <f>IFERROR(VLOOKUP(B88,cw!$B$1:$K$96,10,FALSE),0)</f>
        <v>0</v>
      </c>
      <c r="AF88" s="4">
        <f t="shared" si="1"/>
        <v>0</v>
      </c>
      <c r="AG88" t="s">
        <v>466</v>
      </c>
      <c r="AI88" s="4">
        <v>87</v>
      </c>
    </row>
    <row r="89" spans="1:35" hidden="1">
      <c r="A89" t="s">
        <v>681</v>
      </c>
      <c r="B89" s="15" t="s">
        <v>467</v>
      </c>
      <c r="C89" s="15" t="s">
        <v>691</v>
      </c>
      <c r="D89" s="21" t="s">
        <v>468</v>
      </c>
      <c r="E89" t="s">
        <v>469</v>
      </c>
      <c r="F89" t="s">
        <v>53</v>
      </c>
      <c r="G89" t="s">
        <v>53</v>
      </c>
      <c r="H89" s="6" t="s">
        <v>470</v>
      </c>
      <c r="I89" s="6" t="s">
        <v>50</v>
      </c>
      <c r="J89" s="6" t="s">
        <v>164</v>
      </c>
      <c r="K89" t="s">
        <v>53</v>
      </c>
      <c r="L89" t="s">
        <v>53</v>
      </c>
      <c r="M89" t="s">
        <v>53</v>
      </c>
      <c r="N89" t="s">
        <v>53</v>
      </c>
      <c r="O89">
        <v>3</v>
      </c>
      <c r="P89" s="4" t="s">
        <v>53</v>
      </c>
      <c r="Q89" s="4">
        <v>37</v>
      </c>
      <c r="S89" s="3" t="s">
        <v>526</v>
      </c>
      <c r="T89" s="3">
        <v>564.29999999999995</v>
      </c>
      <c r="U89" s="17">
        <v>0</v>
      </c>
      <c r="V89" s="5">
        <v>3</v>
      </c>
      <c r="W89" s="5">
        <v>2</v>
      </c>
      <c r="X89" s="5">
        <v>13</v>
      </c>
      <c r="Y89" s="5">
        <v>10</v>
      </c>
      <c r="Z89" s="5">
        <v>38</v>
      </c>
      <c r="AA89" s="5" t="s">
        <v>532</v>
      </c>
      <c r="AB89" s="5"/>
      <c r="AC89" t="s">
        <v>516</v>
      </c>
      <c r="AD89" s="4">
        <f>VLOOKUP(B89,ci!$A$1:$I$96,9,FALSE)</f>
        <v>1</v>
      </c>
      <c r="AE89" s="4">
        <f>IFERROR(VLOOKUP(B89,cw!$B$1:$K$96,10,FALSE),0)</f>
        <v>0</v>
      </c>
      <c r="AF89" s="4">
        <f t="shared" si="1"/>
        <v>0</v>
      </c>
      <c r="AG89" t="s">
        <v>471</v>
      </c>
      <c r="AI89" s="17">
        <v>88</v>
      </c>
    </row>
    <row r="90" spans="1:35" hidden="1">
      <c r="A90" t="s">
        <v>682</v>
      </c>
      <c r="B90" s="15" t="s">
        <v>472</v>
      </c>
      <c r="C90" s="15" t="s">
        <v>691</v>
      </c>
      <c r="D90" s="21" t="s">
        <v>473</v>
      </c>
      <c r="E90" t="s">
        <v>474</v>
      </c>
      <c r="F90" t="s">
        <v>53</v>
      </c>
      <c r="G90" t="s">
        <v>53</v>
      </c>
      <c r="H90" s="6" t="s">
        <v>475</v>
      </c>
      <c r="I90" s="6" t="s">
        <v>476</v>
      </c>
      <c r="J90" s="6" t="s">
        <v>422</v>
      </c>
      <c r="K90" t="s">
        <v>53</v>
      </c>
      <c r="L90" t="s">
        <v>53</v>
      </c>
      <c r="M90" t="s">
        <v>53</v>
      </c>
      <c r="N90" t="s">
        <v>53</v>
      </c>
      <c r="O90">
        <v>3</v>
      </c>
      <c r="P90" s="4" t="s">
        <v>53</v>
      </c>
      <c r="Q90" s="4">
        <v>32</v>
      </c>
      <c r="S90" s="4" t="s">
        <v>522</v>
      </c>
      <c r="T90" s="3">
        <v>57</v>
      </c>
      <c r="U90" s="17">
        <v>0</v>
      </c>
      <c r="V90" s="5">
        <v>3</v>
      </c>
      <c r="W90" s="5">
        <v>2</v>
      </c>
      <c r="X90" s="5">
        <v>13</v>
      </c>
      <c r="Y90" s="5">
        <v>10</v>
      </c>
      <c r="Z90" s="5">
        <v>42</v>
      </c>
      <c r="AA90" s="5" t="s">
        <v>532</v>
      </c>
      <c r="AB90" s="5"/>
      <c r="AC90" t="s">
        <v>516</v>
      </c>
      <c r="AD90" s="4">
        <f>VLOOKUP(B90,ci!$A$1:$I$96,9,FALSE)</f>
        <v>1</v>
      </c>
      <c r="AE90" s="4">
        <f>IFERROR(VLOOKUP(B90,cw!$B$1:$K$96,10,FALSE),0)</f>
        <v>0</v>
      </c>
      <c r="AF90" s="4">
        <f t="shared" si="1"/>
        <v>0</v>
      </c>
      <c r="AG90" t="s">
        <v>477</v>
      </c>
      <c r="AH90" t="s">
        <v>520</v>
      </c>
      <c r="AI90" s="4">
        <v>89</v>
      </c>
    </row>
    <row r="91" spans="1:35" hidden="1">
      <c r="A91" t="s">
        <v>683</v>
      </c>
      <c r="B91" s="15" t="s">
        <v>478</v>
      </c>
      <c r="C91" s="15" t="s">
        <v>691</v>
      </c>
      <c r="D91" s="21" t="s">
        <v>479</v>
      </c>
      <c r="E91" t="s">
        <v>480</v>
      </c>
      <c r="F91" t="s">
        <v>53</v>
      </c>
      <c r="G91" t="s">
        <v>53</v>
      </c>
      <c r="H91" s="6" t="s">
        <v>69</v>
      </c>
      <c r="I91" s="6" t="s">
        <v>305</v>
      </c>
      <c r="J91" s="6" t="s">
        <v>79</v>
      </c>
      <c r="K91" t="s">
        <v>53</v>
      </c>
      <c r="L91" t="s">
        <v>53</v>
      </c>
      <c r="M91" t="s">
        <v>53</v>
      </c>
      <c r="N91" t="s">
        <v>53</v>
      </c>
      <c r="O91">
        <v>3</v>
      </c>
      <c r="P91" s="4" t="s">
        <v>53</v>
      </c>
      <c r="Q91" s="4">
        <v>32</v>
      </c>
      <c r="S91" s="4" t="s">
        <v>522</v>
      </c>
      <c r="T91" s="3">
        <v>57</v>
      </c>
      <c r="U91" s="17">
        <v>0</v>
      </c>
      <c r="V91" s="5">
        <v>3</v>
      </c>
      <c r="W91" s="5">
        <v>2</v>
      </c>
      <c r="X91" s="5">
        <v>13</v>
      </c>
      <c r="Y91" s="5">
        <v>10</v>
      </c>
      <c r="Z91" s="5">
        <v>42</v>
      </c>
      <c r="AA91" s="5" t="s">
        <v>532</v>
      </c>
      <c r="AB91" s="5"/>
      <c r="AC91" t="s">
        <v>516</v>
      </c>
      <c r="AD91" s="4">
        <f>VLOOKUP(B91,ci!$A$1:$I$96,9,FALSE)</f>
        <v>1</v>
      </c>
      <c r="AE91" s="4">
        <f>IFERROR(VLOOKUP(B91,cw!$B$1:$K$96,10,FALSE),0)</f>
        <v>0</v>
      </c>
      <c r="AF91" s="4">
        <f t="shared" si="1"/>
        <v>0</v>
      </c>
      <c r="AG91" t="s">
        <v>481</v>
      </c>
      <c r="AI91" s="17">
        <v>90</v>
      </c>
    </row>
    <row r="92" spans="1:35" hidden="1">
      <c r="A92" t="s">
        <v>684</v>
      </c>
      <c r="B92" s="15" t="s">
        <v>482</v>
      </c>
      <c r="C92" s="15" t="s">
        <v>691</v>
      </c>
      <c r="D92" s="21" t="s">
        <v>375</v>
      </c>
      <c r="E92" t="s">
        <v>483</v>
      </c>
      <c r="F92" t="s">
        <v>53</v>
      </c>
      <c r="G92" t="s">
        <v>53</v>
      </c>
      <c r="H92" s="6" t="s">
        <v>484</v>
      </c>
      <c r="I92" s="6" t="s">
        <v>485</v>
      </c>
      <c r="J92" s="6" t="s">
        <v>486</v>
      </c>
      <c r="K92" t="s">
        <v>53</v>
      </c>
      <c r="L92" t="s">
        <v>53</v>
      </c>
      <c r="M92" t="s">
        <v>53</v>
      </c>
      <c r="N92" t="s">
        <v>53</v>
      </c>
      <c r="O92">
        <v>3</v>
      </c>
      <c r="P92" s="4" t="s">
        <v>53</v>
      </c>
      <c r="Q92" s="4">
        <v>32</v>
      </c>
      <c r="S92" s="4" t="s">
        <v>522</v>
      </c>
      <c r="T92" s="3">
        <v>54</v>
      </c>
      <c r="U92" s="17">
        <v>0</v>
      </c>
      <c r="V92" s="5">
        <v>5</v>
      </c>
      <c r="W92" s="5">
        <v>2</v>
      </c>
      <c r="X92" s="5">
        <v>13</v>
      </c>
      <c r="Y92" s="5">
        <v>10</v>
      </c>
      <c r="Z92" s="5">
        <v>44</v>
      </c>
      <c r="AA92" s="5" t="s">
        <v>532</v>
      </c>
      <c r="AB92" s="5"/>
      <c r="AC92" t="s">
        <v>516</v>
      </c>
      <c r="AD92" s="4">
        <f>VLOOKUP(B92,ci!$A$1:$I$96,9,FALSE)</f>
        <v>1</v>
      </c>
      <c r="AE92" s="4">
        <f>IFERROR(VLOOKUP(B92,cw!$B$1:$K$96,10,FALSE),0)</f>
        <v>0</v>
      </c>
      <c r="AF92" s="4">
        <f t="shared" si="1"/>
        <v>0</v>
      </c>
      <c r="AG92" t="s">
        <v>487</v>
      </c>
      <c r="AI92" s="4">
        <v>91</v>
      </c>
    </row>
    <row r="93" spans="1:35" hidden="1">
      <c r="A93" t="s">
        <v>685</v>
      </c>
      <c r="B93" s="15" t="s">
        <v>488</v>
      </c>
      <c r="C93" s="15" t="s">
        <v>691</v>
      </c>
      <c r="D93" s="21" t="s">
        <v>489</v>
      </c>
      <c r="E93" t="s">
        <v>490</v>
      </c>
      <c r="F93" t="s">
        <v>53</v>
      </c>
      <c r="G93" t="s">
        <v>53</v>
      </c>
      <c r="H93" s="6" t="s">
        <v>491</v>
      </c>
      <c r="I93" s="6" t="s">
        <v>455</v>
      </c>
      <c r="J93" s="6" t="s">
        <v>324</v>
      </c>
      <c r="K93" t="s">
        <v>53</v>
      </c>
      <c r="L93" t="s">
        <v>53</v>
      </c>
      <c r="M93" t="s">
        <v>53</v>
      </c>
      <c r="N93" t="s">
        <v>53</v>
      </c>
      <c r="O93">
        <v>3</v>
      </c>
      <c r="P93" s="4" t="s">
        <v>53</v>
      </c>
      <c r="Q93" s="4">
        <v>32</v>
      </c>
      <c r="S93" s="4" t="s">
        <v>522</v>
      </c>
      <c r="T93" s="3">
        <v>54</v>
      </c>
      <c r="U93" s="17">
        <v>0</v>
      </c>
      <c r="V93" s="5">
        <v>5</v>
      </c>
      <c r="W93" s="5">
        <v>2</v>
      </c>
      <c r="X93" s="5">
        <v>13</v>
      </c>
      <c r="Y93" s="5">
        <v>10</v>
      </c>
      <c r="Z93" s="5">
        <v>44</v>
      </c>
      <c r="AA93" s="5" t="s">
        <v>532</v>
      </c>
      <c r="AB93" s="5"/>
      <c r="AC93" t="s">
        <v>516</v>
      </c>
      <c r="AD93" s="4">
        <f>VLOOKUP(B93,ci!$A$1:$I$96,9,FALSE)</f>
        <v>1</v>
      </c>
      <c r="AE93" s="4">
        <f>IFERROR(VLOOKUP(B93,cw!$B$1:$K$96,10,FALSE),0)</f>
        <v>0</v>
      </c>
      <c r="AF93" s="4">
        <f t="shared" si="1"/>
        <v>0</v>
      </c>
      <c r="AG93" t="s">
        <v>492</v>
      </c>
      <c r="AI93" s="17">
        <v>92</v>
      </c>
    </row>
    <row r="94" spans="1:35" hidden="1">
      <c r="A94" t="s">
        <v>686</v>
      </c>
      <c r="B94" s="15" t="s">
        <v>493</v>
      </c>
      <c r="C94" s="15" t="s">
        <v>691</v>
      </c>
      <c r="D94" s="21" t="s">
        <v>494</v>
      </c>
      <c r="E94" t="s">
        <v>495</v>
      </c>
      <c r="F94" t="s">
        <v>53</v>
      </c>
      <c r="G94" t="s">
        <v>53</v>
      </c>
      <c r="H94" s="6" t="s">
        <v>496</v>
      </c>
      <c r="I94" s="6" t="s">
        <v>497</v>
      </c>
      <c r="J94" s="6" t="s">
        <v>498</v>
      </c>
      <c r="K94" t="s">
        <v>53</v>
      </c>
      <c r="L94" t="s">
        <v>53</v>
      </c>
      <c r="M94" t="s">
        <v>53</v>
      </c>
      <c r="N94" t="s">
        <v>53</v>
      </c>
      <c r="O94">
        <v>3</v>
      </c>
      <c r="P94" s="4" t="s">
        <v>53</v>
      </c>
      <c r="Q94" s="4">
        <v>32</v>
      </c>
      <c r="S94" s="4" t="s">
        <v>522</v>
      </c>
      <c r="T94" s="3">
        <v>50.5</v>
      </c>
      <c r="U94" s="17">
        <v>0</v>
      </c>
      <c r="V94" s="5">
        <v>2</v>
      </c>
      <c r="W94" s="5">
        <v>2</v>
      </c>
      <c r="X94" s="5">
        <v>13</v>
      </c>
      <c r="Y94" s="5">
        <v>10</v>
      </c>
      <c r="Z94" s="5">
        <v>41</v>
      </c>
      <c r="AA94" s="5" t="s">
        <v>532</v>
      </c>
      <c r="AB94" s="5"/>
      <c r="AC94" t="s">
        <v>516</v>
      </c>
      <c r="AD94" s="4">
        <f>VLOOKUP(B94,ci!$A$1:$I$96,9,FALSE)</f>
        <v>1</v>
      </c>
      <c r="AE94" s="4">
        <f>IFERROR(VLOOKUP(B94,cw!$B$1:$K$96,10,FALSE),0)</f>
        <v>0</v>
      </c>
      <c r="AF94" s="4">
        <f t="shared" si="1"/>
        <v>0</v>
      </c>
      <c r="AG94" t="s">
        <v>499</v>
      </c>
      <c r="AI94" s="4">
        <v>93</v>
      </c>
    </row>
    <row r="95" spans="1:35" hidden="1">
      <c r="A95" t="s">
        <v>687</v>
      </c>
      <c r="B95" s="15" t="s">
        <v>500</v>
      </c>
      <c r="C95" s="15" t="s">
        <v>691</v>
      </c>
      <c r="D95" s="21" t="s">
        <v>501</v>
      </c>
      <c r="E95" t="s">
        <v>502</v>
      </c>
      <c r="F95" t="s">
        <v>53</v>
      </c>
      <c r="G95" t="s">
        <v>53</v>
      </c>
      <c r="H95" s="6" t="s">
        <v>248</v>
      </c>
      <c r="I95" s="6" t="s">
        <v>247</v>
      </c>
      <c r="J95" s="6" t="s">
        <v>503</v>
      </c>
      <c r="K95" t="s">
        <v>53</v>
      </c>
      <c r="L95" t="s">
        <v>53</v>
      </c>
      <c r="M95" t="s">
        <v>53</v>
      </c>
      <c r="N95" t="s">
        <v>53</v>
      </c>
      <c r="O95">
        <v>3</v>
      </c>
      <c r="P95" s="4" t="s">
        <v>53</v>
      </c>
      <c r="Q95" s="4">
        <v>32</v>
      </c>
      <c r="S95" s="4" t="s">
        <v>522</v>
      </c>
      <c r="T95" s="3">
        <v>50.5</v>
      </c>
      <c r="U95" s="17">
        <v>0</v>
      </c>
      <c r="V95" s="5">
        <v>2</v>
      </c>
      <c r="W95" s="5">
        <v>2</v>
      </c>
      <c r="X95" s="5">
        <v>13</v>
      </c>
      <c r="Y95" s="5">
        <v>10</v>
      </c>
      <c r="Z95" s="5">
        <v>41</v>
      </c>
      <c r="AA95" s="5" t="s">
        <v>532</v>
      </c>
      <c r="AB95" s="5"/>
      <c r="AC95" t="s">
        <v>516</v>
      </c>
      <c r="AD95" s="4">
        <f>VLOOKUP(B95,ci!$A$1:$I$96,9,FALSE)</f>
        <v>1</v>
      </c>
      <c r="AE95" s="4">
        <f>IFERROR(VLOOKUP(B95,cw!$B$1:$K$96,10,FALSE),0)</f>
        <v>0</v>
      </c>
      <c r="AF95" s="4">
        <f t="shared" si="1"/>
        <v>0</v>
      </c>
      <c r="AG95" t="s">
        <v>504</v>
      </c>
      <c r="AI95" s="17">
        <v>94</v>
      </c>
    </row>
    <row r="96" spans="1:35" hidden="1">
      <c r="A96" t="s">
        <v>688</v>
      </c>
      <c r="B96" s="15" t="s">
        <v>505</v>
      </c>
      <c r="C96" s="15" t="s">
        <v>691</v>
      </c>
      <c r="D96" s="21" t="s">
        <v>506</v>
      </c>
      <c r="E96">
        <v>12.31</v>
      </c>
      <c r="F96" t="s">
        <v>53</v>
      </c>
      <c r="G96" t="s">
        <v>53</v>
      </c>
      <c r="H96" s="6" t="s">
        <v>507</v>
      </c>
      <c r="I96" s="6" t="s">
        <v>53</v>
      </c>
      <c r="J96" s="6" t="s">
        <v>53</v>
      </c>
      <c r="K96" t="s">
        <v>53</v>
      </c>
      <c r="L96" t="s">
        <v>53</v>
      </c>
      <c r="M96" t="s">
        <v>53</v>
      </c>
      <c r="N96" t="s">
        <v>53</v>
      </c>
      <c r="O96">
        <v>3</v>
      </c>
      <c r="P96" s="4" t="s">
        <v>53</v>
      </c>
      <c r="Q96" s="4">
        <v>32</v>
      </c>
      <c r="S96" s="4" t="s">
        <v>522</v>
      </c>
      <c r="T96" s="3">
        <v>246</v>
      </c>
      <c r="U96" s="17">
        <v>0</v>
      </c>
      <c r="V96" s="5">
        <v>3</v>
      </c>
      <c r="W96" s="5">
        <v>2</v>
      </c>
      <c r="X96" s="5">
        <v>13</v>
      </c>
      <c r="Y96" s="5">
        <v>10</v>
      </c>
      <c r="Z96" s="5">
        <v>45</v>
      </c>
      <c r="AA96" s="5" t="s">
        <v>532</v>
      </c>
      <c r="AB96" s="5"/>
      <c r="AC96" t="s">
        <v>516</v>
      </c>
      <c r="AD96" s="4">
        <f>VLOOKUP(B96,ci!$A$1:$I$96,9,FALSE)</f>
        <v>1</v>
      </c>
      <c r="AE96" s="4">
        <f>IFERROR(VLOOKUP(B96,cw!$B$1:$K$96,10,FALSE),0)</f>
        <v>0</v>
      </c>
      <c r="AF96" s="4">
        <f t="shared" si="1"/>
        <v>0</v>
      </c>
      <c r="AG96" t="s">
        <v>508</v>
      </c>
      <c r="AI96" s="4">
        <v>95</v>
      </c>
    </row>
    <row r="97" spans="1:56" hidden="1">
      <c r="A97" t="s">
        <v>689</v>
      </c>
      <c r="B97" s="15" t="s">
        <v>509</v>
      </c>
      <c r="C97" s="15" t="s">
        <v>691</v>
      </c>
      <c r="D97" s="21">
        <v>1869</v>
      </c>
      <c r="E97" t="s">
        <v>510</v>
      </c>
      <c r="F97" t="s">
        <v>53</v>
      </c>
      <c r="G97" t="s">
        <v>53</v>
      </c>
      <c r="H97" s="6" t="s">
        <v>511</v>
      </c>
      <c r="I97" s="6" t="s">
        <v>341</v>
      </c>
      <c r="J97" s="6" t="s">
        <v>460</v>
      </c>
      <c r="K97" t="s">
        <v>53</v>
      </c>
      <c r="L97" t="s">
        <v>53</v>
      </c>
      <c r="M97" t="s">
        <v>53</v>
      </c>
      <c r="N97" t="s">
        <v>53</v>
      </c>
      <c r="O97">
        <v>3</v>
      </c>
      <c r="P97" s="4" t="s">
        <v>53</v>
      </c>
      <c r="Q97" s="4">
        <v>32</v>
      </c>
      <c r="S97" s="4" t="s">
        <v>522</v>
      </c>
      <c r="T97" s="3">
        <v>249.5</v>
      </c>
      <c r="U97" s="17">
        <v>0</v>
      </c>
      <c r="V97" s="5">
        <v>5</v>
      </c>
      <c r="W97" s="5">
        <v>2</v>
      </c>
      <c r="X97" s="5">
        <v>13</v>
      </c>
      <c r="Y97" s="5">
        <v>10</v>
      </c>
      <c r="Z97" s="5">
        <v>44</v>
      </c>
      <c r="AA97" s="5" t="s">
        <v>532</v>
      </c>
      <c r="AB97" s="5"/>
      <c r="AC97" t="s">
        <v>516</v>
      </c>
      <c r="AD97" s="4">
        <f>VLOOKUP(B97,ci!$A$1:$I$96,9,FALSE)</f>
        <v>1</v>
      </c>
      <c r="AE97" s="4">
        <f>IFERROR(VLOOKUP(B97,cw!$B$1:$K$96,10,FALSE),0)</f>
        <v>0</v>
      </c>
      <c r="AF97" s="4">
        <f t="shared" si="1"/>
        <v>0</v>
      </c>
      <c r="AG97" t="s">
        <v>512</v>
      </c>
      <c r="AI97" s="17">
        <v>96</v>
      </c>
    </row>
    <row r="98" spans="1:56" hidden="1">
      <c r="B98" s="15" t="str">
        <f>CONCATENATE("BHA-",AJ98)</f>
        <v>BHA-1</v>
      </c>
      <c r="D98" s="21"/>
      <c r="F98" t="s">
        <v>53</v>
      </c>
      <c r="G98" t="s">
        <v>53</v>
      </c>
      <c r="O98">
        <v>5</v>
      </c>
      <c r="P98" s="4">
        <f t="shared" ref="P98:P99" si="2">AVERAGE(AL98:AM98)</f>
        <v>9</v>
      </c>
      <c r="AA98" s="4" t="s">
        <v>585</v>
      </c>
      <c r="AC98" t="s">
        <v>590</v>
      </c>
      <c r="AI98" s="17">
        <v>97</v>
      </c>
      <c r="AJ98">
        <v>1</v>
      </c>
      <c r="AL98">
        <v>8</v>
      </c>
      <c r="AM98">
        <v>10</v>
      </c>
      <c r="AN98" t="s">
        <v>549</v>
      </c>
      <c r="AZ98">
        <v>71</v>
      </c>
      <c r="BA98">
        <v>47</v>
      </c>
    </row>
    <row r="99" spans="1:56" hidden="1">
      <c r="B99" s="15" t="str">
        <f t="shared" ref="B99:B162" si="3">CONCATENATE("BHA-",AJ99)</f>
        <v>BHA-2</v>
      </c>
      <c r="D99" s="21"/>
      <c r="F99" t="s">
        <v>53</v>
      </c>
      <c r="G99" t="s">
        <v>53</v>
      </c>
      <c r="O99">
        <v>5</v>
      </c>
      <c r="P99" s="4">
        <f t="shared" si="2"/>
        <v>23</v>
      </c>
      <c r="AA99" s="4" t="s">
        <v>586</v>
      </c>
      <c r="AC99" t="s">
        <v>590</v>
      </c>
      <c r="AI99" s="17">
        <v>98</v>
      </c>
      <c r="AJ99">
        <v>2</v>
      </c>
      <c r="AL99">
        <v>22</v>
      </c>
      <c r="AM99">
        <v>24</v>
      </c>
      <c r="AN99" t="s">
        <v>550</v>
      </c>
      <c r="AZ99">
        <v>60</v>
      </c>
      <c r="BA99">
        <v>33</v>
      </c>
    </row>
    <row r="100" spans="1:56" hidden="1">
      <c r="B100" s="15" t="str">
        <f t="shared" si="3"/>
        <v>BHA-3</v>
      </c>
      <c r="D100" s="21">
        <f>IF(AT100="","",INT(AT100*1000/9.81))</f>
        <v>2844</v>
      </c>
      <c r="E100">
        <f>IF(AR100="",AQ100,AR100)</f>
        <v>1</v>
      </c>
      <c r="F100" t="s">
        <v>53</v>
      </c>
      <c r="G100" t="s">
        <v>53</v>
      </c>
      <c r="H100" s="6">
        <f>IF(AU100="","",AU100)</f>
        <v>44</v>
      </c>
      <c r="I100" s="6">
        <f>IF(AV100="","",AV100)</f>
        <v>78.7</v>
      </c>
      <c r="J100" s="6">
        <f>IF(AW100="","",AW100)</f>
        <v>0.21</v>
      </c>
      <c r="O100">
        <v>1</v>
      </c>
      <c r="P100" s="4">
        <f>AVERAGE(AL100:AM100)</f>
        <v>30.15</v>
      </c>
      <c r="AA100" s="4" t="s">
        <v>587</v>
      </c>
      <c r="AC100" t="str">
        <f>IF(O100=1,"BS",IF(O100=3,"PYR",IF(O100=4,"CG","CH")))</f>
        <v>BS</v>
      </c>
      <c r="AI100" s="4">
        <v>99</v>
      </c>
      <c r="AJ100">
        <v>3</v>
      </c>
      <c r="AL100">
        <v>30</v>
      </c>
      <c r="AM100">
        <v>30.3</v>
      </c>
      <c r="AN100" t="s">
        <v>551</v>
      </c>
      <c r="AQ100" s="22">
        <v>1</v>
      </c>
      <c r="AT100">
        <v>27.9</v>
      </c>
      <c r="AU100">
        <v>44</v>
      </c>
      <c r="AV100">
        <v>78.7</v>
      </c>
      <c r="AW100">
        <v>0.21</v>
      </c>
      <c r="AY100">
        <v>10.94</v>
      </c>
      <c r="BB100">
        <v>20.471</v>
      </c>
      <c r="BC100">
        <v>18.131</v>
      </c>
      <c r="BD100">
        <v>36.978999999999999</v>
      </c>
    </row>
    <row r="101" spans="1:56" hidden="1">
      <c r="B101" s="15" t="str">
        <f t="shared" si="3"/>
        <v>BHA-4</v>
      </c>
      <c r="D101" s="21">
        <f t="shared" ref="D101:D164" si="4">IF(AT101="","",INT(AT101*1000/9.81))</f>
        <v>2793</v>
      </c>
      <c r="E101">
        <f t="shared" ref="E101:E103" si="5">IF(AR101="",AQ101,AR101)</f>
        <v>1</v>
      </c>
      <c r="F101" t="s">
        <v>53</v>
      </c>
      <c r="G101" t="s">
        <v>53</v>
      </c>
      <c r="H101" s="6">
        <f t="shared" ref="H101:H164" si="6">IF(AU101="","",AU101)</f>
        <v>48.31</v>
      </c>
      <c r="I101" s="6" t="str">
        <f t="shared" ref="I101:I164" si="7">IF(AV101="","",AV101)</f>
        <v/>
      </c>
      <c r="J101" s="6" t="str">
        <f t="shared" ref="J101:J164" si="8">IF(AW101="","",AW101)</f>
        <v/>
      </c>
      <c r="O101">
        <v>1</v>
      </c>
      <c r="P101" s="4">
        <f t="shared" ref="P101:P164" si="9">AVERAGE(AL101:AM101)</f>
        <v>34.75</v>
      </c>
      <c r="AA101" s="4" t="s">
        <v>587</v>
      </c>
      <c r="AC101" t="str">
        <f t="shared" ref="AC101:AC164" si="10">IF(O101=1,"BS",IF(O101=3,"PYR",IF(O101=4,"CG","CH")))</f>
        <v>BS</v>
      </c>
      <c r="AI101" s="17">
        <v>100</v>
      </c>
      <c r="AJ101">
        <v>4</v>
      </c>
      <c r="AL101">
        <v>34.6</v>
      </c>
      <c r="AM101">
        <v>34.9</v>
      </c>
      <c r="AN101" t="s">
        <v>551</v>
      </c>
      <c r="AQ101" s="22">
        <v>1</v>
      </c>
      <c r="AT101">
        <v>27.4</v>
      </c>
      <c r="AU101">
        <v>48.31</v>
      </c>
      <c r="AY101">
        <v>8.59</v>
      </c>
      <c r="BB101">
        <v>20.471</v>
      </c>
      <c r="BC101">
        <v>18.131</v>
      </c>
      <c r="BD101">
        <v>36.978999999999999</v>
      </c>
    </row>
    <row r="102" spans="1:56" hidden="1">
      <c r="B102" s="15" t="str">
        <f t="shared" si="3"/>
        <v>BHA-5</v>
      </c>
      <c r="D102" s="21">
        <f t="shared" si="4"/>
        <v>2833</v>
      </c>
      <c r="E102">
        <f t="shared" si="5"/>
        <v>1</v>
      </c>
      <c r="F102" t="s">
        <v>53</v>
      </c>
      <c r="G102" t="s">
        <v>53</v>
      </c>
      <c r="H102" s="6">
        <f t="shared" si="6"/>
        <v>111.77</v>
      </c>
      <c r="I102" s="6" t="str">
        <f t="shared" si="7"/>
        <v/>
      </c>
      <c r="J102" s="6" t="str">
        <f t="shared" si="8"/>
        <v/>
      </c>
      <c r="O102">
        <v>1</v>
      </c>
      <c r="P102" s="4">
        <f t="shared" si="9"/>
        <v>36.15</v>
      </c>
      <c r="AA102" s="4" t="s">
        <v>587</v>
      </c>
      <c r="AC102" t="str">
        <f t="shared" si="10"/>
        <v>BS</v>
      </c>
      <c r="AI102" s="17">
        <v>101</v>
      </c>
      <c r="AJ102">
        <v>5</v>
      </c>
      <c r="AL102">
        <v>36</v>
      </c>
      <c r="AM102">
        <v>36.299999999999997</v>
      </c>
      <c r="AN102" t="s">
        <v>551</v>
      </c>
      <c r="AQ102" s="22">
        <v>1</v>
      </c>
      <c r="AT102">
        <v>27.8</v>
      </c>
      <c r="AU102">
        <v>111.77</v>
      </c>
      <c r="AY102">
        <v>7.69</v>
      </c>
    </row>
    <row r="103" spans="1:56" hidden="1">
      <c r="B103" s="15" t="str">
        <f t="shared" si="3"/>
        <v>BHA-6</v>
      </c>
      <c r="D103" s="21">
        <f t="shared" si="4"/>
        <v>2823</v>
      </c>
      <c r="E103">
        <f t="shared" si="5"/>
        <v>1</v>
      </c>
      <c r="F103" t="s">
        <v>53</v>
      </c>
      <c r="G103" t="s">
        <v>53</v>
      </c>
      <c r="H103" s="6">
        <f t="shared" si="6"/>
        <v>104</v>
      </c>
      <c r="I103" s="6">
        <f t="shared" si="7"/>
        <v>71.599999999999994</v>
      </c>
      <c r="J103" s="6">
        <f t="shared" si="8"/>
        <v>0.21</v>
      </c>
      <c r="O103">
        <v>1</v>
      </c>
      <c r="P103" s="4">
        <f t="shared" si="9"/>
        <v>42.3</v>
      </c>
      <c r="AA103" s="4" t="s">
        <v>587</v>
      </c>
      <c r="AC103" t="str">
        <f t="shared" si="10"/>
        <v>BS</v>
      </c>
      <c r="AI103" s="17">
        <v>102</v>
      </c>
      <c r="AJ103">
        <v>6</v>
      </c>
      <c r="AL103">
        <v>42</v>
      </c>
      <c r="AM103">
        <v>42.6</v>
      </c>
      <c r="AN103" t="s">
        <v>551</v>
      </c>
      <c r="AQ103" s="22">
        <v>1</v>
      </c>
      <c r="AT103">
        <v>27.7</v>
      </c>
      <c r="AU103">
        <v>104</v>
      </c>
      <c r="AV103">
        <v>71.599999999999994</v>
      </c>
      <c r="AW103">
        <v>0.21</v>
      </c>
    </row>
    <row r="104" spans="1:56" hidden="1">
      <c r="B104" s="15" t="str">
        <f t="shared" si="3"/>
        <v>BHA-7</v>
      </c>
      <c r="D104" s="21">
        <f t="shared" si="4"/>
        <v>2140</v>
      </c>
      <c r="E104">
        <v>5</v>
      </c>
      <c r="F104" t="s">
        <v>53</v>
      </c>
      <c r="G104" t="s">
        <v>53</v>
      </c>
      <c r="H104" s="6">
        <f t="shared" si="6"/>
        <v>7.81</v>
      </c>
      <c r="I104" s="6" t="str">
        <f t="shared" si="7"/>
        <v/>
      </c>
      <c r="J104" s="6" t="str">
        <f t="shared" si="8"/>
        <v/>
      </c>
      <c r="O104">
        <v>4</v>
      </c>
      <c r="P104" s="4">
        <f t="shared" si="9"/>
        <v>48.4</v>
      </c>
      <c r="AA104" s="4" t="s">
        <v>552</v>
      </c>
      <c r="AC104" t="str">
        <f t="shared" si="10"/>
        <v>CG</v>
      </c>
      <c r="AI104" s="4">
        <v>103</v>
      </c>
      <c r="AJ104">
        <v>7</v>
      </c>
      <c r="AL104">
        <v>48.3</v>
      </c>
      <c r="AM104">
        <v>48.5</v>
      </c>
      <c r="AN104" t="s">
        <v>552</v>
      </c>
      <c r="AQ104" s="22">
        <v>5</v>
      </c>
      <c r="AT104">
        <v>21</v>
      </c>
      <c r="AU104">
        <v>7.81</v>
      </c>
      <c r="AY104">
        <v>2.36</v>
      </c>
    </row>
    <row r="105" spans="1:56" hidden="1">
      <c r="B105" s="15" t="str">
        <f t="shared" si="3"/>
        <v>BHA-8</v>
      </c>
      <c r="D105" s="21">
        <f t="shared" si="4"/>
        <v>1906</v>
      </c>
      <c r="E105">
        <v>8</v>
      </c>
      <c r="F105" t="s">
        <v>53</v>
      </c>
      <c r="G105" t="s">
        <v>53</v>
      </c>
      <c r="H105" s="6">
        <f t="shared" si="6"/>
        <v>9.01</v>
      </c>
      <c r="I105" s="6" t="str">
        <f t="shared" si="7"/>
        <v/>
      </c>
      <c r="J105" s="6" t="str">
        <f t="shared" si="8"/>
        <v/>
      </c>
      <c r="O105">
        <v>4</v>
      </c>
      <c r="P105" s="4">
        <f t="shared" si="9"/>
        <v>57</v>
      </c>
      <c r="AA105" s="4" t="s">
        <v>552</v>
      </c>
      <c r="AC105" t="str">
        <f t="shared" si="10"/>
        <v>CG</v>
      </c>
      <c r="AI105" s="17">
        <v>104</v>
      </c>
      <c r="AJ105">
        <v>8</v>
      </c>
      <c r="AL105">
        <v>56.8</v>
      </c>
      <c r="AM105">
        <v>57.2</v>
      </c>
      <c r="AN105" t="s">
        <v>552</v>
      </c>
      <c r="AQ105" s="22">
        <v>8</v>
      </c>
      <c r="AT105">
        <v>18.7</v>
      </c>
      <c r="AU105">
        <v>9.01</v>
      </c>
      <c r="AY105">
        <v>1.17</v>
      </c>
    </row>
    <row r="106" spans="1:56" hidden="1">
      <c r="B106" s="15" t="str">
        <f t="shared" si="3"/>
        <v>BHA-9</v>
      </c>
      <c r="D106" s="21">
        <f t="shared" si="4"/>
        <v>1987</v>
      </c>
      <c r="E106">
        <v>6</v>
      </c>
      <c r="F106" t="s">
        <v>53</v>
      </c>
      <c r="G106" t="s">
        <v>53</v>
      </c>
      <c r="H106" s="6">
        <f t="shared" si="6"/>
        <v>7.6</v>
      </c>
      <c r="I106" s="6">
        <f t="shared" si="7"/>
        <v>1.1000000000000001</v>
      </c>
      <c r="J106" s="6">
        <f t="shared" si="8"/>
        <v>0.21</v>
      </c>
      <c r="O106">
        <v>4</v>
      </c>
      <c r="P106" s="4">
        <f t="shared" si="9"/>
        <v>65.349999999999994</v>
      </c>
      <c r="AA106" s="4" t="s">
        <v>552</v>
      </c>
      <c r="AC106" t="str">
        <f t="shared" si="10"/>
        <v>CG</v>
      </c>
      <c r="AI106" s="17">
        <v>105</v>
      </c>
      <c r="AJ106">
        <v>9</v>
      </c>
      <c r="AL106">
        <v>65.2</v>
      </c>
      <c r="AM106">
        <v>65.5</v>
      </c>
      <c r="AN106" t="s">
        <v>552</v>
      </c>
      <c r="AQ106" s="22">
        <v>6</v>
      </c>
      <c r="AT106">
        <v>19.5</v>
      </c>
      <c r="AU106">
        <v>7.6</v>
      </c>
      <c r="AV106">
        <v>1.1000000000000001</v>
      </c>
      <c r="AW106">
        <v>0.21</v>
      </c>
      <c r="AY106">
        <v>1.26</v>
      </c>
    </row>
    <row r="107" spans="1:56" hidden="1">
      <c r="B107" s="15" t="str">
        <f t="shared" si="3"/>
        <v>BHA-10</v>
      </c>
      <c r="D107" s="21">
        <f t="shared" si="4"/>
        <v>2028</v>
      </c>
      <c r="E107">
        <v>6</v>
      </c>
      <c r="F107" t="s">
        <v>53</v>
      </c>
      <c r="G107" t="s">
        <v>53</v>
      </c>
      <c r="H107" s="6">
        <f t="shared" si="6"/>
        <v>6.19</v>
      </c>
      <c r="I107" s="6" t="str">
        <f t="shared" si="7"/>
        <v/>
      </c>
      <c r="J107" s="6" t="str">
        <f t="shared" si="8"/>
        <v/>
      </c>
      <c r="O107">
        <v>4</v>
      </c>
      <c r="P107" s="4">
        <f t="shared" si="9"/>
        <v>65.75</v>
      </c>
      <c r="AA107" s="4" t="s">
        <v>552</v>
      </c>
      <c r="AC107" t="str">
        <f t="shared" si="10"/>
        <v>CG</v>
      </c>
      <c r="AI107" s="17">
        <v>106</v>
      </c>
      <c r="AJ107">
        <v>10</v>
      </c>
      <c r="AL107">
        <v>65.599999999999994</v>
      </c>
      <c r="AM107">
        <v>65.900000000000006</v>
      </c>
      <c r="AN107" t="s">
        <v>552</v>
      </c>
      <c r="AQ107" s="22">
        <v>6</v>
      </c>
      <c r="AT107">
        <v>19.899999999999999</v>
      </c>
      <c r="AU107">
        <v>6.19</v>
      </c>
      <c r="AY107">
        <v>0.86</v>
      </c>
    </row>
    <row r="108" spans="1:56" hidden="1">
      <c r="B108" s="15" t="str">
        <f t="shared" si="3"/>
        <v>BHA-11</v>
      </c>
      <c r="D108" s="21">
        <f t="shared" si="4"/>
        <v>2038</v>
      </c>
      <c r="E108">
        <v>6</v>
      </c>
      <c r="F108" t="s">
        <v>53</v>
      </c>
      <c r="G108" t="s">
        <v>53</v>
      </c>
      <c r="H108" s="6">
        <f t="shared" si="6"/>
        <v>9.8000000000000007</v>
      </c>
      <c r="I108" s="6">
        <f t="shared" si="7"/>
        <v>3.1</v>
      </c>
      <c r="J108" s="6">
        <f t="shared" si="8"/>
        <v>0.21</v>
      </c>
      <c r="O108">
        <v>4</v>
      </c>
      <c r="P108" s="4">
        <f t="shared" si="9"/>
        <v>74.7</v>
      </c>
      <c r="AA108" s="4" t="s">
        <v>552</v>
      </c>
      <c r="AC108" t="str">
        <f t="shared" si="10"/>
        <v>CG</v>
      </c>
      <c r="AI108" s="4">
        <v>107</v>
      </c>
      <c r="AJ108">
        <v>11</v>
      </c>
      <c r="AL108">
        <v>74.5</v>
      </c>
      <c r="AM108">
        <v>74.900000000000006</v>
      </c>
      <c r="AN108" t="s">
        <v>552</v>
      </c>
      <c r="AQ108" s="22">
        <v>6</v>
      </c>
      <c r="AT108">
        <v>20</v>
      </c>
      <c r="AU108">
        <v>9.8000000000000007</v>
      </c>
      <c r="AV108">
        <v>3.1</v>
      </c>
      <c r="AW108">
        <v>0.21</v>
      </c>
      <c r="AY108">
        <v>2.89</v>
      </c>
    </row>
    <row r="109" spans="1:56" hidden="1">
      <c r="B109" s="15" t="str">
        <f t="shared" si="3"/>
        <v>BHA-12</v>
      </c>
      <c r="D109" s="21">
        <f t="shared" si="4"/>
        <v>2334</v>
      </c>
      <c r="E109">
        <v>5</v>
      </c>
      <c r="F109" t="s">
        <v>53</v>
      </c>
      <c r="G109" t="s">
        <v>53</v>
      </c>
      <c r="H109" s="6">
        <f t="shared" si="6"/>
        <v>20.41</v>
      </c>
      <c r="I109" s="6" t="str">
        <f t="shared" si="7"/>
        <v/>
      </c>
      <c r="J109" s="6" t="str">
        <f t="shared" si="8"/>
        <v/>
      </c>
      <c r="O109">
        <v>4</v>
      </c>
      <c r="P109" s="4">
        <f t="shared" si="9"/>
        <v>75.400000000000006</v>
      </c>
      <c r="AA109" s="4" t="s">
        <v>552</v>
      </c>
      <c r="AC109" t="str">
        <f t="shared" si="10"/>
        <v>CG</v>
      </c>
      <c r="AI109" s="17">
        <v>108</v>
      </c>
      <c r="AJ109">
        <v>12</v>
      </c>
      <c r="AL109">
        <v>75.3</v>
      </c>
      <c r="AM109">
        <v>75.5</v>
      </c>
      <c r="AN109" t="s">
        <v>552</v>
      </c>
      <c r="AQ109" s="22">
        <v>5</v>
      </c>
      <c r="AT109">
        <v>22.9</v>
      </c>
      <c r="AU109">
        <v>20.41</v>
      </c>
      <c r="AY109">
        <v>3.05</v>
      </c>
    </row>
    <row r="110" spans="1:56" hidden="1">
      <c r="B110" s="15" t="str">
        <f t="shared" si="3"/>
        <v>BHA-13</v>
      </c>
      <c r="D110" s="21">
        <f t="shared" si="4"/>
        <v>2232</v>
      </c>
      <c r="E110">
        <v>6</v>
      </c>
      <c r="F110" t="s">
        <v>53</v>
      </c>
      <c r="G110" t="s">
        <v>53</v>
      </c>
      <c r="H110" s="6">
        <f t="shared" si="6"/>
        <v>13.56</v>
      </c>
      <c r="I110" s="6" t="str">
        <f t="shared" si="7"/>
        <v/>
      </c>
      <c r="J110" s="6" t="str">
        <f t="shared" si="8"/>
        <v/>
      </c>
      <c r="O110">
        <v>4</v>
      </c>
      <c r="P110" s="4">
        <f t="shared" si="9"/>
        <v>83.35</v>
      </c>
      <c r="AA110" s="4" t="s">
        <v>552</v>
      </c>
      <c r="AC110" t="str">
        <f t="shared" si="10"/>
        <v>CG</v>
      </c>
      <c r="AI110" s="17">
        <v>109</v>
      </c>
      <c r="AJ110">
        <v>13</v>
      </c>
      <c r="AL110">
        <v>83.2</v>
      </c>
      <c r="AM110">
        <v>83.5</v>
      </c>
      <c r="AN110" t="s">
        <v>552</v>
      </c>
      <c r="AQ110" s="22">
        <v>6</v>
      </c>
      <c r="AT110">
        <v>21.9</v>
      </c>
      <c r="AU110">
        <v>13.56</v>
      </c>
      <c r="AY110">
        <v>1.96</v>
      </c>
    </row>
    <row r="111" spans="1:56" hidden="1">
      <c r="B111" s="15" t="str">
        <f t="shared" si="3"/>
        <v>BHA-14</v>
      </c>
      <c r="D111" s="21">
        <f t="shared" si="4"/>
        <v>2018</v>
      </c>
      <c r="E111">
        <v>6</v>
      </c>
      <c r="F111" t="s">
        <v>53</v>
      </c>
      <c r="G111" t="s">
        <v>53</v>
      </c>
      <c r="H111" s="6">
        <f t="shared" si="6"/>
        <v>9.86</v>
      </c>
      <c r="I111" s="6" t="str">
        <f t="shared" si="7"/>
        <v/>
      </c>
      <c r="J111" s="6" t="str">
        <f t="shared" si="8"/>
        <v/>
      </c>
      <c r="O111">
        <v>4</v>
      </c>
      <c r="P111" s="4">
        <f t="shared" si="9"/>
        <v>85.949999999999989</v>
      </c>
      <c r="AA111" s="4" t="s">
        <v>552</v>
      </c>
      <c r="AC111" t="str">
        <f t="shared" si="10"/>
        <v>CG</v>
      </c>
      <c r="AI111" s="17">
        <v>110</v>
      </c>
      <c r="AJ111">
        <v>14</v>
      </c>
      <c r="AL111">
        <v>85.8</v>
      </c>
      <c r="AM111">
        <v>86.1</v>
      </c>
      <c r="AN111" t="s">
        <v>552</v>
      </c>
      <c r="AQ111" s="22">
        <v>6</v>
      </c>
      <c r="AT111">
        <v>19.8</v>
      </c>
      <c r="AU111">
        <v>9.86</v>
      </c>
      <c r="AY111">
        <v>1.79</v>
      </c>
    </row>
    <row r="112" spans="1:56" hidden="1">
      <c r="B112" s="15" t="str">
        <f t="shared" si="3"/>
        <v>BHA-15</v>
      </c>
      <c r="D112" s="21">
        <f t="shared" si="4"/>
        <v>2099</v>
      </c>
      <c r="E112">
        <v>5</v>
      </c>
      <c r="F112" t="s">
        <v>53</v>
      </c>
      <c r="G112" t="s">
        <v>53</v>
      </c>
      <c r="H112" s="6">
        <f t="shared" si="6"/>
        <v>16.7</v>
      </c>
      <c r="I112" s="6">
        <f t="shared" si="7"/>
        <v>5</v>
      </c>
      <c r="J112" s="6" t="str">
        <f t="shared" si="8"/>
        <v/>
      </c>
      <c r="O112">
        <v>4</v>
      </c>
      <c r="P112" s="4">
        <f t="shared" si="9"/>
        <v>90.4</v>
      </c>
      <c r="AA112" s="4" t="s">
        <v>552</v>
      </c>
      <c r="AC112" t="str">
        <f t="shared" si="10"/>
        <v>CG</v>
      </c>
      <c r="AI112" s="4">
        <v>111</v>
      </c>
      <c r="AJ112">
        <v>15</v>
      </c>
      <c r="AL112">
        <v>90.3</v>
      </c>
      <c r="AM112">
        <v>90.5</v>
      </c>
      <c r="AN112" t="s">
        <v>552</v>
      </c>
      <c r="AQ112" s="22">
        <v>5</v>
      </c>
      <c r="AT112">
        <v>20.6</v>
      </c>
      <c r="AU112">
        <v>16.7</v>
      </c>
      <c r="AV112">
        <v>5</v>
      </c>
      <c r="AY112">
        <v>3.31</v>
      </c>
    </row>
    <row r="113" spans="2:53" hidden="1">
      <c r="B113" s="15" t="str">
        <f t="shared" si="3"/>
        <v>BHA-16</v>
      </c>
      <c r="D113" s="21">
        <f t="shared" si="4"/>
        <v>1722</v>
      </c>
      <c r="E113">
        <v>8</v>
      </c>
      <c r="F113" t="s">
        <v>53</v>
      </c>
      <c r="G113" t="s">
        <v>53</v>
      </c>
      <c r="H113" s="6" t="str">
        <f t="shared" si="6"/>
        <v/>
      </c>
      <c r="I113" s="6" t="str">
        <f t="shared" si="7"/>
        <v/>
      </c>
      <c r="J113" s="6" t="str">
        <f t="shared" si="8"/>
        <v/>
      </c>
      <c r="O113">
        <v>4</v>
      </c>
      <c r="P113" s="4">
        <f t="shared" si="9"/>
        <v>95.1</v>
      </c>
      <c r="AA113" s="4" t="s">
        <v>552</v>
      </c>
      <c r="AC113" t="str">
        <f t="shared" si="10"/>
        <v>CG</v>
      </c>
      <c r="AI113" s="17">
        <v>112</v>
      </c>
      <c r="AJ113">
        <v>16</v>
      </c>
      <c r="AL113">
        <v>95</v>
      </c>
      <c r="AM113">
        <v>95.2</v>
      </c>
      <c r="AN113" t="s">
        <v>552</v>
      </c>
      <c r="AQ113" s="22">
        <v>8</v>
      </c>
      <c r="AT113">
        <v>16.899999999999999</v>
      </c>
      <c r="AX113">
        <v>0.16</v>
      </c>
      <c r="AY113">
        <v>0.44</v>
      </c>
    </row>
    <row r="114" spans="2:53" hidden="1">
      <c r="B114" s="15" t="str">
        <f t="shared" si="3"/>
        <v>BHA-17</v>
      </c>
      <c r="D114" s="21">
        <f t="shared" si="4"/>
        <v>1987</v>
      </c>
      <c r="E114">
        <v>7</v>
      </c>
      <c r="F114" t="s">
        <v>53</v>
      </c>
      <c r="G114" t="s">
        <v>53</v>
      </c>
      <c r="H114" s="6">
        <f t="shared" si="6"/>
        <v>5.52</v>
      </c>
      <c r="I114" s="6" t="str">
        <f t="shared" si="7"/>
        <v/>
      </c>
      <c r="J114" s="6" t="str">
        <f t="shared" si="8"/>
        <v/>
      </c>
      <c r="O114">
        <v>4</v>
      </c>
      <c r="P114" s="4">
        <f t="shared" si="9"/>
        <v>103.6</v>
      </c>
      <c r="AA114" s="4" t="s">
        <v>552</v>
      </c>
      <c r="AC114" t="str">
        <f t="shared" si="10"/>
        <v>CG</v>
      </c>
      <c r="AI114" s="17">
        <v>113</v>
      </c>
      <c r="AJ114">
        <v>17</v>
      </c>
      <c r="AL114">
        <v>103.4</v>
      </c>
      <c r="AM114">
        <v>103.8</v>
      </c>
      <c r="AN114" t="s">
        <v>552</v>
      </c>
      <c r="AQ114" s="22">
        <v>7</v>
      </c>
      <c r="AT114">
        <v>19.5</v>
      </c>
      <c r="AU114">
        <v>5.52</v>
      </c>
      <c r="AY114">
        <v>0.78</v>
      </c>
    </row>
    <row r="115" spans="2:53" hidden="1">
      <c r="B115" s="15" t="str">
        <f t="shared" si="3"/>
        <v>BHA-18</v>
      </c>
      <c r="D115" s="21">
        <f t="shared" si="4"/>
        <v>2212</v>
      </c>
      <c r="E115">
        <v>5</v>
      </c>
      <c r="F115" t="s">
        <v>53</v>
      </c>
      <c r="G115" t="s">
        <v>53</v>
      </c>
      <c r="H115" s="6">
        <f t="shared" si="6"/>
        <v>6.69</v>
      </c>
      <c r="I115" s="6" t="str">
        <f t="shared" si="7"/>
        <v/>
      </c>
      <c r="J115" s="6" t="str">
        <f t="shared" si="8"/>
        <v/>
      </c>
      <c r="O115">
        <v>4</v>
      </c>
      <c r="P115" s="4">
        <f t="shared" si="9"/>
        <v>107.1</v>
      </c>
      <c r="AA115" s="4" t="s">
        <v>552</v>
      </c>
      <c r="AC115" t="str">
        <f t="shared" si="10"/>
        <v>CG</v>
      </c>
      <c r="AI115" s="17">
        <v>114</v>
      </c>
      <c r="AJ115">
        <v>18</v>
      </c>
      <c r="AL115">
        <v>107</v>
      </c>
      <c r="AM115">
        <v>107.2</v>
      </c>
      <c r="AN115" t="s">
        <v>552</v>
      </c>
      <c r="AQ115" s="22">
        <v>5</v>
      </c>
      <c r="AT115">
        <v>21.7</v>
      </c>
      <c r="AU115">
        <v>6.69</v>
      </c>
      <c r="AY115">
        <v>1.1100000000000001</v>
      </c>
    </row>
    <row r="116" spans="2:53" hidden="1">
      <c r="B116" s="15" t="str">
        <f t="shared" si="3"/>
        <v>BHA-19</v>
      </c>
      <c r="D116" s="21">
        <f t="shared" si="4"/>
        <v>2344</v>
      </c>
      <c r="E116">
        <v>4</v>
      </c>
      <c r="F116" t="s">
        <v>53</v>
      </c>
      <c r="G116" t="s">
        <v>53</v>
      </c>
      <c r="H116" s="6">
        <f t="shared" si="6"/>
        <v>12.6</v>
      </c>
      <c r="I116" s="6">
        <f t="shared" si="7"/>
        <v>5.6</v>
      </c>
      <c r="J116" s="6">
        <f t="shared" si="8"/>
        <v>0.22</v>
      </c>
      <c r="O116">
        <v>4</v>
      </c>
      <c r="P116" s="4">
        <f t="shared" si="9"/>
        <v>110.75</v>
      </c>
      <c r="AA116" s="4" t="s">
        <v>552</v>
      </c>
      <c r="AC116" t="str">
        <f t="shared" si="10"/>
        <v>CG</v>
      </c>
      <c r="AI116" s="4">
        <v>115</v>
      </c>
      <c r="AJ116">
        <v>19</v>
      </c>
      <c r="AL116">
        <v>110.6</v>
      </c>
      <c r="AM116">
        <v>110.9</v>
      </c>
      <c r="AN116" t="s">
        <v>552</v>
      </c>
      <c r="AQ116" s="22">
        <v>4</v>
      </c>
      <c r="AT116">
        <v>23</v>
      </c>
      <c r="AU116">
        <v>12.6</v>
      </c>
      <c r="AV116">
        <v>5.6</v>
      </c>
      <c r="AW116">
        <v>0.22</v>
      </c>
      <c r="AY116">
        <v>1.52</v>
      </c>
    </row>
    <row r="117" spans="2:53" hidden="1">
      <c r="B117" s="15" t="str">
        <f t="shared" si="3"/>
        <v>BHA-20</v>
      </c>
      <c r="D117" s="21">
        <f t="shared" si="4"/>
        <v>2069</v>
      </c>
      <c r="E117">
        <v>6</v>
      </c>
      <c r="F117" t="s">
        <v>53</v>
      </c>
      <c r="G117" t="s">
        <v>53</v>
      </c>
      <c r="H117" s="6">
        <f t="shared" si="6"/>
        <v>9.99</v>
      </c>
      <c r="I117" s="6" t="str">
        <f t="shared" si="7"/>
        <v/>
      </c>
      <c r="J117" s="6" t="str">
        <f t="shared" si="8"/>
        <v/>
      </c>
      <c r="O117">
        <v>4</v>
      </c>
      <c r="P117" s="4">
        <f t="shared" si="9"/>
        <v>119.4</v>
      </c>
      <c r="AA117" s="4" t="s">
        <v>552</v>
      </c>
      <c r="AC117" t="str">
        <f t="shared" si="10"/>
        <v>CG</v>
      </c>
      <c r="AI117" s="17">
        <v>116</v>
      </c>
      <c r="AJ117">
        <v>20</v>
      </c>
      <c r="AL117">
        <v>119.3</v>
      </c>
      <c r="AM117">
        <v>119.5</v>
      </c>
      <c r="AN117" t="s">
        <v>552</v>
      </c>
      <c r="AQ117" s="22">
        <v>6</v>
      </c>
      <c r="AT117">
        <v>20.3</v>
      </c>
      <c r="AU117">
        <v>9.99</v>
      </c>
      <c r="AY117">
        <v>1</v>
      </c>
    </row>
    <row r="118" spans="2:53" hidden="1">
      <c r="B118" s="15" t="str">
        <f t="shared" si="3"/>
        <v>BHA-21</v>
      </c>
      <c r="D118" s="21">
        <f t="shared" si="4"/>
        <v>2232</v>
      </c>
      <c r="E118">
        <v>4</v>
      </c>
      <c r="F118" t="s">
        <v>53</v>
      </c>
      <c r="G118" t="s">
        <v>53</v>
      </c>
      <c r="H118" s="6">
        <f t="shared" si="6"/>
        <v>11.05</v>
      </c>
      <c r="I118" s="6" t="str">
        <f t="shared" si="7"/>
        <v/>
      </c>
      <c r="J118" s="6" t="str">
        <f t="shared" si="8"/>
        <v/>
      </c>
      <c r="O118">
        <v>3</v>
      </c>
      <c r="P118" s="4">
        <f t="shared" si="9"/>
        <v>126.65</v>
      </c>
      <c r="AA118" s="4" t="s">
        <v>553</v>
      </c>
      <c r="AC118" t="str">
        <f t="shared" si="10"/>
        <v>PYR</v>
      </c>
      <c r="AI118" s="17">
        <v>117</v>
      </c>
      <c r="AJ118">
        <v>21</v>
      </c>
      <c r="AL118">
        <v>126.5</v>
      </c>
      <c r="AM118">
        <v>126.8</v>
      </c>
      <c r="AN118" t="s">
        <v>553</v>
      </c>
      <c r="AQ118" s="22">
        <v>4</v>
      </c>
      <c r="AT118">
        <v>21.9</v>
      </c>
      <c r="AU118">
        <v>11.05</v>
      </c>
      <c r="AY118">
        <v>4.1399999999999997</v>
      </c>
    </row>
    <row r="119" spans="2:53" hidden="1">
      <c r="B119" s="15" t="str">
        <f t="shared" si="3"/>
        <v>BHA-22</v>
      </c>
      <c r="D119" s="21">
        <f t="shared" si="4"/>
        <v>2721</v>
      </c>
      <c r="E119">
        <f t="shared" ref="E119:E120" si="11">IF(AR119="",AQ119,AR119)</f>
        <v>2</v>
      </c>
      <c r="F119" t="s">
        <v>53</v>
      </c>
      <c r="G119" t="s">
        <v>53</v>
      </c>
      <c r="H119" s="6">
        <f t="shared" si="6"/>
        <v>86.6</v>
      </c>
      <c r="I119" s="6">
        <f t="shared" si="7"/>
        <v>57.6</v>
      </c>
      <c r="J119" s="6">
        <f t="shared" si="8"/>
        <v>0.23</v>
      </c>
      <c r="O119">
        <v>1</v>
      </c>
      <c r="P119" s="4">
        <f t="shared" si="9"/>
        <v>127.44999999999999</v>
      </c>
      <c r="AA119" s="4" t="s">
        <v>588</v>
      </c>
      <c r="AC119" t="str">
        <f t="shared" si="10"/>
        <v>BS</v>
      </c>
      <c r="AI119" s="17">
        <v>118</v>
      </c>
      <c r="AJ119">
        <v>22</v>
      </c>
      <c r="AL119">
        <v>127.1</v>
      </c>
      <c r="AM119">
        <v>127.8</v>
      </c>
      <c r="AN119" t="s">
        <v>551</v>
      </c>
      <c r="AQ119" s="22">
        <v>2</v>
      </c>
      <c r="AT119">
        <v>26.7</v>
      </c>
      <c r="AU119">
        <v>86.6</v>
      </c>
      <c r="AV119">
        <v>57.6</v>
      </c>
      <c r="AW119">
        <v>0.23</v>
      </c>
    </row>
    <row r="120" spans="2:53" hidden="1">
      <c r="B120" s="15" t="str">
        <f t="shared" si="3"/>
        <v>BHA-23</v>
      </c>
      <c r="D120" s="21">
        <f t="shared" si="4"/>
        <v>2222</v>
      </c>
      <c r="E120">
        <f t="shared" si="11"/>
        <v>4</v>
      </c>
      <c r="F120" t="s">
        <v>53</v>
      </c>
      <c r="G120" t="s">
        <v>53</v>
      </c>
      <c r="H120" s="6">
        <f t="shared" si="6"/>
        <v>27.15</v>
      </c>
      <c r="I120" s="6" t="str">
        <f t="shared" si="7"/>
        <v/>
      </c>
      <c r="J120" s="6" t="str">
        <f t="shared" si="8"/>
        <v/>
      </c>
      <c r="O120">
        <v>1</v>
      </c>
      <c r="P120" s="4">
        <f t="shared" si="9"/>
        <v>134.9</v>
      </c>
      <c r="AA120" s="4" t="s">
        <v>588</v>
      </c>
      <c r="AC120" t="str">
        <f t="shared" si="10"/>
        <v>BS</v>
      </c>
      <c r="AI120" s="4">
        <v>119</v>
      </c>
      <c r="AJ120">
        <v>23</v>
      </c>
      <c r="AL120">
        <v>134.80000000000001</v>
      </c>
      <c r="AM120">
        <v>135</v>
      </c>
      <c r="AN120" t="s">
        <v>551</v>
      </c>
      <c r="AQ120" s="22">
        <v>4</v>
      </c>
      <c r="AT120">
        <v>21.8</v>
      </c>
      <c r="AU120">
        <v>27.15</v>
      </c>
      <c r="AY120">
        <v>8.64</v>
      </c>
    </row>
    <row r="121" spans="2:53" hidden="1">
      <c r="B121" s="15" t="str">
        <f t="shared" si="3"/>
        <v>BHA-24</v>
      </c>
      <c r="D121" s="21">
        <f t="shared" si="4"/>
        <v>1671</v>
      </c>
      <c r="E121">
        <v>13</v>
      </c>
      <c r="F121" t="s">
        <v>53</v>
      </c>
      <c r="G121" t="s">
        <v>53</v>
      </c>
      <c r="H121" s="6" t="str">
        <f t="shared" si="6"/>
        <v/>
      </c>
      <c r="I121" s="6" t="str">
        <f t="shared" si="7"/>
        <v/>
      </c>
      <c r="J121" s="6" t="str">
        <f t="shared" si="8"/>
        <v/>
      </c>
      <c r="O121">
        <v>3</v>
      </c>
      <c r="P121" s="4">
        <f t="shared" si="9"/>
        <v>139.65</v>
      </c>
      <c r="AA121" s="4" t="str">
        <f>IF(AO121="",AN121,CONCATENATE(AN121,"/",AO121))</f>
        <v>Pyroclastics
(Conglomerate)</v>
      </c>
      <c r="AC121" t="str">
        <f t="shared" si="10"/>
        <v>PYR</v>
      </c>
      <c r="AI121" s="17">
        <v>120</v>
      </c>
      <c r="AJ121">
        <v>24</v>
      </c>
      <c r="AL121">
        <v>139.5</v>
      </c>
      <c r="AM121">
        <v>139.80000000000001</v>
      </c>
      <c r="AN121" t="s">
        <v>554</v>
      </c>
      <c r="AQ121" s="22">
        <v>13</v>
      </c>
      <c r="AT121">
        <v>16.399999999999999</v>
      </c>
      <c r="AX121">
        <v>0.42</v>
      </c>
      <c r="AY121">
        <v>0.46</v>
      </c>
      <c r="AZ121">
        <v>52</v>
      </c>
      <c r="BA121">
        <v>16</v>
      </c>
    </row>
    <row r="122" spans="2:53" hidden="1">
      <c r="B122" s="15" t="str">
        <f t="shared" si="3"/>
        <v>BHA-25</v>
      </c>
      <c r="D122" s="21">
        <f t="shared" si="4"/>
        <v>2446</v>
      </c>
      <c r="E122">
        <f>IF(AR122="",AQ122,AR122)</f>
        <v>3</v>
      </c>
      <c r="F122" t="s">
        <v>53</v>
      </c>
      <c r="G122" t="s">
        <v>53</v>
      </c>
      <c r="H122" s="6">
        <f t="shared" si="6"/>
        <v>15.46</v>
      </c>
      <c r="I122" s="6" t="str">
        <f t="shared" si="7"/>
        <v/>
      </c>
      <c r="J122" s="6" t="str">
        <f t="shared" si="8"/>
        <v/>
      </c>
      <c r="O122">
        <v>1</v>
      </c>
      <c r="P122" s="4">
        <f t="shared" si="9"/>
        <v>147.5</v>
      </c>
      <c r="AA122" s="4" t="str">
        <f t="shared" ref="AA122:AA185" si="12">IF(AO122="",AN122,CONCATENATE(AN122,"/",AO122))</f>
        <v>Basalt</v>
      </c>
      <c r="AC122" t="str">
        <f t="shared" si="10"/>
        <v>BS</v>
      </c>
      <c r="AI122" s="17">
        <v>121</v>
      </c>
      <c r="AJ122">
        <v>25</v>
      </c>
      <c r="AL122">
        <v>147.4</v>
      </c>
      <c r="AM122">
        <v>147.6</v>
      </c>
      <c r="AN122" t="s">
        <v>551</v>
      </c>
      <c r="AQ122" s="22">
        <v>3</v>
      </c>
      <c r="AT122">
        <v>24</v>
      </c>
      <c r="AU122">
        <v>15.46</v>
      </c>
    </row>
    <row r="123" spans="2:53" hidden="1">
      <c r="B123" s="15" t="str">
        <f t="shared" si="3"/>
        <v>BHA-26</v>
      </c>
      <c r="D123" s="21">
        <f t="shared" si="4"/>
        <v>1957</v>
      </c>
      <c r="E123">
        <v>5</v>
      </c>
      <c r="F123" t="s">
        <v>53</v>
      </c>
      <c r="G123" t="s">
        <v>53</v>
      </c>
      <c r="H123" s="6">
        <f t="shared" si="6"/>
        <v>7.4</v>
      </c>
      <c r="I123" s="6" t="str">
        <f t="shared" si="7"/>
        <v/>
      </c>
      <c r="J123" s="6" t="str">
        <f t="shared" si="8"/>
        <v/>
      </c>
      <c r="O123">
        <v>3</v>
      </c>
      <c r="P123" s="4">
        <f t="shared" si="9"/>
        <v>149.4</v>
      </c>
      <c r="AA123" s="4" t="str">
        <f t="shared" si="12"/>
        <v>Pyroclastics</v>
      </c>
      <c r="AC123" t="str">
        <f t="shared" si="10"/>
        <v>PYR</v>
      </c>
      <c r="AI123" s="17">
        <v>122</v>
      </c>
      <c r="AJ123">
        <v>26</v>
      </c>
      <c r="AL123">
        <v>149.30000000000001</v>
      </c>
      <c r="AM123">
        <v>149.5</v>
      </c>
      <c r="AN123" t="s">
        <v>553</v>
      </c>
      <c r="AQ123" s="22">
        <v>5</v>
      </c>
      <c r="AT123">
        <v>19.2</v>
      </c>
      <c r="AU123">
        <v>7.4</v>
      </c>
      <c r="AY123">
        <v>5.51</v>
      </c>
    </row>
    <row r="124" spans="2:53" hidden="1">
      <c r="B124" s="15" t="str">
        <f t="shared" si="3"/>
        <v>BHA-27</v>
      </c>
      <c r="D124" s="21">
        <f t="shared" si="4"/>
        <v>2864</v>
      </c>
      <c r="E124">
        <v>1</v>
      </c>
      <c r="F124" t="s">
        <v>53</v>
      </c>
      <c r="G124" t="s">
        <v>53</v>
      </c>
      <c r="H124" s="6">
        <f t="shared" si="6"/>
        <v>74.81</v>
      </c>
      <c r="I124" s="6" t="str">
        <f t="shared" si="7"/>
        <v/>
      </c>
      <c r="J124" s="6" t="str">
        <f t="shared" si="8"/>
        <v/>
      </c>
      <c r="O124">
        <v>3</v>
      </c>
      <c r="P124" s="4">
        <f t="shared" si="9"/>
        <v>157.4</v>
      </c>
      <c r="AA124" s="4" t="str">
        <f t="shared" si="12"/>
        <v>Pyroclastics</v>
      </c>
      <c r="AC124" t="str">
        <f t="shared" si="10"/>
        <v>PYR</v>
      </c>
      <c r="AI124" s="4">
        <v>123</v>
      </c>
      <c r="AJ124">
        <v>27</v>
      </c>
      <c r="AL124">
        <v>157.30000000000001</v>
      </c>
      <c r="AM124">
        <v>157.5</v>
      </c>
      <c r="AN124" t="s">
        <v>553</v>
      </c>
      <c r="AQ124" s="22">
        <v>1</v>
      </c>
      <c r="AT124">
        <v>28.1</v>
      </c>
      <c r="AU124">
        <v>74.81</v>
      </c>
      <c r="AY124">
        <v>1.58</v>
      </c>
    </row>
    <row r="125" spans="2:53" hidden="1">
      <c r="B125" s="15" t="str">
        <f t="shared" si="3"/>
        <v>BHA-28</v>
      </c>
      <c r="D125" s="21">
        <f t="shared" si="4"/>
        <v>2028</v>
      </c>
      <c r="E125">
        <v>6</v>
      </c>
      <c r="F125" t="s">
        <v>53</v>
      </c>
      <c r="G125" t="s">
        <v>53</v>
      </c>
      <c r="H125" s="6">
        <f t="shared" si="6"/>
        <v>10</v>
      </c>
      <c r="I125" s="6">
        <f t="shared" si="7"/>
        <v>8.5</v>
      </c>
      <c r="J125" s="6">
        <f t="shared" si="8"/>
        <v>0.35</v>
      </c>
      <c r="O125">
        <v>3</v>
      </c>
      <c r="P125" s="4">
        <f t="shared" si="9"/>
        <v>161.80000000000001</v>
      </c>
      <c r="AA125" s="4" t="str">
        <f t="shared" si="12"/>
        <v>Pyroclastics</v>
      </c>
      <c r="AC125" t="str">
        <f t="shared" si="10"/>
        <v>PYR</v>
      </c>
      <c r="AI125" s="17">
        <v>124</v>
      </c>
      <c r="AJ125">
        <v>28</v>
      </c>
      <c r="AL125">
        <v>161.6</v>
      </c>
      <c r="AM125">
        <v>162</v>
      </c>
      <c r="AN125" t="s">
        <v>553</v>
      </c>
      <c r="AQ125" s="22">
        <v>6</v>
      </c>
      <c r="AT125">
        <v>19.899999999999999</v>
      </c>
      <c r="AU125">
        <v>10</v>
      </c>
      <c r="AV125">
        <v>8.5</v>
      </c>
      <c r="AW125">
        <v>0.35</v>
      </c>
      <c r="AY125">
        <v>3.17</v>
      </c>
    </row>
    <row r="126" spans="2:53" hidden="1">
      <c r="B126" s="15" t="str">
        <f t="shared" si="3"/>
        <v>BHA-29</v>
      </c>
      <c r="D126" s="21">
        <f t="shared" si="4"/>
        <v>2680</v>
      </c>
      <c r="E126">
        <f>IF(AR126="",AQ126,AR126)</f>
        <v>2</v>
      </c>
      <c r="F126" t="s">
        <v>53</v>
      </c>
      <c r="G126" t="s">
        <v>53</v>
      </c>
      <c r="H126" s="6">
        <f t="shared" si="6"/>
        <v>76.849999999999994</v>
      </c>
      <c r="I126" s="6" t="str">
        <f t="shared" si="7"/>
        <v/>
      </c>
      <c r="J126" s="6" t="str">
        <f t="shared" si="8"/>
        <v/>
      </c>
      <c r="O126">
        <v>1</v>
      </c>
      <c r="P126" s="4">
        <f t="shared" si="9"/>
        <v>168.75</v>
      </c>
      <c r="AA126" s="4" t="str">
        <f t="shared" si="12"/>
        <v>Basalt</v>
      </c>
      <c r="AC126" t="str">
        <f t="shared" si="10"/>
        <v>BS</v>
      </c>
      <c r="AI126" s="17">
        <v>125</v>
      </c>
      <c r="AJ126">
        <v>29</v>
      </c>
      <c r="AL126">
        <v>168.6</v>
      </c>
      <c r="AM126">
        <v>168.9</v>
      </c>
      <c r="AN126" t="s">
        <v>551</v>
      </c>
      <c r="AQ126" s="22">
        <v>2</v>
      </c>
      <c r="AT126">
        <v>26.3</v>
      </c>
      <c r="AU126">
        <v>76.849999999999994</v>
      </c>
    </row>
    <row r="127" spans="2:53" hidden="1">
      <c r="B127" s="15" t="str">
        <f t="shared" si="3"/>
        <v>BHA-30</v>
      </c>
      <c r="D127" s="21">
        <f t="shared" si="4"/>
        <v>2150</v>
      </c>
      <c r="E127">
        <v>3</v>
      </c>
      <c r="F127" t="s">
        <v>53</v>
      </c>
      <c r="G127" t="s">
        <v>53</v>
      </c>
      <c r="H127" s="6">
        <f t="shared" si="6"/>
        <v>15.8</v>
      </c>
      <c r="I127" s="6">
        <f t="shared" si="7"/>
        <v>9.6</v>
      </c>
      <c r="J127" s="6">
        <f t="shared" si="8"/>
        <v>0.23</v>
      </c>
      <c r="O127">
        <v>3</v>
      </c>
      <c r="P127" s="4">
        <f t="shared" si="9"/>
        <v>169.6</v>
      </c>
      <c r="AA127" s="4" t="str">
        <f t="shared" si="12"/>
        <v>Pyroclastics</v>
      </c>
      <c r="AC127" t="str">
        <f t="shared" si="10"/>
        <v>PYR</v>
      </c>
      <c r="AI127" s="17">
        <v>126</v>
      </c>
      <c r="AJ127">
        <v>30</v>
      </c>
      <c r="AL127">
        <v>169.5</v>
      </c>
      <c r="AM127">
        <v>169.7</v>
      </c>
      <c r="AN127" t="s">
        <v>553</v>
      </c>
      <c r="AQ127" s="22">
        <v>3</v>
      </c>
      <c r="AT127">
        <v>21.1</v>
      </c>
      <c r="AU127">
        <v>15.8</v>
      </c>
      <c r="AV127">
        <v>9.6</v>
      </c>
      <c r="AW127">
        <v>0.23</v>
      </c>
      <c r="AY127">
        <v>2.73</v>
      </c>
    </row>
    <row r="128" spans="2:53" hidden="1">
      <c r="B128" s="15" t="str">
        <f t="shared" si="3"/>
        <v>BHA-31</v>
      </c>
      <c r="D128" s="21">
        <f t="shared" si="4"/>
        <v>2874</v>
      </c>
      <c r="E128">
        <f>IF(AR128="",AQ128,AR128)</f>
        <v>0.66</v>
      </c>
      <c r="F128" t="s">
        <v>53</v>
      </c>
      <c r="G128" t="s">
        <v>53</v>
      </c>
      <c r="H128" s="6">
        <f t="shared" si="6"/>
        <v>87.8</v>
      </c>
      <c r="I128" s="6">
        <f t="shared" si="7"/>
        <v>61.1</v>
      </c>
      <c r="J128" s="6">
        <f t="shared" si="8"/>
        <v>0.24</v>
      </c>
      <c r="O128">
        <v>1</v>
      </c>
      <c r="P128" s="4">
        <f t="shared" si="9"/>
        <v>176.35</v>
      </c>
      <c r="AA128" s="4" t="str">
        <f t="shared" si="12"/>
        <v>Basalt</v>
      </c>
      <c r="AC128" t="str">
        <f t="shared" si="10"/>
        <v>BS</v>
      </c>
      <c r="AI128" s="4">
        <v>127</v>
      </c>
      <c r="AJ128">
        <v>31</v>
      </c>
      <c r="AL128">
        <v>176.2</v>
      </c>
      <c r="AM128">
        <v>176.5</v>
      </c>
      <c r="AN128" t="s">
        <v>551</v>
      </c>
      <c r="AQ128" s="22">
        <v>1</v>
      </c>
      <c r="AR128" s="22">
        <v>0.66</v>
      </c>
      <c r="AT128">
        <v>28.2</v>
      </c>
      <c r="AU128">
        <v>87.8</v>
      </c>
      <c r="AV128">
        <v>61.1</v>
      </c>
      <c r="AW128">
        <v>0.24</v>
      </c>
      <c r="AY128">
        <v>11.12</v>
      </c>
    </row>
    <row r="129" spans="2:56" hidden="1">
      <c r="B129" s="15" t="str">
        <f t="shared" si="3"/>
        <v>BHA-32</v>
      </c>
      <c r="D129" s="21">
        <f t="shared" si="4"/>
        <v>2110</v>
      </c>
      <c r="E129">
        <v>5.5</v>
      </c>
      <c r="F129" t="s">
        <v>53</v>
      </c>
      <c r="G129" t="s">
        <v>53</v>
      </c>
      <c r="H129" s="6">
        <f t="shared" si="6"/>
        <v>10.3</v>
      </c>
      <c r="I129" s="6" t="str">
        <f t="shared" si="7"/>
        <v/>
      </c>
      <c r="J129" s="6" t="str">
        <f t="shared" si="8"/>
        <v/>
      </c>
      <c r="O129">
        <v>3</v>
      </c>
      <c r="P129" s="4">
        <f t="shared" si="9"/>
        <v>178.7</v>
      </c>
      <c r="AA129" s="4" t="str">
        <f t="shared" si="12"/>
        <v>Pyroclastics/tuff-breccia</v>
      </c>
      <c r="AC129" t="str">
        <f t="shared" si="10"/>
        <v>PYR</v>
      </c>
      <c r="AI129" s="17">
        <v>128</v>
      </c>
      <c r="AJ129">
        <v>32</v>
      </c>
      <c r="AL129">
        <v>178.6</v>
      </c>
      <c r="AM129">
        <v>178.8</v>
      </c>
      <c r="AN129" t="s">
        <v>553</v>
      </c>
      <c r="AO129" t="s">
        <v>577</v>
      </c>
      <c r="AQ129" s="22">
        <v>5.5</v>
      </c>
      <c r="AR129" s="22">
        <v>5.5</v>
      </c>
      <c r="AS129">
        <v>2114</v>
      </c>
      <c r="AT129">
        <v>20.7</v>
      </c>
      <c r="AU129">
        <v>10.3</v>
      </c>
    </row>
    <row r="130" spans="2:56" hidden="1">
      <c r="B130" s="15" t="str">
        <f t="shared" si="3"/>
        <v>BHA-33</v>
      </c>
      <c r="D130" s="21">
        <f t="shared" si="4"/>
        <v>1773</v>
      </c>
      <c r="E130">
        <v>5.29</v>
      </c>
      <c r="F130" t="s">
        <v>53</v>
      </c>
      <c r="G130" t="s">
        <v>53</v>
      </c>
      <c r="H130" s="6">
        <f t="shared" si="6"/>
        <v>12.73</v>
      </c>
      <c r="I130" s="6" t="str">
        <f t="shared" si="7"/>
        <v/>
      </c>
      <c r="J130" s="6" t="str">
        <f t="shared" si="8"/>
        <v/>
      </c>
      <c r="O130">
        <v>3</v>
      </c>
      <c r="P130" s="4">
        <f t="shared" si="9"/>
        <v>185.75</v>
      </c>
      <c r="AA130" s="4" t="str">
        <f t="shared" si="12"/>
        <v>Pyroclastics/tuff-breccia</v>
      </c>
      <c r="AC130" t="str">
        <f t="shared" si="10"/>
        <v>PYR</v>
      </c>
      <c r="AI130" s="17">
        <v>129</v>
      </c>
      <c r="AJ130">
        <v>33</v>
      </c>
      <c r="AL130">
        <v>185.6</v>
      </c>
      <c r="AM130">
        <v>185.9</v>
      </c>
      <c r="AN130" t="s">
        <v>553</v>
      </c>
      <c r="AO130" t="s">
        <v>577</v>
      </c>
      <c r="AQ130" s="22">
        <v>5.29</v>
      </c>
      <c r="AR130" s="22">
        <v>5.29</v>
      </c>
      <c r="AS130">
        <v>1778</v>
      </c>
      <c r="AT130">
        <v>17.399999999999999</v>
      </c>
      <c r="AU130">
        <v>12.73</v>
      </c>
      <c r="AY130">
        <v>1.54</v>
      </c>
    </row>
    <row r="131" spans="2:56" hidden="1">
      <c r="B131" s="15" t="str">
        <f t="shared" si="3"/>
        <v>BHA-34</v>
      </c>
      <c r="D131" s="21">
        <f t="shared" si="4"/>
        <v>2038</v>
      </c>
      <c r="E131">
        <v>4</v>
      </c>
      <c r="F131" t="s">
        <v>53</v>
      </c>
      <c r="G131" t="s">
        <v>53</v>
      </c>
      <c r="H131" s="6">
        <f t="shared" si="6"/>
        <v>22</v>
      </c>
      <c r="I131" s="6">
        <f t="shared" si="7"/>
        <v>6.4</v>
      </c>
      <c r="J131" s="6">
        <f t="shared" si="8"/>
        <v>0.11</v>
      </c>
      <c r="O131">
        <v>3</v>
      </c>
      <c r="P131" s="4">
        <f t="shared" si="9"/>
        <v>188.05</v>
      </c>
      <c r="AA131" s="4" t="str">
        <f t="shared" si="12"/>
        <v>Pyroclastics</v>
      </c>
      <c r="AC131" t="str">
        <f t="shared" si="10"/>
        <v>PYR</v>
      </c>
      <c r="AI131" s="17">
        <v>130</v>
      </c>
      <c r="AJ131">
        <v>34</v>
      </c>
      <c r="AL131">
        <v>187.9</v>
      </c>
      <c r="AM131">
        <v>188.2</v>
      </c>
      <c r="AN131" t="s">
        <v>553</v>
      </c>
      <c r="AQ131" s="22">
        <v>4</v>
      </c>
      <c r="AR131" s="22">
        <v>3.75</v>
      </c>
      <c r="AT131">
        <v>20</v>
      </c>
      <c r="AU131">
        <v>22</v>
      </c>
      <c r="AV131">
        <v>6.4</v>
      </c>
      <c r="AW131">
        <v>0.11</v>
      </c>
      <c r="AY131">
        <v>2.04</v>
      </c>
      <c r="BB131">
        <v>6.0709999999999997</v>
      </c>
      <c r="BC131">
        <v>7.3659999999999997</v>
      </c>
      <c r="BD131">
        <v>12.053000000000001</v>
      </c>
    </row>
    <row r="132" spans="2:56" hidden="1">
      <c r="B132" s="15" t="str">
        <f t="shared" si="3"/>
        <v>BHA-35</v>
      </c>
      <c r="D132" s="21">
        <f t="shared" si="4"/>
        <v>2721</v>
      </c>
      <c r="E132">
        <f t="shared" ref="E132:E135" si="13">IF(AR132="",AQ132,AR132)</f>
        <v>1.62</v>
      </c>
      <c r="F132" t="s">
        <v>53</v>
      </c>
      <c r="G132" t="s">
        <v>53</v>
      </c>
      <c r="H132" s="6">
        <f t="shared" si="6"/>
        <v>37.5</v>
      </c>
      <c r="I132" s="6" t="str">
        <f t="shared" si="7"/>
        <v/>
      </c>
      <c r="J132" s="6" t="str">
        <f t="shared" si="8"/>
        <v/>
      </c>
      <c r="O132">
        <v>1</v>
      </c>
      <c r="P132" s="4">
        <f t="shared" si="9"/>
        <v>191.3</v>
      </c>
      <c r="AA132" s="4" t="str">
        <f t="shared" si="12"/>
        <v>Basalt/s</v>
      </c>
      <c r="AC132" t="str">
        <f t="shared" si="10"/>
        <v>BS</v>
      </c>
      <c r="AI132" s="4">
        <v>131</v>
      </c>
      <c r="AJ132">
        <v>35</v>
      </c>
      <c r="AL132">
        <v>191.1</v>
      </c>
      <c r="AM132">
        <v>191.5</v>
      </c>
      <c r="AN132" t="s">
        <v>551</v>
      </c>
      <c r="AO132" t="s">
        <v>578</v>
      </c>
      <c r="AQ132" s="22">
        <v>1.62</v>
      </c>
      <c r="AR132" s="22">
        <v>1.62</v>
      </c>
      <c r="AS132">
        <v>2724</v>
      </c>
      <c r="AT132">
        <v>26.7</v>
      </c>
      <c r="AU132">
        <v>37.5</v>
      </c>
      <c r="AY132">
        <v>3.53</v>
      </c>
    </row>
    <row r="133" spans="2:56" hidden="1">
      <c r="B133" s="15" t="str">
        <f t="shared" si="3"/>
        <v>BHA-36</v>
      </c>
      <c r="D133" s="21">
        <f t="shared" si="4"/>
        <v>2925</v>
      </c>
      <c r="E133">
        <f t="shared" si="13"/>
        <v>0.2</v>
      </c>
      <c r="F133" t="s">
        <v>53</v>
      </c>
      <c r="G133" t="s">
        <v>53</v>
      </c>
      <c r="H133" s="6">
        <f t="shared" si="6"/>
        <v>195.9</v>
      </c>
      <c r="I133" s="6" t="str">
        <f t="shared" si="7"/>
        <v/>
      </c>
      <c r="J133" s="6" t="str">
        <f t="shared" si="8"/>
        <v/>
      </c>
      <c r="O133">
        <v>1</v>
      </c>
      <c r="P133" s="4">
        <f t="shared" si="9"/>
        <v>197.9</v>
      </c>
      <c r="AA133" s="4" t="str">
        <f t="shared" si="12"/>
        <v>Basalt/s</v>
      </c>
      <c r="AC133" t="str">
        <f t="shared" si="10"/>
        <v>BS</v>
      </c>
      <c r="AI133" s="17">
        <v>132</v>
      </c>
      <c r="AJ133">
        <v>36</v>
      </c>
      <c r="AL133">
        <v>197.8</v>
      </c>
      <c r="AM133">
        <v>198</v>
      </c>
      <c r="AN133" t="s">
        <v>551</v>
      </c>
      <c r="AO133" t="s">
        <v>578</v>
      </c>
      <c r="AQ133" s="22">
        <v>0.23</v>
      </c>
      <c r="AR133" s="22">
        <v>0.2</v>
      </c>
      <c r="AS133">
        <v>2927</v>
      </c>
      <c r="AT133">
        <v>28.7</v>
      </c>
      <c r="AU133">
        <v>195.9</v>
      </c>
      <c r="AY133">
        <v>11.75</v>
      </c>
    </row>
    <row r="134" spans="2:56" hidden="1">
      <c r="B134" s="15" t="str">
        <f t="shared" si="3"/>
        <v>BHA-37</v>
      </c>
      <c r="D134" s="21">
        <f t="shared" si="4"/>
        <v>2905</v>
      </c>
      <c r="E134">
        <f t="shared" si="13"/>
        <v>0.43</v>
      </c>
      <c r="F134" t="s">
        <v>53</v>
      </c>
      <c r="G134" t="s">
        <v>53</v>
      </c>
      <c r="H134" s="6">
        <f t="shared" si="6"/>
        <v>101.33</v>
      </c>
      <c r="I134" s="6" t="str">
        <f t="shared" si="7"/>
        <v/>
      </c>
      <c r="J134" s="6" t="str">
        <f t="shared" si="8"/>
        <v/>
      </c>
      <c r="O134">
        <v>1</v>
      </c>
      <c r="P134" s="4">
        <f t="shared" si="9"/>
        <v>206.10000000000002</v>
      </c>
      <c r="AA134" s="4" t="str">
        <f t="shared" si="12"/>
        <v>Basalt/s</v>
      </c>
      <c r="AC134" t="str">
        <f t="shared" si="10"/>
        <v>BS</v>
      </c>
      <c r="AI134" s="17">
        <v>133</v>
      </c>
      <c r="AJ134">
        <v>37</v>
      </c>
      <c r="AL134">
        <v>205.9</v>
      </c>
      <c r="AM134">
        <v>206.3</v>
      </c>
      <c r="AN134" t="s">
        <v>551</v>
      </c>
      <c r="AO134" t="s">
        <v>578</v>
      </c>
      <c r="AQ134" s="22">
        <v>0.43</v>
      </c>
      <c r="AR134" s="22">
        <v>0.43</v>
      </c>
      <c r="AS134">
        <v>2908</v>
      </c>
      <c r="AT134">
        <v>28.5</v>
      </c>
      <c r="AU134">
        <v>101.33</v>
      </c>
      <c r="AY134">
        <v>16.21</v>
      </c>
    </row>
    <row r="135" spans="2:56" hidden="1">
      <c r="B135" s="15" t="str">
        <f t="shared" si="3"/>
        <v>BHA-38</v>
      </c>
      <c r="D135" s="21">
        <f t="shared" si="4"/>
        <v>2874</v>
      </c>
      <c r="E135">
        <f t="shared" si="13"/>
        <v>0.67</v>
      </c>
      <c r="F135" t="s">
        <v>53</v>
      </c>
      <c r="G135" t="s">
        <v>53</v>
      </c>
      <c r="H135" s="6">
        <f t="shared" si="6"/>
        <v>115.3</v>
      </c>
      <c r="I135" s="6">
        <f t="shared" si="7"/>
        <v>80.2</v>
      </c>
      <c r="J135" s="6">
        <f t="shared" si="8"/>
        <v>0.27</v>
      </c>
      <c r="O135">
        <v>1</v>
      </c>
      <c r="P135" s="4">
        <f t="shared" si="9"/>
        <v>208.2</v>
      </c>
      <c r="AA135" s="4" t="str">
        <f t="shared" si="12"/>
        <v>Basalt</v>
      </c>
      <c r="AC135" t="str">
        <f t="shared" si="10"/>
        <v>BS</v>
      </c>
      <c r="AI135" s="17">
        <v>134</v>
      </c>
      <c r="AJ135">
        <v>38</v>
      </c>
      <c r="AL135">
        <v>208.1</v>
      </c>
      <c r="AM135">
        <v>208.3</v>
      </c>
      <c r="AN135" t="s">
        <v>551</v>
      </c>
      <c r="AQ135" s="22">
        <v>1</v>
      </c>
      <c r="AR135" s="22">
        <v>0.67</v>
      </c>
      <c r="AT135">
        <v>28.2</v>
      </c>
      <c r="AU135">
        <v>115.3</v>
      </c>
      <c r="AV135">
        <v>80.2</v>
      </c>
      <c r="AW135">
        <v>0.27</v>
      </c>
      <c r="AY135">
        <v>16.75</v>
      </c>
      <c r="BB135">
        <v>8.875</v>
      </c>
      <c r="BC135">
        <v>6.8789999999999996</v>
      </c>
      <c r="BD135">
        <v>17.145</v>
      </c>
    </row>
    <row r="136" spans="2:56" hidden="1">
      <c r="B136" s="15" t="str">
        <f t="shared" si="3"/>
        <v>BHA-39</v>
      </c>
      <c r="D136" s="21">
        <f t="shared" si="4"/>
        <v>1814</v>
      </c>
      <c r="E136">
        <v>7.81</v>
      </c>
      <c r="F136" t="s">
        <v>53</v>
      </c>
      <c r="G136" t="s">
        <v>53</v>
      </c>
      <c r="H136" s="6">
        <f t="shared" si="6"/>
        <v>9.4600000000000009</v>
      </c>
      <c r="I136" s="6" t="str">
        <f t="shared" si="7"/>
        <v/>
      </c>
      <c r="J136" s="6" t="str">
        <f t="shared" si="8"/>
        <v/>
      </c>
      <c r="O136">
        <v>3</v>
      </c>
      <c r="P136" s="4">
        <f t="shared" si="9"/>
        <v>212.10000000000002</v>
      </c>
      <c r="AA136" s="4" t="str">
        <f t="shared" si="12"/>
        <v>Pyroclastics/tuff-breccia</v>
      </c>
      <c r="AC136" t="str">
        <f t="shared" si="10"/>
        <v>PYR</v>
      </c>
      <c r="AI136" s="4">
        <v>135</v>
      </c>
      <c r="AJ136">
        <v>39</v>
      </c>
      <c r="AL136">
        <v>211.9</v>
      </c>
      <c r="AM136">
        <v>212.3</v>
      </c>
      <c r="AN136" t="s">
        <v>553</v>
      </c>
      <c r="AO136" t="s">
        <v>577</v>
      </c>
      <c r="AQ136" s="22">
        <v>7.81</v>
      </c>
      <c r="AR136" s="22">
        <v>7.81</v>
      </c>
      <c r="AS136">
        <v>1810</v>
      </c>
      <c r="AT136">
        <v>17.8</v>
      </c>
      <c r="AU136">
        <v>9.4600000000000009</v>
      </c>
      <c r="AY136">
        <v>1.61</v>
      </c>
    </row>
    <row r="137" spans="2:56" hidden="1">
      <c r="B137" s="15" t="str">
        <f t="shared" si="3"/>
        <v>BHA-40</v>
      </c>
      <c r="D137" s="21">
        <f t="shared" si="4"/>
        <v>2752</v>
      </c>
      <c r="E137">
        <f t="shared" ref="E137:E143" si="14">IF(AR137="",AQ137,AR137)</f>
        <v>1.81</v>
      </c>
      <c r="F137" t="s">
        <v>53</v>
      </c>
      <c r="G137" t="s">
        <v>53</v>
      </c>
      <c r="H137" s="6">
        <f t="shared" si="6"/>
        <v>34.200000000000003</v>
      </c>
      <c r="I137" s="6">
        <f t="shared" si="7"/>
        <v>14.2</v>
      </c>
      <c r="J137" s="6">
        <f t="shared" si="8"/>
        <v>0.1</v>
      </c>
      <c r="O137">
        <v>1</v>
      </c>
      <c r="P137" s="4">
        <f t="shared" si="9"/>
        <v>216.3</v>
      </c>
      <c r="AA137" s="4" t="str">
        <f t="shared" si="12"/>
        <v>Basalt</v>
      </c>
      <c r="AC137" t="str">
        <f t="shared" si="10"/>
        <v>BS</v>
      </c>
      <c r="AI137" s="17">
        <v>136</v>
      </c>
      <c r="AJ137">
        <v>40</v>
      </c>
      <c r="AL137">
        <v>216.2</v>
      </c>
      <c r="AM137">
        <v>216.4</v>
      </c>
      <c r="AN137" t="s">
        <v>551</v>
      </c>
      <c r="AQ137" s="22">
        <v>2</v>
      </c>
      <c r="AR137" s="22">
        <v>1.81</v>
      </c>
      <c r="AT137">
        <v>27</v>
      </c>
      <c r="AU137">
        <v>34.200000000000003</v>
      </c>
      <c r="AV137">
        <v>14.2</v>
      </c>
      <c r="AW137">
        <v>0.1</v>
      </c>
      <c r="AY137">
        <v>18.149999999999999</v>
      </c>
    </row>
    <row r="138" spans="2:56" hidden="1">
      <c r="B138" s="15" t="str">
        <f t="shared" si="3"/>
        <v>BHA-41</v>
      </c>
      <c r="D138" s="21">
        <f t="shared" si="4"/>
        <v>1396</v>
      </c>
      <c r="E138">
        <f t="shared" si="14"/>
        <v>15</v>
      </c>
      <c r="F138" t="s">
        <v>53</v>
      </c>
      <c r="G138" t="s">
        <v>53</v>
      </c>
      <c r="H138" s="6" t="str">
        <f t="shared" si="6"/>
        <v/>
      </c>
      <c r="I138" s="6" t="str">
        <f t="shared" si="7"/>
        <v/>
      </c>
      <c r="J138" s="6" t="str">
        <f t="shared" si="8"/>
        <v/>
      </c>
      <c r="O138">
        <v>5</v>
      </c>
      <c r="P138" s="4">
        <f t="shared" si="9"/>
        <v>217.5</v>
      </c>
      <c r="AA138" s="4" t="str">
        <f t="shared" si="12"/>
        <v>Basalt highly
weathered to clay</v>
      </c>
      <c r="AC138" t="str">
        <f t="shared" si="10"/>
        <v>CH</v>
      </c>
      <c r="AI138" s="17">
        <v>137</v>
      </c>
      <c r="AJ138">
        <v>41</v>
      </c>
      <c r="AL138">
        <v>217.4</v>
      </c>
      <c r="AM138">
        <v>217.6</v>
      </c>
      <c r="AN138" t="s">
        <v>555</v>
      </c>
      <c r="AQ138" s="22">
        <v>15</v>
      </c>
      <c r="AT138">
        <v>13.7</v>
      </c>
      <c r="AY138">
        <v>1.0900000000000001</v>
      </c>
    </row>
    <row r="139" spans="2:56" hidden="1">
      <c r="B139" s="15" t="str">
        <f t="shared" si="3"/>
        <v>BHA-42</v>
      </c>
      <c r="D139" s="21">
        <f t="shared" si="4"/>
        <v>2140</v>
      </c>
      <c r="E139">
        <f t="shared" si="14"/>
        <v>3.25</v>
      </c>
      <c r="F139" t="s">
        <v>53</v>
      </c>
      <c r="G139" t="s">
        <v>53</v>
      </c>
      <c r="H139" s="6">
        <f t="shared" si="6"/>
        <v>19.73</v>
      </c>
      <c r="I139" s="6" t="str">
        <f t="shared" si="7"/>
        <v/>
      </c>
      <c r="J139" s="6" t="str">
        <f t="shared" si="8"/>
        <v/>
      </c>
      <c r="O139">
        <v>1</v>
      </c>
      <c r="P139" s="4">
        <f t="shared" si="9"/>
        <v>220.65</v>
      </c>
      <c r="AA139" s="4" t="str">
        <f t="shared" si="12"/>
        <v>Basalt/basalt-weather</v>
      </c>
      <c r="AC139" t="str">
        <f t="shared" si="10"/>
        <v>BS</v>
      </c>
      <c r="AI139" s="17">
        <v>138</v>
      </c>
      <c r="AJ139">
        <v>42</v>
      </c>
      <c r="AL139">
        <v>220.5</v>
      </c>
      <c r="AM139">
        <v>220.8</v>
      </c>
      <c r="AN139" t="s">
        <v>551</v>
      </c>
      <c r="AO139" t="s">
        <v>579</v>
      </c>
      <c r="AQ139" s="22">
        <v>3.25</v>
      </c>
      <c r="AR139" s="22">
        <v>3.25</v>
      </c>
      <c r="AS139">
        <v>2141</v>
      </c>
      <c r="AT139">
        <v>21</v>
      </c>
      <c r="AU139">
        <v>19.73</v>
      </c>
      <c r="AY139">
        <v>1.61</v>
      </c>
    </row>
    <row r="140" spans="2:56" hidden="1">
      <c r="B140" s="15" t="str">
        <f t="shared" si="3"/>
        <v>BHA-43</v>
      </c>
      <c r="D140" s="21">
        <f t="shared" si="4"/>
        <v>2752</v>
      </c>
      <c r="E140">
        <f t="shared" si="14"/>
        <v>1.19</v>
      </c>
      <c r="F140" t="s">
        <v>53</v>
      </c>
      <c r="G140" t="s">
        <v>53</v>
      </c>
      <c r="H140" s="6">
        <f t="shared" si="6"/>
        <v>54.13</v>
      </c>
      <c r="I140" s="6" t="str">
        <f t="shared" si="7"/>
        <v/>
      </c>
      <c r="J140" s="6" t="str">
        <f t="shared" si="8"/>
        <v/>
      </c>
      <c r="O140">
        <v>1</v>
      </c>
      <c r="P140" s="4">
        <f t="shared" si="9"/>
        <v>228.4</v>
      </c>
      <c r="AA140" s="4" t="str">
        <f t="shared" si="12"/>
        <v>Basalt</v>
      </c>
      <c r="AC140" t="str">
        <f t="shared" si="10"/>
        <v>BS</v>
      </c>
      <c r="AI140" s="4">
        <v>139</v>
      </c>
      <c r="AJ140">
        <v>43</v>
      </c>
      <c r="AL140">
        <v>228.3</v>
      </c>
      <c r="AM140">
        <v>228.5</v>
      </c>
      <c r="AN140" t="s">
        <v>551</v>
      </c>
      <c r="AQ140" s="22">
        <v>1.19</v>
      </c>
      <c r="AR140" s="22">
        <v>1.19</v>
      </c>
      <c r="AS140">
        <v>2748</v>
      </c>
      <c r="AT140">
        <v>27</v>
      </c>
      <c r="AU140">
        <v>54.13</v>
      </c>
    </row>
    <row r="141" spans="2:56" hidden="1">
      <c r="B141" s="15" t="str">
        <f t="shared" si="3"/>
        <v>BHA-44</v>
      </c>
      <c r="D141" s="21">
        <f t="shared" si="4"/>
        <v>2895</v>
      </c>
      <c r="E141">
        <f t="shared" si="14"/>
        <v>0.43</v>
      </c>
      <c r="F141" t="s">
        <v>53</v>
      </c>
      <c r="G141" t="s">
        <v>53</v>
      </c>
      <c r="H141" s="6">
        <f t="shared" si="6"/>
        <v>98</v>
      </c>
      <c r="I141" s="6" t="str">
        <f t="shared" si="7"/>
        <v/>
      </c>
      <c r="J141" s="6" t="str">
        <f t="shared" si="8"/>
        <v/>
      </c>
      <c r="O141">
        <v>1</v>
      </c>
      <c r="P141" s="4">
        <f t="shared" si="9"/>
        <v>230.8</v>
      </c>
      <c r="AA141" s="4" t="str">
        <f t="shared" si="12"/>
        <v>Basalt</v>
      </c>
      <c r="AC141" t="str">
        <f t="shared" si="10"/>
        <v>BS</v>
      </c>
      <c r="AI141" s="17">
        <v>140</v>
      </c>
      <c r="AJ141">
        <v>44</v>
      </c>
      <c r="AL141">
        <v>230.7</v>
      </c>
      <c r="AM141">
        <v>230.9</v>
      </c>
      <c r="AN141" t="s">
        <v>551</v>
      </c>
      <c r="AQ141" s="22">
        <v>0.43</v>
      </c>
      <c r="AR141" s="22">
        <v>0.43</v>
      </c>
      <c r="AS141">
        <v>2895</v>
      </c>
      <c r="AT141">
        <v>28.4</v>
      </c>
      <c r="AU141">
        <v>98</v>
      </c>
    </row>
    <row r="142" spans="2:56" hidden="1">
      <c r="B142" s="15" t="str">
        <f t="shared" si="3"/>
        <v>BHA-45</v>
      </c>
      <c r="D142" s="21">
        <f t="shared" si="4"/>
        <v>2589</v>
      </c>
      <c r="E142">
        <f t="shared" si="14"/>
        <v>2.8</v>
      </c>
      <c r="F142" t="s">
        <v>53</v>
      </c>
      <c r="G142" t="s">
        <v>53</v>
      </c>
      <c r="H142" s="6">
        <f t="shared" si="6"/>
        <v>64.2</v>
      </c>
      <c r="I142" s="6">
        <f t="shared" si="7"/>
        <v>29.8</v>
      </c>
      <c r="J142" s="6">
        <f t="shared" si="8"/>
        <v>0.1</v>
      </c>
      <c r="O142">
        <v>1</v>
      </c>
      <c r="P142" s="4">
        <f t="shared" si="9"/>
        <v>236.3</v>
      </c>
      <c r="AA142" s="4" t="str">
        <f t="shared" si="12"/>
        <v>Basalt/Bs-vesc</v>
      </c>
      <c r="AC142" t="str">
        <f t="shared" si="10"/>
        <v>BS</v>
      </c>
      <c r="AI142" s="17">
        <v>141</v>
      </c>
      <c r="AJ142">
        <v>45</v>
      </c>
      <c r="AL142">
        <v>236.2</v>
      </c>
      <c r="AM142">
        <v>236.4</v>
      </c>
      <c r="AN142" t="s">
        <v>551</v>
      </c>
      <c r="AO142" t="s">
        <v>581</v>
      </c>
      <c r="AQ142" s="22">
        <v>3</v>
      </c>
      <c r="AR142" s="22">
        <v>2.8</v>
      </c>
      <c r="AT142">
        <v>25.4</v>
      </c>
      <c r="AU142">
        <v>64.2</v>
      </c>
      <c r="AV142">
        <v>29.8</v>
      </c>
      <c r="AW142">
        <v>0.1</v>
      </c>
      <c r="AY142">
        <v>12.36</v>
      </c>
    </row>
    <row r="143" spans="2:56" hidden="1">
      <c r="B143" s="15" t="str">
        <f t="shared" si="3"/>
        <v>BHA-46</v>
      </c>
      <c r="D143" s="21">
        <f t="shared" si="4"/>
        <v>2844</v>
      </c>
      <c r="E143">
        <f t="shared" si="14"/>
        <v>0.48</v>
      </c>
      <c r="F143" t="s">
        <v>53</v>
      </c>
      <c r="G143" t="s">
        <v>53</v>
      </c>
      <c r="H143" s="6">
        <f t="shared" si="6"/>
        <v>117.28</v>
      </c>
      <c r="I143" s="6" t="str">
        <f t="shared" si="7"/>
        <v/>
      </c>
      <c r="J143" s="6" t="str">
        <f t="shared" si="8"/>
        <v/>
      </c>
      <c r="O143">
        <v>1</v>
      </c>
      <c r="P143" s="4">
        <f t="shared" si="9"/>
        <v>240.35</v>
      </c>
      <c r="AA143" s="4" t="str">
        <f t="shared" si="12"/>
        <v>Basalt</v>
      </c>
      <c r="AC143" t="str">
        <f t="shared" si="10"/>
        <v>BS</v>
      </c>
      <c r="AI143" s="17">
        <v>142</v>
      </c>
      <c r="AJ143">
        <v>46</v>
      </c>
      <c r="AL143">
        <v>240.2</v>
      </c>
      <c r="AM143">
        <v>240.5</v>
      </c>
      <c r="AN143" t="s">
        <v>551</v>
      </c>
      <c r="AQ143" s="22">
        <v>0.48</v>
      </c>
      <c r="AR143" s="22">
        <v>0.48</v>
      </c>
      <c r="AS143">
        <v>2844</v>
      </c>
      <c r="AT143">
        <v>27.9</v>
      </c>
      <c r="AU143">
        <v>117.28</v>
      </c>
      <c r="AY143">
        <v>13.13</v>
      </c>
    </row>
    <row r="144" spans="2:56" hidden="1">
      <c r="B144" s="15" t="str">
        <f t="shared" si="3"/>
        <v>BHA-48</v>
      </c>
      <c r="D144" s="21" t="str">
        <f t="shared" si="4"/>
        <v/>
      </c>
      <c r="E144">
        <v>17</v>
      </c>
      <c r="F144" t="s">
        <v>53</v>
      </c>
      <c r="G144" t="s">
        <v>53</v>
      </c>
      <c r="H144" s="6" t="str">
        <f t="shared" si="6"/>
        <v/>
      </c>
      <c r="I144" s="6" t="str">
        <f t="shared" si="7"/>
        <v/>
      </c>
      <c r="J144" s="6" t="str">
        <f t="shared" si="8"/>
        <v/>
      </c>
      <c r="O144">
        <v>5</v>
      </c>
      <c r="P144" s="4">
        <f t="shared" si="9"/>
        <v>247.65</v>
      </c>
      <c r="AA144" s="4" t="str">
        <f t="shared" si="12"/>
        <v>Clay with Basalt gravel/Bs-coarse vesic</v>
      </c>
      <c r="AC144" t="str">
        <f t="shared" si="10"/>
        <v>CH</v>
      </c>
      <c r="AI144" s="4">
        <v>143</v>
      </c>
      <c r="AJ144">
        <v>48</v>
      </c>
      <c r="AL144">
        <v>247.5</v>
      </c>
      <c r="AM144">
        <v>247.8</v>
      </c>
      <c r="AN144" t="s">
        <v>556</v>
      </c>
      <c r="AO144" t="s">
        <v>580</v>
      </c>
      <c r="AQ144" s="22">
        <v>17</v>
      </c>
      <c r="AZ144">
        <v>65</v>
      </c>
      <c r="BA144">
        <v>31</v>
      </c>
    </row>
    <row r="145" spans="2:56" hidden="1">
      <c r="B145" s="15" t="str">
        <f t="shared" si="3"/>
        <v>BHA-49</v>
      </c>
      <c r="D145" s="21">
        <f t="shared" si="4"/>
        <v>1824</v>
      </c>
      <c r="E145">
        <f>IF(AR145="",AQ145,AR145)</f>
        <v>11</v>
      </c>
      <c r="F145" t="s">
        <v>53</v>
      </c>
      <c r="G145" t="s">
        <v>53</v>
      </c>
      <c r="H145" s="6" t="str">
        <f t="shared" si="6"/>
        <v/>
      </c>
      <c r="I145" s="6" t="str">
        <f t="shared" si="7"/>
        <v/>
      </c>
      <c r="J145" s="6" t="str">
        <f t="shared" si="8"/>
        <v/>
      </c>
      <c r="O145">
        <v>1</v>
      </c>
      <c r="P145" s="4">
        <f t="shared" si="9"/>
        <v>248.6</v>
      </c>
      <c r="AA145" s="4" t="str">
        <f t="shared" si="12"/>
        <v>Basalt/Bs-weath</v>
      </c>
      <c r="AC145" t="str">
        <f t="shared" si="10"/>
        <v>BS</v>
      </c>
      <c r="AI145" s="17">
        <v>144</v>
      </c>
      <c r="AJ145">
        <v>49</v>
      </c>
      <c r="AL145">
        <v>248.5</v>
      </c>
      <c r="AM145">
        <v>248.7</v>
      </c>
      <c r="AN145" t="s">
        <v>551</v>
      </c>
      <c r="AO145" t="s">
        <v>582</v>
      </c>
      <c r="AQ145" s="22">
        <v>11</v>
      </c>
      <c r="AT145">
        <v>17.899999999999999</v>
      </c>
      <c r="AX145">
        <v>0.24</v>
      </c>
      <c r="AY145">
        <v>3.93</v>
      </c>
      <c r="BB145">
        <v>4.6849999999999996</v>
      </c>
      <c r="BC145">
        <v>6.3319999999999999</v>
      </c>
      <c r="BD145">
        <v>21.251000000000001</v>
      </c>
    </row>
    <row r="146" spans="2:56" hidden="1">
      <c r="B146" s="15" t="str">
        <f t="shared" si="3"/>
        <v>BHA-50</v>
      </c>
      <c r="D146" s="21">
        <f t="shared" si="4"/>
        <v>2028</v>
      </c>
      <c r="E146">
        <v>7.9</v>
      </c>
      <c r="F146" t="s">
        <v>53</v>
      </c>
      <c r="G146" t="s">
        <v>53</v>
      </c>
      <c r="H146" s="6">
        <f t="shared" si="6"/>
        <v>9.5</v>
      </c>
      <c r="I146" s="6">
        <f t="shared" si="7"/>
        <v>9.1</v>
      </c>
      <c r="J146" s="6" t="str">
        <f t="shared" si="8"/>
        <v/>
      </c>
      <c r="O146">
        <v>3</v>
      </c>
      <c r="P146" s="4">
        <f t="shared" si="9"/>
        <v>252.6</v>
      </c>
      <c r="AA146" s="4" t="str">
        <f t="shared" si="12"/>
        <v>Pyroclastics/bs-to-tuff-breccia</v>
      </c>
      <c r="AC146" t="str">
        <f t="shared" si="10"/>
        <v>PYR</v>
      </c>
      <c r="AI146" s="17">
        <v>145</v>
      </c>
      <c r="AJ146">
        <v>50</v>
      </c>
      <c r="AL146">
        <v>252.5</v>
      </c>
      <c r="AM146">
        <v>252.7</v>
      </c>
      <c r="AN146" t="s">
        <v>553</v>
      </c>
      <c r="AO146" t="s">
        <v>583</v>
      </c>
      <c r="AQ146" s="22">
        <v>7.9</v>
      </c>
      <c r="AR146" s="22">
        <v>7.9</v>
      </c>
      <c r="AT146">
        <v>19.899999999999999</v>
      </c>
      <c r="AU146">
        <v>9.5</v>
      </c>
      <c r="AV146">
        <v>9.1</v>
      </c>
      <c r="AY146">
        <v>2.54</v>
      </c>
    </row>
    <row r="147" spans="2:56" hidden="1">
      <c r="B147" s="15" t="str">
        <f t="shared" si="3"/>
        <v>BHA-51</v>
      </c>
      <c r="D147" s="21">
        <f t="shared" si="4"/>
        <v>2803</v>
      </c>
      <c r="E147">
        <f>IF(AR147="",AQ147,AR147)</f>
        <v>1.36</v>
      </c>
      <c r="F147" t="s">
        <v>53</v>
      </c>
      <c r="G147" t="s">
        <v>53</v>
      </c>
      <c r="H147" s="6">
        <f t="shared" si="6"/>
        <v>60.9</v>
      </c>
      <c r="I147" s="6" t="str">
        <f t="shared" si="7"/>
        <v/>
      </c>
      <c r="J147" s="6" t="str">
        <f t="shared" si="8"/>
        <v/>
      </c>
      <c r="O147">
        <v>1</v>
      </c>
      <c r="P147" s="4">
        <f t="shared" si="9"/>
        <v>260</v>
      </c>
      <c r="AA147" s="4" t="str">
        <f t="shared" si="12"/>
        <v>Basalt</v>
      </c>
      <c r="AC147" t="str">
        <f t="shared" si="10"/>
        <v>BS</v>
      </c>
      <c r="AI147" s="17">
        <v>146</v>
      </c>
      <c r="AJ147">
        <v>51</v>
      </c>
      <c r="AL147">
        <v>259.89999999999998</v>
      </c>
      <c r="AM147">
        <v>260.10000000000002</v>
      </c>
      <c r="AN147" t="s">
        <v>551</v>
      </c>
      <c r="AQ147" s="22">
        <v>1.36</v>
      </c>
      <c r="AR147" s="22">
        <v>1.36</v>
      </c>
      <c r="AS147">
        <v>2808</v>
      </c>
      <c r="AT147">
        <v>27.5</v>
      </c>
      <c r="AU147">
        <v>60.9</v>
      </c>
    </row>
    <row r="148" spans="2:56" hidden="1">
      <c r="B148" s="15" t="str">
        <f t="shared" si="3"/>
        <v>BHA-52</v>
      </c>
      <c r="D148" s="21">
        <f t="shared" si="4"/>
        <v>1997</v>
      </c>
      <c r="E148">
        <v>6.3</v>
      </c>
      <c r="F148" t="s">
        <v>53</v>
      </c>
      <c r="G148" t="s">
        <v>53</v>
      </c>
      <c r="H148" s="6">
        <f t="shared" si="6"/>
        <v>2.6</v>
      </c>
      <c r="I148" s="6" t="str">
        <f t="shared" si="7"/>
        <v/>
      </c>
      <c r="J148" s="6" t="str">
        <f t="shared" si="8"/>
        <v/>
      </c>
      <c r="O148">
        <v>3</v>
      </c>
      <c r="P148" s="4">
        <f t="shared" si="9"/>
        <v>262.29999999999995</v>
      </c>
      <c r="AA148" s="4" t="str">
        <f t="shared" si="12"/>
        <v>Pyroclastics/tuff-breccia</v>
      </c>
      <c r="AC148" t="str">
        <f t="shared" si="10"/>
        <v>PYR</v>
      </c>
      <c r="AI148" s="4">
        <v>147</v>
      </c>
      <c r="AJ148">
        <v>52</v>
      </c>
      <c r="AL148">
        <v>262.2</v>
      </c>
      <c r="AM148">
        <v>262.39999999999998</v>
      </c>
      <c r="AN148" t="s">
        <v>553</v>
      </c>
      <c r="AO148" t="s">
        <v>577</v>
      </c>
      <c r="AQ148" s="22">
        <v>6.3</v>
      </c>
      <c r="AR148" s="22">
        <v>6.3</v>
      </c>
      <c r="AS148">
        <v>1994</v>
      </c>
      <c r="AT148">
        <v>19.600000000000001</v>
      </c>
      <c r="AU148">
        <v>2.6</v>
      </c>
    </row>
    <row r="149" spans="2:56" hidden="1">
      <c r="B149" s="15" t="str">
        <f t="shared" si="3"/>
        <v>BHA-53</v>
      </c>
      <c r="D149" s="21">
        <f t="shared" si="4"/>
        <v>2731</v>
      </c>
      <c r="E149">
        <f>IF(AR149="",AQ149,AR149)</f>
        <v>1.1000000000000001</v>
      </c>
      <c r="F149" t="s">
        <v>53</v>
      </c>
      <c r="G149" t="s">
        <v>53</v>
      </c>
      <c r="H149" s="6" t="str">
        <f t="shared" si="6"/>
        <v/>
      </c>
      <c r="I149" s="6" t="str">
        <f t="shared" si="7"/>
        <v/>
      </c>
      <c r="J149" s="6" t="str">
        <f t="shared" si="8"/>
        <v/>
      </c>
      <c r="O149">
        <v>1</v>
      </c>
      <c r="P149" s="4">
        <f t="shared" si="9"/>
        <v>269.39999999999998</v>
      </c>
      <c r="AA149" s="4" t="str">
        <f t="shared" si="12"/>
        <v>Basalt</v>
      </c>
      <c r="AC149" t="str">
        <f t="shared" si="10"/>
        <v>BS</v>
      </c>
      <c r="AI149" s="17">
        <v>148</v>
      </c>
      <c r="AJ149">
        <v>53</v>
      </c>
      <c r="AL149">
        <v>269.3</v>
      </c>
      <c r="AM149">
        <v>269.5</v>
      </c>
      <c r="AN149" t="s">
        <v>551</v>
      </c>
      <c r="AQ149" s="22">
        <v>1.1000000000000001</v>
      </c>
      <c r="AT149">
        <v>26.8</v>
      </c>
      <c r="AX149">
        <v>5.33</v>
      </c>
      <c r="AY149">
        <v>14.96</v>
      </c>
      <c r="BB149">
        <v>18.268999999999998</v>
      </c>
      <c r="BC149">
        <v>15.109</v>
      </c>
      <c r="BD149">
        <v>17.867000000000001</v>
      </c>
    </row>
    <row r="150" spans="2:56" hidden="1">
      <c r="B150" s="15" t="str">
        <f t="shared" si="3"/>
        <v>BHA-54</v>
      </c>
      <c r="D150" s="21">
        <f t="shared" si="4"/>
        <v>1957</v>
      </c>
      <c r="E150">
        <v>4.5999999999999996</v>
      </c>
      <c r="F150" t="s">
        <v>53</v>
      </c>
      <c r="G150" t="s">
        <v>53</v>
      </c>
      <c r="H150" s="6" t="str">
        <f t="shared" si="6"/>
        <v/>
      </c>
      <c r="I150" s="6" t="str">
        <f t="shared" si="7"/>
        <v/>
      </c>
      <c r="J150" s="6" t="str">
        <f t="shared" si="8"/>
        <v/>
      </c>
      <c r="O150">
        <v>3</v>
      </c>
      <c r="P150" s="4">
        <f t="shared" si="9"/>
        <v>273.20000000000005</v>
      </c>
      <c r="AA150" s="4" t="str">
        <f t="shared" si="12"/>
        <v>Pyroclastics</v>
      </c>
      <c r="AC150" t="str">
        <f t="shared" si="10"/>
        <v>PYR</v>
      </c>
      <c r="AI150" s="17">
        <v>149</v>
      </c>
      <c r="AJ150">
        <v>54</v>
      </c>
      <c r="AL150">
        <v>273.10000000000002</v>
      </c>
      <c r="AM150">
        <v>273.3</v>
      </c>
      <c r="AN150" t="s">
        <v>553</v>
      </c>
      <c r="AQ150" s="22">
        <v>4.5999999999999996</v>
      </c>
      <c r="AS150">
        <v>1953</v>
      </c>
      <c r="AT150">
        <v>19.2</v>
      </c>
      <c r="AX150">
        <v>0.19</v>
      </c>
      <c r="AY150">
        <v>0.38</v>
      </c>
    </row>
    <row r="151" spans="2:56" hidden="1">
      <c r="B151" s="15" t="str">
        <f t="shared" si="3"/>
        <v>BHA-55</v>
      </c>
      <c r="D151" s="21">
        <f t="shared" si="4"/>
        <v>1875</v>
      </c>
      <c r="E151">
        <f>IF(AR151="",AQ151,AR151)</f>
        <v>6.37</v>
      </c>
      <c r="F151" t="s">
        <v>53</v>
      </c>
      <c r="G151" t="s">
        <v>53</v>
      </c>
      <c r="H151" s="6">
        <f t="shared" si="6"/>
        <v>8</v>
      </c>
      <c r="I151" s="6">
        <f t="shared" si="7"/>
        <v>12.6</v>
      </c>
      <c r="J151" s="6">
        <f t="shared" si="8"/>
        <v>0.41</v>
      </c>
      <c r="O151">
        <v>1</v>
      </c>
      <c r="P151" s="4">
        <f t="shared" si="9"/>
        <v>280.14999999999998</v>
      </c>
      <c r="AA151" s="4" t="str">
        <f t="shared" si="12"/>
        <v>Basalt/Bs-coarse vesic</v>
      </c>
      <c r="AC151" t="str">
        <f t="shared" si="10"/>
        <v>BS</v>
      </c>
      <c r="AI151" s="17">
        <v>150</v>
      </c>
      <c r="AJ151">
        <v>55</v>
      </c>
      <c r="AL151">
        <v>280</v>
      </c>
      <c r="AM151">
        <v>280.3</v>
      </c>
      <c r="AN151" t="s">
        <v>551</v>
      </c>
      <c r="AO151" t="s">
        <v>580</v>
      </c>
      <c r="AQ151" s="22">
        <v>7.9</v>
      </c>
      <c r="AR151" s="22">
        <v>6.37</v>
      </c>
      <c r="AS151">
        <v>1808</v>
      </c>
      <c r="AT151">
        <v>18.399999999999999</v>
      </c>
      <c r="AU151">
        <v>8</v>
      </c>
      <c r="AV151">
        <v>12.6</v>
      </c>
      <c r="AW151">
        <v>0.41</v>
      </c>
      <c r="AY151">
        <v>1.08</v>
      </c>
    </row>
    <row r="152" spans="2:56" hidden="1">
      <c r="B152" s="15" t="str">
        <f t="shared" si="3"/>
        <v>BHA-56</v>
      </c>
      <c r="D152" s="21">
        <f t="shared" si="4"/>
        <v>2089</v>
      </c>
      <c r="E152">
        <v>5</v>
      </c>
      <c r="F152" t="s">
        <v>53</v>
      </c>
      <c r="G152" t="s">
        <v>53</v>
      </c>
      <c r="H152" s="6">
        <f t="shared" si="6"/>
        <v>10.199999999999999</v>
      </c>
      <c r="I152" s="6" t="str">
        <f t="shared" si="7"/>
        <v/>
      </c>
      <c r="J152" s="6" t="str">
        <f t="shared" si="8"/>
        <v/>
      </c>
      <c r="O152">
        <v>3</v>
      </c>
      <c r="P152" s="4">
        <f t="shared" si="9"/>
        <v>286.25</v>
      </c>
      <c r="AA152" s="4" t="str">
        <f t="shared" si="12"/>
        <v>Pyroclastics</v>
      </c>
      <c r="AC152" t="str">
        <f t="shared" si="10"/>
        <v>PYR</v>
      </c>
      <c r="AI152" s="4">
        <v>151</v>
      </c>
      <c r="AJ152">
        <v>56</v>
      </c>
      <c r="AL152">
        <v>286.10000000000002</v>
      </c>
      <c r="AM152">
        <v>286.39999999999998</v>
      </c>
      <c r="AN152" t="s">
        <v>553</v>
      </c>
      <c r="AQ152" s="22">
        <v>5</v>
      </c>
      <c r="AR152" s="22">
        <v>4.79</v>
      </c>
      <c r="AT152">
        <v>20.5</v>
      </c>
      <c r="AU152">
        <v>10.199999999999999</v>
      </c>
      <c r="AY152">
        <v>1.97</v>
      </c>
    </row>
    <row r="153" spans="2:56" hidden="1">
      <c r="B153" s="15" t="str">
        <f t="shared" si="3"/>
        <v>BHA-57</v>
      </c>
      <c r="D153" s="21">
        <f t="shared" si="4"/>
        <v>2680</v>
      </c>
      <c r="E153">
        <f t="shared" ref="E153:E155" si="15">IF(AR153="",AQ153,AR153)</f>
        <v>2.09</v>
      </c>
      <c r="F153" t="s">
        <v>53</v>
      </c>
      <c r="G153" t="s">
        <v>53</v>
      </c>
      <c r="H153" s="6">
        <f t="shared" si="6"/>
        <v>22.6</v>
      </c>
      <c r="I153" s="6" t="str">
        <f t="shared" si="7"/>
        <v/>
      </c>
      <c r="J153" s="6" t="str">
        <f t="shared" si="8"/>
        <v/>
      </c>
      <c r="O153">
        <v>1</v>
      </c>
      <c r="P153" s="4">
        <f t="shared" si="9"/>
        <v>289.60000000000002</v>
      </c>
      <c r="AA153" s="4" t="str">
        <f t="shared" si="12"/>
        <v>Basalt</v>
      </c>
      <c r="AC153" t="str">
        <f t="shared" si="10"/>
        <v>BS</v>
      </c>
      <c r="AI153" s="17">
        <v>152</v>
      </c>
      <c r="AJ153">
        <v>57</v>
      </c>
      <c r="AL153">
        <v>289.5</v>
      </c>
      <c r="AM153">
        <v>289.7</v>
      </c>
      <c r="AN153" t="s">
        <v>551</v>
      </c>
      <c r="AQ153" s="22">
        <v>2</v>
      </c>
      <c r="AR153" s="22">
        <v>2.09</v>
      </c>
      <c r="AT153">
        <v>26.3</v>
      </c>
      <c r="AU153">
        <v>22.6</v>
      </c>
    </row>
    <row r="154" spans="2:56" hidden="1">
      <c r="B154" s="15" t="str">
        <f t="shared" si="3"/>
        <v>BHA-58</v>
      </c>
      <c r="D154" s="21">
        <f t="shared" si="4"/>
        <v>2884</v>
      </c>
      <c r="E154">
        <f t="shared" si="15"/>
        <v>0.47</v>
      </c>
      <c r="F154" t="s">
        <v>53</v>
      </c>
      <c r="G154" t="s">
        <v>53</v>
      </c>
      <c r="H154" s="6">
        <f t="shared" si="6"/>
        <v>61.7</v>
      </c>
      <c r="I154" s="6" t="str">
        <f t="shared" si="7"/>
        <v/>
      </c>
      <c r="J154" s="6" t="str">
        <f t="shared" si="8"/>
        <v/>
      </c>
      <c r="O154">
        <v>1</v>
      </c>
      <c r="P154" s="4">
        <f t="shared" si="9"/>
        <v>297.14999999999998</v>
      </c>
      <c r="AA154" s="4" t="str">
        <f t="shared" si="12"/>
        <v>Basalt</v>
      </c>
      <c r="AC154" t="str">
        <f t="shared" si="10"/>
        <v>BS</v>
      </c>
      <c r="AI154" s="17">
        <v>153</v>
      </c>
      <c r="AJ154">
        <v>58</v>
      </c>
      <c r="AL154">
        <v>297.10000000000002</v>
      </c>
      <c r="AM154">
        <v>297.2</v>
      </c>
      <c r="AN154" t="s">
        <v>551</v>
      </c>
      <c r="AQ154" s="22">
        <v>0</v>
      </c>
      <c r="AR154" s="22">
        <v>0.47</v>
      </c>
      <c r="AT154">
        <v>28.3</v>
      </c>
      <c r="AU154">
        <v>61.7</v>
      </c>
    </row>
    <row r="155" spans="2:56" hidden="1">
      <c r="B155" s="15" t="str">
        <f t="shared" si="3"/>
        <v>BHA-59</v>
      </c>
      <c r="D155" s="21">
        <f t="shared" si="4"/>
        <v>1926</v>
      </c>
      <c r="E155">
        <f t="shared" si="15"/>
        <v>8</v>
      </c>
      <c r="F155" t="s">
        <v>53</v>
      </c>
      <c r="G155" t="s">
        <v>53</v>
      </c>
      <c r="H155" s="6" t="str">
        <f t="shared" si="6"/>
        <v/>
      </c>
      <c r="I155" s="6" t="str">
        <f t="shared" si="7"/>
        <v/>
      </c>
      <c r="J155" s="6" t="str">
        <f t="shared" si="8"/>
        <v/>
      </c>
      <c r="O155">
        <v>1</v>
      </c>
      <c r="P155" s="4">
        <f t="shared" si="9"/>
        <v>301.70000000000005</v>
      </c>
      <c r="AA155" s="4" t="str">
        <f t="shared" si="12"/>
        <v>Pyroclastics</v>
      </c>
      <c r="AC155" t="str">
        <f t="shared" si="10"/>
        <v>BS</v>
      </c>
      <c r="AI155" s="17">
        <v>154</v>
      </c>
      <c r="AJ155">
        <v>59</v>
      </c>
      <c r="AL155">
        <v>301.60000000000002</v>
      </c>
      <c r="AM155">
        <v>301.8</v>
      </c>
      <c r="AN155" t="s">
        <v>553</v>
      </c>
      <c r="AQ155" s="22">
        <v>8</v>
      </c>
      <c r="AT155">
        <v>18.899999999999999</v>
      </c>
      <c r="AX155">
        <v>0.52</v>
      </c>
      <c r="AY155">
        <v>1.0900000000000001</v>
      </c>
    </row>
    <row r="156" spans="2:56" hidden="1">
      <c r="B156" s="15" t="str">
        <f t="shared" si="3"/>
        <v>BHA-60</v>
      </c>
      <c r="D156" s="21" t="str">
        <f t="shared" si="4"/>
        <v/>
      </c>
      <c r="E156">
        <v>8</v>
      </c>
      <c r="F156" t="s">
        <v>53</v>
      </c>
      <c r="G156" t="s">
        <v>53</v>
      </c>
      <c r="H156" s="6" t="str">
        <f t="shared" si="6"/>
        <v/>
      </c>
      <c r="I156" s="6" t="str">
        <f t="shared" si="7"/>
        <v/>
      </c>
      <c r="J156" s="6" t="str">
        <f t="shared" si="8"/>
        <v/>
      </c>
      <c r="O156">
        <v>3</v>
      </c>
      <c r="P156" s="4">
        <f t="shared" si="9"/>
        <v>305.95</v>
      </c>
      <c r="AA156" s="4" t="str">
        <f t="shared" si="12"/>
        <v>Pyroclastics
highly weathered</v>
      </c>
      <c r="AC156" t="str">
        <f t="shared" si="10"/>
        <v>PYR</v>
      </c>
      <c r="AI156" s="4">
        <v>155</v>
      </c>
      <c r="AJ156">
        <v>60</v>
      </c>
      <c r="AL156">
        <v>305.89999999999998</v>
      </c>
      <c r="AM156">
        <v>306</v>
      </c>
      <c r="AN156" t="s">
        <v>557</v>
      </c>
      <c r="AQ156" s="22">
        <v>8</v>
      </c>
      <c r="AX156" s="23">
        <v>0.13</v>
      </c>
    </row>
    <row r="157" spans="2:56" hidden="1">
      <c r="B157" s="15" t="str">
        <f t="shared" si="3"/>
        <v>BHA-61</v>
      </c>
      <c r="D157" s="21">
        <f t="shared" si="4"/>
        <v>2721</v>
      </c>
      <c r="E157">
        <f t="shared" ref="E157:E158" si="16">IF(AR157="",AQ157,AR157)</f>
        <v>2.2799999999999998</v>
      </c>
      <c r="F157" t="s">
        <v>53</v>
      </c>
      <c r="G157" t="s">
        <v>53</v>
      </c>
      <c r="H157" s="6">
        <f t="shared" si="6"/>
        <v>92.9</v>
      </c>
      <c r="I157" s="6" t="str">
        <f t="shared" si="7"/>
        <v/>
      </c>
      <c r="J157" s="6" t="str">
        <f t="shared" si="8"/>
        <v/>
      </c>
      <c r="O157">
        <v>1</v>
      </c>
      <c r="P157" s="4">
        <f t="shared" si="9"/>
        <v>311.29999999999995</v>
      </c>
      <c r="AA157" s="4" t="str">
        <f t="shared" si="12"/>
        <v>Basalt</v>
      </c>
      <c r="AC157" t="str">
        <f t="shared" si="10"/>
        <v>BS</v>
      </c>
      <c r="AI157" s="17">
        <v>156</v>
      </c>
      <c r="AJ157">
        <v>61</v>
      </c>
      <c r="AL157">
        <v>311.2</v>
      </c>
      <c r="AM157">
        <v>311.39999999999998</v>
      </c>
      <c r="AN157" t="s">
        <v>551</v>
      </c>
      <c r="AQ157" s="22">
        <v>2</v>
      </c>
      <c r="AR157" s="22">
        <v>2.2799999999999998</v>
      </c>
      <c r="AT157">
        <v>26.7</v>
      </c>
      <c r="AU157">
        <v>92.9</v>
      </c>
      <c r="AY157">
        <v>10.51</v>
      </c>
      <c r="BB157">
        <v>15.669</v>
      </c>
      <c r="BC157">
        <v>15.198</v>
      </c>
      <c r="BD157">
        <v>26.291</v>
      </c>
    </row>
    <row r="158" spans="2:56" hidden="1">
      <c r="B158" s="15" t="str">
        <f t="shared" si="3"/>
        <v>BHA-62</v>
      </c>
      <c r="D158" s="21">
        <f t="shared" si="4"/>
        <v>2609</v>
      </c>
      <c r="E158">
        <f t="shared" si="16"/>
        <v>3.63</v>
      </c>
      <c r="F158" t="s">
        <v>53</v>
      </c>
      <c r="G158" t="s">
        <v>53</v>
      </c>
      <c r="H158" s="6">
        <f t="shared" si="6"/>
        <v>62.7</v>
      </c>
      <c r="I158" s="6">
        <f t="shared" si="7"/>
        <v>54.7</v>
      </c>
      <c r="J158" s="6">
        <f t="shared" si="8"/>
        <v>0.24</v>
      </c>
      <c r="O158">
        <v>1</v>
      </c>
      <c r="P158" s="4">
        <f t="shared" si="9"/>
        <v>317.5</v>
      </c>
      <c r="AA158" s="4" t="str">
        <f t="shared" si="12"/>
        <v>Basalt</v>
      </c>
      <c r="AC158" t="str">
        <f t="shared" si="10"/>
        <v>BS</v>
      </c>
      <c r="AI158" s="17">
        <v>157</v>
      </c>
      <c r="AJ158">
        <v>62</v>
      </c>
      <c r="AL158">
        <v>317.39999999999998</v>
      </c>
      <c r="AM158">
        <v>317.60000000000002</v>
      </c>
      <c r="AN158" t="s">
        <v>551</v>
      </c>
      <c r="AQ158" s="22">
        <v>4</v>
      </c>
      <c r="AR158" s="22">
        <v>3.63</v>
      </c>
      <c r="AT158">
        <v>25.6</v>
      </c>
      <c r="AU158">
        <v>62.7</v>
      </c>
      <c r="AV158">
        <v>54.7</v>
      </c>
      <c r="AW158">
        <v>0.24</v>
      </c>
      <c r="BB158">
        <v>15.669</v>
      </c>
      <c r="BC158">
        <v>15.198</v>
      </c>
      <c r="BD158">
        <v>26.291</v>
      </c>
    </row>
    <row r="159" spans="2:56" hidden="1">
      <c r="B159" s="15" t="str">
        <f t="shared" si="3"/>
        <v>BHA-63</v>
      </c>
      <c r="D159" s="21">
        <f t="shared" si="4"/>
        <v>2038</v>
      </c>
      <c r="E159">
        <v>6</v>
      </c>
      <c r="F159" t="s">
        <v>53</v>
      </c>
      <c r="G159" t="s">
        <v>53</v>
      </c>
      <c r="H159" s="6">
        <f t="shared" si="6"/>
        <v>5.9</v>
      </c>
      <c r="I159" s="6" t="str">
        <f t="shared" si="7"/>
        <v/>
      </c>
      <c r="J159" s="6" t="str">
        <f t="shared" si="8"/>
        <v/>
      </c>
      <c r="O159">
        <v>3</v>
      </c>
      <c r="P159" s="4">
        <f t="shared" si="9"/>
        <v>321.85000000000002</v>
      </c>
      <c r="AA159" s="4" t="str">
        <f t="shared" si="12"/>
        <v>Pyroclastics</v>
      </c>
      <c r="AC159" t="str">
        <f t="shared" si="10"/>
        <v>PYR</v>
      </c>
      <c r="AI159" s="17">
        <v>158</v>
      </c>
      <c r="AJ159">
        <v>63</v>
      </c>
      <c r="AL159">
        <v>321.7</v>
      </c>
      <c r="AM159">
        <v>322</v>
      </c>
      <c r="AN159" t="s">
        <v>553</v>
      </c>
      <c r="AQ159" s="22">
        <v>6</v>
      </c>
      <c r="AR159" s="22">
        <v>6.13</v>
      </c>
      <c r="AT159">
        <v>20</v>
      </c>
      <c r="AU159">
        <v>5.9</v>
      </c>
      <c r="AY159">
        <v>0.93</v>
      </c>
    </row>
    <row r="160" spans="2:56" hidden="1">
      <c r="B160" s="15" t="str">
        <f t="shared" si="3"/>
        <v>BHA-64</v>
      </c>
      <c r="D160" s="21">
        <f t="shared" si="4"/>
        <v>3068</v>
      </c>
      <c r="E160">
        <f>IF(AR160="",AQ160,AR160)</f>
        <v>0.05</v>
      </c>
      <c r="F160" t="s">
        <v>53</v>
      </c>
      <c r="G160" t="s">
        <v>53</v>
      </c>
      <c r="H160" s="6">
        <f t="shared" si="6"/>
        <v>45.7</v>
      </c>
      <c r="I160" s="6" t="str">
        <f t="shared" si="7"/>
        <v/>
      </c>
      <c r="J160" s="6" t="str">
        <f t="shared" si="8"/>
        <v/>
      </c>
      <c r="O160">
        <v>1</v>
      </c>
      <c r="P160" s="4">
        <f t="shared" si="9"/>
        <v>327.14999999999998</v>
      </c>
      <c r="AA160" s="4" t="str">
        <f t="shared" si="12"/>
        <v>Basalt</v>
      </c>
      <c r="AC160" t="str">
        <f t="shared" si="10"/>
        <v>BS</v>
      </c>
      <c r="AI160" s="4">
        <v>159</v>
      </c>
      <c r="AJ160">
        <v>64</v>
      </c>
      <c r="AL160">
        <v>327</v>
      </c>
      <c r="AM160">
        <v>327.3</v>
      </c>
      <c r="AN160" t="s">
        <v>551</v>
      </c>
      <c r="AQ160" s="22">
        <v>8</v>
      </c>
      <c r="AR160" s="22">
        <v>0.05</v>
      </c>
      <c r="AT160">
        <v>30.1</v>
      </c>
      <c r="AU160">
        <v>45.7</v>
      </c>
      <c r="AY160">
        <v>4.42</v>
      </c>
    </row>
    <row r="161" spans="2:57" hidden="1">
      <c r="B161" s="15" t="str">
        <f t="shared" si="3"/>
        <v>BHA-65</v>
      </c>
      <c r="D161" s="21">
        <f t="shared" si="4"/>
        <v>1743</v>
      </c>
      <c r="E161">
        <v>8</v>
      </c>
      <c r="F161" t="s">
        <v>53</v>
      </c>
      <c r="G161" t="s">
        <v>53</v>
      </c>
      <c r="H161" s="6">
        <f t="shared" si="6"/>
        <v>8.9</v>
      </c>
      <c r="I161" s="6" t="str">
        <f t="shared" si="7"/>
        <v/>
      </c>
      <c r="J161" s="6" t="str">
        <f t="shared" si="8"/>
        <v/>
      </c>
      <c r="O161">
        <v>3</v>
      </c>
      <c r="P161" s="4">
        <f t="shared" si="9"/>
        <v>331.1</v>
      </c>
      <c r="AA161" s="4" t="str">
        <f t="shared" si="12"/>
        <v>Pyroclastics</v>
      </c>
      <c r="AC161" t="str">
        <f t="shared" si="10"/>
        <v>PYR</v>
      </c>
      <c r="AI161" s="17">
        <v>160</v>
      </c>
      <c r="AJ161">
        <v>65</v>
      </c>
      <c r="AL161">
        <v>331</v>
      </c>
      <c r="AM161">
        <v>331.2</v>
      </c>
      <c r="AN161" t="s">
        <v>553</v>
      </c>
      <c r="AQ161" s="22">
        <v>8</v>
      </c>
      <c r="AR161" s="22" t="s">
        <v>592</v>
      </c>
      <c r="AT161">
        <v>17.100000000000001</v>
      </c>
      <c r="AU161">
        <v>8.9</v>
      </c>
    </row>
    <row r="162" spans="2:57" hidden="1">
      <c r="B162" s="15" t="str">
        <f t="shared" si="3"/>
        <v>BHA-66</v>
      </c>
      <c r="D162" s="21">
        <f t="shared" si="4"/>
        <v>2344</v>
      </c>
      <c r="E162">
        <f t="shared" ref="E162:E166" si="17">IF(AR162="",AQ162,AR162)</f>
        <v>4.26</v>
      </c>
      <c r="F162" t="s">
        <v>53</v>
      </c>
      <c r="G162" t="s">
        <v>53</v>
      </c>
      <c r="H162" s="6">
        <f t="shared" si="6"/>
        <v>29.8</v>
      </c>
      <c r="I162" s="6">
        <f t="shared" si="7"/>
        <v>26</v>
      </c>
      <c r="J162" s="6">
        <f t="shared" si="8"/>
        <v>0.16</v>
      </c>
      <c r="O162">
        <v>1</v>
      </c>
      <c r="P162" s="4">
        <f t="shared" si="9"/>
        <v>336.04999999999995</v>
      </c>
      <c r="AA162" s="4" t="str">
        <f t="shared" si="12"/>
        <v>Basalt</v>
      </c>
      <c r="AC162" t="str">
        <f t="shared" si="10"/>
        <v>BS</v>
      </c>
      <c r="AI162" s="17">
        <v>161</v>
      </c>
      <c r="AJ162">
        <v>66</v>
      </c>
      <c r="AL162">
        <v>335.9</v>
      </c>
      <c r="AM162">
        <v>336.2</v>
      </c>
      <c r="AN162" t="s">
        <v>551</v>
      </c>
      <c r="AQ162" s="22">
        <v>4</v>
      </c>
      <c r="AR162" s="22">
        <v>4.26</v>
      </c>
      <c r="AT162">
        <v>23</v>
      </c>
      <c r="AU162">
        <v>29.8</v>
      </c>
      <c r="AV162">
        <v>26</v>
      </c>
      <c r="AW162">
        <v>0.16</v>
      </c>
      <c r="AY162">
        <v>7.55</v>
      </c>
    </row>
    <row r="163" spans="2:57" hidden="1">
      <c r="B163" s="15" t="str">
        <f t="shared" ref="B163:B226" si="18">CONCATENATE("BHA-",AJ163)</f>
        <v>BHA-67</v>
      </c>
      <c r="D163" s="21">
        <f t="shared" si="4"/>
        <v>2772</v>
      </c>
      <c r="E163">
        <f t="shared" si="17"/>
        <v>1</v>
      </c>
      <c r="F163" t="s">
        <v>53</v>
      </c>
      <c r="G163" t="s">
        <v>53</v>
      </c>
      <c r="H163" s="6">
        <f t="shared" si="6"/>
        <v>41.1</v>
      </c>
      <c r="I163" s="6" t="str">
        <f t="shared" si="7"/>
        <v/>
      </c>
      <c r="J163" s="6" t="str">
        <f t="shared" si="8"/>
        <v/>
      </c>
      <c r="O163">
        <v>1</v>
      </c>
      <c r="P163" s="4">
        <f t="shared" si="9"/>
        <v>343.4</v>
      </c>
      <c r="AA163" s="4" t="str">
        <f t="shared" si="12"/>
        <v>Basalt</v>
      </c>
      <c r="AC163" t="str">
        <f t="shared" si="10"/>
        <v>BS</v>
      </c>
      <c r="AI163" s="17">
        <v>162</v>
      </c>
      <c r="AJ163">
        <v>67</v>
      </c>
      <c r="AL163">
        <v>343.2</v>
      </c>
      <c r="AM163">
        <v>343.6</v>
      </c>
      <c r="AN163" t="s">
        <v>551</v>
      </c>
      <c r="AQ163" s="22">
        <v>1</v>
      </c>
      <c r="AR163" s="22">
        <v>1</v>
      </c>
      <c r="AT163">
        <v>27.2</v>
      </c>
      <c r="AU163">
        <v>41.1</v>
      </c>
      <c r="AY163">
        <v>12.53</v>
      </c>
    </row>
    <row r="164" spans="2:57" hidden="1">
      <c r="B164" s="15" t="str">
        <f t="shared" si="18"/>
        <v>BHA-68</v>
      </c>
      <c r="D164" s="21">
        <f t="shared" si="4"/>
        <v>2018</v>
      </c>
      <c r="E164">
        <f t="shared" si="17"/>
        <v>6.83</v>
      </c>
      <c r="F164" t="s">
        <v>53</v>
      </c>
      <c r="G164" t="s">
        <v>53</v>
      </c>
      <c r="H164" s="6">
        <f t="shared" si="6"/>
        <v>12.3</v>
      </c>
      <c r="I164" s="6">
        <f t="shared" si="7"/>
        <v>7.8</v>
      </c>
      <c r="J164" s="6">
        <f t="shared" si="8"/>
        <v>0.21</v>
      </c>
      <c r="O164">
        <v>1</v>
      </c>
      <c r="P164" s="4">
        <f t="shared" si="9"/>
        <v>346.65</v>
      </c>
      <c r="AA164" s="4" t="str">
        <f t="shared" si="12"/>
        <v>Breccia</v>
      </c>
      <c r="AC164" t="str">
        <f t="shared" si="10"/>
        <v>BS</v>
      </c>
      <c r="AI164" s="4">
        <v>163</v>
      </c>
      <c r="AJ164">
        <v>68</v>
      </c>
      <c r="AL164">
        <v>346.5</v>
      </c>
      <c r="AM164">
        <v>346.8</v>
      </c>
      <c r="AN164" t="s">
        <v>558</v>
      </c>
      <c r="AQ164" s="22">
        <v>7</v>
      </c>
      <c r="AR164" s="22">
        <v>6.83</v>
      </c>
      <c r="AT164">
        <v>19.8</v>
      </c>
      <c r="AU164">
        <v>12.3</v>
      </c>
      <c r="AV164">
        <v>7.8</v>
      </c>
      <c r="AW164">
        <v>0.21</v>
      </c>
      <c r="AY164">
        <v>2.71</v>
      </c>
      <c r="BB164">
        <v>6.7549999999999999</v>
      </c>
      <c r="BC164">
        <v>6.2850000000000001</v>
      </c>
      <c r="BD164">
        <v>12.577</v>
      </c>
    </row>
    <row r="165" spans="2:57" hidden="1">
      <c r="B165" s="15" t="str">
        <f t="shared" si="18"/>
        <v>BHA-69</v>
      </c>
      <c r="D165" s="21">
        <f t="shared" ref="D165:D228" si="19">IF(AT165="","",INT(AT165*1000/9.81))</f>
        <v>2456</v>
      </c>
      <c r="E165">
        <f t="shared" si="17"/>
        <v>4</v>
      </c>
      <c r="F165" t="s">
        <v>53</v>
      </c>
      <c r="G165" t="s">
        <v>53</v>
      </c>
      <c r="H165" s="6" t="str">
        <f t="shared" ref="H165:H228" si="20">IF(AU165="","",AU165)</f>
        <v/>
      </c>
      <c r="I165" s="6" t="str">
        <f t="shared" ref="I165:I228" si="21">IF(AV165="","",AV165)</f>
        <v/>
      </c>
      <c r="J165" s="6" t="str">
        <f t="shared" ref="J165:J228" si="22">IF(AW165="","",AW165)</f>
        <v/>
      </c>
      <c r="O165">
        <v>1</v>
      </c>
      <c r="P165" s="4">
        <f t="shared" ref="P165:P228" si="23">AVERAGE(AL165:AM165)</f>
        <v>351.04999999999995</v>
      </c>
      <c r="AA165" s="4" t="str">
        <f t="shared" si="12"/>
        <v>Basalt</v>
      </c>
      <c r="AC165" t="str">
        <f t="shared" ref="AC165:AC228" si="24">IF(O165=1,"BS",IF(O165=3,"PYR",IF(O165=4,"CG","CH")))</f>
        <v>BS</v>
      </c>
      <c r="AI165" s="17">
        <v>164</v>
      </c>
      <c r="AJ165">
        <v>69</v>
      </c>
      <c r="AL165">
        <v>350.9</v>
      </c>
      <c r="AM165">
        <v>351.2</v>
      </c>
      <c r="AN165" t="s">
        <v>551</v>
      </c>
      <c r="AQ165" s="22">
        <v>4</v>
      </c>
      <c r="AT165">
        <v>24.1</v>
      </c>
      <c r="AX165">
        <v>0.35</v>
      </c>
      <c r="AY165">
        <v>5.69</v>
      </c>
    </row>
    <row r="166" spans="2:57" hidden="1">
      <c r="B166" s="15" t="str">
        <f t="shared" si="18"/>
        <v>BHA-70</v>
      </c>
      <c r="D166" s="21">
        <f t="shared" si="19"/>
        <v>2721</v>
      </c>
      <c r="E166">
        <f t="shared" si="17"/>
        <v>2.23</v>
      </c>
      <c r="F166" t="s">
        <v>53</v>
      </c>
      <c r="G166" t="s">
        <v>53</v>
      </c>
      <c r="H166" s="6">
        <f t="shared" si="20"/>
        <v>62.4</v>
      </c>
      <c r="I166" s="6" t="str">
        <f t="shared" si="21"/>
        <v/>
      </c>
      <c r="J166" s="6" t="str">
        <f t="shared" si="22"/>
        <v/>
      </c>
      <c r="O166">
        <v>1</v>
      </c>
      <c r="P166" s="4">
        <f t="shared" si="23"/>
        <v>353.04999999999995</v>
      </c>
      <c r="AA166" s="4" t="str">
        <f t="shared" si="12"/>
        <v>Basalt</v>
      </c>
      <c r="AC166" t="str">
        <f t="shared" si="24"/>
        <v>BS</v>
      </c>
      <c r="AI166" s="17">
        <v>165</v>
      </c>
      <c r="AJ166">
        <v>70</v>
      </c>
      <c r="AL166">
        <v>352.9</v>
      </c>
      <c r="AM166">
        <v>353.2</v>
      </c>
      <c r="AN166" t="s">
        <v>551</v>
      </c>
      <c r="AQ166" s="22">
        <v>2</v>
      </c>
      <c r="AR166" s="22">
        <v>2.23</v>
      </c>
      <c r="AT166">
        <v>26.7</v>
      </c>
      <c r="AU166">
        <v>62.4</v>
      </c>
      <c r="AY166">
        <v>8.67</v>
      </c>
      <c r="BB166">
        <v>5.6550000000000002</v>
      </c>
      <c r="BC166">
        <v>6.407</v>
      </c>
      <c r="BD166">
        <v>10.157</v>
      </c>
    </row>
    <row r="167" spans="2:57" hidden="1">
      <c r="B167" s="15" t="str">
        <f t="shared" si="18"/>
        <v>BHA-71</v>
      </c>
      <c r="D167" s="21" t="str">
        <f t="shared" si="19"/>
        <v/>
      </c>
      <c r="E167">
        <v>15</v>
      </c>
      <c r="F167" t="s">
        <v>53</v>
      </c>
      <c r="G167" t="s">
        <v>53</v>
      </c>
      <c r="H167" s="6" t="str">
        <f t="shared" si="20"/>
        <v/>
      </c>
      <c r="I167" s="6" t="str">
        <f t="shared" si="21"/>
        <v/>
      </c>
      <c r="J167" s="6" t="str">
        <f t="shared" si="22"/>
        <v/>
      </c>
      <c r="O167">
        <v>5</v>
      </c>
      <c r="P167" s="4">
        <f t="shared" si="23"/>
        <v>356.29999999999995</v>
      </c>
      <c r="AA167" s="4" t="str">
        <f t="shared" si="12"/>
        <v>Clay with Basalt
gravel</v>
      </c>
      <c r="AC167" t="str">
        <f t="shared" si="24"/>
        <v>CH</v>
      </c>
      <c r="AI167" s="17">
        <v>166</v>
      </c>
      <c r="AJ167">
        <v>71</v>
      </c>
      <c r="AL167">
        <v>356.2</v>
      </c>
      <c r="AM167">
        <v>356.4</v>
      </c>
      <c r="AN167" t="s">
        <v>559</v>
      </c>
      <c r="AQ167" s="22">
        <v>15</v>
      </c>
      <c r="AZ167">
        <v>40</v>
      </c>
      <c r="BA167">
        <v>13</v>
      </c>
    </row>
    <row r="168" spans="2:57" hidden="1">
      <c r="B168" s="15" t="str">
        <f t="shared" si="18"/>
        <v>BHA-72</v>
      </c>
      <c r="D168" s="21">
        <f t="shared" si="19"/>
        <v>2721</v>
      </c>
      <c r="E168">
        <f t="shared" ref="E168:E169" si="25">IF(AR168="",AQ168,AR168)</f>
        <v>1.91</v>
      </c>
      <c r="F168" t="s">
        <v>53</v>
      </c>
      <c r="G168" t="s">
        <v>53</v>
      </c>
      <c r="H168" s="6">
        <f t="shared" si="20"/>
        <v>59.7</v>
      </c>
      <c r="I168" s="6" t="str">
        <f t="shared" si="21"/>
        <v/>
      </c>
      <c r="J168" s="6" t="str">
        <f t="shared" si="22"/>
        <v/>
      </c>
      <c r="O168">
        <v>1</v>
      </c>
      <c r="P168" s="4">
        <f t="shared" si="23"/>
        <v>361.5</v>
      </c>
      <c r="AA168" s="4" t="str">
        <f t="shared" si="12"/>
        <v>Basalt</v>
      </c>
      <c r="AC168" t="str">
        <f t="shared" si="24"/>
        <v>BS</v>
      </c>
      <c r="AI168" s="4">
        <v>167</v>
      </c>
      <c r="AJ168">
        <v>72</v>
      </c>
      <c r="AL168">
        <v>361.4</v>
      </c>
      <c r="AM168">
        <v>361.6</v>
      </c>
      <c r="AN168" t="s">
        <v>551</v>
      </c>
      <c r="AQ168" s="22">
        <v>2</v>
      </c>
      <c r="AR168" s="22">
        <v>1.91</v>
      </c>
      <c r="AT168">
        <v>26.7</v>
      </c>
      <c r="AU168">
        <v>59.7</v>
      </c>
      <c r="AY168">
        <v>8.8800000000000008</v>
      </c>
      <c r="BB168">
        <v>3.056</v>
      </c>
      <c r="BC168">
        <v>3.548</v>
      </c>
      <c r="BD168">
        <v>7.0949999999999998</v>
      </c>
    </row>
    <row r="169" spans="2:57" hidden="1">
      <c r="B169" s="15" t="str">
        <f t="shared" si="18"/>
        <v>BHA-73</v>
      </c>
      <c r="D169" s="21">
        <f t="shared" si="19"/>
        <v>2823</v>
      </c>
      <c r="E169">
        <f t="shared" si="25"/>
        <v>1.1399999999999999</v>
      </c>
      <c r="F169" t="s">
        <v>53</v>
      </c>
      <c r="G169" t="s">
        <v>53</v>
      </c>
      <c r="H169" s="6">
        <f t="shared" si="20"/>
        <v>158.9</v>
      </c>
      <c r="I169" s="6" t="str">
        <f t="shared" si="21"/>
        <v/>
      </c>
      <c r="J169" s="6" t="str">
        <f t="shared" si="22"/>
        <v/>
      </c>
      <c r="O169">
        <v>1</v>
      </c>
      <c r="P169" s="4">
        <f t="shared" si="23"/>
        <v>364</v>
      </c>
      <c r="AA169" s="4" t="str">
        <f t="shared" si="12"/>
        <v>Basalt</v>
      </c>
      <c r="AC169" t="str">
        <f t="shared" si="24"/>
        <v>BS</v>
      </c>
      <c r="AI169" s="17">
        <v>168</v>
      </c>
      <c r="AJ169">
        <v>73</v>
      </c>
      <c r="AL169">
        <v>363.9</v>
      </c>
      <c r="AM169">
        <v>364.1</v>
      </c>
      <c r="AN169" t="s">
        <v>551</v>
      </c>
      <c r="AQ169" s="22">
        <v>1</v>
      </c>
      <c r="AR169" s="22">
        <v>1.1399999999999999</v>
      </c>
      <c r="AT169">
        <v>27.7</v>
      </c>
      <c r="AU169">
        <v>158.9</v>
      </c>
      <c r="AY169">
        <v>15.71</v>
      </c>
    </row>
    <row r="170" spans="2:57" hidden="1">
      <c r="B170" s="15" t="str">
        <f t="shared" si="18"/>
        <v>BHA-74</v>
      </c>
      <c r="D170" s="21">
        <f t="shared" si="19"/>
        <v>1845</v>
      </c>
      <c r="E170">
        <v>5</v>
      </c>
      <c r="F170" t="s">
        <v>53</v>
      </c>
      <c r="G170" t="s">
        <v>53</v>
      </c>
      <c r="H170" s="6">
        <f t="shared" si="20"/>
        <v>10.7</v>
      </c>
      <c r="I170" s="6">
        <f t="shared" si="21"/>
        <v>4.9000000000000004</v>
      </c>
      <c r="J170" s="6">
        <f t="shared" si="22"/>
        <v>0.22</v>
      </c>
      <c r="O170">
        <v>3</v>
      </c>
      <c r="P170" s="4">
        <f t="shared" si="23"/>
        <v>368.20000000000005</v>
      </c>
      <c r="AA170" s="4" t="str">
        <f t="shared" si="12"/>
        <v>Pyroclastics</v>
      </c>
      <c r="AC170" t="str">
        <f t="shared" si="24"/>
        <v>PYR</v>
      </c>
      <c r="AI170" s="17">
        <v>169</v>
      </c>
      <c r="AJ170">
        <v>74</v>
      </c>
      <c r="AL170">
        <v>368.1</v>
      </c>
      <c r="AM170">
        <v>368.3</v>
      </c>
      <c r="AN170" t="s">
        <v>553</v>
      </c>
      <c r="AQ170" s="22">
        <v>5</v>
      </c>
      <c r="AT170">
        <v>18.100000000000001</v>
      </c>
      <c r="AU170">
        <v>10.7</v>
      </c>
      <c r="AV170">
        <v>4.9000000000000004</v>
      </c>
      <c r="AW170">
        <v>0.22</v>
      </c>
    </row>
    <row r="171" spans="2:57" hidden="1">
      <c r="B171" s="15" t="str">
        <f t="shared" si="18"/>
        <v>BHA-75</v>
      </c>
      <c r="D171" s="21">
        <f t="shared" si="19"/>
        <v>2568</v>
      </c>
      <c r="E171">
        <f t="shared" ref="E171:E172" si="26">IF(AR171="",AQ171,AR171)</f>
        <v>3.15</v>
      </c>
      <c r="F171" t="s">
        <v>53</v>
      </c>
      <c r="G171" t="s">
        <v>53</v>
      </c>
      <c r="H171" s="6">
        <f t="shared" si="20"/>
        <v>65.7</v>
      </c>
      <c r="I171" s="6" t="str">
        <f t="shared" si="21"/>
        <v/>
      </c>
      <c r="J171" s="6" t="str">
        <f t="shared" si="22"/>
        <v/>
      </c>
      <c r="O171">
        <v>1</v>
      </c>
      <c r="P171" s="4">
        <f t="shared" si="23"/>
        <v>370.29999999999995</v>
      </c>
      <c r="AA171" s="4" t="str">
        <f t="shared" si="12"/>
        <v>Basalt</v>
      </c>
      <c r="AC171" t="str">
        <f t="shared" si="24"/>
        <v>BS</v>
      </c>
      <c r="AI171" s="17">
        <v>170</v>
      </c>
      <c r="AJ171">
        <v>75</v>
      </c>
      <c r="AL171">
        <v>370.2</v>
      </c>
      <c r="AM171">
        <v>370.4</v>
      </c>
      <c r="AN171" t="s">
        <v>551</v>
      </c>
      <c r="AQ171" s="22">
        <v>3</v>
      </c>
      <c r="AR171" s="22">
        <v>3.15</v>
      </c>
      <c r="AT171">
        <v>25.2</v>
      </c>
      <c r="AU171">
        <v>65.7</v>
      </c>
      <c r="BB171">
        <v>7.6550000000000002</v>
      </c>
      <c r="BC171">
        <v>8.1460000000000008</v>
      </c>
      <c r="BD171">
        <v>22.795999999999999</v>
      </c>
    </row>
    <row r="172" spans="2:57" hidden="1">
      <c r="B172" s="15" t="str">
        <f t="shared" si="18"/>
        <v>BHA-76</v>
      </c>
      <c r="D172" s="21">
        <f t="shared" si="19"/>
        <v>2813</v>
      </c>
      <c r="E172">
        <f t="shared" si="26"/>
        <v>1</v>
      </c>
      <c r="F172" t="s">
        <v>53</v>
      </c>
      <c r="G172" t="s">
        <v>53</v>
      </c>
      <c r="H172" s="6">
        <f t="shared" si="20"/>
        <v>74.7</v>
      </c>
      <c r="I172" s="6">
        <f t="shared" si="21"/>
        <v>70.5</v>
      </c>
      <c r="J172" s="6">
        <f t="shared" si="22"/>
        <v>0.22</v>
      </c>
      <c r="O172">
        <v>1</v>
      </c>
      <c r="P172" s="4">
        <f t="shared" si="23"/>
        <v>373.1</v>
      </c>
      <c r="AA172" s="4" t="str">
        <f t="shared" si="12"/>
        <v>Basalt</v>
      </c>
      <c r="AC172" t="str">
        <f t="shared" si="24"/>
        <v>BS</v>
      </c>
      <c r="AI172" s="4">
        <v>171</v>
      </c>
      <c r="AJ172">
        <v>76</v>
      </c>
      <c r="AL172">
        <v>373</v>
      </c>
      <c r="AM172">
        <v>373.2</v>
      </c>
      <c r="AN172" t="s">
        <v>551</v>
      </c>
      <c r="AQ172" s="22">
        <v>1</v>
      </c>
      <c r="AT172">
        <v>27.6</v>
      </c>
      <c r="AU172">
        <v>74.7</v>
      </c>
      <c r="AV172">
        <v>70.5</v>
      </c>
      <c r="AW172">
        <v>0.22</v>
      </c>
      <c r="BB172">
        <v>7.6550000000000002</v>
      </c>
      <c r="BC172">
        <v>8.1460000000000008</v>
      </c>
      <c r="BD172">
        <v>22.795999999999999</v>
      </c>
    </row>
    <row r="173" spans="2:57" hidden="1">
      <c r="B173" s="15" t="str">
        <f t="shared" si="18"/>
        <v>BHA-77</v>
      </c>
      <c r="D173" s="21">
        <f t="shared" si="19"/>
        <v>2201</v>
      </c>
      <c r="E173">
        <v>5</v>
      </c>
      <c r="F173" t="s">
        <v>53</v>
      </c>
      <c r="G173" t="s">
        <v>53</v>
      </c>
      <c r="H173" s="6">
        <f t="shared" si="20"/>
        <v>19</v>
      </c>
      <c r="I173" s="6" t="str">
        <f t="shared" si="21"/>
        <v/>
      </c>
      <c r="J173" s="6" t="str">
        <f t="shared" si="22"/>
        <v/>
      </c>
      <c r="O173">
        <v>3</v>
      </c>
      <c r="P173" s="4">
        <f t="shared" si="23"/>
        <v>374.04999999999995</v>
      </c>
      <c r="AA173" s="4" t="str">
        <f t="shared" si="12"/>
        <v>Pyroclastics</v>
      </c>
      <c r="AC173" t="str">
        <f t="shared" si="24"/>
        <v>PYR</v>
      </c>
      <c r="AI173" s="17">
        <v>172</v>
      </c>
      <c r="AJ173">
        <v>77</v>
      </c>
      <c r="AL173">
        <v>373.9</v>
      </c>
      <c r="AM173">
        <v>374.2</v>
      </c>
      <c r="AN173" t="s">
        <v>553</v>
      </c>
      <c r="AQ173" s="22">
        <v>5</v>
      </c>
      <c r="AR173" s="22">
        <v>5.28</v>
      </c>
      <c r="AT173">
        <v>21.6</v>
      </c>
      <c r="AU173">
        <v>19</v>
      </c>
      <c r="AY173">
        <v>0.42</v>
      </c>
    </row>
    <row r="174" spans="2:57" hidden="1">
      <c r="B174" s="15" t="str">
        <f t="shared" si="18"/>
        <v>BHA-78</v>
      </c>
      <c r="D174" s="21">
        <f t="shared" si="19"/>
        <v>2640</v>
      </c>
      <c r="E174">
        <f t="shared" ref="E174:E178" si="27">IF(AR174="",AQ174,AR174)</f>
        <v>1.85</v>
      </c>
      <c r="F174" t="s">
        <v>53</v>
      </c>
      <c r="G174" t="s">
        <v>53</v>
      </c>
      <c r="H174" s="6">
        <f t="shared" si="20"/>
        <v>40.799999999999997</v>
      </c>
      <c r="I174" s="6" t="str">
        <f t="shared" si="21"/>
        <v/>
      </c>
      <c r="J174" s="6" t="str">
        <f t="shared" si="22"/>
        <v/>
      </c>
      <c r="O174">
        <v>1</v>
      </c>
      <c r="P174" s="4">
        <f t="shared" si="23"/>
        <v>376.6</v>
      </c>
      <c r="AA174" s="4" t="str">
        <f t="shared" si="12"/>
        <v>Basalt</v>
      </c>
      <c r="AC174" t="str">
        <f t="shared" si="24"/>
        <v>BS</v>
      </c>
      <c r="AI174" s="17">
        <v>173</v>
      </c>
      <c r="AJ174">
        <v>78</v>
      </c>
      <c r="AL174">
        <v>376.5</v>
      </c>
      <c r="AM174">
        <v>376.7</v>
      </c>
      <c r="AN174" t="s">
        <v>551</v>
      </c>
      <c r="AQ174" s="22">
        <v>2</v>
      </c>
      <c r="AR174" s="22">
        <v>1.85</v>
      </c>
      <c r="AT174">
        <v>25.9</v>
      </c>
      <c r="AU174">
        <v>40.799999999999997</v>
      </c>
      <c r="BB174">
        <v>5.835</v>
      </c>
      <c r="BC174">
        <v>6.1239999999999997</v>
      </c>
      <c r="BD174">
        <v>9.6609999999999996</v>
      </c>
      <c r="BE174">
        <v>3E-11</v>
      </c>
    </row>
    <row r="175" spans="2:57" hidden="1">
      <c r="B175" s="15" t="str">
        <f t="shared" si="18"/>
        <v>BHA-79</v>
      </c>
      <c r="D175" s="21">
        <f t="shared" si="19"/>
        <v>2905</v>
      </c>
      <c r="E175">
        <f t="shared" si="27"/>
        <v>0.74</v>
      </c>
      <c r="F175" t="s">
        <v>53</v>
      </c>
      <c r="G175" t="s">
        <v>53</v>
      </c>
      <c r="H175" s="6">
        <f t="shared" si="20"/>
        <v>147</v>
      </c>
      <c r="I175" s="6" t="str">
        <f t="shared" si="21"/>
        <v/>
      </c>
      <c r="J175" s="6" t="str">
        <f t="shared" si="22"/>
        <v/>
      </c>
      <c r="O175">
        <v>1</v>
      </c>
      <c r="P175" s="4">
        <f t="shared" si="23"/>
        <v>380.45000000000005</v>
      </c>
      <c r="AA175" s="4" t="str">
        <f t="shared" si="12"/>
        <v>Basalt</v>
      </c>
      <c r="AC175" t="str">
        <f t="shared" si="24"/>
        <v>BS</v>
      </c>
      <c r="AI175" s="17">
        <v>174</v>
      </c>
      <c r="AJ175">
        <v>79</v>
      </c>
      <c r="AL175">
        <v>380.3</v>
      </c>
      <c r="AM175">
        <v>380.6</v>
      </c>
      <c r="AN175" t="s">
        <v>551</v>
      </c>
      <c r="AQ175" s="22">
        <v>1</v>
      </c>
      <c r="AR175" s="22">
        <v>0.74</v>
      </c>
      <c r="AT175">
        <v>28.5</v>
      </c>
      <c r="AU175">
        <v>147</v>
      </c>
      <c r="AY175">
        <v>12.48</v>
      </c>
      <c r="BB175">
        <v>5.835</v>
      </c>
      <c r="BC175">
        <v>6.1239999999999997</v>
      </c>
      <c r="BD175">
        <v>9.6609999999999996</v>
      </c>
    </row>
    <row r="176" spans="2:57" hidden="1">
      <c r="B176" s="15" t="str">
        <f t="shared" si="18"/>
        <v>BHA-80</v>
      </c>
      <c r="D176" s="21">
        <f t="shared" si="19"/>
        <v>2864</v>
      </c>
      <c r="E176">
        <f t="shared" si="27"/>
        <v>1</v>
      </c>
      <c r="F176" t="s">
        <v>53</v>
      </c>
      <c r="G176" t="s">
        <v>53</v>
      </c>
      <c r="H176" s="6">
        <f t="shared" si="20"/>
        <v>91.4</v>
      </c>
      <c r="I176" s="6">
        <f t="shared" si="21"/>
        <v>61.6</v>
      </c>
      <c r="J176" s="6">
        <f t="shared" si="22"/>
        <v>0.2</v>
      </c>
      <c r="O176">
        <v>1</v>
      </c>
      <c r="P176" s="4">
        <f t="shared" si="23"/>
        <v>383.75</v>
      </c>
      <c r="AA176" s="4" t="str">
        <f t="shared" si="12"/>
        <v>Basalt</v>
      </c>
      <c r="AC176" t="str">
        <f t="shared" si="24"/>
        <v>BS</v>
      </c>
      <c r="AI176" s="4">
        <v>175</v>
      </c>
      <c r="AJ176">
        <v>80</v>
      </c>
      <c r="AL176">
        <v>383.6</v>
      </c>
      <c r="AM176">
        <v>383.9</v>
      </c>
      <c r="AN176" t="s">
        <v>551</v>
      </c>
      <c r="AQ176" s="22">
        <v>1</v>
      </c>
      <c r="AT176">
        <v>28.1</v>
      </c>
      <c r="AU176">
        <v>91.4</v>
      </c>
      <c r="AV176">
        <v>61.6</v>
      </c>
      <c r="AW176">
        <v>0.2</v>
      </c>
      <c r="AY176">
        <v>16.170000000000002</v>
      </c>
    </row>
    <row r="177" spans="2:57" hidden="1">
      <c r="B177" s="15" t="str">
        <f t="shared" si="18"/>
        <v>BHA-81</v>
      </c>
      <c r="D177" s="21">
        <f t="shared" si="19"/>
        <v>2854</v>
      </c>
      <c r="E177">
        <f t="shared" si="27"/>
        <v>1</v>
      </c>
      <c r="F177" t="s">
        <v>53</v>
      </c>
      <c r="G177" t="s">
        <v>53</v>
      </c>
      <c r="H177" s="6">
        <f t="shared" si="20"/>
        <v>44</v>
      </c>
      <c r="I177" s="6" t="str">
        <f t="shared" si="21"/>
        <v/>
      </c>
      <c r="J177" s="6" t="str">
        <f t="shared" si="22"/>
        <v/>
      </c>
      <c r="O177">
        <v>1</v>
      </c>
      <c r="P177" s="4">
        <f t="shared" si="23"/>
        <v>386.25</v>
      </c>
      <c r="AA177" s="4" t="str">
        <f t="shared" si="12"/>
        <v>Basalt</v>
      </c>
      <c r="AC177" t="str">
        <f t="shared" si="24"/>
        <v>BS</v>
      </c>
      <c r="AI177" s="17">
        <v>176</v>
      </c>
      <c r="AJ177">
        <v>81</v>
      </c>
      <c r="AL177">
        <v>386.1</v>
      </c>
      <c r="AM177">
        <v>386.4</v>
      </c>
      <c r="AN177" t="s">
        <v>551</v>
      </c>
      <c r="AQ177" s="22">
        <v>1</v>
      </c>
      <c r="AT177">
        <v>28</v>
      </c>
      <c r="AU177">
        <v>44</v>
      </c>
      <c r="AY177">
        <v>7.69</v>
      </c>
    </row>
    <row r="178" spans="2:57" hidden="1">
      <c r="B178" s="15" t="str">
        <f t="shared" si="18"/>
        <v>BHA-82</v>
      </c>
      <c r="D178" s="21">
        <f t="shared" si="19"/>
        <v>2884</v>
      </c>
      <c r="E178">
        <f t="shared" si="27"/>
        <v>1</v>
      </c>
      <c r="F178" t="s">
        <v>53</v>
      </c>
      <c r="G178" t="s">
        <v>53</v>
      </c>
      <c r="H178" s="6">
        <f t="shared" si="20"/>
        <v>88.6</v>
      </c>
      <c r="I178" s="6" t="str">
        <f t="shared" si="21"/>
        <v/>
      </c>
      <c r="J178" s="6" t="str">
        <f t="shared" si="22"/>
        <v/>
      </c>
      <c r="O178">
        <v>1</v>
      </c>
      <c r="P178" s="4">
        <f t="shared" si="23"/>
        <v>390.35</v>
      </c>
      <c r="AA178" s="4" t="str">
        <f t="shared" si="12"/>
        <v>Basalt</v>
      </c>
      <c r="AC178" t="str">
        <f t="shared" si="24"/>
        <v>BS</v>
      </c>
      <c r="AI178" s="17">
        <v>177</v>
      </c>
      <c r="AJ178">
        <v>82</v>
      </c>
      <c r="AL178">
        <v>390.3</v>
      </c>
      <c r="AM178">
        <v>390.4</v>
      </c>
      <c r="AN178" t="s">
        <v>551</v>
      </c>
      <c r="AQ178" s="22">
        <v>1</v>
      </c>
      <c r="AT178">
        <v>28.3</v>
      </c>
      <c r="AU178">
        <v>88.6</v>
      </c>
    </row>
    <row r="179" spans="2:57" hidden="1">
      <c r="B179" s="15" t="str">
        <f t="shared" si="18"/>
        <v>BHA-83</v>
      </c>
      <c r="D179" s="21" t="str">
        <f t="shared" si="19"/>
        <v/>
      </c>
      <c r="E179">
        <v>9</v>
      </c>
      <c r="F179" t="s">
        <v>53</v>
      </c>
      <c r="G179" t="s">
        <v>53</v>
      </c>
      <c r="H179" s="6" t="str">
        <f t="shared" si="20"/>
        <v/>
      </c>
      <c r="I179" s="6" t="str">
        <f t="shared" si="21"/>
        <v/>
      </c>
      <c r="J179" s="6" t="str">
        <f t="shared" si="22"/>
        <v/>
      </c>
      <c r="O179">
        <v>3</v>
      </c>
      <c r="P179" s="4">
        <f t="shared" si="23"/>
        <v>392.79999999999995</v>
      </c>
      <c r="AA179" s="4" t="str">
        <f t="shared" si="12"/>
        <v>Pyroclastics</v>
      </c>
      <c r="AC179" t="str">
        <f t="shared" si="24"/>
        <v>PYR</v>
      </c>
      <c r="AI179" s="17">
        <v>178</v>
      </c>
      <c r="AJ179">
        <v>83</v>
      </c>
      <c r="AL179">
        <v>392.7</v>
      </c>
      <c r="AM179">
        <v>392.9</v>
      </c>
      <c r="AN179" t="s">
        <v>553</v>
      </c>
      <c r="AQ179" s="22">
        <v>9</v>
      </c>
      <c r="AX179">
        <v>0.05</v>
      </c>
      <c r="BB179">
        <v>3.8159999999999998</v>
      </c>
      <c r="BC179">
        <v>3.8159999999999998</v>
      </c>
      <c r="BD179">
        <v>6.649</v>
      </c>
    </row>
    <row r="180" spans="2:57" hidden="1">
      <c r="B180" s="15" t="str">
        <f t="shared" si="18"/>
        <v>BHA-84</v>
      </c>
      <c r="D180" s="21">
        <f t="shared" si="19"/>
        <v>2772</v>
      </c>
      <c r="E180">
        <f t="shared" ref="E180:E183" si="28">IF(AR180="",AQ180,AR180)</f>
        <v>1</v>
      </c>
      <c r="F180" t="s">
        <v>53</v>
      </c>
      <c r="G180" t="s">
        <v>53</v>
      </c>
      <c r="H180" s="6" t="str">
        <f t="shared" si="20"/>
        <v/>
      </c>
      <c r="I180" s="6" t="str">
        <f t="shared" si="21"/>
        <v/>
      </c>
      <c r="J180" s="6" t="str">
        <f t="shared" si="22"/>
        <v/>
      </c>
      <c r="O180">
        <v>1</v>
      </c>
      <c r="P180" s="4">
        <f t="shared" si="23"/>
        <v>394.5</v>
      </c>
      <c r="AA180" s="4" t="str">
        <f t="shared" si="12"/>
        <v>Basalt</v>
      </c>
      <c r="AC180" t="str">
        <f t="shared" si="24"/>
        <v>BS</v>
      </c>
      <c r="AI180" s="4">
        <v>179</v>
      </c>
      <c r="AJ180">
        <v>84</v>
      </c>
      <c r="AL180">
        <v>394.4</v>
      </c>
      <c r="AM180">
        <v>394.6</v>
      </c>
      <c r="AN180" t="s">
        <v>551</v>
      </c>
      <c r="AQ180" s="22">
        <v>1</v>
      </c>
      <c r="AT180">
        <v>27.2</v>
      </c>
      <c r="AX180">
        <v>1.06</v>
      </c>
      <c r="AY180">
        <v>10.029999999999999</v>
      </c>
    </row>
    <row r="181" spans="2:57" hidden="1">
      <c r="B181" s="15" t="str">
        <f t="shared" si="18"/>
        <v>BHA-85</v>
      </c>
      <c r="D181">
        <f t="shared" si="19"/>
        <v>1824</v>
      </c>
      <c r="E181">
        <f t="shared" si="28"/>
        <v>11</v>
      </c>
      <c r="F181" t="s">
        <v>53</v>
      </c>
      <c r="G181" t="s">
        <v>53</v>
      </c>
      <c r="H181" s="6">
        <f t="shared" si="20"/>
        <v>3.8</v>
      </c>
      <c r="I181" s="6" t="str">
        <f t="shared" si="21"/>
        <v/>
      </c>
      <c r="J181" s="6" t="str">
        <f t="shared" si="22"/>
        <v/>
      </c>
      <c r="O181">
        <v>1</v>
      </c>
      <c r="P181" s="4">
        <f t="shared" si="23"/>
        <v>397.95000000000005</v>
      </c>
      <c r="AA181" s="4" t="str">
        <f t="shared" si="12"/>
        <v>Basalt</v>
      </c>
      <c r="AC181" t="str">
        <f t="shared" si="24"/>
        <v>BS</v>
      </c>
      <c r="AI181" s="17">
        <v>180</v>
      </c>
      <c r="AJ181">
        <v>85</v>
      </c>
      <c r="AL181">
        <v>397.8</v>
      </c>
      <c r="AM181">
        <v>398.1</v>
      </c>
      <c r="AN181" t="s">
        <v>551</v>
      </c>
      <c r="AQ181" s="22">
        <v>11</v>
      </c>
      <c r="AT181">
        <v>17.899999999999999</v>
      </c>
      <c r="AU181">
        <v>3.8</v>
      </c>
      <c r="AY181">
        <v>0.94</v>
      </c>
    </row>
    <row r="182" spans="2:57" hidden="1">
      <c r="B182" s="15" t="str">
        <f t="shared" si="18"/>
        <v>BHA-86</v>
      </c>
      <c r="D182">
        <f t="shared" si="19"/>
        <v>2344</v>
      </c>
      <c r="E182">
        <f t="shared" si="28"/>
        <v>5</v>
      </c>
      <c r="F182" t="s">
        <v>53</v>
      </c>
      <c r="G182" t="s">
        <v>53</v>
      </c>
      <c r="H182" s="6">
        <f t="shared" si="20"/>
        <v>7.2</v>
      </c>
      <c r="I182" s="6">
        <f t="shared" si="21"/>
        <v>24.6</v>
      </c>
      <c r="J182" s="6" t="str">
        <f t="shared" si="22"/>
        <v/>
      </c>
      <c r="O182">
        <v>1</v>
      </c>
      <c r="P182" s="4">
        <f t="shared" si="23"/>
        <v>401.95000000000005</v>
      </c>
      <c r="AA182" s="4" t="str">
        <f t="shared" si="12"/>
        <v>Basalt</v>
      </c>
      <c r="AC182" t="str">
        <f t="shared" si="24"/>
        <v>BS</v>
      </c>
      <c r="AI182" s="17">
        <v>181</v>
      </c>
      <c r="AJ182">
        <v>86</v>
      </c>
      <c r="AL182">
        <v>401.8</v>
      </c>
      <c r="AM182">
        <v>402.1</v>
      </c>
      <c r="AN182" t="s">
        <v>551</v>
      </c>
      <c r="AQ182" s="22">
        <v>5</v>
      </c>
      <c r="AT182">
        <v>23</v>
      </c>
      <c r="AU182">
        <v>7.2</v>
      </c>
      <c r="AV182">
        <v>24.6</v>
      </c>
      <c r="AY182">
        <v>4.72</v>
      </c>
      <c r="BB182">
        <v>1.3380000000000001</v>
      </c>
      <c r="BC182">
        <v>1.046</v>
      </c>
      <c r="BD182">
        <v>2.0710000000000002</v>
      </c>
      <c r="BE182">
        <v>5.4000000000000004E-9</v>
      </c>
    </row>
    <row r="183" spans="2:57" hidden="1">
      <c r="B183" s="15" t="str">
        <f t="shared" si="18"/>
        <v>BHA-87</v>
      </c>
      <c r="D183" t="str">
        <f t="shared" si="19"/>
        <v/>
      </c>
      <c r="E183">
        <f t="shared" si="28"/>
        <v>1</v>
      </c>
      <c r="F183" t="s">
        <v>53</v>
      </c>
      <c r="G183" t="s">
        <v>53</v>
      </c>
      <c r="H183" s="6" t="str">
        <f t="shared" si="20"/>
        <v/>
      </c>
      <c r="I183" s="6" t="str">
        <f t="shared" si="21"/>
        <v/>
      </c>
      <c r="J183" s="6" t="str">
        <f t="shared" si="22"/>
        <v/>
      </c>
      <c r="O183">
        <v>1</v>
      </c>
      <c r="P183" s="4">
        <f t="shared" si="23"/>
        <v>405.6</v>
      </c>
      <c r="AA183" s="4" t="str">
        <f t="shared" si="12"/>
        <v>Basalt</v>
      </c>
      <c r="AC183" t="str">
        <f t="shared" si="24"/>
        <v>BS</v>
      </c>
      <c r="AI183" s="17">
        <v>182</v>
      </c>
      <c r="AJ183">
        <v>87</v>
      </c>
      <c r="AL183">
        <v>405.5</v>
      </c>
      <c r="AM183">
        <v>405.7</v>
      </c>
      <c r="AN183" t="s">
        <v>551</v>
      </c>
      <c r="AQ183" s="22">
        <v>1</v>
      </c>
      <c r="AX183">
        <v>7.57</v>
      </c>
      <c r="BE183">
        <v>5.4000000000000004E-9</v>
      </c>
    </row>
    <row r="184" spans="2:57" hidden="1">
      <c r="B184" s="15" t="str">
        <f t="shared" si="18"/>
        <v>BHA-88</v>
      </c>
      <c r="D184">
        <f t="shared" si="19"/>
        <v>1681</v>
      </c>
      <c r="E184">
        <v>7</v>
      </c>
      <c r="F184" t="s">
        <v>53</v>
      </c>
      <c r="G184" t="s">
        <v>53</v>
      </c>
      <c r="H184" s="6">
        <f t="shared" si="20"/>
        <v>8.1</v>
      </c>
      <c r="I184" s="6">
        <f t="shared" si="21"/>
        <v>5.6</v>
      </c>
      <c r="J184" s="6" t="str">
        <f t="shared" si="22"/>
        <v/>
      </c>
      <c r="O184">
        <v>3</v>
      </c>
      <c r="P184" s="4">
        <f t="shared" si="23"/>
        <v>408.65</v>
      </c>
      <c r="AA184" s="4" t="str">
        <f t="shared" si="12"/>
        <v>Pyroclastics</v>
      </c>
      <c r="AC184" t="str">
        <f t="shared" si="24"/>
        <v>PYR</v>
      </c>
      <c r="AI184" s="4">
        <v>183</v>
      </c>
      <c r="AJ184">
        <v>88</v>
      </c>
      <c r="AL184">
        <v>408.5</v>
      </c>
      <c r="AM184">
        <v>408.8</v>
      </c>
      <c r="AN184" t="s">
        <v>553</v>
      </c>
      <c r="AQ184" s="22">
        <v>7</v>
      </c>
      <c r="AT184">
        <v>16.5</v>
      </c>
      <c r="AU184">
        <v>8.1</v>
      </c>
      <c r="AV184">
        <v>5.6</v>
      </c>
      <c r="AY184">
        <v>1.23</v>
      </c>
      <c r="BE184">
        <v>5.4000000000000004E-9</v>
      </c>
    </row>
    <row r="185" spans="2:57" hidden="1">
      <c r="B185" s="15" t="str">
        <f t="shared" si="18"/>
        <v>BHA-89</v>
      </c>
      <c r="D185">
        <f t="shared" si="19"/>
        <v>2609</v>
      </c>
      <c r="E185">
        <f t="shared" ref="E185:E204" si="29">IF(AR185="",AQ185,AR185)</f>
        <v>4</v>
      </c>
      <c r="F185" t="s">
        <v>53</v>
      </c>
      <c r="G185" t="s">
        <v>53</v>
      </c>
      <c r="H185" s="6">
        <f t="shared" si="20"/>
        <v>58.8</v>
      </c>
      <c r="I185" s="6" t="str">
        <f t="shared" si="21"/>
        <v/>
      </c>
      <c r="J185" s="6" t="str">
        <f t="shared" si="22"/>
        <v/>
      </c>
      <c r="O185">
        <v>1</v>
      </c>
      <c r="P185" s="4">
        <f t="shared" si="23"/>
        <v>412.9</v>
      </c>
      <c r="AA185" s="4" t="str">
        <f t="shared" si="12"/>
        <v>Basalt</v>
      </c>
      <c r="AC185" t="str">
        <f t="shared" si="24"/>
        <v>BS</v>
      </c>
      <c r="AI185" s="17">
        <v>184</v>
      </c>
      <c r="AJ185">
        <v>89</v>
      </c>
      <c r="AL185">
        <v>412.8</v>
      </c>
      <c r="AM185">
        <v>413</v>
      </c>
      <c r="AN185" t="s">
        <v>551</v>
      </c>
      <c r="AQ185" s="22">
        <v>4</v>
      </c>
      <c r="AT185">
        <v>25.6</v>
      </c>
      <c r="AU185">
        <v>58.8</v>
      </c>
      <c r="AY185">
        <v>4.1100000000000003</v>
      </c>
    </row>
    <row r="186" spans="2:57" hidden="1">
      <c r="B186" s="15" t="str">
        <f t="shared" si="18"/>
        <v>BHA-90</v>
      </c>
      <c r="D186">
        <f t="shared" si="19"/>
        <v>2313</v>
      </c>
      <c r="E186">
        <f t="shared" si="29"/>
        <v>4</v>
      </c>
      <c r="F186" t="s">
        <v>53</v>
      </c>
      <c r="G186" t="s">
        <v>53</v>
      </c>
      <c r="H186" s="6">
        <f t="shared" si="20"/>
        <v>42.4</v>
      </c>
      <c r="I186" s="6">
        <f t="shared" si="21"/>
        <v>28.8</v>
      </c>
      <c r="J186" s="6">
        <f t="shared" si="22"/>
        <v>0.25</v>
      </c>
      <c r="O186">
        <v>1</v>
      </c>
      <c r="P186" s="4">
        <f t="shared" si="23"/>
        <v>415.1</v>
      </c>
      <c r="AA186" s="4" t="str">
        <f t="shared" ref="AA186:AA235" si="30">IF(AO186="",AN186,CONCATENATE(AN186,"/",AO186))</f>
        <v>Basalt</v>
      </c>
      <c r="AC186" t="str">
        <f t="shared" si="24"/>
        <v>BS</v>
      </c>
      <c r="AI186" s="17">
        <v>185</v>
      </c>
      <c r="AJ186">
        <v>90</v>
      </c>
      <c r="AL186">
        <v>415</v>
      </c>
      <c r="AM186">
        <v>415.2</v>
      </c>
      <c r="AN186" t="s">
        <v>551</v>
      </c>
      <c r="AQ186" s="22">
        <v>4</v>
      </c>
      <c r="AT186">
        <v>22.7</v>
      </c>
      <c r="AU186">
        <v>42.4</v>
      </c>
      <c r="AV186">
        <v>28.8</v>
      </c>
      <c r="AW186">
        <v>0.25</v>
      </c>
      <c r="AY186">
        <v>4.12</v>
      </c>
    </row>
    <row r="187" spans="2:57" hidden="1">
      <c r="B187" s="15" t="str">
        <f t="shared" si="18"/>
        <v>BHA-91</v>
      </c>
      <c r="D187">
        <f t="shared" si="19"/>
        <v>2650</v>
      </c>
      <c r="E187">
        <f t="shared" si="29"/>
        <v>3</v>
      </c>
      <c r="F187" t="s">
        <v>53</v>
      </c>
      <c r="G187" t="s">
        <v>53</v>
      </c>
      <c r="H187" s="6">
        <f t="shared" si="20"/>
        <v>72.5</v>
      </c>
      <c r="I187" s="6" t="str">
        <f t="shared" si="21"/>
        <v/>
      </c>
      <c r="J187" s="6" t="str">
        <f t="shared" si="22"/>
        <v/>
      </c>
      <c r="O187">
        <v>1</v>
      </c>
      <c r="P187" s="4">
        <f t="shared" si="23"/>
        <v>418.79999999999995</v>
      </c>
      <c r="AA187" s="4" t="str">
        <f t="shared" si="30"/>
        <v>Basalt</v>
      </c>
      <c r="AC187" t="str">
        <f t="shared" si="24"/>
        <v>BS</v>
      </c>
      <c r="AI187" s="17">
        <v>186</v>
      </c>
      <c r="AJ187">
        <v>91</v>
      </c>
      <c r="AL187">
        <v>418.7</v>
      </c>
      <c r="AM187">
        <v>418.9</v>
      </c>
      <c r="AN187" t="s">
        <v>551</v>
      </c>
      <c r="AQ187" s="22">
        <v>3</v>
      </c>
      <c r="AT187">
        <v>26</v>
      </c>
      <c r="AU187">
        <v>72.5</v>
      </c>
      <c r="BE187">
        <v>3.5999999999999998E-11</v>
      </c>
    </row>
    <row r="188" spans="2:57" hidden="1">
      <c r="B188" s="15" t="str">
        <f t="shared" si="18"/>
        <v>BHA-92</v>
      </c>
      <c r="D188">
        <f t="shared" si="19"/>
        <v>2833</v>
      </c>
      <c r="E188">
        <f t="shared" si="29"/>
        <v>1</v>
      </c>
      <c r="F188" t="s">
        <v>53</v>
      </c>
      <c r="G188" t="s">
        <v>53</v>
      </c>
      <c r="H188" s="6">
        <f t="shared" si="20"/>
        <v>47.2</v>
      </c>
      <c r="I188" s="6" t="str">
        <f t="shared" si="21"/>
        <v/>
      </c>
      <c r="J188" s="6" t="str">
        <f t="shared" si="22"/>
        <v/>
      </c>
      <c r="O188">
        <v>1</v>
      </c>
      <c r="P188" s="4">
        <f t="shared" si="23"/>
        <v>422.29999999999995</v>
      </c>
      <c r="AA188" s="4" t="str">
        <f t="shared" si="30"/>
        <v>Basalt</v>
      </c>
      <c r="AC188" t="str">
        <f t="shared" si="24"/>
        <v>BS</v>
      </c>
      <c r="AI188" s="4">
        <v>187</v>
      </c>
      <c r="AJ188">
        <v>92</v>
      </c>
      <c r="AL188">
        <v>422.2</v>
      </c>
      <c r="AM188">
        <v>422.4</v>
      </c>
      <c r="AN188" t="s">
        <v>551</v>
      </c>
      <c r="AQ188" s="22">
        <v>1</v>
      </c>
      <c r="AT188">
        <v>27.8</v>
      </c>
      <c r="AU188">
        <v>47.2</v>
      </c>
      <c r="AY188">
        <v>17.12</v>
      </c>
      <c r="BB188">
        <v>4.9660000000000002</v>
      </c>
      <c r="BC188">
        <v>5.9480000000000004</v>
      </c>
      <c r="BD188">
        <v>10.282</v>
      </c>
    </row>
    <row r="189" spans="2:57" hidden="1">
      <c r="B189" s="15" t="str">
        <f t="shared" si="18"/>
        <v>BHA-93</v>
      </c>
      <c r="D189">
        <f t="shared" si="19"/>
        <v>2833</v>
      </c>
      <c r="E189">
        <f t="shared" si="29"/>
        <v>1</v>
      </c>
      <c r="F189" t="s">
        <v>53</v>
      </c>
      <c r="G189" t="s">
        <v>53</v>
      </c>
      <c r="H189" s="6">
        <f t="shared" si="20"/>
        <v>115.3</v>
      </c>
      <c r="I189" s="6" t="str">
        <f t="shared" si="21"/>
        <v/>
      </c>
      <c r="J189" s="6" t="str">
        <f t="shared" si="22"/>
        <v/>
      </c>
      <c r="O189">
        <v>1</v>
      </c>
      <c r="P189" s="4">
        <f t="shared" si="23"/>
        <v>424.5</v>
      </c>
      <c r="AA189" s="4" t="str">
        <f t="shared" si="30"/>
        <v>Basalt</v>
      </c>
      <c r="AC189" t="str">
        <f t="shared" si="24"/>
        <v>BS</v>
      </c>
      <c r="AI189" s="17">
        <v>188</v>
      </c>
      <c r="AJ189">
        <v>93</v>
      </c>
      <c r="AL189">
        <v>424.4</v>
      </c>
      <c r="AM189">
        <v>424.6</v>
      </c>
      <c r="AN189" t="s">
        <v>551</v>
      </c>
      <c r="AQ189" s="22">
        <v>1</v>
      </c>
      <c r="AT189">
        <v>27.8</v>
      </c>
      <c r="AU189">
        <v>115.3</v>
      </c>
      <c r="AY189">
        <v>18.03</v>
      </c>
      <c r="BB189">
        <v>2.2069999999999999</v>
      </c>
      <c r="BC189">
        <v>3.2010000000000001</v>
      </c>
      <c r="BD189">
        <v>14.976000000000001</v>
      </c>
    </row>
    <row r="190" spans="2:57" hidden="1">
      <c r="B190" s="15" t="str">
        <f t="shared" si="18"/>
        <v>BHA-94</v>
      </c>
      <c r="D190">
        <f t="shared" si="19"/>
        <v>2823</v>
      </c>
      <c r="E190">
        <f t="shared" si="29"/>
        <v>1</v>
      </c>
      <c r="F190" t="s">
        <v>53</v>
      </c>
      <c r="G190" t="s">
        <v>53</v>
      </c>
      <c r="H190" s="6">
        <f t="shared" si="20"/>
        <v>130.1</v>
      </c>
      <c r="I190" s="6" t="str">
        <f t="shared" si="21"/>
        <v/>
      </c>
      <c r="J190" s="6" t="str">
        <f t="shared" si="22"/>
        <v/>
      </c>
      <c r="O190">
        <v>1</v>
      </c>
      <c r="P190" s="4">
        <f t="shared" si="23"/>
        <v>428.1</v>
      </c>
      <c r="AA190" s="4" t="str">
        <f t="shared" si="30"/>
        <v>Basalt</v>
      </c>
      <c r="AC190" t="str">
        <f t="shared" si="24"/>
        <v>BS</v>
      </c>
      <c r="AI190" s="17">
        <v>189</v>
      </c>
      <c r="AJ190">
        <v>94</v>
      </c>
      <c r="AL190">
        <v>428</v>
      </c>
      <c r="AM190">
        <v>428.2</v>
      </c>
      <c r="AN190" t="s">
        <v>551</v>
      </c>
      <c r="AQ190" s="22">
        <v>1</v>
      </c>
      <c r="AT190">
        <v>27.7</v>
      </c>
      <c r="AU190">
        <v>130.1</v>
      </c>
      <c r="BB190">
        <v>2.2069999999999999</v>
      </c>
      <c r="BC190">
        <v>3.2010000000000001</v>
      </c>
      <c r="BD190">
        <v>14.976000000000001</v>
      </c>
    </row>
    <row r="191" spans="2:57" hidden="1">
      <c r="B191" s="15" t="str">
        <f t="shared" si="18"/>
        <v>BHA-95</v>
      </c>
      <c r="D191">
        <f t="shared" si="19"/>
        <v>2844</v>
      </c>
      <c r="E191">
        <f t="shared" si="29"/>
        <v>1</v>
      </c>
      <c r="F191" t="s">
        <v>53</v>
      </c>
      <c r="G191" t="s">
        <v>53</v>
      </c>
      <c r="H191" s="6">
        <f t="shared" si="20"/>
        <v>113.6</v>
      </c>
      <c r="I191" s="6">
        <f t="shared" si="21"/>
        <v>67.2</v>
      </c>
      <c r="J191" s="6">
        <f t="shared" si="22"/>
        <v>0.27</v>
      </c>
      <c r="O191">
        <v>1</v>
      </c>
      <c r="P191" s="4">
        <f t="shared" si="23"/>
        <v>430.1</v>
      </c>
      <c r="AA191" s="4" t="str">
        <f t="shared" si="30"/>
        <v>Basalt</v>
      </c>
      <c r="AC191" t="str">
        <f t="shared" si="24"/>
        <v>BS</v>
      </c>
      <c r="AI191" s="17">
        <v>190</v>
      </c>
      <c r="AJ191">
        <v>95</v>
      </c>
      <c r="AL191">
        <v>430</v>
      </c>
      <c r="AM191">
        <v>430.2</v>
      </c>
      <c r="AN191" t="s">
        <v>551</v>
      </c>
      <c r="AQ191" s="22">
        <v>1</v>
      </c>
      <c r="AT191">
        <v>27.9</v>
      </c>
      <c r="AU191">
        <v>113.6</v>
      </c>
      <c r="AV191">
        <v>67.2</v>
      </c>
      <c r="AW191">
        <v>0.27</v>
      </c>
      <c r="AY191">
        <v>19.649999999999999</v>
      </c>
      <c r="BB191">
        <v>2.2069999999999999</v>
      </c>
      <c r="BC191">
        <v>3.2010000000000001</v>
      </c>
      <c r="BD191">
        <v>14.976000000000001</v>
      </c>
    </row>
    <row r="192" spans="2:57" hidden="1">
      <c r="B192" s="15" t="str">
        <f t="shared" si="18"/>
        <v>BHA-96</v>
      </c>
      <c r="D192">
        <f t="shared" si="19"/>
        <v>2793</v>
      </c>
      <c r="E192">
        <f t="shared" si="29"/>
        <v>1</v>
      </c>
      <c r="F192" t="s">
        <v>53</v>
      </c>
      <c r="G192" t="s">
        <v>53</v>
      </c>
      <c r="H192" s="6" t="str">
        <f t="shared" si="20"/>
        <v/>
      </c>
      <c r="I192" s="6" t="str">
        <f t="shared" si="21"/>
        <v/>
      </c>
      <c r="J192" s="6" t="str">
        <f t="shared" si="22"/>
        <v/>
      </c>
      <c r="O192">
        <v>1</v>
      </c>
      <c r="P192" s="4">
        <f t="shared" si="23"/>
        <v>433.45</v>
      </c>
      <c r="AA192" s="4" t="str">
        <f t="shared" si="30"/>
        <v>Basalt</v>
      </c>
      <c r="AC192" t="str">
        <f t="shared" si="24"/>
        <v>BS</v>
      </c>
      <c r="AI192" s="4">
        <v>191</v>
      </c>
      <c r="AJ192">
        <v>96</v>
      </c>
      <c r="AL192">
        <v>433.4</v>
      </c>
      <c r="AM192">
        <v>433.5</v>
      </c>
      <c r="AN192" t="s">
        <v>551</v>
      </c>
      <c r="AQ192" s="22">
        <v>1</v>
      </c>
      <c r="AT192">
        <v>27.4</v>
      </c>
      <c r="AX192">
        <v>0.69</v>
      </c>
      <c r="AY192">
        <v>5.66</v>
      </c>
    </row>
    <row r="193" spans="2:57" hidden="1">
      <c r="B193" s="15" t="str">
        <f t="shared" si="18"/>
        <v>BHA-97</v>
      </c>
      <c r="D193">
        <f t="shared" si="19"/>
        <v>2864</v>
      </c>
      <c r="E193">
        <f t="shared" si="29"/>
        <v>0.05</v>
      </c>
      <c r="F193" t="s">
        <v>53</v>
      </c>
      <c r="G193" t="s">
        <v>53</v>
      </c>
      <c r="H193" s="6">
        <f t="shared" si="20"/>
        <v>92</v>
      </c>
      <c r="I193" s="6" t="str">
        <f t="shared" si="21"/>
        <v/>
      </c>
      <c r="J193" s="6" t="str">
        <f t="shared" si="22"/>
        <v/>
      </c>
      <c r="O193">
        <v>1</v>
      </c>
      <c r="P193" s="4">
        <f t="shared" si="23"/>
        <v>439.05</v>
      </c>
      <c r="AA193" s="4" t="str">
        <f t="shared" si="30"/>
        <v>Basalt</v>
      </c>
      <c r="AC193" t="str">
        <f t="shared" si="24"/>
        <v>BS</v>
      </c>
      <c r="AI193" s="17">
        <v>192</v>
      </c>
      <c r="AJ193">
        <v>97</v>
      </c>
      <c r="AL193">
        <v>439</v>
      </c>
      <c r="AM193">
        <v>439.1</v>
      </c>
      <c r="AN193" t="s">
        <v>551</v>
      </c>
      <c r="AQ193" s="22">
        <v>0</v>
      </c>
      <c r="AR193" s="22">
        <f>IF(AQ193=0,0.05,"")</f>
        <v>0.05</v>
      </c>
      <c r="AT193">
        <v>28.1</v>
      </c>
      <c r="AU193">
        <v>92</v>
      </c>
      <c r="BB193">
        <v>3.1150000000000002</v>
      </c>
      <c r="BC193">
        <v>3.7269999999999999</v>
      </c>
      <c r="BD193">
        <v>9.6280000000000001</v>
      </c>
    </row>
    <row r="194" spans="2:57" hidden="1">
      <c r="B194" s="15" t="str">
        <f t="shared" si="18"/>
        <v>BHA-98</v>
      </c>
      <c r="D194">
        <f t="shared" si="19"/>
        <v>2782</v>
      </c>
      <c r="E194">
        <f t="shared" si="29"/>
        <v>1</v>
      </c>
      <c r="F194" t="s">
        <v>53</v>
      </c>
      <c r="G194" t="s">
        <v>53</v>
      </c>
      <c r="H194" s="6" t="str">
        <f t="shared" si="20"/>
        <v/>
      </c>
      <c r="I194" s="6" t="str">
        <f t="shared" si="21"/>
        <v/>
      </c>
      <c r="J194" s="6" t="str">
        <f t="shared" si="22"/>
        <v/>
      </c>
      <c r="O194">
        <v>1</v>
      </c>
      <c r="P194" s="4">
        <f t="shared" si="23"/>
        <v>440</v>
      </c>
      <c r="AA194" s="4" t="str">
        <f t="shared" si="30"/>
        <v>Basalt</v>
      </c>
      <c r="AC194" t="str">
        <f t="shared" si="24"/>
        <v>BS</v>
      </c>
      <c r="AI194" s="17">
        <v>193</v>
      </c>
      <c r="AJ194">
        <v>98</v>
      </c>
      <c r="AL194">
        <v>439.9</v>
      </c>
      <c r="AM194">
        <v>440.1</v>
      </c>
      <c r="AN194" t="s">
        <v>551</v>
      </c>
      <c r="AQ194" s="22">
        <v>1</v>
      </c>
      <c r="AR194" s="22" t="str">
        <f t="shared" ref="AR194:AR235" si="31">IF(AQ194=0,0.05,"")</f>
        <v/>
      </c>
      <c r="AT194">
        <v>27.3</v>
      </c>
      <c r="AY194">
        <v>4.28</v>
      </c>
      <c r="BB194">
        <v>3.1150000000000002</v>
      </c>
      <c r="BC194">
        <v>3.7269999999999999</v>
      </c>
      <c r="BD194">
        <v>9.6280000000000001</v>
      </c>
      <c r="BE194">
        <v>2.9000000000000002E-6</v>
      </c>
    </row>
    <row r="195" spans="2:57" hidden="1">
      <c r="B195" s="15" t="str">
        <f t="shared" si="18"/>
        <v>BHA-99</v>
      </c>
      <c r="D195">
        <f t="shared" si="19"/>
        <v>2212</v>
      </c>
      <c r="E195">
        <f t="shared" si="29"/>
        <v>6</v>
      </c>
      <c r="F195" t="s">
        <v>53</v>
      </c>
      <c r="G195" t="s">
        <v>53</v>
      </c>
      <c r="H195" s="6">
        <f t="shared" si="20"/>
        <v>5.3</v>
      </c>
      <c r="I195" s="6">
        <f t="shared" si="21"/>
        <v>9.1</v>
      </c>
      <c r="J195" s="6">
        <f t="shared" si="22"/>
        <v>0.1</v>
      </c>
      <c r="O195">
        <v>1</v>
      </c>
      <c r="P195" s="4">
        <f t="shared" si="23"/>
        <v>442.1</v>
      </c>
      <c r="AA195" s="4" t="str">
        <f t="shared" si="30"/>
        <v>Basalt highly weathered</v>
      </c>
      <c r="AC195" t="str">
        <f t="shared" si="24"/>
        <v>BS</v>
      </c>
      <c r="AI195" s="17">
        <v>194</v>
      </c>
      <c r="AJ195">
        <v>99</v>
      </c>
      <c r="AL195">
        <v>442</v>
      </c>
      <c r="AM195">
        <v>442.2</v>
      </c>
      <c r="AN195" s="11" t="s">
        <v>561</v>
      </c>
      <c r="AQ195" s="22">
        <v>6</v>
      </c>
      <c r="AR195" s="22" t="str">
        <f t="shared" si="31"/>
        <v/>
      </c>
      <c r="AT195">
        <v>21.7</v>
      </c>
      <c r="AU195">
        <v>5.3</v>
      </c>
      <c r="AV195">
        <v>9.1</v>
      </c>
      <c r="AW195">
        <v>0.1</v>
      </c>
    </row>
    <row r="196" spans="2:57" hidden="1">
      <c r="B196" s="15" t="str">
        <f t="shared" si="18"/>
        <v>BHA-100</v>
      </c>
      <c r="D196">
        <f t="shared" si="19"/>
        <v>2324</v>
      </c>
      <c r="E196">
        <f t="shared" si="29"/>
        <v>5</v>
      </c>
      <c r="F196" t="s">
        <v>53</v>
      </c>
      <c r="G196" t="s">
        <v>53</v>
      </c>
      <c r="H196" s="6">
        <f t="shared" si="20"/>
        <v>25.8</v>
      </c>
      <c r="I196" s="6" t="str">
        <f t="shared" si="21"/>
        <v/>
      </c>
      <c r="J196" s="6" t="str">
        <f t="shared" si="22"/>
        <v/>
      </c>
      <c r="O196">
        <v>1</v>
      </c>
      <c r="P196" s="4">
        <f t="shared" si="23"/>
        <v>444.4</v>
      </c>
      <c r="AA196" s="4" t="str">
        <f t="shared" si="30"/>
        <v>Basalt</v>
      </c>
      <c r="AC196" t="str">
        <f t="shared" si="24"/>
        <v>BS</v>
      </c>
      <c r="AI196" s="4">
        <v>195</v>
      </c>
      <c r="AJ196">
        <v>100</v>
      </c>
      <c r="AL196">
        <v>444.3</v>
      </c>
      <c r="AM196">
        <v>444.5</v>
      </c>
      <c r="AN196" t="s">
        <v>551</v>
      </c>
      <c r="AQ196" s="22">
        <v>5</v>
      </c>
      <c r="AR196" s="22" t="str">
        <f t="shared" si="31"/>
        <v/>
      </c>
      <c r="AT196">
        <v>22.8</v>
      </c>
      <c r="AU196">
        <v>25.8</v>
      </c>
      <c r="AY196">
        <v>5</v>
      </c>
      <c r="BB196">
        <v>4.2439999999999998</v>
      </c>
      <c r="BC196">
        <v>4.1970000000000001</v>
      </c>
      <c r="BD196">
        <v>7.5510000000000002</v>
      </c>
    </row>
    <row r="197" spans="2:57" hidden="1">
      <c r="B197" s="15" t="str">
        <f t="shared" si="18"/>
        <v>BHA-101</v>
      </c>
      <c r="D197">
        <f t="shared" si="19"/>
        <v>2161</v>
      </c>
      <c r="E197">
        <f t="shared" si="29"/>
        <v>5</v>
      </c>
      <c r="F197" t="s">
        <v>53</v>
      </c>
      <c r="G197" t="s">
        <v>53</v>
      </c>
      <c r="H197" s="6" t="str">
        <f t="shared" si="20"/>
        <v/>
      </c>
      <c r="I197" s="6" t="str">
        <f t="shared" si="21"/>
        <v/>
      </c>
      <c r="J197" s="6" t="str">
        <f t="shared" si="22"/>
        <v/>
      </c>
      <c r="O197">
        <v>1</v>
      </c>
      <c r="P197" s="4">
        <f t="shared" si="23"/>
        <v>447.05</v>
      </c>
      <c r="AA197" s="4" t="str">
        <f t="shared" si="30"/>
        <v>Basalt</v>
      </c>
      <c r="AC197" t="str">
        <f t="shared" si="24"/>
        <v>BS</v>
      </c>
      <c r="AI197" s="17">
        <v>196</v>
      </c>
      <c r="AJ197">
        <v>101</v>
      </c>
      <c r="AL197">
        <v>447</v>
      </c>
      <c r="AM197">
        <v>447.1</v>
      </c>
      <c r="AN197" t="s">
        <v>551</v>
      </c>
      <c r="AQ197" s="22">
        <v>5</v>
      </c>
      <c r="AR197" s="22" t="str">
        <f t="shared" si="31"/>
        <v/>
      </c>
      <c r="AT197">
        <v>21.2</v>
      </c>
      <c r="AX197">
        <v>1.84</v>
      </c>
      <c r="AY197">
        <v>4.46</v>
      </c>
    </row>
    <row r="198" spans="2:57" hidden="1">
      <c r="B198" s="15" t="str">
        <f t="shared" si="18"/>
        <v>BHA-102</v>
      </c>
      <c r="D198">
        <f t="shared" si="19"/>
        <v>2161</v>
      </c>
      <c r="E198">
        <f t="shared" si="29"/>
        <v>7</v>
      </c>
      <c r="F198" t="s">
        <v>53</v>
      </c>
      <c r="G198" t="s">
        <v>53</v>
      </c>
      <c r="H198" s="6">
        <f t="shared" si="20"/>
        <v>25.8</v>
      </c>
      <c r="I198" s="6" t="str">
        <f t="shared" si="21"/>
        <v/>
      </c>
      <c r="J198" s="6" t="str">
        <f t="shared" si="22"/>
        <v/>
      </c>
      <c r="O198">
        <v>1</v>
      </c>
      <c r="P198" s="4">
        <f t="shared" si="23"/>
        <v>450</v>
      </c>
      <c r="AA198" s="4" t="str">
        <f t="shared" si="30"/>
        <v>Basalt</v>
      </c>
      <c r="AC198" t="str">
        <f t="shared" si="24"/>
        <v>BS</v>
      </c>
      <c r="AI198" s="17">
        <v>197</v>
      </c>
      <c r="AJ198">
        <v>102</v>
      </c>
      <c r="AL198">
        <v>449.9</v>
      </c>
      <c r="AM198">
        <v>450.1</v>
      </c>
      <c r="AN198" t="s">
        <v>551</v>
      </c>
      <c r="AQ198" s="22">
        <v>7</v>
      </c>
      <c r="AR198" s="22" t="str">
        <f t="shared" si="31"/>
        <v/>
      </c>
      <c r="AT198">
        <v>21.2</v>
      </c>
      <c r="AU198">
        <v>25.8</v>
      </c>
      <c r="AY198">
        <v>3.1</v>
      </c>
    </row>
    <row r="199" spans="2:57" hidden="1">
      <c r="B199" s="15" t="str">
        <f t="shared" si="18"/>
        <v>BHA-103</v>
      </c>
      <c r="D199">
        <f t="shared" si="19"/>
        <v>2232</v>
      </c>
      <c r="E199">
        <f t="shared" si="29"/>
        <v>5</v>
      </c>
      <c r="F199" t="s">
        <v>53</v>
      </c>
      <c r="G199" t="s">
        <v>53</v>
      </c>
      <c r="H199" s="6">
        <f t="shared" si="20"/>
        <v>10</v>
      </c>
      <c r="I199" s="6" t="str">
        <f t="shared" si="21"/>
        <v/>
      </c>
      <c r="J199" s="6" t="str">
        <f t="shared" si="22"/>
        <v/>
      </c>
      <c r="O199">
        <v>1</v>
      </c>
      <c r="P199" s="4">
        <f t="shared" si="23"/>
        <v>455</v>
      </c>
      <c r="AA199" s="4" t="str">
        <f t="shared" si="30"/>
        <v>Basalt</v>
      </c>
      <c r="AC199" t="str">
        <f t="shared" si="24"/>
        <v>BS</v>
      </c>
      <c r="AI199" s="17">
        <v>198</v>
      </c>
      <c r="AJ199">
        <v>103</v>
      </c>
      <c r="AL199">
        <v>454.9</v>
      </c>
      <c r="AM199">
        <v>455.1</v>
      </c>
      <c r="AN199" t="s">
        <v>551</v>
      </c>
      <c r="AQ199" s="22">
        <v>5</v>
      </c>
      <c r="AR199" s="22" t="str">
        <f t="shared" si="31"/>
        <v/>
      </c>
      <c r="AT199">
        <v>21.9</v>
      </c>
      <c r="AU199">
        <v>10</v>
      </c>
      <c r="BB199">
        <v>4.9429999999999996</v>
      </c>
      <c r="BC199">
        <v>5.2050000000000001</v>
      </c>
      <c r="BD199">
        <v>7.11</v>
      </c>
      <c r="BE199">
        <v>6.8999999999999996E-7</v>
      </c>
    </row>
    <row r="200" spans="2:57" hidden="1">
      <c r="B200" s="15" t="str">
        <f t="shared" si="18"/>
        <v>BHA-104</v>
      </c>
      <c r="D200">
        <f t="shared" si="19"/>
        <v>2650</v>
      </c>
      <c r="E200">
        <f t="shared" si="29"/>
        <v>2</v>
      </c>
      <c r="F200" t="s">
        <v>53</v>
      </c>
      <c r="G200" t="s">
        <v>53</v>
      </c>
      <c r="H200" s="6">
        <f t="shared" si="20"/>
        <v>44</v>
      </c>
      <c r="I200" s="6">
        <f t="shared" si="21"/>
        <v>45.5</v>
      </c>
      <c r="J200" s="6">
        <f t="shared" si="22"/>
        <v>0.2</v>
      </c>
      <c r="O200">
        <v>1</v>
      </c>
      <c r="P200" s="4">
        <f t="shared" si="23"/>
        <v>458.29999999999995</v>
      </c>
      <c r="AA200" s="4" t="str">
        <f t="shared" si="30"/>
        <v>Basalt</v>
      </c>
      <c r="AC200" t="str">
        <f t="shared" si="24"/>
        <v>BS</v>
      </c>
      <c r="AI200" s="4">
        <v>199</v>
      </c>
      <c r="AJ200">
        <v>104</v>
      </c>
      <c r="AL200">
        <v>458.2</v>
      </c>
      <c r="AM200">
        <v>458.4</v>
      </c>
      <c r="AN200" t="s">
        <v>551</v>
      </c>
      <c r="AQ200" s="22">
        <v>2</v>
      </c>
      <c r="AR200" s="22" t="str">
        <f t="shared" si="31"/>
        <v/>
      </c>
      <c r="AT200">
        <v>26</v>
      </c>
      <c r="AU200">
        <v>44</v>
      </c>
      <c r="AV200">
        <v>45.5</v>
      </c>
      <c r="AW200">
        <v>0.2</v>
      </c>
      <c r="AY200">
        <v>8.81</v>
      </c>
    </row>
    <row r="201" spans="2:57" hidden="1">
      <c r="B201" s="15" t="str">
        <f t="shared" si="18"/>
        <v>BHA-105</v>
      </c>
      <c r="D201">
        <f t="shared" si="19"/>
        <v>2222</v>
      </c>
      <c r="E201">
        <f t="shared" si="29"/>
        <v>6</v>
      </c>
      <c r="F201" t="s">
        <v>53</v>
      </c>
      <c r="G201" t="s">
        <v>53</v>
      </c>
      <c r="H201" s="6">
        <f t="shared" si="20"/>
        <v>14.5</v>
      </c>
      <c r="I201" s="6" t="str">
        <f t="shared" si="21"/>
        <v/>
      </c>
      <c r="J201" s="6" t="str">
        <f t="shared" si="22"/>
        <v/>
      </c>
      <c r="O201">
        <v>1</v>
      </c>
      <c r="P201" s="4">
        <f t="shared" si="23"/>
        <v>460.20000000000005</v>
      </c>
      <c r="AA201" s="4" t="str">
        <f t="shared" si="30"/>
        <v>Basalt</v>
      </c>
      <c r="AC201" t="str">
        <f t="shared" si="24"/>
        <v>BS</v>
      </c>
      <c r="AI201" s="17">
        <v>200</v>
      </c>
      <c r="AJ201">
        <v>105</v>
      </c>
      <c r="AL201">
        <v>460.1</v>
      </c>
      <c r="AM201">
        <v>460.3</v>
      </c>
      <c r="AN201" t="s">
        <v>551</v>
      </c>
      <c r="AQ201" s="22">
        <v>6</v>
      </c>
      <c r="AR201" s="22" t="str">
        <f t="shared" si="31"/>
        <v/>
      </c>
      <c r="AT201">
        <v>21.8</v>
      </c>
      <c r="AU201">
        <v>14.5</v>
      </c>
      <c r="AY201">
        <v>1.65</v>
      </c>
    </row>
    <row r="202" spans="2:57" hidden="1">
      <c r="B202" s="15" t="str">
        <f t="shared" si="18"/>
        <v>BHA-106</v>
      </c>
      <c r="D202">
        <f t="shared" si="19"/>
        <v>2324</v>
      </c>
      <c r="E202">
        <f t="shared" si="29"/>
        <v>6</v>
      </c>
      <c r="F202" t="s">
        <v>53</v>
      </c>
      <c r="G202" t="s">
        <v>53</v>
      </c>
      <c r="H202" s="6">
        <f t="shared" si="20"/>
        <v>21</v>
      </c>
      <c r="I202" s="6">
        <f t="shared" si="21"/>
        <v>10.5</v>
      </c>
      <c r="J202" s="6">
        <f t="shared" si="22"/>
        <v>0.15</v>
      </c>
      <c r="O202">
        <v>1</v>
      </c>
      <c r="P202" s="4">
        <f t="shared" si="23"/>
        <v>465.04999999999995</v>
      </c>
      <c r="AA202" s="4" t="str">
        <f t="shared" si="30"/>
        <v>Basalt</v>
      </c>
      <c r="AC202" t="str">
        <f t="shared" si="24"/>
        <v>BS</v>
      </c>
      <c r="AI202" s="17">
        <v>201</v>
      </c>
      <c r="AJ202">
        <v>106</v>
      </c>
      <c r="AL202">
        <v>464.9</v>
      </c>
      <c r="AM202">
        <v>465.2</v>
      </c>
      <c r="AN202" t="s">
        <v>551</v>
      </c>
      <c r="AQ202" s="22">
        <v>6</v>
      </c>
      <c r="AR202" s="22" t="str">
        <f t="shared" si="31"/>
        <v/>
      </c>
      <c r="AT202">
        <v>22.8</v>
      </c>
      <c r="AU202">
        <v>21</v>
      </c>
      <c r="AV202">
        <v>10.5</v>
      </c>
      <c r="AW202">
        <v>0.15</v>
      </c>
    </row>
    <row r="203" spans="2:57" hidden="1">
      <c r="B203" s="15" t="str">
        <f t="shared" si="18"/>
        <v>BHA-107</v>
      </c>
      <c r="D203">
        <f t="shared" si="19"/>
        <v>2680</v>
      </c>
      <c r="E203">
        <f t="shared" si="29"/>
        <v>2</v>
      </c>
      <c r="F203" t="s">
        <v>53</v>
      </c>
      <c r="G203" t="s">
        <v>53</v>
      </c>
      <c r="H203" s="6">
        <f t="shared" si="20"/>
        <v>30.1</v>
      </c>
      <c r="I203" s="6" t="str">
        <f t="shared" si="21"/>
        <v/>
      </c>
      <c r="J203" s="6" t="str">
        <f t="shared" si="22"/>
        <v/>
      </c>
      <c r="O203">
        <v>1</v>
      </c>
      <c r="P203" s="4">
        <f t="shared" si="23"/>
        <v>467.6</v>
      </c>
      <c r="AA203" s="4" t="str">
        <f t="shared" si="30"/>
        <v>Basalt</v>
      </c>
      <c r="AC203" t="str">
        <f t="shared" si="24"/>
        <v>BS</v>
      </c>
      <c r="AI203" s="17">
        <v>202</v>
      </c>
      <c r="AJ203">
        <v>107</v>
      </c>
      <c r="AL203">
        <v>467.5</v>
      </c>
      <c r="AM203">
        <v>467.7</v>
      </c>
      <c r="AN203" t="s">
        <v>551</v>
      </c>
      <c r="AQ203" s="22">
        <v>2</v>
      </c>
      <c r="AR203" s="22" t="str">
        <f t="shared" si="31"/>
        <v/>
      </c>
      <c r="AT203">
        <v>26.3</v>
      </c>
      <c r="AU203">
        <v>30.1</v>
      </c>
    </row>
    <row r="204" spans="2:57" hidden="1">
      <c r="B204" s="15" t="str">
        <f t="shared" si="18"/>
        <v>BHA-108</v>
      </c>
      <c r="D204">
        <f t="shared" si="19"/>
        <v>2874</v>
      </c>
      <c r="E204">
        <f t="shared" si="29"/>
        <v>1</v>
      </c>
      <c r="F204" t="s">
        <v>53</v>
      </c>
      <c r="G204" t="s">
        <v>53</v>
      </c>
      <c r="H204" s="6">
        <f t="shared" si="20"/>
        <v>44</v>
      </c>
      <c r="I204" s="6" t="str">
        <f t="shared" si="21"/>
        <v/>
      </c>
      <c r="J204" s="6" t="str">
        <f t="shared" si="22"/>
        <v/>
      </c>
      <c r="O204">
        <v>1</v>
      </c>
      <c r="P204" s="4">
        <f t="shared" si="23"/>
        <v>471.4</v>
      </c>
      <c r="AA204" s="4" t="str">
        <f t="shared" si="30"/>
        <v>Basalt</v>
      </c>
      <c r="AC204" t="str">
        <f t="shared" si="24"/>
        <v>BS</v>
      </c>
      <c r="AI204" s="4">
        <v>203</v>
      </c>
      <c r="AJ204">
        <v>108</v>
      </c>
      <c r="AL204">
        <v>471.3</v>
      </c>
      <c r="AM204">
        <v>471.5</v>
      </c>
      <c r="AN204" t="s">
        <v>551</v>
      </c>
      <c r="AQ204" s="22">
        <v>1</v>
      </c>
      <c r="AR204" s="22" t="str">
        <f t="shared" si="31"/>
        <v/>
      </c>
      <c r="AT204">
        <v>28.2</v>
      </c>
      <c r="AU204">
        <v>44</v>
      </c>
    </row>
    <row r="205" spans="2:57" hidden="1">
      <c r="B205" s="15" t="str">
        <f t="shared" si="18"/>
        <v>BHA-109</v>
      </c>
      <c r="D205">
        <f t="shared" si="19"/>
        <v>2008</v>
      </c>
      <c r="E205">
        <v>7</v>
      </c>
      <c r="F205" t="s">
        <v>53</v>
      </c>
      <c r="G205" t="s">
        <v>53</v>
      </c>
      <c r="H205" s="6" t="str">
        <f t="shared" si="20"/>
        <v/>
      </c>
      <c r="I205" s="6" t="str">
        <f t="shared" si="21"/>
        <v/>
      </c>
      <c r="J205" s="6" t="str">
        <f t="shared" si="22"/>
        <v/>
      </c>
      <c r="O205">
        <v>3</v>
      </c>
      <c r="P205" s="4">
        <f t="shared" si="23"/>
        <v>474.6</v>
      </c>
      <c r="AA205" s="4" t="str">
        <f t="shared" si="30"/>
        <v>Pyroclastics highly weathered</v>
      </c>
      <c r="AC205" t="str">
        <f t="shared" si="24"/>
        <v>PYR</v>
      </c>
      <c r="AI205" s="17">
        <v>204</v>
      </c>
      <c r="AJ205">
        <v>109</v>
      </c>
      <c r="AL205">
        <v>474.5</v>
      </c>
      <c r="AM205">
        <v>474.7</v>
      </c>
      <c r="AN205" t="s">
        <v>560</v>
      </c>
      <c r="AQ205" s="22">
        <v>7</v>
      </c>
      <c r="AR205" s="22" t="str">
        <f t="shared" si="31"/>
        <v/>
      </c>
      <c r="AT205">
        <v>19.7</v>
      </c>
      <c r="AY205">
        <v>1.56</v>
      </c>
    </row>
    <row r="206" spans="2:57" hidden="1">
      <c r="B206" s="15" t="str">
        <f t="shared" si="18"/>
        <v>BHA-110</v>
      </c>
      <c r="D206">
        <f t="shared" si="19"/>
        <v>2140</v>
      </c>
      <c r="E206">
        <f t="shared" ref="E206:E210" si="32">IF(AR206="",AQ206,AR206)</f>
        <v>4</v>
      </c>
      <c r="F206" t="s">
        <v>53</v>
      </c>
      <c r="G206" t="s">
        <v>53</v>
      </c>
      <c r="H206" s="6">
        <f t="shared" si="20"/>
        <v>31.6</v>
      </c>
      <c r="I206" s="6" t="str">
        <f t="shared" si="21"/>
        <v/>
      </c>
      <c r="J206" s="6" t="str">
        <f t="shared" si="22"/>
        <v/>
      </c>
      <c r="O206">
        <v>1</v>
      </c>
      <c r="P206" s="4">
        <f t="shared" si="23"/>
        <v>476.1</v>
      </c>
      <c r="AA206" s="4" t="str">
        <f t="shared" si="30"/>
        <v>Basalt</v>
      </c>
      <c r="AC206" t="str">
        <f t="shared" si="24"/>
        <v>BS</v>
      </c>
      <c r="AI206" s="17">
        <v>205</v>
      </c>
      <c r="AJ206">
        <v>110</v>
      </c>
      <c r="AL206">
        <v>476</v>
      </c>
      <c r="AM206">
        <v>476.2</v>
      </c>
      <c r="AN206" t="s">
        <v>551</v>
      </c>
      <c r="AQ206" s="22">
        <v>4</v>
      </c>
      <c r="AR206" s="22" t="str">
        <f t="shared" si="31"/>
        <v/>
      </c>
      <c r="AT206">
        <v>21</v>
      </c>
      <c r="AU206">
        <v>31.6</v>
      </c>
    </row>
    <row r="207" spans="2:57" hidden="1">
      <c r="B207" s="15" t="str">
        <f t="shared" si="18"/>
        <v>BHA-111</v>
      </c>
      <c r="D207">
        <f t="shared" si="19"/>
        <v>1967</v>
      </c>
      <c r="E207">
        <f t="shared" si="32"/>
        <v>11</v>
      </c>
      <c r="F207" t="s">
        <v>53</v>
      </c>
      <c r="G207" t="s">
        <v>53</v>
      </c>
      <c r="H207" s="6" t="str">
        <f t="shared" si="20"/>
        <v/>
      </c>
      <c r="I207" s="6" t="str">
        <f t="shared" si="21"/>
        <v/>
      </c>
      <c r="J207" s="6" t="str">
        <f t="shared" si="22"/>
        <v/>
      </c>
      <c r="O207">
        <v>1</v>
      </c>
      <c r="P207" s="4">
        <f t="shared" si="23"/>
        <v>480.20000000000005</v>
      </c>
      <c r="AA207" s="4" t="str">
        <f t="shared" si="30"/>
        <v>Basalt highly weathered</v>
      </c>
      <c r="AC207" t="str">
        <f t="shared" si="24"/>
        <v>BS</v>
      </c>
      <c r="AI207" s="17">
        <v>206</v>
      </c>
      <c r="AJ207">
        <v>111</v>
      </c>
      <c r="AL207">
        <v>480.1</v>
      </c>
      <c r="AM207">
        <v>480.3</v>
      </c>
      <c r="AN207" t="s">
        <v>561</v>
      </c>
      <c r="AQ207" s="22">
        <v>11</v>
      </c>
      <c r="AR207" s="22" t="str">
        <f t="shared" si="31"/>
        <v/>
      </c>
      <c r="AT207">
        <v>19.3</v>
      </c>
      <c r="AX207">
        <v>0.28000000000000003</v>
      </c>
      <c r="AY207">
        <v>1.22</v>
      </c>
    </row>
    <row r="208" spans="2:57" hidden="1">
      <c r="B208" s="15" t="str">
        <f t="shared" si="18"/>
        <v>BHA-112</v>
      </c>
      <c r="D208">
        <f t="shared" si="19"/>
        <v>2854</v>
      </c>
      <c r="E208">
        <f t="shared" si="32"/>
        <v>1</v>
      </c>
      <c r="F208" t="s">
        <v>53</v>
      </c>
      <c r="G208" t="s">
        <v>53</v>
      </c>
      <c r="H208" s="6">
        <f t="shared" si="20"/>
        <v>135.4</v>
      </c>
      <c r="I208" s="6">
        <f t="shared" si="21"/>
        <v>65.400000000000006</v>
      </c>
      <c r="J208" s="6">
        <f t="shared" si="22"/>
        <v>0.25</v>
      </c>
      <c r="O208">
        <v>1</v>
      </c>
      <c r="P208" s="4">
        <f t="shared" si="23"/>
        <v>483.29999999999995</v>
      </c>
      <c r="AA208" s="4" t="str">
        <f t="shared" si="30"/>
        <v>Basalt</v>
      </c>
      <c r="AC208" t="str">
        <f t="shared" si="24"/>
        <v>BS</v>
      </c>
      <c r="AI208" s="4">
        <v>207</v>
      </c>
      <c r="AJ208">
        <v>112</v>
      </c>
      <c r="AL208">
        <v>483.2</v>
      </c>
      <c r="AM208">
        <v>483.4</v>
      </c>
      <c r="AN208" t="s">
        <v>551</v>
      </c>
      <c r="AQ208" s="22">
        <v>1</v>
      </c>
      <c r="AR208" s="22" t="str">
        <f t="shared" si="31"/>
        <v/>
      </c>
      <c r="AT208">
        <v>28</v>
      </c>
      <c r="AU208">
        <v>135.4</v>
      </c>
      <c r="AV208">
        <v>65.400000000000006</v>
      </c>
      <c r="AW208">
        <v>0.25</v>
      </c>
      <c r="AY208">
        <v>20.399999999999999</v>
      </c>
    </row>
    <row r="209" spans="2:53" hidden="1">
      <c r="B209" s="15" t="str">
        <f t="shared" si="18"/>
        <v>BHA-113</v>
      </c>
      <c r="D209">
        <f t="shared" si="19"/>
        <v>2915</v>
      </c>
      <c r="E209">
        <f t="shared" si="32"/>
        <v>0.05</v>
      </c>
      <c r="F209" t="s">
        <v>53</v>
      </c>
      <c r="G209" t="s">
        <v>53</v>
      </c>
      <c r="H209" s="6" t="str">
        <f t="shared" si="20"/>
        <v/>
      </c>
      <c r="I209" s="6" t="str">
        <f t="shared" si="21"/>
        <v/>
      </c>
      <c r="J209" s="6" t="str">
        <f t="shared" si="22"/>
        <v/>
      </c>
      <c r="O209">
        <v>1</v>
      </c>
      <c r="P209" s="4">
        <f t="shared" si="23"/>
        <v>486.55</v>
      </c>
      <c r="AA209" s="4" t="str">
        <f t="shared" si="30"/>
        <v>Basalt</v>
      </c>
      <c r="AC209" t="str">
        <f t="shared" si="24"/>
        <v>BS</v>
      </c>
      <c r="AI209" s="17">
        <v>208</v>
      </c>
      <c r="AJ209">
        <v>113</v>
      </c>
      <c r="AL209">
        <v>486.5</v>
      </c>
      <c r="AM209">
        <v>486.6</v>
      </c>
      <c r="AN209" t="s">
        <v>551</v>
      </c>
      <c r="AQ209" s="22">
        <v>0</v>
      </c>
      <c r="AR209" s="22">
        <f t="shared" si="31"/>
        <v>0.05</v>
      </c>
      <c r="AT209">
        <v>28.6</v>
      </c>
      <c r="AX209">
        <v>1.9</v>
      </c>
      <c r="AY209">
        <v>15.26</v>
      </c>
    </row>
    <row r="210" spans="2:53" hidden="1">
      <c r="B210" s="15" t="str">
        <f t="shared" si="18"/>
        <v>BHA-114</v>
      </c>
      <c r="D210">
        <f t="shared" si="19"/>
        <v>2945</v>
      </c>
      <c r="E210">
        <f t="shared" si="32"/>
        <v>0.05</v>
      </c>
      <c r="F210" t="s">
        <v>53</v>
      </c>
      <c r="G210" t="s">
        <v>53</v>
      </c>
      <c r="H210" s="6">
        <f t="shared" si="20"/>
        <v>173.4</v>
      </c>
      <c r="I210" s="6" t="str">
        <f t="shared" si="21"/>
        <v/>
      </c>
      <c r="J210" s="6" t="str">
        <f t="shared" si="22"/>
        <v/>
      </c>
      <c r="O210">
        <v>1</v>
      </c>
      <c r="P210" s="4">
        <f t="shared" si="23"/>
        <v>488.4</v>
      </c>
      <c r="AA210" s="4" t="str">
        <f t="shared" si="30"/>
        <v>Basalt</v>
      </c>
      <c r="AC210" t="str">
        <f t="shared" si="24"/>
        <v>BS</v>
      </c>
      <c r="AI210" s="17">
        <v>209</v>
      </c>
      <c r="AJ210">
        <v>114</v>
      </c>
      <c r="AL210">
        <v>488.3</v>
      </c>
      <c r="AM210">
        <v>488.5</v>
      </c>
      <c r="AN210" t="s">
        <v>551</v>
      </c>
      <c r="AQ210" s="22">
        <v>0</v>
      </c>
      <c r="AR210" s="22">
        <f t="shared" si="31"/>
        <v>0.05</v>
      </c>
      <c r="AT210">
        <v>28.9</v>
      </c>
      <c r="AU210">
        <v>173.4</v>
      </c>
      <c r="AY210">
        <v>16.46</v>
      </c>
    </row>
    <row r="211" spans="2:53" hidden="1">
      <c r="B211" s="15" t="str">
        <f t="shared" si="18"/>
        <v>BHA-115</v>
      </c>
      <c r="D211">
        <f t="shared" si="19"/>
        <v>1396</v>
      </c>
      <c r="E211">
        <v>34</v>
      </c>
      <c r="F211" t="s">
        <v>53</v>
      </c>
      <c r="G211" t="s">
        <v>53</v>
      </c>
      <c r="H211" s="6">
        <f t="shared" si="20"/>
        <v>0.13400000000000001</v>
      </c>
      <c r="I211" s="6" t="str">
        <f t="shared" si="21"/>
        <v/>
      </c>
      <c r="J211" s="6" t="str">
        <f t="shared" si="22"/>
        <v/>
      </c>
      <c r="O211">
        <v>4</v>
      </c>
      <c r="P211" s="4">
        <f t="shared" si="23"/>
        <v>492.95000000000005</v>
      </c>
      <c r="AA211" s="4" t="str">
        <f t="shared" si="30"/>
        <v>Clay</v>
      </c>
      <c r="AC211" t="str">
        <f t="shared" si="24"/>
        <v>CG</v>
      </c>
      <c r="AI211" s="17">
        <v>210</v>
      </c>
      <c r="AJ211">
        <v>115</v>
      </c>
      <c r="AL211">
        <v>492.8</v>
      </c>
      <c r="AM211">
        <v>493.1</v>
      </c>
      <c r="AN211" t="s">
        <v>549</v>
      </c>
      <c r="AQ211" s="22">
        <v>34</v>
      </c>
      <c r="AR211" s="22" t="str">
        <f t="shared" si="31"/>
        <v/>
      </c>
      <c r="AT211">
        <v>13.7</v>
      </c>
      <c r="AU211">
        <v>0.13400000000000001</v>
      </c>
      <c r="AZ211">
        <v>42</v>
      </c>
      <c r="BA211">
        <v>17</v>
      </c>
    </row>
    <row r="212" spans="2:53" hidden="1">
      <c r="B212" s="15" t="str">
        <f t="shared" si="18"/>
        <v>BHA-116</v>
      </c>
      <c r="D212">
        <f t="shared" si="19"/>
        <v>1569</v>
      </c>
      <c r="E212">
        <v>30</v>
      </c>
      <c r="F212" t="s">
        <v>53</v>
      </c>
      <c r="G212" t="s">
        <v>53</v>
      </c>
      <c r="H212" s="6">
        <f t="shared" si="20"/>
        <v>0.09</v>
      </c>
      <c r="I212" s="6" t="str">
        <f t="shared" si="21"/>
        <v/>
      </c>
      <c r="J212" s="6" t="str">
        <f t="shared" si="22"/>
        <v/>
      </c>
      <c r="O212">
        <v>4</v>
      </c>
      <c r="P212" s="4">
        <f t="shared" si="23"/>
        <v>493.35</v>
      </c>
      <c r="AA212" s="4" t="str">
        <f t="shared" si="30"/>
        <v>Clay</v>
      </c>
      <c r="AC212" t="str">
        <f t="shared" si="24"/>
        <v>CG</v>
      </c>
      <c r="AI212" s="4">
        <v>211</v>
      </c>
      <c r="AJ212">
        <v>116</v>
      </c>
      <c r="AL212">
        <v>493.2</v>
      </c>
      <c r="AM212">
        <v>493.5</v>
      </c>
      <c r="AN212" t="s">
        <v>549</v>
      </c>
      <c r="AQ212" s="22">
        <v>30</v>
      </c>
      <c r="AR212" s="22" t="str">
        <f t="shared" si="31"/>
        <v/>
      </c>
      <c r="AT212">
        <v>15.4</v>
      </c>
      <c r="AU212">
        <v>0.09</v>
      </c>
      <c r="AZ212">
        <v>39</v>
      </c>
      <c r="BA212">
        <v>14</v>
      </c>
    </row>
    <row r="213" spans="2:53" hidden="1">
      <c r="B213" s="15" t="str">
        <f t="shared" si="18"/>
        <v>BHA-117</v>
      </c>
      <c r="D213">
        <f t="shared" si="19"/>
        <v>2905</v>
      </c>
      <c r="E213">
        <f>IF(AR213="",AQ213,AR213)</f>
        <v>0.05</v>
      </c>
      <c r="F213" t="s">
        <v>53</v>
      </c>
      <c r="G213" t="s">
        <v>53</v>
      </c>
      <c r="H213" s="6">
        <f t="shared" si="20"/>
        <v>71.099999999999994</v>
      </c>
      <c r="I213" s="6" t="str">
        <f t="shared" si="21"/>
        <v/>
      </c>
      <c r="J213" s="6" t="str">
        <f t="shared" si="22"/>
        <v/>
      </c>
      <c r="O213">
        <v>1</v>
      </c>
      <c r="P213" s="4">
        <f t="shared" si="23"/>
        <v>494.75</v>
      </c>
      <c r="AA213" s="4" t="str">
        <f t="shared" si="30"/>
        <v>Basalt</v>
      </c>
      <c r="AC213" t="str">
        <f t="shared" si="24"/>
        <v>BS</v>
      </c>
      <c r="AI213" s="17">
        <v>212</v>
      </c>
      <c r="AJ213">
        <v>117</v>
      </c>
      <c r="AL213">
        <v>494.6</v>
      </c>
      <c r="AM213">
        <v>494.9</v>
      </c>
      <c r="AN213" t="s">
        <v>551</v>
      </c>
      <c r="AQ213" s="22">
        <v>0</v>
      </c>
      <c r="AR213" s="22">
        <f t="shared" si="31"/>
        <v>0.05</v>
      </c>
      <c r="AT213">
        <v>28.5</v>
      </c>
      <c r="AU213">
        <v>71.099999999999994</v>
      </c>
      <c r="AY213">
        <v>13.76</v>
      </c>
    </row>
    <row r="214" spans="2:53" hidden="1">
      <c r="B214" s="15" t="str">
        <f t="shared" si="18"/>
        <v>BHA-118</v>
      </c>
      <c r="D214">
        <f t="shared" si="19"/>
        <v>1967</v>
      </c>
      <c r="E214">
        <v>8</v>
      </c>
      <c r="F214" t="s">
        <v>53</v>
      </c>
      <c r="G214" t="s">
        <v>53</v>
      </c>
      <c r="H214" s="6">
        <f t="shared" si="20"/>
        <v>14.3</v>
      </c>
      <c r="I214" s="6">
        <f t="shared" si="21"/>
        <v>4.0999999999999996</v>
      </c>
      <c r="J214" s="6" t="str">
        <f t="shared" si="22"/>
        <v/>
      </c>
      <c r="O214">
        <v>3</v>
      </c>
      <c r="P214" s="4">
        <f t="shared" si="23"/>
        <v>500.45000000000005</v>
      </c>
      <c r="AA214" s="4" t="str">
        <f t="shared" si="30"/>
        <v>Pyroclastics
highly weathered</v>
      </c>
      <c r="AC214" t="str">
        <f t="shared" si="24"/>
        <v>PYR</v>
      </c>
      <c r="AI214" s="17">
        <v>213</v>
      </c>
      <c r="AJ214">
        <v>118</v>
      </c>
      <c r="AL214">
        <v>500.3</v>
      </c>
      <c r="AM214">
        <v>500.6</v>
      </c>
      <c r="AN214" t="s">
        <v>557</v>
      </c>
      <c r="AQ214" s="22">
        <v>8</v>
      </c>
      <c r="AR214" s="22" t="str">
        <f t="shared" si="31"/>
        <v/>
      </c>
      <c r="AT214">
        <v>19.3</v>
      </c>
      <c r="AU214">
        <v>14.3</v>
      </c>
      <c r="AV214">
        <v>4.0999999999999996</v>
      </c>
      <c r="AY214">
        <v>2.75</v>
      </c>
    </row>
    <row r="215" spans="2:53" hidden="1">
      <c r="B215" s="15" t="str">
        <f t="shared" si="18"/>
        <v>BHA-119</v>
      </c>
      <c r="D215">
        <f t="shared" si="19"/>
        <v>1987</v>
      </c>
      <c r="E215">
        <v>9</v>
      </c>
      <c r="F215" t="s">
        <v>53</v>
      </c>
      <c r="G215" t="s">
        <v>53</v>
      </c>
      <c r="H215" s="6">
        <f t="shared" si="20"/>
        <v>11.4</v>
      </c>
      <c r="I215" s="6" t="str">
        <f t="shared" si="21"/>
        <v/>
      </c>
      <c r="J215" s="6" t="str">
        <f t="shared" si="22"/>
        <v/>
      </c>
      <c r="O215">
        <v>3</v>
      </c>
      <c r="P215" s="4">
        <f t="shared" si="23"/>
        <v>501</v>
      </c>
      <c r="AA215" s="4" t="str">
        <f t="shared" si="30"/>
        <v>Pyroclastics
highly weathered</v>
      </c>
      <c r="AC215" t="str">
        <f t="shared" si="24"/>
        <v>PYR</v>
      </c>
      <c r="AI215" s="17">
        <v>214</v>
      </c>
      <c r="AJ215">
        <v>119</v>
      </c>
      <c r="AL215">
        <v>500.9</v>
      </c>
      <c r="AM215">
        <v>501.1</v>
      </c>
      <c r="AN215" t="s">
        <v>557</v>
      </c>
      <c r="AQ215" s="22">
        <v>9</v>
      </c>
      <c r="AR215" s="22" t="str">
        <f t="shared" si="31"/>
        <v/>
      </c>
      <c r="AT215">
        <v>19.5</v>
      </c>
      <c r="AU215">
        <v>11.4</v>
      </c>
      <c r="AY215">
        <v>1.89</v>
      </c>
    </row>
    <row r="216" spans="2:53" hidden="1">
      <c r="B216" s="15" t="str">
        <f t="shared" si="18"/>
        <v>BHA-120</v>
      </c>
      <c r="D216">
        <f t="shared" si="19"/>
        <v>2517</v>
      </c>
      <c r="E216">
        <f t="shared" ref="E216:E225" si="33">IF(AR216="",AQ216,AR216)</f>
        <v>4</v>
      </c>
      <c r="F216" t="s">
        <v>53</v>
      </c>
      <c r="G216" t="s">
        <v>53</v>
      </c>
      <c r="H216" s="6">
        <f t="shared" si="20"/>
        <v>46.4</v>
      </c>
      <c r="I216" s="6">
        <f t="shared" si="21"/>
        <v>24.2</v>
      </c>
      <c r="J216" s="6">
        <f t="shared" si="22"/>
        <v>0.23</v>
      </c>
      <c r="O216">
        <v>1</v>
      </c>
      <c r="P216" s="4">
        <f t="shared" si="23"/>
        <v>506.9</v>
      </c>
      <c r="AA216" s="4" t="str">
        <f t="shared" si="30"/>
        <v>Basalt</v>
      </c>
      <c r="AC216" t="str">
        <f t="shared" si="24"/>
        <v>BS</v>
      </c>
      <c r="AI216" s="4">
        <v>215</v>
      </c>
      <c r="AJ216">
        <v>120</v>
      </c>
      <c r="AL216">
        <v>506.8</v>
      </c>
      <c r="AM216">
        <v>507</v>
      </c>
      <c r="AN216" t="s">
        <v>551</v>
      </c>
      <c r="AQ216" s="22">
        <v>4</v>
      </c>
      <c r="AR216" s="22" t="str">
        <f t="shared" si="31"/>
        <v/>
      </c>
      <c r="AT216">
        <v>24.7</v>
      </c>
      <c r="AU216">
        <v>46.4</v>
      </c>
      <c r="AV216">
        <v>24.2</v>
      </c>
      <c r="AW216">
        <v>0.23</v>
      </c>
    </row>
    <row r="217" spans="2:53" hidden="1">
      <c r="B217" s="15" t="str">
        <f t="shared" si="18"/>
        <v>BHA-121</v>
      </c>
      <c r="D217">
        <f t="shared" si="19"/>
        <v>2864</v>
      </c>
      <c r="E217">
        <f t="shared" si="33"/>
        <v>1</v>
      </c>
      <c r="F217" t="s">
        <v>53</v>
      </c>
      <c r="G217" t="s">
        <v>53</v>
      </c>
      <c r="H217" s="6">
        <f t="shared" si="20"/>
        <v>124.6</v>
      </c>
      <c r="I217" s="6" t="str">
        <f t="shared" si="21"/>
        <v/>
      </c>
      <c r="J217" s="6" t="str">
        <f t="shared" si="22"/>
        <v/>
      </c>
      <c r="O217">
        <v>1</v>
      </c>
      <c r="P217" s="4">
        <f t="shared" si="23"/>
        <v>509.1</v>
      </c>
      <c r="AA217" s="4" t="str">
        <f t="shared" si="30"/>
        <v>Basalt</v>
      </c>
      <c r="AC217" t="str">
        <f t="shared" si="24"/>
        <v>BS</v>
      </c>
      <c r="AI217" s="17">
        <v>216</v>
      </c>
      <c r="AJ217">
        <v>121</v>
      </c>
      <c r="AL217">
        <v>509</v>
      </c>
      <c r="AM217">
        <v>509.2</v>
      </c>
      <c r="AN217" t="s">
        <v>551</v>
      </c>
      <c r="AQ217" s="22">
        <v>1</v>
      </c>
      <c r="AR217" s="22" t="str">
        <f t="shared" si="31"/>
        <v/>
      </c>
      <c r="AT217">
        <v>28.1</v>
      </c>
      <c r="AU217">
        <v>124.6</v>
      </c>
      <c r="AY217">
        <v>11.36</v>
      </c>
    </row>
    <row r="218" spans="2:53" hidden="1">
      <c r="B218" s="15" t="str">
        <f t="shared" si="18"/>
        <v>BHA-122</v>
      </c>
      <c r="D218" t="str">
        <f t="shared" si="19"/>
        <v/>
      </c>
      <c r="E218">
        <f t="shared" si="33"/>
        <v>3</v>
      </c>
      <c r="F218" t="s">
        <v>53</v>
      </c>
      <c r="G218" t="s">
        <v>53</v>
      </c>
      <c r="H218" s="6" t="str">
        <f t="shared" si="20"/>
        <v/>
      </c>
      <c r="I218" s="6" t="str">
        <f t="shared" si="21"/>
        <v/>
      </c>
      <c r="J218" s="6" t="str">
        <f t="shared" si="22"/>
        <v/>
      </c>
      <c r="O218">
        <v>1</v>
      </c>
      <c r="P218" s="4">
        <f t="shared" si="23"/>
        <v>513.4</v>
      </c>
      <c r="AA218" s="4" t="str">
        <f t="shared" si="30"/>
        <v>Basalt</v>
      </c>
      <c r="AC218" t="str">
        <f t="shared" si="24"/>
        <v>BS</v>
      </c>
      <c r="AI218" s="17">
        <v>217</v>
      </c>
      <c r="AJ218">
        <v>122</v>
      </c>
      <c r="AL218">
        <v>513.29999999999995</v>
      </c>
      <c r="AM218">
        <v>513.5</v>
      </c>
      <c r="AN218" t="s">
        <v>551</v>
      </c>
      <c r="AQ218" s="22">
        <v>3</v>
      </c>
      <c r="AR218" s="22" t="str">
        <f t="shared" si="31"/>
        <v/>
      </c>
      <c r="AX218">
        <v>5.18</v>
      </c>
    </row>
    <row r="219" spans="2:53" hidden="1">
      <c r="B219" s="15" t="str">
        <f t="shared" si="18"/>
        <v>BHA-123</v>
      </c>
      <c r="D219">
        <f t="shared" si="19"/>
        <v>2120</v>
      </c>
      <c r="E219">
        <f t="shared" si="33"/>
        <v>5</v>
      </c>
      <c r="F219" t="s">
        <v>53</v>
      </c>
      <c r="G219" t="s">
        <v>53</v>
      </c>
      <c r="H219" s="6">
        <f t="shared" si="20"/>
        <v>13.2</v>
      </c>
      <c r="I219" s="6">
        <f t="shared" si="21"/>
        <v>6.5</v>
      </c>
      <c r="J219" s="6">
        <f t="shared" si="22"/>
        <v>0.18</v>
      </c>
      <c r="O219">
        <v>1</v>
      </c>
      <c r="P219" s="4">
        <f t="shared" si="23"/>
        <v>515</v>
      </c>
      <c r="AA219" s="4" t="str">
        <f t="shared" si="30"/>
        <v>Breccia</v>
      </c>
      <c r="AC219" t="str">
        <f t="shared" si="24"/>
        <v>BS</v>
      </c>
      <c r="AI219" s="17">
        <v>218</v>
      </c>
      <c r="AJ219">
        <v>123</v>
      </c>
      <c r="AL219">
        <v>514.9</v>
      </c>
      <c r="AM219">
        <v>515.1</v>
      </c>
      <c r="AN219" t="s">
        <v>558</v>
      </c>
      <c r="AQ219" s="22">
        <v>5</v>
      </c>
      <c r="AR219" s="22" t="str">
        <f t="shared" si="31"/>
        <v/>
      </c>
      <c r="AT219">
        <v>20.8</v>
      </c>
      <c r="AU219">
        <v>13.2</v>
      </c>
      <c r="AV219">
        <v>6.5</v>
      </c>
      <c r="AW219">
        <v>0.18</v>
      </c>
      <c r="AY219">
        <v>2.63</v>
      </c>
    </row>
    <row r="220" spans="2:53" hidden="1">
      <c r="B220" s="15" t="str">
        <f t="shared" si="18"/>
        <v>BHA-124</v>
      </c>
      <c r="D220">
        <f t="shared" si="19"/>
        <v>2161</v>
      </c>
      <c r="E220">
        <f t="shared" si="33"/>
        <v>5</v>
      </c>
      <c r="F220" t="s">
        <v>53</v>
      </c>
      <c r="G220" t="s">
        <v>53</v>
      </c>
      <c r="H220" s="6">
        <f t="shared" si="20"/>
        <v>14.1</v>
      </c>
      <c r="I220" s="6" t="str">
        <f t="shared" si="21"/>
        <v/>
      </c>
      <c r="J220" s="6" t="str">
        <f t="shared" si="22"/>
        <v/>
      </c>
      <c r="O220">
        <v>1</v>
      </c>
      <c r="P220" s="4">
        <f t="shared" si="23"/>
        <v>518.5</v>
      </c>
      <c r="AA220" s="4" t="str">
        <f t="shared" si="30"/>
        <v>tuff-Breccia</v>
      </c>
      <c r="AC220" t="str">
        <f t="shared" si="24"/>
        <v>BS</v>
      </c>
      <c r="AI220" s="4">
        <v>219</v>
      </c>
      <c r="AJ220">
        <v>124</v>
      </c>
      <c r="AL220">
        <v>518.4</v>
      </c>
      <c r="AM220">
        <v>518.6</v>
      </c>
      <c r="AN220" t="s">
        <v>584</v>
      </c>
      <c r="AQ220" s="22">
        <v>5</v>
      </c>
      <c r="AR220" s="22" t="str">
        <f t="shared" si="31"/>
        <v/>
      </c>
      <c r="AT220">
        <v>21.2</v>
      </c>
      <c r="AU220">
        <v>14.1</v>
      </c>
      <c r="AY220">
        <v>2.94</v>
      </c>
    </row>
    <row r="221" spans="2:53" hidden="1">
      <c r="B221" s="15" t="str">
        <f t="shared" si="18"/>
        <v>BHA-125</v>
      </c>
      <c r="D221">
        <f t="shared" si="19"/>
        <v>2823</v>
      </c>
      <c r="E221">
        <f t="shared" si="33"/>
        <v>1</v>
      </c>
      <c r="F221" t="s">
        <v>53</v>
      </c>
      <c r="G221" t="s">
        <v>53</v>
      </c>
      <c r="H221" s="6">
        <f t="shared" si="20"/>
        <v>40.5</v>
      </c>
      <c r="I221" s="6" t="str">
        <f t="shared" si="21"/>
        <v/>
      </c>
      <c r="J221" s="6" t="str">
        <f t="shared" si="22"/>
        <v/>
      </c>
      <c r="O221">
        <v>1</v>
      </c>
      <c r="P221" s="4">
        <f t="shared" si="23"/>
        <v>523.4</v>
      </c>
      <c r="AA221" s="4" t="str">
        <f t="shared" si="30"/>
        <v>Basalt</v>
      </c>
      <c r="AC221" t="str">
        <f t="shared" si="24"/>
        <v>BS</v>
      </c>
      <c r="AI221" s="17">
        <v>220</v>
      </c>
      <c r="AJ221">
        <v>125</v>
      </c>
      <c r="AL221">
        <v>523.29999999999995</v>
      </c>
      <c r="AM221">
        <v>523.5</v>
      </c>
      <c r="AN221" t="s">
        <v>551</v>
      </c>
      <c r="AQ221" s="22">
        <v>1</v>
      </c>
      <c r="AR221" s="22" t="str">
        <f t="shared" si="31"/>
        <v/>
      </c>
      <c r="AT221">
        <v>27.7</v>
      </c>
      <c r="AU221">
        <v>40.5</v>
      </c>
    </row>
    <row r="222" spans="2:53" hidden="1">
      <c r="B222" s="15" t="str">
        <f t="shared" si="18"/>
        <v>BHA-126</v>
      </c>
      <c r="D222">
        <f t="shared" si="19"/>
        <v>2874</v>
      </c>
      <c r="E222">
        <f t="shared" si="33"/>
        <v>0.05</v>
      </c>
      <c r="F222" t="s">
        <v>53</v>
      </c>
      <c r="G222" t="s">
        <v>53</v>
      </c>
      <c r="H222" s="6">
        <f t="shared" si="20"/>
        <v>43.6</v>
      </c>
      <c r="I222" s="6" t="str">
        <f t="shared" si="21"/>
        <v/>
      </c>
      <c r="J222" s="6" t="str">
        <f t="shared" si="22"/>
        <v/>
      </c>
      <c r="O222">
        <v>1</v>
      </c>
      <c r="P222" s="4">
        <f t="shared" si="23"/>
        <v>526</v>
      </c>
      <c r="AA222" s="4" t="str">
        <f t="shared" si="30"/>
        <v>Basalt</v>
      </c>
      <c r="AC222" t="str">
        <f t="shared" si="24"/>
        <v>BS</v>
      </c>
      <c r="AI222" s="17">
        <v>221</v>
      </c>
      <c r="AJ222">
        <v>126</v>
      </c>
      <c r="AL222">
        <v>525.79999999999995</v>
      </c>
      <c r="AM222">
        <v>526.20000000000005</v>
      </c>
      <c r="AN222" t="s">
        <v>551</v>
      </c>
      <c r="AQ222" s="22">
        <v>0</v>
      </c>
      <c r="AR222" s="22">
        <f t="shared" si="31"/>
        <v>0.05</v>
      </c>
      <c r="AT222">
        <v>28.2</v>
      </c>
      <c r="AU222">
        <v>43.6</v>
      </c>
      <c r="AY222">
        <v>15.36</v>
      </c>
    </row>
    <row r="223" spans="2:53" hidden="1">
      <c r="B223" s="15" t="str">
        <f t="shared" si="18"/>
        <v>BHA-127</v>
      </c>
      <c r="D223">
        <f t="shared" si="19"/>
        <v>2905</v>
      </c>
      <c r="E223">
        <f t="shared" si="33"/>
        <v>0.05</v>
      </c>
      <c r="F223" t="s">
        <v>53</v>
      </c>
      <c r="G223" t="s">
        <v>53</v>
      </c>
      <c r="H223" s="6">
        <f t="shared" si="20"/>
        <v>185.6</v>
      </c>
      <c r="I223" s="6">
        <f t="shared" si="21"/>
        <v>86.3</v>
      </c>
      <c r="J223" s="6" t="str">
        <f t="shared" si="22"/>
        <v/>
      </c>
      <c r="O223">
        <v>1</v>
      </c>
      <c r="P223" s="4">
        <f t="shared" si="23"/>
        <v>529.1</v>
      </c>
      <c r="AA223" s="4" t="str">
        <f t="shared" si="30"/>
        <v>Basalt</v>
      </c>
      <c r="AC223" t="str">
        <f t="shared" si="24"/>
        <v>BS</v>
      </c>
      <c r="AI223" s="17">
        <v>222</v>
      </c>
      <c r="AJ223">
        <v>127</v>
      </c>
      <c r="AL223">
        <v>529</v>
      </c>
      <c r="AM223">
        <v>529.20000000000005</v>
      </c>
      <c r="AN223" t="s">
        <v>551</v>
      </c>
      <c r="AQ223" s="22">
        <v>0</v>
      </c>
      <c r="AR223" s="22">
        <f t="shared" si="31"/>
        <v>0.05</v>
      </c>
      <c r="AT223">
        <v>28.5</v>
      </c>
      <c r="AU223">
        <v>185.6</v>
      </c>
      <c r="AV223">
        <v>86.3</v>
      </c>
    </row>
    <row r="224" spans="2:53" hidden="1">
      <c r="B224" s="15" t="str">
        <f t="shared" si="18"/>
        <v>BHA-128</v>
      </c>
      <c r="D224">
        <f t="shared" si="19"/>
        <v>2782</v>
      </c>
      <c r="E224">
        <f t="shared" si="33"/>
        <v>1</v>
      </c>
      <c r="F224" t="s">
        <v>53</v>
      </c>
      <c r="G224" t="s">
        <v>53</v>
      </c>
      <c r="H224" s="6">
        <f t="shared" si="20"/>
        <v>22.3</v>
      </c>
      <c r="I224" s="6" t="str">
        <f t="shared" si="21"/>
        <v/>
      </c>
      <c r="J224" s="6" t="str">
        <f t="shared" si="22"/>
        <v/>
      </c>
      <c r="O224">
        <v>1</v>
      </c>
      <c r="P224" s="4">
        <f t="shared" si="23"/>
        <v>531</v>
      </c>
      <c r="AA224" s="4" t="str">
        <f t="shared" si="30"/>
        <v>Basalt</v>
      </c>
      <c r="AC224" t="str">
        <f t="shared" si="24"/>
        <v>BS</v>
      </c>
      <c r="AI224" s="4">
        <v>223</v>
      </c>
      <c r="AJ224">
        <v>128</v>
      </c>
      <c r="AL224">
        <v>530.9</v>
      </c>
      <c r="AM224">
        <v>531.1</v>
      </c>
      <c r="AN224" t="s">
        <v>551</v>
      </c>
      <c r="AQ224" s="22">
        <v>1</v>
      </c>
      <c r="AR224" s="22" t="str">
        <f t="shared" si="31"/>
        <v/>
      </c>
      <c r="AT224">
        <v>27.3</v>
      </c>
      <c r="AU224">
        <v>22.3</v>
      </c>
      <c r="AY224">
        <v>10.87</v>
      </c>
    </row>
    <row r="225" spans="2:53" hidden="1">
      <c r="B225" s="15" t="str">
        <f t="shared" si="18"/>
        <v>BHA-129</v>
      </c>
      <c r="D225">
        <f t="shared" si="19"/>
        <v>2823</v>
      </c>
      <c r="E225">
        <f t="shared" si="33"/>
        <v>1</v>
      </c>
      <c r="F225" t="s">
        <v>53</v>
      </c>
      <c r="G225" t="s">
        <v>53</v>
      </c>
      <c r="H225" s="6" t="str">
        <f t="shared" si="20"/>
        <v/>
      </c>
      <c r="I225" s="6" t="str">
        <f t="shared" si="21"/>
        <v/>
      </c>
      <c r="J225" s="6" t="str">
        <f t="shared" si="22"/>
        <v/>
      </c>
      <c r="O225">
        <v>1</v>
      </c>
      <c r="P225" s="4">
        <f t="shared" si="23"/>
        <v>531.54999999999995</v>
      </c>
      <c r="AA225" s="4" t="str">
        <f t="shared" si="30"/>
        <v>Basalt</v>
      </c>
      <c r="AC225" t="str">
        <f t="shared" si="24"/>
        <v>BS</v>
      </c>
      <c r="AI225" s="17">
        <v>224</v>
      </c>
      <c r="AJ225">
        <v>129</v>
      </c>
      <c r="AL225">
        <v>531.5</v>
      </c>
      <c r="AM225">
        <v>531.6</v>
      </c>
      <c r="AN225" t="s">
        <v>551</v>
      </c>
      <c r="AQ225" s="22">
        <v>1</v>
      </c>
      <c r="AR225" s="22" t="str">
        <f t="shared" si="31"/>
        <v/>
      </c>
      <c r="AT225">
        <v>27.7</v>
      </c>
      <c r="AX225">
        <v>7.36</v>
      </c>
      <c r="AY225">
        <v>14.06</v>
      </c>
    </row>
    <row r="226" spans="2:53" hidden="1">
      <c r="B226" s="15" t="str">
        <f t="shared" si="18"/>
        <v>BHA-130</v>
      </c>
      <c r="D226" t="str">
        <f t="shared" si="19"/>
        <v/>
      </c>
      <c r="E226">
        <v>21</v>
      </c>
      <c r="F226" t="s">
        <v>53</v>
      </c>
      <c r="G226" t="s">
        <v>53</v>
      </c>
      <c r="H226" s="6" t="str">
        <f t="shared" si="20"/>
        <v/>
      </c>
      <c r="I226" s="6" t="str">
        <f t="shared" si="21"/>
        <v/>
      </c>
      <c r="J226" s="6" t="str">
        <f t="shared" si="22"/>
        <v/>
      </c>
      <c r="O226">
        <v>5</v>
      </c>
      <c r="P226" s="4">
        <f t="shared" si="23"/>
        <v>536.65</v>
      </c>
      <c r="AA226" s="4" t="str">
        <f t="shared" si="30"/>
        <v>Clay with Basalt
Gravel</v>
      </c>
      <c r="AC226" t="str">
        <f t="shared" si="24"/>
        <v>CH</v>
      </c>
      <c r="AI226" s="17">
        <v>225</v>
      </c>
      <c r="AJ226">
        <v>130</v>
      </c>
      <c r="AL226">
        <v>536.5</v>
      </c>
      <c r="AM226">
        <v>536.79999999999995</v>
      </c>
      <c r="AN226" t="s">
        <v>562</v>
      </c>
      <c r="AQ226" s="22">
        <v>21</v>
      </c>
      <c r="AR226" s="22" t="str">
        <f t="shared" si="31"/>
        <v/>
      </c>
      <c r="AX226">
        <v>0.04</v>
      </c>
      <c r="AZ226">
        <v>50</v>
      </c>
      <c r="BA226">
        <v>18</v>
      </c>
    </row>
    <row r="227" spans="2:53" hidden="1">
      <c r="B227" s="15" t="str">
        <f t="shared" ref="B227:B235" si="34">CONCATENATE("BHA-",AJ227)</f>
        <v>BHA-131</v>
      </c>
      <c r="D227" t="str">
        <f t="shared" si="19"/>
        <v/>
      </c>
      <c r="E227">
        <v>13</v>
      </c>
      <c r="F227" t="s">
        <v>53</v>
      </c>
      <c r="G227" t="s">
        <v>53</v>
      </c>
      <c r="H227" s="6" t="str">
        <f t="shared" si="20"/>
        <v/>
      </c>
      <c r="I227" s="6" t="str">
        <f t="shared" si="21"/>
        <v/>
      </c>
      <c r="J227" s="6" t="str">
        <f t="shared" si="22"/>
        <v/>
      </c>
      <c r="O227">
        <v>5</v>
      </c>
      <c r="P227" s="4">
        <f t="shared" si="23"/>
        <v>539.9</v>
      </c>
      <c r="AA227" s="4" t="str">
        <f t="shared" si="30"/>
        <v>Conglomerate</v>
      </c>
      <c r="AC227" t="str">
        <f t="shared" si="24"/>
        <v>CH</v>
      </c>
      <c r="AI227" s="17">
        <v>226</v>
      </c>
      <c r="AJ227">
        <v>131</v>
      </c>
      <c r="AL227">
        <v>539.79999999999995</v>
      </c>
      <c r="AM227">
        <v>540</v>
      </c>
      <c r="AN227" t="s">
        <v>552</v>
      </c>
      <c r="AQ227" s="22">
        <v>13</v>
      </c>
      <c r="AR227" s="22" t="str">
        <f t="shared" si="31"/>
        <v/>
      </c>
      <c r="AX227">
        <v>0.05</v>
      </c>
    </row>
    <row r="228" spans="2:53" hidden="1">
      <c r="B228" s="15" t="str">
        <f t="shared" si="34"/>
        <v>BHA-132</v>
      </c>
      <c r="D228">
        <f t="shared" si="19"/>
        <v>2069</v>
      </c>
      <c r="E228">
        <v>10</v>
      </c>
      <c r="F228" t="s">
        <v>53</v>
      </c>
      <c r="G228" t="s">
        <v>53</v>
      </c>
      <c r="H228" s="6" t="str">
        <f t="shared" si="20"/>
        <v/>
      </c>
      <c r="I228" s="6" t="str">
        <f t="shared" si="21"/>
        <v/>
      </c>
      <c r="J228" s="6" t="str">
        <f t="shared" si="22"/>
        <v/>
      </c>
      <c r="O228">
        <v>5</v>
      </c>
      <c r="P228" s="4">
        <f t="shared" si="23"/>
        <v>541.09999999999991</v>
      </c>
      <c r="AA228" s="4" t="str">
        <f t="shared" si="30"/>
        <v>Clay with Basalt
Gravel</v>
      </c>
      <c r="AC228" t="str">
        <f t="shared" si="24"/>
        <v>CH</v>
      </c>
      <c r="AI228" s="4">
        <v>227</v>
      </c>
      <c r="AJ228">
        <v>132</v>
      </c>
      <c r="AL228">
        <v>540.9</v>
      </c>
      <c r="AM228">
        <v>541.29999999999995</v>
      </c>
      <c r="AN228" t="s">
        <v>562</v>
      </c>
      <c r="AQ228" s="22">
        <v>10</v>
      </c>
      <c r="AR228" s="22" t="str">
        <f t="shared" si="31"/>
        <v/>
      </c>
      <c r="AT228">
        <v>20.3</v>
      </c>
      <c r="AX228">
        <v>0.09</v>
      </c>
      <c r="AY228">
        <v>0.55000000000000004</v>
      </c>
      <c r="AZ228">
        <v>49</v>
      </c>
      <c r="BA228">
        <v>21</v>
      </c>
    </row>
    <row r="229" spans="2:53" hidden="1">
      <c r="B229" s="15" t="str">
        <f t="shared" si="34"/>
        <v>BHA-133</v>
      </c>
      <c r="D229">
        <f t="shared" ref="D229:D235" si="35">IF(AT229="","",INT(AT229*1000/9.81))</f>
        <v>2640</v>
      </c>
      <c r="E229">
        <f t="shared" ref="E229:E231" si="36">IF(AR229="",AQ229,AR229)</f>
        <v>3</v>
      </c>
      <c r="F229" t="s">
        <v>53</v>
      </c>
      <c r="G229" t="s">
        <v>53</v>
      </c>
      <c r="H229" s="6" t="str">
        <f t="shared" ref="H229:H235" si="37">IF(AU229="","",AU229)</f>
        <v/>
      </c>
      <c r="I229" s="6" t="str">
        <f t="shared" ref="I229:I235" si="38">IF(AV229="","",AV229)</f>
        <v/>
      </c>
      <c r="J229" s="6" t="str">
        <f t="shared" ref="J229:J235" si="39">IF(AW229="","",AW229)</f>
        <v/>
      </c>
      <c r="O229">
        <v>1</v>
      </c>
      <c r="P229" s="4">
        <f t="shared" ref="P229:P235" si="40">AVERAGE(AL229:AM229)</f>
        <v>543.4</v>
      </c>
      <c r="AA229" s="4" t="str">
        <f t="shared" si="30"/>
        <v>Basalt</v>
      </c>
      <c r="AC229" t="str">
        <f t="shared" ref="AC229:AC235" si="41">IF(O229=1,"BS",IF(O229=3,"PYR",IF(O229=4,"CG","CH")))</f>
        <v>BS</v>
      </c>
      <c r="AI229" s="17">
        <v>228</v>
      </c>
      <c r="AJ229">
        <v>133</v>
      </c>
      <c r="AL229">
        <v>543.29999999999995</v>
      </c>
      <c r="AM229">
        <v>543.5</v>
      </c>
      <c r="AN229" t="s">
        <v>551</v>
      </c>
      <c r="AQ229" s="22">
        <v>3</v>
      </c>
      <c r="AR229" s="22" t="str">
        <f t="shared" si="31"/>
        <v/>
      </c>
      <c r="AT229">
        <v>25.9</v>
      </c>
      <c r="AX229">
        <v>1.64</v>
      </c>
      <c r="AY229">
        <v>2.0499999999999998</v>
      </c>
    </row>
    <row r="230" spans="2:53" hidden="1">
      <c r="B230" s="15" t="str">
        <f t="shared" si="34"/>
        <v>BHA-134</v>
      </c>
      <c r="D230">
        <f t="shared" si="35"/>
        <v>2742</v>
      </c>
      <c r="E230">
        <f t="shared" si="36"/>
        <v>1</v>
      </c>
      <c r="F230" t="s">
        <v>53</v>
      </c>
      <c r="G230" t="s">
        <v>53</v>
      </c>
      <c r="H230" s="6">
        <f t="shared" si="37"/>
        <v>34.700000000000003</v>
      </c>
      <c r="I230" s="6">
        <f t="shared" si="38"/>
        <v>45.6</v>
      </c>
      <c r="J230" s="6">
        <f t="shared" si="39"/>
        <v>0.17</v>
      </c>
      <c r="O230">
        <v>1</v>
      </c>
      <c r="P230" s="4">
        <f t="shared" si="40"/>
        <v>545.20000000000005</v>
      </c>
      <c r="AA230" s="4" t="str">
        <f t="shared" si="30"/>
        <v>Basalt</v>
      </c>
      <c r="AC230" t="str">
        <f t="shared" si="41"/>
        <v>BS</v>
      </c>
      <c r="AI230" s="17">
        <v>229</v>
      </c>
      <c r="AJ230">
        <v>134</v>
      </c>
      <c r="AL230">
        <v>545.1</v>
      </c>
      <c r="AM230">
        <v>545.29999999999995</v>
      </c>
      <c r="AN230" t="s">
        <v>551</v>
      </c>
      <c r="AQ230" s="22">
        <v>1</v>
      </c>
      <c r="AR230" s="22" t="str">
        <f t="shared" si="31"/>
        <v/>
      </c>
      <c r="AT230">
        <v>26.9</v>
      </c>
      <c r="AU230">
        <v>34.700000000000003</v>
      </c>
      <c r="AV230">
        <v>45.6</v>
      </c>
      <c r="AW230">
        <v>0.17</v>
      </c>
      <c r="AY230">
        <v>11.64</v>
      </c>
    </row>
    <row r="231" spans="2:53" hidden="1">
      <c r="B231" s="15" t="str">
        <f t="shared" si="34"/>
        <v>BHA-135</v>
      </c>
      <c r="D231">
        <f t="shared" si="35"/>
        <v>2813</v>
      </c>
      <c r="E231">
        <f t="shared" si="36"/>
        <v>1</v>
      </c>
      <c r="F231" t="s">
        <v>53</v>
      </c>
      <c r="G231" t="s">
        <v>53</v>
      </c>
      <c r="H231" s="6">
        <f t="shared" si="37"/>
        <v>63</v>
      </c>
      <c r="I231" s="6" t="str">
        <f t="shared" si="38"/>
        <v/>
      </c>
      <c r="J231" s="6" t="str">
        <f t="shared" si="39"/>
        <v/>
      </c>
      <c r="O231">
        <v>1</v>
      </c>
      <c r="P231" s="4">
        <f t="shared" si="40"/>
        <v>548.20000000000005</v>
      </c>
      <c r="AA231" s="4" t="str">
        <f t="shared" si="30"/>
        <v>Basalt</v>
      </c>
      <c r="AC231" t="str">
        <f t="shared" si="41"/>
        <v>BS</v>
      </c>
      <c r="AI231" s="17">
        <v>230</v>
      </c>
      <c r="AJ231">
        <v>135</v>
      </c>
      <c r="AL231">
        <v>548.1</v>
      </c>
      <c r="AM231">
        <v>548.29999999999995</v>
      </c>
      <c r="AN231" t="s">
        <v>551</v>
      </c>
      <c r="AQ231" s="22">
        <v>1</v>
      </c>
      <c r="AR231" s="22" t="str">
        <f t="shared" si="31"/>
        <v/>
      </c>
      <c r="AT231">
        <v>27.6</v>
      </c>
      <c r="AU231">
        <v>63</v>
      </c>
    </row>
    <row r="232" spans="2:53" hidden="1">
      <c r="B232" s="15" t="str">
        <f t="shared" si="34"/>
        <v>BHA-136</v>
      </c>
      <c r="D232">
        <f t="shared" si="35"/>
        <v>2222</v>
      </c>
      <c r="E232">
        <v>8</v>
      </c>
      <c r="F232" t="s">
        <v>53</v>
      </c>
      <c r="G232" t="s">
        <v>53</v>
      </c>
      <c r="H232" s="6" t="str">
        <f t="shared" si="37"/>
        <v/>
      </c>
      <c r="I232" s="6" t="str">
        <f t="shared" si="38"/>
        <v/>
      </c>
      <c r="J232" s="6" t="str">
        <f t="shared" si="39"/>
        <v/>
      </c>
      <c r="O232">
        <v>3</v>
      </c>
      <c r="P232" s="4">
        <f t="shared" si="40"/>
        <v>549.6</v>
      </c>
      <c r="AA232" s="4" t="str">
        <f t="shared" si="30"/>
        <v>Pyroclastics</v>
      </c>
      <c r="AC232" t="str">
        <f t="shared" si="41"/>
        <v>PYR</v>
      </c>
      <c r="AI232" s="4">
        <v>231</v>
      </c>
      <c r="AJ232">
        <v>136</v>
      </c>
      <c r="AL232">
        <v>549.5</v>
      </c>
      <c r="AM232">
        <v>549.70000000000005</v>
      </c>
      <c r="AN232" t="s">
        <v>553</v>
      </c>
      <c r="AQ232" s="22">
        <v>8</v>
      </c>
      <c r="AR232" s="22" t="str">
        <f t="shared" si="31"/>
        <v/>
      </c>
      <c r="AT232">
        <v>21.8</v>
      </c>
      <c r="AX232">
        <v>0.2</v>
      </c>
      <c r="AY232">
        <v>1.84</v>
      </c>
    </row>
    <row r="233" spans="2:53" hidden="1">
      <c r="B233" s="15" t="str">
        <f t="shared" si="34"/>
        <v>BHA-137</v>
      </c>
      <c r="D233">
        <f t="shared" si="35"/>
        <v>2528</v>
      </c>
      <c r="E233">
        <f t="shared" ref="E233:E235" si="42">IF(AR233="",AQ233,AR233)</f>
        <v>4</v>
      </c>
      <c r="F233" t="s">
        <v>53</v>
      </c>
      <c r="G233" t="s">
        <v>53</v>
      </c>
      <c r="H233" s="6">
        <f t="shared" si="37"/>
        <v>31.7</v>
      </c>
      <c r="I233" s="6" t="str">
        <f t="shared" si="38"/>
        <v/>
      </c>
      <c r="J233" s="6" t="str">
        <f t="shared" si="39"/>
        <v/>
      </c>
      <c r="O233">
        <v>1</v>
      </c>
      <c r="P233" s="4">
        <f t="shared" si="40"/>
        <v>549.85</v>
      </c>
      <c r="AA233" s="4" t="str">
        <f t="shared" si="30"/>
        <v>Basalt</v>
      </c>
      <c r="AC233" t="str">
        <f t="shared" si="41"/>
        <v>BS</v>
      </c>
      <c r="AI233" s="17">
        <v>232</v>
      </c>
      <c r="AJ233">
        <v>137</v>
      </c>
      <c r="AL233">
        <v>549.70000000000005</v>
      </c>
      <c r="AM233">
        <v>550</v>
      </c>
      <c r="AN233" t="s">
        <v>551</v>
      </c>
      <c r="AQ233" s="22">
        <v>4</v>
      </c>
      <c r="AR233" s="22" t="str">
        <f t="shared" si="31"/>
        <v/>
      </c>
      <c r="AT233">
        <v>24.8</v>
      </c>
      <c r="AU233">
        <v>31.7</v>
      </c>
      <c r="AY233">
        <v>6.24</v>
      </c>
    </row>
    <row r="234" spans="2:53" hidden="1">
      <c r="B234" s="15" t="str">
        <f t="shared" si="34"/>
        <v>BHA-139</v>
      </c>
      <c r="D234">
        <f t="shared" si="35"/>
        <v>2466</v>
      </c>
      <c r="E234">
        <f t="shared" si="42"/>
        <v>4</v>
      </c>
      <c r="F234" t="s">
        <v>53</v>
      </c>
      <c r="G234" t="s">
        <v>53</v>
      </c>
      <c r="H234" s="6">
        <f t="shared" si="37"/>
        <v>51.6</v>
      </c>
      <c r="I234" s="6">
        <f t="shared" si="38"/>
        <v>16.899999999999999</v>
      </c>
      <c r="J234" s="6">
        <f t="shared" si="39"/>
        <v>0.21</v>
      </c>
      <c r="O234">
        <v>1</v>
      </c>
      <c r="P234" s="4">
        <f t="shared" si="40"/>
        <v>551.20000000000005</v>
      </c>
      <c r="AA234" s="4" t="str">
        <f t="shared" si="30"/>
        <v>Basalt</v>
      </c>
      <c r="AC234" t="str">
        <f t="shared" si="41"/>
        <v>BS</v>
      </c>
      <c r="AI234" s="17">
        <v>233</v>
      </c>
      <c r="AJ234">
        <v>139</v>
      </c>
      <c r="AL234">
        <v>551.1</v>
      </c>
      <c r="AM234">
        <v>551.29999999999995</v>
      </c>
      <c r="AN234" t="s">
        <v>551</v>
      </c>
      <c r="AQ234" s="22">
        <v>4</v>
      </c>
      <c r="AR234" s="22" t="str">
        <f t="shared" si="31"/>
        <v/>
      </c>
      <c r="AT234">
        <v>24.2</v>
      </c>
      <c r="AU234">
        <v>51.6</v>
      </c>
      <c r="AV234">
        <v>16.899999999999999</v>
      </c>
      <c r="AW234">
        <v>0.21</v>
      </c>
      <c r="AY234">
        <v>6.76</v>
      </c>
    </row>
    <row r="235" spans="2:53" hidden="1">
      <c r="B235" s="15" t="str">
        <f t="shared" si="34"/>
        <v>BHA-140</v>
      </c>
      <c r="D235" t="str">
        <f t="shared" si="35"/>
        <v/>
      </c>
      <c r="E235">
        <f t="shared" si="42"/>
        <v>4</v>
      </c>
      <c r="F235" t="s">
        <v>53</v>
      </c>
      <c r="G235" t="s">
        <v>53</v>
      </c>
      <c r="H235" s="6">
        <f t="shared" si="37"/>
        <v>53</v>
      </c>
      <c r="I235" s="6" t="str">
        <f t="shared" si="38"/>
        <v/>
      </c>
      <c r="J235" s="6" t="str">
        <f t="shared" si="39"/>
        <v/>
      </c>
      <c r="O235">
        <v>1</v>
      </c>
      <c r="P235" s="4">
        <f t="shared" si="40"/>
        <v>552</v>
      </c>
      <c r="AA235" s="4" t="str">
        <f t="shared" si="30"/>
        <v>Basalt</v>
      </c>
      <c r="AC235" t="str">
        <f t="shared" si="41"/>
        <v>BS</v>
      </c>
      <c r="AI235" s="17">
        <v>234</v>
      </c>
      <c r="AJ235">
        <v>140</v>
      </c>
      <c r="AL235">
        <v>551.9</v>
      </c>
      <c r="AM235">
        <v>552.1</v>
      </c>
      <c r="AN235" t="s">
        <v>551</v>
      </c>
      <c r="AQ235" s="22">
        <v>4</v>
      </c>
      <c r="AR235" s="22" t="str">
        <f t="shared" si="31"/>
        <v/>
      </c>
      <c r="AU235">
        <v>53</v>
      </c>
    </row>
  </sheetData>
  <autoFilter ref="B1:AG235" xr:uid="{248435D5-9848-45D4-BD95-5465F9893F8D}">
    <filterColumn colId="27">
      <filters>
        <filter val="BS-W_Nt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7C0A-168D-425F-A4F0-578732C3200F}">
  <dimension ref="A1:K42"/>
  <sheetViews>
    <sheetView workbookViewId="0">
      <selection activeCell="K3" sqref="K3"/>
    </sheetView>
  </sheetViews>
  <sheetFormatPr defaultRowHeight="14.4"/>
  <cols>
    <col min="9" max="9" width="9.109375" bestFit="1" customWidth="1"/>
  </cols>
  <sheetData>
    <row r="1" spans="1:11"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513</v>
      </c>
      <c r="I1" t="s">
        <v>13</v>
      </c>
      <c r="J1" t="s">
        <v>539</v>
      </c>
      <c r="K1" t="s">
        <v>543</v>
      </c>
    </row>
    <row r="2" spans="1:11">
      <c r="A2">
        <v>3</v>
      </c>
      <c r="B2" t="s">
        <v>18</v>
      </c>
      <c r="C2">
        <v>2240</v>
      </c>
      <c r="D2">
        <v>4.78</v>
      </c>
      <c r="E2">
        <v>24.4</v>
      </c>
      <c r="F2">
        <v>15.9</v>
      </c>
      <c r="G2">
        <v>0.18</v>
      </c>
      <c r="H2">
        <v>1</v>
      </c>
      <c r="I2" t="s">
        <v>518</v>
      </c>
      <c r="J2">
        <v>1</v>
      </c>
      <c r="K2">
        <f>IF(J2=0,2,IF(J2=1,3,IF(J2=2,4,IF(J2=3,1,IF(E2&lt;15,2,3)))))</f>
        <v>3</v>
      </c>
    </row>
    <row r="3" spans="1:11">
      <c r="A3">
        <v>4</v>
      </c>
      <c r="B3" t="s">
        <v>19</v>
      </c>
      <c r="C3">
        <v>2578</v>
      </c>
      <c r="D3">
        <v>5.09</v>
      </c>
      <c r="E3">
        <v>22.6</v>
      </c>
      <c r="F3">
        <v>16.600000000000001</v>
      </c>
      <c r="G3">
        <v>0.39</v>
      </c>
      <c r="H3">
        <v>1</v>
      </c>
      <c r="I3" t="s">
        <v>518</v>
      </c>
      <c r="J3">
        <v>2</v>
      </c>
      <c r="K3">
        <f t="shared" ref="K3:K42" si="0">IF(J3=0,2,IF(J3=1,3,IF(J3=2,4,IF(J3=3,1,IF(E3&lt;15,2,3)))))</f>
        <v>4</v>
      </c>
    </row>
    <row r="4" spans="1:11">
      <c r="A4">
        <v>6</v>
      </c>
      <c r="B4" t="s">
        <v>21</v>
      </c>
      <c r="C4">
        <v>1819</v>
      </c>
      <c r="D4">
        <v>9.9</v>
      </c>
      <c r="E4">
        <v>12.36</v>
      </c>
      <c r="F4">
        <v>10.3388562057866</v>
      </c>
      <c r="G4">
        <v>0.16016799999999701</v>
      </c>
      <c r="H4">
        <v>1</v>
      </c>
      <c r="I4" t="s">
        <v>515</v>
      </c>
      <c r="J4">
        <v>0</v>
      </c>
      <c r="K4">
        <f t="shared" si="0"/>
        <v>2</v>
      </c>
    </row>
    <row r="5" spans="1:11">
      <c r="A5">
        <v>7</v>
      </c>
      <c r="B5" t="s">
        <v>22</v>
      </c>
      <c r="C5">
        <v>1780</v>
      </c>
      <c r="D5">
        <v>10.3</v>
      </c>
      <c r="E5">
        <v>10.23</v>
      </c>
      <c r="F5">
        <v>6.5590009849759703</v>
      </c>
      <c r="G5">
        <v>0.19425999999999899</v>
      </c>
      <c r="H5">
        <v>1</v>
      </c>
      <c r="I5" t="s">
        <v>515</v>
      </c>
      <c r="J5">
        <v>0</v>
      </c>
      <c r="K5">
        <f t="shared" si="0"/>
        <v>2</v>
      </c>
    </row>
    <row r="6" spans="1:11">
      <c r="A6">
        <v>8</v>
      </c>
      <c r="B6" t="s">
        <v>23</v>
      </c>
      <c r="C6">
        <v>1739</v>
      </c>
      <c r="D6">
        <v>10</v>
      </c>
      <c r="E6">
        <v>8.0299999999999994</v>
      </c>
      <c r="F6">
        <v>7.8892994202027102</v>
      </c>
      <c r="G6">
        <v>0.181169999999997</v>
      </c>
      <c r="H6">
        <v>1</v>
      </c>
      <c r="I6" t="s">
        <v>515</v>
      </c>
      <c r="J6">
        <v>0</v>
      </c>
      <c r="K6">
        <f t="shared" si="0"/>
        <v>2</v>
      </c>
    </row>
    <row r="7" spans="1:11">
      <c r="A7">
        <v>9</v>
      </c>
      <c r="B7" t="s">
        <v>24</v>
      </c>
      <c r="C7">
        <v>1798</v>
      </c>
      <c r="D7">
        <v>10.3</v>
      </c>
      <c r="E7">
        <v>13.68</v>
      </c>
      <c r="F7">
        <v>10.304870594241001</v>
      </c>
      <c r="G7">
        <v>0.158773999999998</v>
      </c>
      <c r="H7">
        <v>1</v>
      </c>
      <c r="I7" t="s">
        <v>515</v>
      </c>
      <c r="J7">
        <v>0</v>
      </c>
      <c r="K7">
        <f t="shared" si="0"/>
        <v>2</v>
      </c>
    </row>
    <row r="8" spans="1:11">
      <c r="A8">
        <v>10</v>
      </c>
      <c r="B8" t="s">
        <v>25</v>
      </c>
      <c r="C8">
        <v>1804</v>
      </c>
      <c r="D8">
        <v>10.1</v>
      </c>
      <c r="E8">
        <v>9.11</v>
      </c>
      <c r="F8">
        <v>9.3483936084830805</v>
      </c>
      <c r="G8">
        <v>0.162663999999999</v>
      </c>
      <c r="H8">
        <v>1</v>
      </c>
      <c r="I8" t="s">
        <v>515</v>
      </c>
      <c r="J8">
        <v>0</v>
      </c>
      <c r="K8">
        <f t="shared" si="0"/>
        <v>2</v>
      </c>
    </row>
    <row r="9" spans="1:11">
      <c r="A9">
        <v>11</v>
      </c>
      <c r="B9" t="s">
        <v>26</v>
      </c>
      <c r="C9">
        <v>1830</v>
      </c>
      <c r="D9">
        <v>9.4</v>
      </c>
      <c r="E9">
        <v>13.35</v>
      </c>
      <c r="F9">
        <v>10.1943814822943</v>
      </c>
      <c r="G9">
        <v>0.14663399999999799</v>
      </c>
      <c r="H9">
        <v>1</v>
      </c>
      <c r="I9" t="s">
        <v>515</v>
      </c>
      <c r="J9">
        <v>0</v>
      </c>
      <c r="K9">
        <f t="shared" si="0"/>
        <v>2</v>
      </c>
    </row>
    <row r="10" spans="1:11">
      <c r="A10">
        <v>12</v>
      </c>
      <c r="B10" t="s">
        <v>27</v>
      </c>
      <c r="C10">
        <v>1727</v>
      </c>
      <c r="D10">
        <v>10.3</v>
      </c>
      <c r="E10">
        <v>5.86</v>
      </c>
      <c r="F10">
        <v>7.8594320441614904</v>
      </c>
      <c r="G10">
        <v>0.17649599999999599</v>
      </c>
      <c r="H10">
        <v>1</v>
      </c>
      <c r="I10" t="s">
        <v>515</v>
      </c>
      <c r="J10">
        <v>0</v>
      </c>
      <c r="K10">
        <f t="shared" si="0"/>
        <v>2</v>
      </c>
    </row>
    <row r="11" spans="1:11">
      <c r="A11">
        <v>13</v>
      </c>
      <c r="B11" t="s">
        <v>28</v>
      </c>
      <c r="C11">
        <v>1800</v>
      </c>
      <c r="D11">
        <v>10</v>
      </c>
      <c r="E11">
        <v>8.31</v>
      </c>
      <c r="F11">
        <v>7.8731471754751299</v>
      </c>
      <c r="G11">
        <v>0.16476199999999799</v>
      </c>
      <c r="H11">
        <v>1</v>
      </c>
      <c r="I11" t="s">
        <v>515</v>
      </c>
      <c r="J11">
        <v>0</v>
      </c>
      <c r="K11">
        <f t="shared" si="0"/>
        <v>2</v>
      </c>
    </row>
    <row r="12" spans="1:11">
      <c r="A12">
        <v>14</v>
      </c>
      <c r="B12" t="s">
        <v>29</v>
      </c>
      <c r="C12">
        <v>1711</v>
      </c>
      <c r="D12">
        <v>10.5</v>
      </c>
      <c r="E12">
        <v>7.07</v>
      </c>
      <c r="F12">
        <v>8.9178921571184695</v>
      </c>
      <c r="G12">
        <v>0.18481199999999801</v>
      </c>
      <c r="H12">
        <v>1</v>
      </c>
      <c r="I12" t="s">
        <v>515</v>
      </c>
      <c r="J12">
        <v>0</v>
      </c>
      <c r="K12">
        <f t="shared" si="0"/>
        <v>2</v>
      </c>
    </row>
    <row r="13" spans="1:11">
      <c r="A13">
        <v>15</v>
      </c>
      <c r="B13" t="s">
        <v>30</v>
      </c>
      <c r="C13">
        <v>1885</v>
      </c>
      <c r="D13">
        <v>9</v>
      </c>
      <c r="E13">
        <v>12.9</v>
      </c>
      <c r="F13">
        <v>10.211201751529099</v>
      </c>
      <c r="G13">
        <v>0.13427399999999701</v>
      </c>
      <c r="H13">
        <v>1</v>
      </c>
      <c r="I13" t="s">
        <v>515</v>
      </c>
      <c r="J13">
        <v>0</v>
      </c>
      <c r="K13">
        <f t="shared" si="0"/>
        <v>2</v>
      </c>
    </row>
    <row r="14" spans="1:11">
      <c r="A14">
        <v>16</v>
      </c>
      <c r="B14" t="s">
        <v>31</v>
      </c>
      <c r="C14">
        <v>1755</v>
      </c>
      <c r="D14">
        <v>11.5</v>
      </c>
      <c r="E14">
        <v>7.78</v>
      </c>
      <c r="F14">
        <v>8.2144386552587303</v>
      </c>
      <c r="G14">
        <v>0.17494599999999599</v>
      </c>
      <c r="H14">
        <v>1</v>
      </c>
      <c r="I14" t="s">
        <v>515</v>
      </c>
      <c r="J14">
        <v>0</v>
      </c>
      <c r="K14">
        <f t="shared" si="0"/>
        <v>2</v>
      </c>
    </row>
    <row r="15" spans="1:11">
      <c r="A15">
        <v>17</v>
      </c>
      <c r="B15" t="s">
        <v>32</v>
      </c>
      <c r="C15">
        <v>1740</v>
      </c>
      <c r="D15">
        <v>12.1</v>
      </c>
      <c r="E15">
        <v>7.77</v>
      </c>
      <c r="F15">
        <v>8.2144386552587303</v>
      </c>
      <c r="G15">
        <v>0.17724999999999599</v>
      </c>
      <c r="H15">
        <v>1</v>
      </c>
      <c r="I15" t="s">
        <v>515</v>
      </c>
      <c r="J15">
        <v>0</v>
      </c>
      <c r="K15">
        <f t="shared" si="0"/>
        <v>2</v>
      </c>
    </row>
    <row r="16" spans="1:11">
      <c r="A16">
        <v>42</v>
      </c>
      <c r="B16" t="s">
        <v>221</v>
      </c>
      <c r="C16">
        <v>2164</v>
      </c>
      <c r="D16">
        <v>5.7</v>
      </c>
      <c r="E16">
        <v>18.100000000000001</v>
      </c>
      <c r="F16">
        <v>27.4</v>
      </c>
      <c r="G16">
        <v>0.06</v>
      </c>
      <c r="H16">
        <v>1</v>
      </c>
      <c r="I16" t="s">
        <v>518</v>
      </c>
      <c r="J16">
        <v>4</v>
      </c>
      <c r="K16">
        <f t="shared" si="0"/>
        <v>3</v>
      </c>
    </row>
    <row r="17" spans="1:11">
      <c r="A17">
        <v>43</v>
      </c>
      <c r="B17" t="s">
        <v>227</v>
      </c>
      <c r="C17">
        <v>2164</v>
      </c>
      <c r="D17">
        <v>5.8</v>
      </c>
      <c r="E17">
        <v>17.3</v>
      </c>
      <c r="F17">
        <v>8.3000000000000007</v>
      </c>
      <c r="G17">
        <v>9.3372000000003202E-2</v>
      </c>
      <c r="H17">
        <v>1</v>
      </c>
      <c r="I17" t="s">
        <v>518</v>
      </c>
      <c r="J17">
        <v>1</v>
      </c>
      <c r="K17">
        <f t="shared" si="0"/>
        <v>3</v>
      </c>
    </row>
    <row r="18" spans="1:11">
      <c r="A18">
        <v>44</v>
      </c>
      <c r="B18" t="s">
        <v>232</v>
      </c>
      <c r="C18">
        <v>2187</v>
      </c>
      <c r="D18">
        <v>5.5</v>
      </c>
      <c r="E18">
        <v>21.7</v>
      </c>
      <c r="F18">
        <v>10.5</v>
      </c>
      <c r="G18">
        <v>0.11</v>
      </c>
      <c r="H18">
        <v>1</v>
      </c>
      <c r="I18" t="s">
        <v>518</v>
      </c>
      <c r="J18">
        <v>1</v>
      </c>
      <c r="K18">
        <f t="shared" si="0"/>
        <v>3</v>
      </c>
    </row>
    <row r="19" spans="1:11">
      <c r="A19">
        <v>45</v>
      </c>
      <c r="B19" t="s">
        <v>239</v>
      </c>
      <c r="C19">
        <v>2291</v>
      </c>
      <c r="D19">
        <v>3.7</v>
      </c>
      <c r="E19">
        <v>18</v>
      </c>
      <c r="F19">
        <v>8.67</v>
      </c>
      <c r="G19">
        <v>0.04</v>
      </c>
      <c r="H19">
        <v>1</v>
      </c>
      <c r="I19" t="s">
        <v>518</v>
      </c>
      <c r="J19">
        <v>1</v>
      </c>
      <c r="K19">
        <f t="shared" si="0"/>
        <v>3</v>
      </c>
    </row>
    <row r="20" spans="1:11">
      <c r="A20">
        <v>46</v>
      </c>
      <c r="B20" t="s">
        <v>245</v>
      </c>
      <c r="C20">
        <v>2191</v>
      </c>
      <c r="D20">
        <v>4.4000000000000004</v>
      </c>
      <c r="E20">
        <v>8.6</v>
      </c>
      <c r="F20">
        <v>17.2</v>
      </c>
      <c r="G20">
        <v>0.20870999999999601</v>
      </c>
      <c r="H20">
        <v>1</v>
      </c>
      <c r="I20" t="s">
        <v>518</v>
      </c>
      <c r="J20">
        <v>4</v>
      </c>
      <c r="K20">
        <f t="shared" si="0"/>
        <v>2</v>
      </c>
    </row>
    <row r="21" spans="1:11">
      <c r="A21">
        <v>47</v>
      </c>
      <c r="B21" t="s">
        <v>251</v>
      </c>
      <c r="C21">
        <v>2163</v>
      </c>
      <c r="D21">
        <v>4.9000000000000004</v>
      </c>
      <c r="E21">
        <v>17</v>
      </c>
      <c r="F21">
        <v>17.5</v>
      </c>
      <c r="G21">
        <v>0.08</v>
      </c>
      <c r="H21">
        <v>1</v>
      </c>
      <c r="I21" t="s">
        <v>518</v>
      </c>
      <c r="J21">
        <v>1</v>
      </c>
      <c r="K21">
        <f t="shared" si="0"/>
        <v>3</v>
      </c>
    </row>
    <row r="22" spans="1:11">
      <c r="A22">
        <v>48</v>
      </c>
      <c r="B22" t="s">
        <v>257</v>
      </c>
      <c r="C22">
        <v>1975</v>
      </c>
      <c r="D22">
        <v>6.2</v>
      </c>
      <c r="E22">
        <v>11.5</v>
      </c>
      <c r="F22">
        <v>25.8</v>
      </c>
      <c r="G22">
        <v>0.04</v>
      </c>
      <c r="H22">
        <v>1</v>
      </c>
      <c r="I22" t="s">
        <v>518</v>
      </c>
      <c r="J22">
        <v>4</v>
      </c>
      <c r="K22">
        <f t="shared" si="0"/>
        <v>2</v>
      </c>
    </row>
    <row r="23" spans="1:11">
      <c r="A23">
        <v>49</v>
      </c>
      <c r="B23" t="s">
        <v>264</v>
      </c>
      <c r="C23">
        <v>2069</v>
      </c>
      <c r="D23">
        <v>5.7</v>
      </c>
      <c r="E23">
        <v>11.7</v>
      </c>
      <c r="F23">
        <v>7.8</v>
      </c>
      <c r="G23">
        <v>0.105200000000001</v>
      </c>
      <c r="H23">
        <v>1</v>
      </c>
      <c r="I23" t="s">
        <v>518</v>
      </c>
      <c r="J23">
        <v>0</v>
      </c>
      <c r="K23">
        <f t="shared" si="0"/>
        <v>2</v>
      </c>
    </row>
    <row r="24" spans="1:11">
      <c r="A24">
        <v>50</v>
      </c>
      <c r="B24" t="s">
        <v>269</v>
      </c>
      <c r="C24">
        <v>2114</v>
      </c>
      <c r="D24">
        <v>5.7</v>
      </c>
      <c r="E24">
        <v>11.2</v>
      </c>
      <c r="F24">
        <v>6.4</v>
      </c>
      <c r="G24">
        <v>0.11</v>
      </c>
      <c r="H24">
        <v>1</v>
      </c>
      <c r="I24" t="s">
        <v>518</v>
      </c>
      <c r="J24">
        <v>0</v>
      </c>
      <c r="K24">
        <f t="shared" si="0"/>
        <v>2</v>
      </c>
    </row>
    <row r="25" spans="1:11">
      <c r="A25">
        <v>51</v>
      </c>
      <c r="B25" t="s">
        <v>274</v>
      </c>
      <c r="C25">
        <v>2147</v>
      </c>
      <c r="D25">
        <v>6</v>
      </c>
      <c r="E25">
        <v>20.9</v>
      </c>
      <c r="F25">
        <v>14.25</v>
      </c>
      <c r="G25">
        <v>0.05</v>
      </c>
      <c r="H25">
        <v>1</v>
      </c>
      <c r="I25" t="s">
        <v>518</v>
      </c>
      <c r="J25">
        <v>1</v>
      </c>
      <c r="K25">
        <f t="shared" si="0"/>
        <v>3</v>
      </c>
    </row>
    <row r="26" spans="1:11">
      <c r="A26">
        <v>56</v>
      </c>
      <c r="B26" t="s">
        <v>303</v>
      </c>
      <c r="C26">
        <v>2482</v>
      </c>
      <c r="D26">
        <v>3.3</v>
      </c>
      <c r="E26">
        <v>25.1</v>
      </c>
      <c r="F26">
        <v>30.4</v>
      </c>
      <c r="G26">
        <v>0.16</v>
      </c>
      <c r="H26">
        <v>1</v>
      </c>
      <c r="I26" t="s">
        <v>514</v>
      </c>
      <c r="J26">
        <v>2</v>
      </c>
      <c r="K26">
        <f t="shared" si="0"/>
        <v>4</v>
      </c>
    </row>
    <row r="27" spans="1:11">
      <c r="A27">
        <v>58</v>
      </c>
      <c r="B27" t="s">
        <v>314</v>
      </c>
      <c r="C27">
        <v>1926</v>
      </c>
      <c r="D27">
        <v>7.92</v>
      </c>
      <c r="E27">
        <v>9.5</v>
      </c>
      <c r="F27">
        <v>1.1000000000000001</v>
      </c>
      <c r="G27">
        <v>0.12</v>
      </c>
      <c r="H27">
        <v>2</v>
      </c>
      <c r="I27" t="s">
        <v>517</v>
      </c>
      <c r="J27">
        <v>3</v>
      </c>
      <c r="K27">
        <f t="shared" si="0"/>
        <v>1</v>
      </c>
    </row>
    <row r="28" spans="1:11">
      <c r="A28">
        <v>59</v>
      </c>
      <c r="B28" t="s">
        <v>320</v>
      </c>
      <c r="C28">
        <v>1790</v>
      </c>
      <c r="D28">
        <v>12.03</v>
      </c>
      <c r="E28">
        <v>8.1999999999999993</v>
      </c>
      <c r="F28">
        <v>1</v>
      </c>
      <c r="G28">
        <v>0.19</v>
      </c>
      <c r="H28">
        <v>2</v>
      </c>
      <c r="I28" t="s">
        <v>517</v>
      </c>
      <c r="J28">
        <v>3</v>
      </c>
      <c r="K28">
        <f t="shared" si="0"/>
        <v>1</v>
      </c>
    </row>
    <row r="29" spans="1:11">
      <c r="A29">
        <v>60</v>
      </c>
      <c r="B29" t="s">
        <v>326</v>
      </c>
      <c r="C29">
        <v>1781</v>
      </c>
      <c r="D29">
        <v>13.68</v>
      </c>
      <c r="E29">
        <v>6.3</v>
      </c>
      <c r="F29">
        <v>1</v>
      </c>
      <c r="G29">
        <v>0.28999999999999998</v>
      </c>
      <c r="H29">
        <v>2</v>
      </c>
      <c r="I29" t="s">
        <v>517</v>
      </c>
      <c r="J29">
        <v>3</v>
      </c>
      <c r="K29">
        <f t="shared" si="0"/>
        <v>1</v>
      </c>
    </row>
    <row r="30" spans="1:11">
      <c r="A30">
        <v>61</v>
      </c>
      <c r="B30" t="s">
        <v>331</v>
      </c>
      <c r="C30">
        <v>1743</v>
      </c>
      <c r="D30">
        <v>12.19</v>
      </c>
      <c r="E30">
        <v>7.5</v>
      </c>
      <c r="F30">
        <v>2.7</v>
      </c>
      <c r="G30">
        <v>0.13</v>
      </c>
      <c r="H30">
        <v>2</v>
      </c>
      <c r="I30" t="s">
        <v>517</v>
      </c>
      <c r="J30">
        <v>3</v>
      </c>
      <c r="K30">
        <f t="shared" si="0"/>
        <v>1</v>
      </c>
    </row>
    <row r="31" spans="1:11">
      <c r="A31">
        <v>62</v>
      </c>
      <c r="B31" t="s">
        <v>338</v>
      </c>
      <c r="C31">
        <v>1788</v>
      </c>
      <c r="D31">
        <v>12.71</v>
      </c>
      <c r="E31">
        <v>8</v>
      </c>
      <c r="F31">
        <v>1.2</v>
      </c>
      <c r="G31">
        <v>0.28000000000000003</v>
      </c>
      <c r="H31">
        <v>2</v>
      </c>
      <c r="I31" t="s">
        <v>517</v>
      </c>
      <c r="J31">
        <v>3</v>
      </c>
      <c r="K31">
        <f t="shared" si="0"/>
        <v>1</v>
      </c>
    </row>
    <row r="32" spans="1:11">
      <c r="A32">
        <v>63</v>
      </c>
      <c r="B32" t="s">
        <v>344</v>
      </c>
      <c r="C32">
        <v>1906</v>
      </c>
      <c r="D32">
        <v>12.81</v>
      </c>
      <c r="E32">
        <v>9.5</v>
      </c>
      <c r="F32">
        <v>1.2</v>
      </c>
      <c r="G32">
        <v>0.28000000000000003</v>
      </c>
      <c r="H32">
        <v>2</v>
      </c>
      <c r="I32" t="s">
        <v>517</v>
      </c>
      <c r="J32">
        <v>3</v>
      </c>
      <c r="K32">
        <f t="shared" si="0"/>
        <v>1</v>
      </c>
    </row>
    <row r="33" spans="1:11">
      <c r="A33">
        <v>64</v>
      </c>
      <c r="B33" t="s">
        <v>348</v>
      </c>
      <c r="C33">
        <v>1774</v>
      </c>
      <c r="D33">
        <v>10.54</v>
      </c>
      <c r="E33">
        <v>11.2</v>
      </c>
      <c r="F33">
        <v>2.7</v>
      </c>
      <c r="G33">
        <v>0.25</v>
      </c>
      <c r="H33">
        <v>2</v>
      </c>
      <c r="I33" t="s">
        <v>517</v>
      </c>
      <c r="J33">
        <v>3</v>
      </c>
      <c r="K33">
        <f t="shared" si="0"/>
        <v>1</v>
      </c>
    </row>
    <row r="34" spans="1:11">
      <c r="A34">
        <v>65</v>
      </c>
      <c r="B34" t="s">
        <v>348</v>
      </c>
      <c r="C34">
        <v>1760</v>
      </c>
      <c r="D34">
        <v>18.2</v>
      </c>
      <c r="E34">
        <v>3.85</v>
      </c>
      <c r="F34">
        <v>1.3101713696321999</v>
      </c>
      <c r="G34">
        <v>0.25386599999998799</v>
      </c>
      <c r="H34">
        <v>2</v>
      </c>
      <c r="I34" t="s">
        <v>517</v>
      </c>
      <c r="J34">
        <v>3</v>
      </c>
      <c r="K34">
        <f t="shared" si="0"/>
        <v>1</v>
      </c>
    </row>
    <row r="35" spans="1:11">
      <c r="A35">
        <v>66</v>
      </c>
      <c r="B35" t="s">
        <v>356</v>
      </c>
      <c r="C35">
        <v>1737</v>
      </c>
      <c r="D35">
        <v>19.600000000000001</v>
      </c>
      <c r="E35">
        <v>3.38</v>
      </c>
      <c r="F35">
        <v>1.3101713696321999</v>
      </c>
      <c r="G35">
        <v>0.24378799999999101</v>
      </c>
      <c r="H35">
        <v>2</v>
      </c>
      <c r="I35" t="s">
        <v>517</v>
      </c>
      <c r="J35">
        <v>3</v>
      </c>
      <c r="K35">
        <f t="shared" si="0"/>
        <v>1</v>
      </c>
    </row>
    <row r="36" spans="1:11">
      <c r="A36">
        <v>67</v>
      </c>
      <c r="B36" t="s">
        <v>360</v>
      </c>
      <c r="C36">
        <v>1842</v>
      </c>
      <c r="D36">
        <v>15.4</v>
      </c>
      <c r="E36">
        <v>3.64</v>
      </c>
      <c r="F36">
        <v>1.3101713696321999</v>
      </c>
      <c r="G36">
        <v>0.240023999999988</v>
      </c>
      <c r="H36">
        <v>2</v>
      </c>
      <c r="I36" t="s">
        <v>517</v>
      </c>
      <c r="J36">
        <v>3</v>
      </c>
      <c r="K36">
        <f t="shared" si="0"/>
        <v>1</v>
      </c>
    </row>
    <row r="37" spans="1:11">
      <c r="A37">
        <v>68</v>
      </c>
      <c r="B37" t="s">
        <v>364</v>
      </c>
      <c r="C37">
        <v>1874</v>
      </c>
      <c r="D37">
        <v>10.9</v>
      </c>
      <c r="E37">
        <v>10.48</v>
      </c>
      <c r="F37">
        <v>2.36484835196462</v>
      </c>
      <c r="G37">
        <v>0.20650199999999699</v>
      </c>
      <c r="H37">
        <v>2</v>
      </c>
      <c r="I37" t="s">
        <v>517</v>
      </c>
      <c r="J37">
        <v>3</v>
      </c>
      <c r="K37">
        <f t="shared" si="0"/>
        <v>1</v>
      </c>
    </row>
    <row r="38" spans="1:11">
      <c r="A38">
        <v>69</v>
      </c>
      <c r="B38" t="s">
        <v>369</v>
      </c>
      <c r="C38">
        <v>1967</v>
      </c>
      <c r="D38">
        <v>7.6</v>
      </c>
      <c r="E38">
        <v>11.08</v>
      </c>
      <c r="F38">
        <v>2.4101869254153998</v>
      </c>
      <c r="G38">
        <v>0.20046199999999201</v>
      </c>
      <c r="H38">
        <v>2</v>
      </c>
      <c r="I38" t="s">
        <v>517</v>
      </c>
      <c r="J38">
        <v>3</v>
      </c>
      <c r="K38">
        <f t="shared" si="0"/>
        <v>1</v>
      </c>
    </row>
    <row r="39" spans="1:11">
      <c r="A39">
        <v>70</v>
      </c>
      <c r="B39" t="s">
        <v>374</v>
      </c>
      <c r="C39">
        <v>1718</v>
      </c>
      <c r="D39">
        <v>12.6</v>
      </c>
      <c r="E39">
        <v>10.43</v>
      </c>
      <c r="F39">
        <v>2.2982723039257098</v>
      </c>
      <c r="G39">
        <v>0.25266999999999401</v>
      </c>
      <c r="H39">
        <v>2</v>
      </c>
      <c r="I39" t="s">
        <v>517</v>
      </c>
      <c r="J39">
        <v>3</v>
      </c>
      <c r="K39">
        <f t="shared" si="0"/>
        <v>1</v>
      </c>
    </row>
    <row r="40" spans="1:11">
      <c r="A40">
        <v>71</v>
      </c>
      <c r="B40" t="s">
        <v>379</v>
      </c>
      <c r="C40">
        <v>1733</v>
      </c>
      <c r="D40">
        <v>12.7</v>
      </c>
      <c r="E40">
        <v>10.83</v>
      </c>
      <c r="F40">
        <v>2.4124911788839198</v>
      </c>
      <c r="G40">
        <v>0.244915999999993</v>
      </c>
      <c r="H40">
        <v>2</v>
      </c>
      <c r="I40" t="s">
        <v>517</v>
      </c>
      <c r="J40">
        <v>3</v>
      </c>
      <c r="K40">
        <f t="shared" si="0"/>
        <v>1</v>
      </c>
    </row>
    <row r="41" spans="1:11">
      <c r="A41">
        <v>72</v>
      </c>
      <c r="B41" t="s">
        <v>384</v>
      </c>
      <c r="C41">
        <v>1770</v>
      </c>
      <c r="D41">
        <v>12.9</v>
      </c>
      <c r="E41">
        <v>11.83</v>
      </c>
      <c r="F41">
        <v>2.7290289928982401</v>
      </c>
      <c r="G41">
        <v>0.25313399999998998</v>
      </c>
      <c r="H41">
        <v>2</v>
      </c>
      <c r="I41" t="s">
        <v>517</v>
      </c>
      <c r="J41">
        <v>3</v>
      </c>
      <c r="K41">
        <f t="shared" si="0"/>
        <v>1</v>
      </c>
    </row>
    <row r="42" spans="1:11">
      <c r="A42">
        <v>73</v>
      </c>
      <c r="B42" t="s">
        <v>388</v>
      </c>
      <c r="C42">
        <v>1719</v>
      </c>
      <c r="D42">
        <v>13.2</v>
      </c>
      <c r="E42">
        <v>10.66</v>
      </c>
      <c r="F42">
        <v>2.4013512891231801</v>
      </c>
      <c r="G42">
        <v>0.25447399999999398</v>
      </c>
      <c r="H42">
        <v>2</v>
      </c>
      <c r="I42" t="s">
        <v>517</v>
      </c>
      <c r="J42">
        <v>3</v>
      </c>
      <c r="K42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5B5B-4205-4270-8C69-33FEC997C3F6}">
  <dimension ref="A1:J96"/>
  <sheetViews>
    <sheetView workbookViewId="0">
      <selection activeCell="J1" sqref="J1:J96"/>
    </sheetView>
  </sheetViews>
  <sheetFormatPr defaultRowHeight="14.4"/>
  <sheetData>
    <row r="1" spans="1:10">
      <c r="A1" t="s">
        <v>15</v>
      </c>
      <c r="B1">
        <v>2805</v>
      </c>
      <c r="C1">
        <v>0.83</v>
      </c>
      <c r="D1">
        <v>149.19999999999999</v>
      </c>
      <c r="E1">
        <v>52.5</v>
      </c>
      <c r="F1">
        <v>0.26</v>
      </c>
      <c r="G1">
        <v>1</v>
      </c>
      <c r="I1" s="21">
        <v>4</v>
      </c>
      <c r="J1" s="21">
        <f>IF(I1=4,5,IF(I1=0,4,IF(I1=1,0,100)))</f>
        <v>5</v>
      </c>
    </row>
    <row r="2" spans="1:10">
      <c r="A2" t="s">
        <v>16</v>
      </c>
      <c r="B2">
        <v>2732</v>
      </c>
      <c r="C2">
        <v>0.84</v>
      </c>
      <c r="D2">
        <v>125.6</v>
      </c>
      <c r="E2">
        <v>54.6</v>
      </c>
      <c r="F2">
        <v>0.26</v>
      </c>
      <c r="G2">
        <v>1</v>
      </c>
      <c r="I2" s="21">
        <v>4</v>
      </c>
      <c r="J2" s="21">
        <f>IF(I2=4,5,IF(I2=0,4,IF(I2=1,0,100)))</f>
        <v>5</v>
      </c>
    </row>
    <row r="3" spans="1:10">
      <c r="A3" t="s">
        <v>17</v>
      </c>
      <c r="B3">
        <v>2758</v>
      </c>
      <c r="C3">
        <v>0.91</v>
      </c>
      <c r="D3">
        <v>83.4</v>
      </c>
      <c r="E3">
        <v>58.1</v>
      </c>
      <c r="F3">
        <v>0.14000000000000001</v>
      </c>
      <c r="G3">
        <v>1</v>
      </c>
      <c r="I3" s="21">
        <v>0</v>
      </c>
      <c r="J3" s="21">
        <f>IF(I3=4,5,IF(I3=0,4,IF(I3=1,0,100)))</f>
        <v>4</v>
      </c>
    </row>
    <row r="4" spans="1:10">
      <c r="A4" t="s">
        <v>18</v>
      </c>
      <c r="B4">
        <v>2240</v>
      </c>
      <c r="C4">
        <v>4.78</v>
      </c>
      <c r="D4">
        <v>24.4</v>
      </c>
      <c r="E4">
        <v>15.9</v>
      </c>
      <c r="F4">
        <v>0.18</v>
      </c>
      <c r="G4">
        <v>1</v>
      </c>
      <c r="I4" s="21">
        <v>2</v>
      </c>
      <c r="J4" s="21">
        <f>IF(I4=4,5,IF(I4=0,4,IF(I4=1,0,100)))</f>
        <v>100</v>
      </c>
    </row>
    <row r="5" spans="1:10">
      <c r="A5" t="s">
        <v>19</v>
      </c>
      <c r="B5">
        <v>2578</v>
      </c>
      <c r="C5">
        <v>5.09</v>
      </c>
      <c r="D5">
        <v>22.6</v>
      </c>
      <c r="E5">
        <v>16.600000000000001</v>
      </c>
      <c r="F5">
        <v>0.39</v>
      </c>
      <c r="G5">
        <v>1</v>
      </c>
      <c r="I5" s="21">
        <v>2</v>
      </c>
      <c r="J5" s="21">
        <f>IF(I5=4,5,IF(I5=0,4,IF(I5=1,0,100)))</f>
        <v>100</v>
      </c>
    </row>
    <row r="6" spans="1:10">
      <c r="A6" t="s">
        <v>20</v>
      </c>
      <c r="B6">
        <v>2411</v>
      </c>
      <c r="C6">
        <v>2.54</v>
      </c>
      <c r="D6">
        <v>88.1</v>
      </c>
      <c r="E6">
        <v>34.9</v>
      </c>
      <c r="F6">
        <v>0.24</v>
      </c>
      <c r="G6">
        <v>1</v>
      </c>
      <c r="I6" s="21">
        <v>0</v>
      </c>
      <c r="J6" s="21">
        <f t="shared" ref="J6:J69" si="0">IF(I6=4,5,IF(I6=0,4,IF(I6=1,0,100)))</f>
        <v>4</v>
      </c>
    </row>
    <row r="7" spans="1:10">
      <c r="A7" t="s">
        <v>21</v>
      </c>
      <c r="B7">
        <v>1819</v>
      </c>
      <c r="C7">
        <v>9.9</v>
      </c>
      <c r="D7">
        <v>12.36</v>
      </c>
      <c r="E7">
        <v>10.4150847093427</v>
      </c>
      <c r="F7">
        <v>0.158465999999998</v>
      </c>
      <c r="G7">
        <v>1</v>
      </c>
      <c r="I7" s="21">
        <v>2</v>
      </c>
      <c r="J7" s="21">
        <f t="shared" si="0"/>
        <v>100</v>
      </c>
    </row>
    <row r="8" spans="1:10">
      <c r="A8" t="s">
        <v>22</v>
      </c>
      <c r="B8">
        <v>1780</v>
      </c>
      <c r="C8">
        <v>10.3</v>
      </c>
      <c r="D8">
        <v>10.23</v>
      </c>
      <c r="E8">
        <v>6.7202959434544001</v>
      </c>
      <c r="F8">
        <v>0.191328</v>
      </c>
      <c r="G8">
        <v>1</v>
      </c>
      <c r="I8" s="21">
        <v>2</v>
      </c>
      <c r="J8" s="21">
        <f t="shared" si="0"/>
        <v>100</v>
      </c>
    </row>
    <row r="9" spans="1:10">
      <c r="A9" t="s">
        <v>23</v>
      </c>
      <c r="B9">
        <v>1739</v>
      </c>
      <c r="C9">
        <v>10</v>
      </c>
      <c r="D9">
        <v>8.0299999999999994</v>
      </c>
      <c r="E9">
        <v>7.9513986902092801</v>
      </c>
      <c r="F9">
        <v>0.17763999999999699</v>
      </c>
      <c r="G9">
        <v>1</v>
      </c>
      <c r="I9" s="21">
        <v>2</v>
      </c>
      <c r="J9" s="21">
        <f t="shared" si="0"/>
        <v>100</v>
      </c>
    </row>
    <row r="10" spans="1:10">
      <c r="A10" t="s">
        <v>24</v>
      </c>
      <c r="B10">
        <v>1798</v>
      </c>
      <c r="C10">
        <v>10.3</v>
      </c>
      <c r="D10">
        <v>13.68</v>
      </c>
      <c r="E10">
        <v>10.4013357489596</v>
      </c>
      <c r="F10">
        <v>0.15653599999999901</v>
      </c>
      <c r="G10">
        <v>1</v>
      </c>
      <c r="I10" s="21">
        <v>2</v>
      </c>
      <c r="J10" s="21">
        <f t="shared" si="0"/>
        <v>100</v>
      </c>
    </row>
    <row r="11" spans="1:10">
      <c r="A11" t="s">
        <v>25</v>
      </c>
      <c r="B11">
        <v>1804</v>
      </c>
      <c r="C11">
        <v>10.1</v>
      </c>
      <c r="D11">
        <v>9.11</v>
      </c>
      <c r="E11">
        <v>9.5034306453697894</v>
      </c>
      <c r="F11">
        <v>0.160213999999999</v>
      </c>
      <c r="G11">
        <v>1</v>
      </c>
      <c r="I11" s="21">
        <v>2</v>
      </c>
      <c r="J11" s="21">
        <f t="shared" si="0"/>
        <v>100</v>
      </c>
    </row>
    <row r="12" spans="1:10">
      <c r="A12" t="s">
        <v>26</v>
      </c>
      <c r="B12">
        <v>1830</v>
      </c>
      <c r="C12">
        <v>9.4</v>
      </c>
      <c r="D12">
        <v>13.35</v>
      </c>
      <c r="E12">
        <v>10.2835142675947</v>
      </c>
      <c r="F12">
        <v>0.14502799999999799</v>
      </c>
      <c r="G12">
        <v>1</v>
      </c>
      <c r="I12" s="21">
        <v>2</v>
      </c>
      <c r="J12" s="21">
        <f t="shared" si="0"/>
        <v>100</v>
      </c>
    </row>
    <row r="13" spans="1:10">
      <c r="A13" t="s">
        <v>27</v>
      </c>
      <c r="B13">
        <v>1727</v>
      </c>
      <c r="C13">
        <v>10.3</v>
      </c>
      <c r="D13">
        <v>5.86</v>
      </c>
      <c r="E13">
        <v>7.9611429900556399</v>
      </c>
      <c r="F13">
        <v>0.17191599999999499</v>
      </c>
      <c r="G13">
        <v>1</v>
      </c>
      <c r="I13" s="21">
        <v>2</v>
      </c>
      <c r="J13" s="21">
        <f t="shared" si="0"/>
        <v>100</v>
      </c>
    </row>
    <row r="14" spans="1:10">
      <c r="A14" t="s">
        <v>28</v>
      </c>
      <c r="B14">
        <v>1800</v>
      </c>
      <c r="C14">
        <v>10</v>
      </c>
      <c r="D14">
        <v>8.31</v>
      </c>
      <c r="E14">
        <v>7.9522747884714198</v>
      </c>
      <c r="F14">
        <v>0.162413999999998</v>
      </c>
      <c r="G14">
        <v>1</v>
      </c>
      <c r="I14" s="21">
        <v>2</v>
      </c>
      <c r="J14" s="21">
        <f t="shared" si="0"/>
        <v>100</v>
      </c>
    </row>
    <row r="15" spans="1:10">
      <c r="A15" t="s">
        <v>29</v>
      </c>
      <c r="B15">
        <v>1711</v>
      </c>
      <c r="C15">
        <v>10.5</v>
      </c>
      <c r="D15">
        <v>7.07</v>
      </c>
      <c r="E15">
        <v>8.9805559909456694</v>
      </c>
      <c r="F15">
        <v>0.180423999999997</v>
      </c>
      <c r="G15">
        <v>1</v>
      </c>
      <c r="I15" s="21">
        <v>2</v>
      </c>
      <c r="J15" s="21">
        <f t="shared" si="0"/>
        <v>100</v>
      </c>
    </row>
    <row r="16" spans="1:10">
      <c r="A16" t="s">
        <v>30</v>
      </c>
      <c r="B16">
        <v>1885</v>
      </c>
      <c r="C16">
        <v>9</v>
      </c>
      <c r="D16">
        <v>12.9</v>
      </c>
      <c r="E16">
        <v>10.298563538193701</v>
      </c>
      <c r="F16">
        <v>0.13181199999999799</v>
      </c>
      <c r="G16">
        <v>1</v>
      </c>
      <c r="I16" s="21">
        <v>2</v>
      </c>
      <c r="J16" s="21">
        <f t="shared" si="0"/>
        <v>100</v>
      </c>
    </row>
    <row r="17" spans="1:10">
      <c r="A17" t="s">
        <v>31</v>
      </c>
      <c r="B17">
        <v>1755</v>
      </c>
      <c r="C17">
        <v>11.5</v>
      </c>
      <c r="D17">
        <v>7.78</v>
      </c>
      <c r="E17">
        <v>8.2665401600228403</v>
      </c>
      <c r="F17">
        <v>0.17107799999999601</v>
      </c>
      <c r="G17">
        <v>1</v>
      </c>
      <c r="I17" s="21">
        <v>2</v>
      </c>
      <c r="J17" s="21">
        <f t="shared" si="0"/>
        <v>100</v>
      </c>
    </row>
    <row r="18" spans="1:10">
      <c r="A18" t="s">
        <v>32</v>
      </c>
      <c r="B18">
        <v>1740</v>
      </c>
      <c r="C18">
        <v>12.1</v>
      </c>
      <c r="D18">
        <v>7.77</v>
      </c>
      <c r="E18">
        <v>8.2665401600228403</v>
      </c>
      <c r="F18">
        <v>0.17349599999999599</v>
      </c>
      <c r="G18">
        <v>1</v>
      </c>
      <c r="I18" s="21">
        <v>2</v>
      </c>
      <c r="J18" s="21">
        <f t="shared" si="0"/>
        <v>100</v>
      </c>
    </row>
    <row r="19" spans="1:10">
      <c r="A19" t="s">
        <v>101</v>
      </c>
      <c r="B19">
        <v>2752</v>
      </c>
      <c r="C19">
        <v>1</v>
      </c>
      <c r="D19">
        <v>60.7</v>
      </c>
      <c r="E19">
        <v>62.3</v>
      </c>
      <c r="F19">
        <v>0.23</v>
      </c>
      <c r="G19">
        <v>1</v>
      </c>
      <c r="I19" s="21">
        <v>0</v>
      </c>
      <c r="J19" s="21">
        <f t="shared" si="0"/>
        <v>4</v>
      </c>
    </row>
    <row r="20" spans="1:10">
      <c r="A20" t="s">
        <v>108</v>
      </c>
      <c r="B20">
        <v>2819</v>
      </c>
      <c r="C20">
        <v>0.5</v>
      </c>
      <c r="D20">
        <v>87.1</v>
      </c>
      <c r="E20">
        <v>70.3</v>
      </c>
      <c r="F20">
        <v>0.24</v>
      </c>
      <c r="G20">
        <v>1</v>
      </c>
      <c r="I20" s="21">
        <v>0</v>
      </c>
      <c r="J20" s="21">
        <f t="shared" si="0"/>
        <v>4</v>
      </c>
    </row>
    <row r="21" spans="1:10">
      <c r="A21" t="s">
        <v>114</v>
      </c>
      <c r="B21">
        <v>2719</v>
      </c>
      <c r="C21">
        <v>1.3</v>
      </c>
      <c r="D21">
        <v>62</v>
      </c>
      <c r="E21">
        <v>52.5</v>
      </c>
      <c r="F21">
        <v>0.14000000000000001</v>
      </c>
      <c r="G21">
        <v>1</v>
      </c>
      <c r="I21" s="21">
        <v>0</v>
      </c>
      <c r="J21" s="21">
        <f t="shared" si="0"/>
        <v>4</v>
      </c>
    </row>
    <row r="22" spans="1:10">
      <c r="A22" t="s">
        <v>119</v>
      </c>
      <c r="B22">
        <v>2744</v>
      </c>
      <c r="C22">
        <v>0.9</v>
      </c>
      <c r="D22">
        <v>95.6</v>
      </c>
      <c r="E22">
        <v>75.099999999999994</v>
      </c>
      <c r="F22">
        <v>0.2</v>
      </c>
      <c r="G22">
        <v>1</v>
      </c>
      <c r="I22" s="21">
        <v>0</v>
      </c>
      <c r="J22" s="21">
        <f t="shared" si="0"/>
        <v>4</v>
      </c>
    </row>
    <row r="23" spans="1:10">
      <c r="A23" t="s">
        <v>126</v>
      </c>
      <c r="B23">
        <v>2813</v>
      </c>
      <c r="C23">
        <v>0.6</v>
      </c>
      <c r="D23">
        <v>150</v>
      </c>
      <c r="E23">
        <v>62.1</v>
      </c>
      <c r="F23">
        <v>0.24</v>
      </c>
      <c r="G23">
        <v>1</v>
      </c>
      <c r="I23" s="21">
        <v>4</v>
      </c>
      <c r="J23" s="21">
        <f t="shared" si="0"/>
        <v>5</v>
      </c>
    </row>
    <row r="24" spans="1:10">
      <c r="A24" t="s">
        <v>132</v>
      </c>
      <c r="B24">
        <v>2792</v>
      </c>
      <c r="C24">
        <v>0.7</v>
      </c>
      <c r="D24">
        <v>40.4</v>
      </c>
      <c r="E24">
        <v>72.099999999999994</v>
      </c>
      <c r="F24">
        <v>0.23</v>
      </c>
      <c r="G24">
        <v>1</v>
      </c>
      <c r="I24" s="21">
        <v>0</v>
      </c>
      <c r="J24" s="21">
        <f t="shared" si="0"/>
        <v>4</v>
      </c>
    </row>
    <row r="25" spans="1:10">
      <c r="A25" t="s">
        <v>138</v>
      </c>
      <c r="B25">
        <v>2799</v>
      </c>
      <c r="C25">
        <v>0.8</v>
      </c>
      <c r="D25">
        <v>67.2</v>
      </c>
      <c r="E25">
        <v>67.8</v>
      </c>
      <c r="F25">
        <v>0.28000000000000003</v>
      </c>
      <c r="G25">
        <v>1</v>
      </c>
      <c r="I25" s="21">
        <v>0</v>
      </c>
      <c r="J25" s="21">
        <f t="shared" si="0"/>
        <v>4</v>
      </c>
    </row>
    <row r="26" spans="1:10">
      <c r="A26" t="s">
        <v>145</v>
      </c>
      <c r="B26">
        <v>2743</v>
      </c>
      <c r="C26">
        <v>1.3</v>
      </c>
      <c r="D26">
        <v>80.099999999999994</v>
      </c>
      <c r="E26">
        <v>55.8</v>
      </c>
      <c r="F26">
        <v>0.23</v>
      </c>
      <c r="G26">
        <v>1</v>
      </c>
      <c r="I26" s="21">
        <v>0</v>
      </c>
      <c r="J26" s="21">
        <f t="shared" si="0"/>
        <v>4</v>
      </c>
    </row>
    <row r="27" spans="1:10">
      <c r="A27" t="s">
        <v>150</v>
      </c>
      <c r="B27">
        <v>2685</v>
      </c>
      <c r="C27">
        <v>1.8</v>
      </c>
      <c r="D27">
        <v>63.7</v>
      </c>
      <c r="E27">
        <v>46.4</v>
      </c>
      <c r="F27">
        <v>0.14000000000000001</v>
      </c>
      <c r="G27">
        <v>1</v>
      </c>
      <c r="I27" s="21">
        <v>0</v>
      </c>
      <c r="J27" s="21">
        <f t="shared" si="0"/>
        <v>4</v>
      </c>
    </row>
    <row r="28" spans="1:10">
      <c r="A28" t="s">
        <v>155</v>
      </c>
      <c r="B28">
        <v>2756</v>
      </c>
      <c r="C28">
        <v>0.9</v>
      </c>
      <c r="D28">
        <v>158.5</v>
      </c>
      <c r="E28">
        <v>65.2</v>
      </c>
      <c r="F28">
        <v>0.24</v>
      </c>
      <c r="G28">
        <v>1</v>
      </c>
      <c r="I28" s="21">
        <v>4</v>
      </c>
      <c r="J28" s="21">
        <f t="shared" si="0"/>
        <v>5</v>
      </c>
    </row>
    <row r="29" spans="1:10">
      <c r="A29" t="s">
        <v>159</v>
      </c>
      <c r="B29">
        <v>2755</v>
      </c>
      <c r="C29">
        <v>1.1000000000000001</v>
      </c>
      <c r="D29">
        <v>38.200000000000003</v>
      </c>
      <c r="E29">
        <v>38.700000000000003</v>
      </c>
      <c r="F29">
        <v>0.21</v>
      </c>
      <c r="G29">
        <v>1</v>
      </c>
      <c r="I29" s="21">
        <v>0</v>
      </c>
      <c r="J29" s="21">
        <f t="shared" si="0"/>
        <v>4</v>
      </c>
    </row>
    <row r="30" spans="1:10">
      <c r="A30" t="s">
        <v>166</v>
      </c>
      <c r="B30">
        <v>2742</v>
      </c>
      <c r="C30">
        <v>1.1000000000000001</v>
      </c>
      <c r="D30">
        <v>73</v>
      </c>
      <c r="E30">
        <v>55.6</v>
      </c>
      <c r="F30">
        <v>0.26</v>
      </c>
      <c r="G30">
        <v>1</v>
      </c>
      <c r="I30" s="21">
        <v>0</v>
      </c>
      <c r="J30" s="21">
        <f t="shared" si="0"/>
        <v>4</v>
      </c>
    </row>
    <row r="31" spans="1:10">
      <c r="A31" t="s">
        <v>171</v>
      </c>
      <c r="B31">
        <v>2874</v>
      </c>
      <c r="C31">
        <v>0.8</v>
      </c>
      <c r="D31">
        <v>158.9</v>
      </c>
      <c r="E31">
        <v>69.099999999999994</v>
      </c>
      <c r="F31">
        <v>0.2</v>
      </c>
      <c r="G31">
        <v>1</v>
      </c>
      <c r="I31" s="21">
        <v>4</v>
      </c>
      <c r="J31" s="21">
        <f t="shared" si="0"/>
        <v>5</v>
      </c>
    </row>
    <row r="32" spans="1:10">
      <c r="A32" t="s">
        <v>176</v>
      </c>
      <c r="B32">
        <v>2875</v>
      </c>
      <c r="C32">
        <v>0.6</v>
      </c>
      <c r="D32">
        <v>131.9</v>
      </c>
      <c r="E32">
        <v>77</v>
      </c>
      <c r="F32">
        <v>0.24</v>
      </c>
      <c r="G32">
        <v>1</v>
      </c>
      <c r="I32" s="21">
        <v>4</v>
      </c>
      <c r="J32" s="21">
        <f t="shared" si="0"/>
        <v>5</v>
      </c>
    </row>
    <row r="33" spans="1:10">
      <c r="A33" t="s">
        <v>180</v>
      </c>
      <c r="B33">
        <v>2851</v>
      </c>
      <c r="C33">
        <v>1</v>
      </c>
      <c r="D33">
        <v>54.6</v>
      </c>
      <c r="E33">
        <v>84.45</v>
      </c>
      <c r="F33">
        <v>0.28000000000000003</v>
      </c>
      <c r="G33">
        <v>1</v>
      </c>
      <c r="I33" s="21">
        <v>0</v>
      </c>
      <c r="J33" s="21">
        <f t="shared" si="0"/>
        <v>4</v>
      </c>
    </row>
    <row r="34" spans="1:10">
      <c r="A34" t="s">
        <v>183</v>
      </c>
      <c r="B34">
        <v>2873</v>
      </c>
      <c r="C34">
        <v>0.8</v>
      </c>
      <c r="D34">
        <v>127.2</v>
      </c>
      <c r="E34">
        <v>89.35</v>
      </c>
      <c r="F34">
        <v>0.13</v>
      </c>
      <c r="G34">
        <v>1</v>
      </c>
      <c r="I34" s="21">
        <v>4</v>
      </c>
      <c r="J34" s="21">
        <f t="shared" si="0"/>
        <v>5</v>
      </c>
    </row>
    <row r="35" spans="1:10">
      <c r="A35" t="s">
        <v>187</v>
      </c>
      <c r="B35">
        <v>2879</v>
      </c>
      <c r="C35">
        <v>0.7</v>
      </c>
      <c r="D35">
        <v>65.2</v>
      </c>
      <c r="E35">
        <v>89.2</v>
      </c>
      <c r="F35">
        <v>0.37</v>
      </c>
      <c r="G35">
        <v>1</v>
      </c>
      <c r="I35" s="21">
        <v>0</v>
      </c>
      <c r="J35" s="21">
        <f t="shared" si="0"/>
        <v>4</v>
      </c>
    </row>
    <row r="36" spans="1:10">
      <c r="A36" t="s">
        <v>193</v>
      </c>
      <c r="B36">
        <v>2914</v>
      </c>
      <c r="C36">
        <v>0.6</v>
      </c>
      <c r="D36">
        <v>121.8</v>
      </c>
      <c r="E36">
        <v>51.8</v>
      </c>
      <c r="F36">
        <v>0.26</v>
      </c>
      <c r="G36">
        <v>1</v>
      </c>
      <c r="I36" s="21">
        <v>4</v>
      </c>
      <c r="J36" s="21">
        <f t="shared" si="0"/>
        <v>5</v>
      </c>
    </row>
    <row r="37" spans="1:10">
      <c r="A37" t="s">
        <v>197</v>
      </c>
      <c r="B37">
        <v>2917</v>
      </c>
      <c r="C37">
        <v>0.6</v>
      </c>
      <c r="D37">
        <v>93.7</v>
      </c>
      <c r="E37">
        <v>67.900000000000006</v>
      </c>
      <c r="F37">
        <v>0.23</v>
      </c>
      <c r="G37">
        <v>1</v>
      </c>
      <c r="I37" s="21">
        <v>0</v>
      </c>
      <c r="J37" s="21">
        <f t="shared" si="0"/>
        <v>4</v>
      </c>
    </row>
    <row r="38" spans="1:10">
      <c r="A38" t="s">
        <v>201</v>
      </c>
      <c r="B38">
        <v>2872</v>
      </c>
      <c r="C38">
        <v>0.8</v>
      </c>
      <c r="D38">
        <v>95</v>
      </c>
      <c r="E38">
        <v>57.9</v>
      </c>
      <c r="F38">
        <v>0.26</v>
      </c>
      <c r="G38">
        <v>1</v>
      </c>
      <c r="I38" s="21">
        <v>0</v>
      </c>
      <c r="J38" s="21">
        <f t="shared" si="0"/>
        <v>4</v>
      </c>
    </row>
    <row r="39" spans="1:10">
      <c r="A39" t="s">
        <v>206</v>
      </c>
      <c r="B39">
        <v>2910</v>
      </c>
      <c r="C39">
        <v>0.5</v>
      </c>
      <c r="D39">
        <v>136.80000000000001</v>
      </c>
      <c r="E39">
        <v>70.3</v>
      </c>
      <c r="F39">
        <v>0.25</v>
      </c>
      <c r="G39">
        <v>1</v>
      </c>
      <c r="I39" s="21">
        <v>4</v>
      </c>
      <c r="J39" s="21">
        <f t="shared" si="0"/>
        <v>5</v>
      </c>
    </row>
    <row r="40" spans="1:10">
      <c r="A40" t="s">
        <v>210</v>
      </c>
      <c r="B40">
        <v>2868</v>
      </c>
      <c r="C40">
        <v>0.7</v>
      </c>
      <c r="D40">
        <v>61.8</v>
      </c>
      <c r="E40">
        <v>33.5</v>
      </c>
      <c r="F40">
        <v>0.16</v>
      </c>
      <c r="G40">
        <v>1</v>
      </c>
      <c r="I40" s="21">
        <v>0</v>
      </c>
      <c r="J40" s="21">
        <f t="shared" si="0"/>
        <v>4</v>
      </c>
    </row>
    <row r="41" spans="1:10">
      <c r="A41" t="s">
        <v>214</v>
      </c>
      <c r="B41">
        <v>2866</v>
      </c>
      <c r="C41">
        <v>0.9</v>
      </c>
      <c r="D41">
        <v>87</v>
      </c>
      <c r="E41">
        <v>29.3</v>
      </c>
      <c r="F41">
        <v>0.25</v>
      </c>
      <c r="G41">
        <v>1</v>
      </c>
      <c r="I41" s="21">
        <v>0</v>
      </c>
      <c r="J41" s="21">
        <f t="shared" si="0"/>
        <v>4</v>
      </c>
    </row>
    <row r="42" spans="1:10">
      <c r="A42" t="s">
        <v>218</v>
      </c>
      <c r="B42">
        <v>2806</v>
      </c>
      <c r="C42">
        <v>0.802399999999999</v>
      </c>
      <c r="D42">
        <v>149.31199999999899</v>
      </c>
      <c r="E42">
        <v>33.700000000000003</v>
      </c>
      <c r="F42">
        <v>0.27</v>
      </c>
      <c r="G42">
        <v>1</v>
      </c>
      <c r="I42" s="21">
        <v>4</v>
      </c>
      <c r="J42" s="21">
        <f t="shared" si="0"/>
        <v>5</v>
      </c>
    </row>
    <row r="43" spans="1:10">
      <c r="A43" t="s">
        <v>221</v>
      </c>
      <c r="B43">
        <v>2164</v>
      </c>
      <c r="C43">
        <v>5.7</v>
      </c>
      <c r="D43">
        <v>18.100000000000001</v>
      </c>
      <c r="E43">
        <v>27.4</v>
      </c>
      <c r="F43">
        <v>0.06</v>
      </c>
      <c r="G43">
        <v>1</v>
      </c>
      <c r="I43" s="21">
        <v>2</v>
      </c>
      <c r="J43" s="21">
        <f t="shared" si="0"/>
        <v>100</v>
      </c>
    </row>
    <row r="44" spans="1:10">
      <c r="A44" t="s">
        <v>227</v>
      </c>
      <c r="B44">
        <v>2164</v>
      </c>
      <c r="C44">
        <v>5.8</v>
      </c>
      <c r="D44">
        <v>17.3</v>
      </c>
      <c r="E44">
        <v>8.3000000000000007</v>
      </c>
      <c r="F44">
        <v>9.2624000000003204E-2</v>
      </c>
      <c r="G44">
        <v>1</v>
      </c>
      <c r="I44" s="21">
        <v>2</v>
      </c>
      <c r="J44" s="21">
        <f t="shared" si="0"/>
        <v>100</v>
      </c>
    </row>
    <row r="45" spans="1:10">
      <c r="A45" t="s">
        <v>232</v>
      </c>
      <c r="B45">
        <v>2187</v>
      </c>
      <c r="C45">
        <v>5.5</v>
      </c>
      <c r="D45">
        <v>21.7</v>
      </c>
      <c r="E45">
        <v>10.5</v>
      </c>
      <c r="F45">
        <v>0.11</v>
      </c>
      <c r="G45">
        <v>1</v>
      </c>
      <c r="I45" s="21">
        <v>2</v>
      </c>
      <c r="J45" s="21">
        <f t="shared" si="0"/>
        <v>100</v>
      </c>
    </row>
    <row r="46" spans="1:10">
      <c r="A46" t="s">
        <v>239</v>
      </c>
      <c r="B46">
        <v>2291</v>
      </c>
      <c r="C46">
        <v>3.7</v>
      </c>
      <c r="D46">
        <v>18</v>
      </c>
      <c r="E46">
        <v>8.67</v>
      </c>
      <c r="F46">
        <v>0.04</v>
      </c>
      <c r="G46">
        <v>1</v>
      </c>
      <c r="I46" s="21">
        <v>2</v>
      </c>
      <c r="J46" s="21">
        <f t="shared" si="0"/>
        <v>100</v>
      </c>
    </row>
    <row r="47" spans="1:10">
      <c r="A47" t="s">
        <v>245</v>
      </c>
      <c r="B47">
        <v>2191</v>
      </c>
      <c r="C47">
        <v>4.4000000000000004</v>
      </c>
      <c r="D47">
        <v>8.6</v>
      </c>
      <c r="E47">
        <v>17.2</v>
      </c>
      <c r="F47">
        <v>0.21267399999999601</v>
      </c>
      <c r="G47">
        <v>1</v>
      </c>
      <c r="I47" s="21">
        <v>2</v>
      </c>
      <c r="J47" s="21">
        <f t="shared" si="0"/>
        <v>100</v>
      </c>
    </row>
    <row r="48" spans="1:10">
      <c r="A48" t="s">
        <v>251</v>
      </c>
      <c r="B48">
        <v>2163</v>
      </c>
      <c r="C48">
        <v>4.9000000000000004</v>
      </c>
      <c r="D48">
        <v>17</v>
      </c>
      <c r="E48">
        <v>17.5</v>
      </c>
      <c r="F48">
        <v>0.08</v>
      </c>
      <c r="G48">
        <v>1</v>
      </c>
      <c r="I48" s="21">
        <v>2</v>
      </c>
      <c r="J48" s="21">
        <f t="shared" si="0"/>
        <v>100</v>
      </c>
    </row>
    <row r="49" spans="1:10">
      <c r="A49" t="s">
        <v>257</v>
      </c>
      <c r="B49">
        <v>1975</v>
      </c>
      <c r="C49">
        <v>6.2</v>
      </c>
      <c r="D49">
        <v>11.5</v>
      </c>
      <c r="E49">
        <v>25.8</v>
      </c>
      <c r="F49">
        <v>0.04</v>
      </c>
      <c r="G49">
        <v>1</v>
      </c>
      <c r="I49" s="21">
        <v>2</v>
      </c>
      <c r="J49" s="21">
        <f t="shared" si="0"/>
        <v>100</v>
      </c>
    </row>
    <row r="50" spans="1:10">
      <c r="A50" t="s">
        <v>264</v>
      </c>
      <c r="B50">
        <v>2069</v>
      </c>
      <c r="C50">
        <v>5.7</v>
      </c>
      <c r="D50">
        <v>11.7</v>
      </c>
      <c r="E50">
        <v>7.8</v>
      </c>
      <c r="F50">
        <v>0.105522000000001</v>
      </c>
      <c r="G50">
        <v>1</v>
      </c>
      <c r="I50" s="21">
        <v>2</v>
      </c>
      <c r="J50" s="21">
        <f t="shared" si="0"/>
        <v>100</v>
      </c>
    </row>
    <row r="51" spans="1:10">
      <c r="A51" t="s">
        <v>269</v>
      </c>
      <c r="B51">
        <v>2114</v>
      </c>
      <c r="C51">
        <v>5.7</v>
      </c>
      <c r="D51">
        <v>11.2</v>
      </c>
      <c r="E51">
        <v>6.4</v>
      </c>
      <c r="F51">
        <v>0.11</v>
      </c>
      <c r="G51">
        <v>1</v>
      </c>
      <c r="I51" s="21">
        <v>2</v>
      </c>
      <c r="J51" s="21">
        <f t="shared" si="0"/>
        <v>100</v>
      </c>
    </row>
    <row r="52" spans="1:10">
      <c r="A52" t="s">
        <v>274</v>
      </c>
      <c r="B52">
        <v>2147</v>
      </c>
      <c r="C52">
        <v>6</v>
      </c>
      <c r="D52">
        <v>20.9</v>
      </c>
      <c r="E52">
        <v>14.25</v>
      </c>
      <c r="F52">
        <v>0.05</v>
      </c>
      <c r="G52">
        <v>1</v>
      </c>
      <c r="I52" s="21">
        <v>2</v>
      </c>
      <c r="J52" s="21">
        <f t="shared" si="0"/>
        <v>100</v>
      </c>
    </row>
    <row r="53" spans="1:10">
      <c r="A53" t="s">
        <v>280</v>
      </c>
      <c r="B53">
        <v>2893</v>
      </c>
      <c r="C53">
        <v>0.3</v>
      </c>
      <c r="D53">
        <v>61.5</v>
      </c>
      <c r="E53">
        <v>97.1</v>
      </c>
      <c r="F53">
        <v>0.34</v>
      </c>
      <c r="G53">
        <v>1</v>
      </c>
      <c r="I53" s="21">
        <v>0</v>
      </c>
      <c r="J53" s="21">
        <f t="shared" si="0"/>
        <v>4</v>
      </c>
    </row>
    <row r="54" spans="1:10">
      <c r="A54" t="s">
        <v>286</v>
      </c>
      <c r="B54">
        <v>2887</v>
      </c>
      <c r="C54">
        <v>0.5</v>
      </c>
      <c r="D54">
        <v>64.599999999999994</v>
      </c>
      <c r="E54">
        <v>81.8</v>
      </c>
      <c r="F54">
        <v>0.25</v>
      </c>
      <c r="G54">
        <v>1</v>
      </c>
      <c r="I54" s="21">
        <v>0</v>
      </c>
      <c r="J54" s="21">
        <f t="shared" si="0"/>
        <v>4</v>
      </c>
    </row>
    <row r="55" spans="1:10">
      <c r="A55" t="s">
        <v>291</v>
      </c>
      <c r="B55">
        <v>2423</v>
      </c>
      <c r="C55">
        <v>3.4</v>
      </c>
      <c r="D55">
        <v>39.5</v>
      </c>
      <c r="E55">
        <v>46.1</v>
      </c>
      <c r="F55">
        <v>0.36</v>
      </c>
      <c r="G55">
        <v>1</v>
      </c>
      <c r="I55" s="21">
        <v>0</v>
      </c>
      <c r="J55" s="21">
        <f t="shared" si="0"/>
        <v>4</v>
      </c>
    </row>
    <row r="56" spans="1:10">
      <c r="A56" t="s">
        <v>297</v>
      </c>
      <c r="B56">
        <v>2619</v>
      </c>
      <c r="C56">
        <v>2.1</v>
      </c>
      <c r="D56">
        <v>45</v>
      </c>
      <c r="E56">
        <v>51.8</v>
      </c>
      <c r="F56">
        <v>0.23</v>
      </c>
      <c r="G56">
        <v>1</v>
      </c>
      <c r="I56" s="21">
        <v>0</v>
      </c>
      <c r="J56" s="21">
        <f t="shared" si="0"/>
        <v>4</v>
      </c>
    </row>
    <row r="57" spans="1:10">
      <c r="A57" t="s">
        <v>303</v>
      </c>
      <c r="B57">
        <v>2482</v>
      </c>
      <c r="C57">
        <v>3.3</v>
      </c>
      <c r="D57">
        <v>25.1</v>
      </c>
      <c r="E57">
        <v>30.4</v>
      </c>
      <c r="F57">
        <v>0.16</v>
      </c>
      <c r="G57">
        <v>1</v>
      </c>
      <c r="I57" s="21">
        <v>2</v>
      </c>
      <c r="J57" s="21">
        <f t="shared" si="0"/>
        <v>100</v>
      </c>
    </row>
    <row r="58" spans="1:10">
      <c r="A58" t="s">
        <v>309</v>
      </c>
      <c r="B58">
        <v>2745</v>
      </c>
      <c r="C58">
        <v>0.8</v>
      </c>
      <c r="D58">
        <v>49.8</v>
      </c>
      <c r="E58">
        <v>54.1</v>
      </c>
      <c r="F58">
        <v>0.24</v>
      </c>
      <c r="G58">
        <v>1</v>
      </c>
      <c r="I58" s="21">
        <v>0</v>
      </c>
      <c r="J58" s="21">
        <f t="shared" si="0"/>
        <v>4</v>
      </c>
    </row>
    <row r="59" spans="1:10">
      <c r="A59" t="s">
        <v>314</v>
      </c>
      <c r="B59">
        <v>1926</v>
      </c>
      <c r="C59">
        <v>7.92</v>
      </c>
      <c r="D59">
        <v>9.5</v>
      </c>
      <c r="E59">
        <v>1.1000000000000001</v>
      </c>
      <c r="F59">
        <v>0.12</v>
      </c>
      <c r="G59">
        <v>2</v>
      </c>
      <c r="I59" s="21">
        <v>3</v>
      </c>
      <c r="J59" s="21">
        <f t="shared" si="0"/>
        <v>100</v>
      </c>
    </row>
    <row r="60" spans="1:10">
      <c r="A60" t="s">
        <v>320</v>
      </c>
      <c r="B60">
        <v>1790</v>
      </c>
      <c r="C60">
        <v>12.03</v>
      </c>
      <c r="D60">
        <v>8.1999999999999993</v>
      </c>
      <c r="E60">
        <v>1</v>
      </c>
      <c r="F60">
        <v>0.19</v>
      </c>
      <c r="G60">
        <v>2</v>
      </c>
      <c r="I60" s="21">
        <v>3</v>
      </c>
      <c r="J60" s="21">
        <f t="shared" si="0"/>
        <v>100</v>
      </c>
    </row>
    <row r="61" spans="1:10">
      <c r="A61" t="s">
        <v>326</v>
      </c>
      <c r="B61">
        <v>1781</v>
      </c>
      <c r="C61">
        <v>13.68</v>
      </c>
      <c r="D61">
        <v>6.3</v>
      </c>
      <c r="E61">
        <v>1</v>
      </c>
      <c r="F61">
        <v>0.28999999999999998</v>
      </c>
      <c r="G61">
        <v>2</v>
      </c>
      <c r="I61" s="21">
        <v>3</v>
      </c>
      <c r="J61" s="21">
        <f t="shared" si="0"/>
        <v>100</v>
      </c>
    </row>
    <row r="62" spans="1:10">
      <c r="A62" t="s">
        <v>331</v>
      </c>
      <c r="B62">
        <v>1743</v>
      </c>
      <c r="C62">
        <v>12.19</v>
      </c>
      <c r="D62">
        <v>7.5</v>
      </c>
      <c r="E62">
        <v>2.7</v>
      </c>
      <c r="F62">
        <v>0.13</v>
      </c>
      <c r="G62">
        <v>2</v>
      </c>
      <c r="I62" s="21">
        <v>3</v>
      </c>
      <c r="J62" s="21">
        <f t="shared" si="0"/>
        <v>100</v>
      </c>
    </row>
    <row r="63" spans="1:10">
      <c r="A63" t="s">
        <v>338</v>
      </c>
      <c r="B63">
        <v>1788</v>
      </c>
      <c r="C63">
        <v>12.71</v>
      </c>
      <c r="D63">
        <v>8</v>
      </c>
      <c r="E63">
        <v>1.2</v>
      </c>
      <c r="F63">
        <v>0.28000000000000003</v>
      </c>
      <c r="G63">
        <v>2</v>
      </c>
      <c r="I63" s="21">
        <v>3</v>
      </c>
      <c r="J63" s="21">
        <f t="shared" si="0"/>
        <v>100</v>
      </c>
    </row>
    <row r="64" spans="1:10">
      <c r="A64" t="s">
        <v>344</v>
      </c>
      <c r="B64">
        <v>1906</v>
      </c>
      <c r="C64">
        <v>12.81</v>
      </c>
      <c r="D64">
        <v>9.5</v>
      </c>
      <c r="E64">
        <v>1.2</v>
      </c>
      <c r="F64">
        <v>0.28000000000000003</v>
      </c>
      <c r="G64">
        <v>2</v>
      </c>
      <c r="I64" s="21">
        <v>3</v>
      </c>
      <c r="J64" s="21">
        <f t="shared" si="0"/>
        <v>100</v>
      </c>
    </row>
    <row r="65" spans="1:10">
      <c r="A65" t="s">
        <v>348</v>
      </c>
      <c r="B65">
        <v>1774</v>
      </c>
      <c r="C65">
        <v>10.54</v>
      </c>
      <c r="D65">
        <v>11.2</v>
      </c>
      <c r="E65">
        <v>2.7</v>
      </c>
      <c r="F65">
        <v>0.25</v>
      </c>
      <c r="G65">
        <v>2</v>
      </c>
      <c r="I65" s="21">
        <v>3</v>
      </c>
      <c r="J65" s="21">
        <f t="shared" si="0"/>
        <v>100</v>
      </c>
    </row>
    <row r="66" spans="1:10">
      <c r="A66" t="s">
        <v>348</v>
      </c>
      <c r="B66">
        <v>1760</v>
      </c>
      <c r="C66">
        <v>18.2</v>
      </c>
      <c r="D66">
        <v>3.85</v>
      </c>
      <c r="E66">
        <v>1.3188324945493</v>
      </c>
      <c r="F66">
        <v>0.25310399999998801</v>
      </c>
      <c r="G66">
        <v>2</v>
      </c>
      <c r="I66" s="21">
        <v>3</v>
      </c>
      <c r="J66" s="21">
        <f t="shared" si="0"/>
        <v>100</v>
      </c>
    </row>
    <row r="67" spans="1:10">
      <c r="A67" t="s">
        <v>356</v>
      </c>
      <c r="B67">
        <v>1737</v>
      </c>
      <c r="C67">
        <v>19.600000000000001</v>
      </c>
      <c r="D67">
        <v>3.38</v>
      </c>
      <c r="E67">
        <v>1.3188324945493</v>
      </c>
      <c r="F67">
        <v>0.24237999999998999</v>
      </c>
      <c r="G67">
        <v>2</v>
      </c>
      <c r="I67" s="21">
        <v>3</v>
      </c>
      <c r="J67" s="21">
        <f t="shared" si="0"/>
        <v>100</v>
      </c>
    </row>
    <row r="68" spans="1:10">
      <c r="A68" t="s">
        <v>360</v>
      </c>
      <c r="B68">
        <v>1842</v>
      </c>
      <c r="C68">
        <v>15.4</v>
      </c>
      <c r="D68">
        <v>3.64</v>
      </c>
      <c r="E68">
        <v>1.3188324945493</v>
      </c>
      <c r="F68">
        <v>0.24059999999998799</v>
      </c>
      <c r="G68">
        <v>2</v>
      </c>
      <c r="I68" s="21">
        <v>3</v>
      </c>
      <c r="J68" s="21">
        <f t="shared" si="0"/>
        <v>100</v>
      </c>
    </row>
    <row r="69" spans="1:10">
      <c r="A69" t="s">
        <v>364</v>
      </c>
      <c r="B69">
        <v>1874</v>
      </c>
      <c r="C69">
        <v>10.9</v>
      </c>
      <c r="D69">
        <v>10.48</v>
      </c>
      <c r="E69">
        <v>2.3602250305598802</v>
      </c>
      <c r="F69">
        <v>0.20704399999999801</v>
      </c>
      <c r="G69">
        <v>2</v>
      </c>
      <c r="I69" s="21">
        <v>3</v>
      </c>
      <c r="J69" s="21">
        <f t="shared" si="0"/>
        <v>100</v>
      </c>
    </row>
    <row r="70" spans="1:10">
      <c r="A70" t="s">
        <v>369</v>
      </c>
      <c r="B70">
        <v>1967</v>
      </c>
      <c r="C70">
        <v>7.6</v>
      </c>
      <c r="D70">
        <v>11.08</v>
      </c>
      <c r="E70">
        <v>2.40204105354145</v>
      </c>
      <c r="F70">
        <v>0.200703999999992</v>
      </c>
      <c r="G70">
        <v>2</v>
      </c>
      <c r="I70" s="21">
        <v>3</v>
      </c>
      <c r="J70" s="21">
        <f t="shared" ref="J70:J96" si="1">IF(I70=4,5,IF(I70=0,4,IF(I70=1,0,100)))</f>
        <v>100</v>
      </c>
    </row>
    <row r="71" spans="1:10">
      <c r="A71" t="s">
        <v>374</v>
      </c>
      <c r="B71">
        <v>1718</v>
      </c>
      <c r="C71">
        <v>12.6</v>
      </c>
      <c r="D71">
        <v>10.43</v>
      </c>
      <c r="E71">
        <v>2.2903844544404501</v>
      </c>
      <c r="F71">
        <v>0.253045999999994</v>
      </c>
      <c r="G71">
        <v>2</v>
      </c>
      <c r="I71" s="21">
        <v>3</v>
      </c>
      <c r="J71" s="21">
        <f t="shared" si="1"/>
        <v>100</v>
      </c>
    </row>
    <row r="72" spans="1:10">
      <c r="A72" t="s">
        <v>379</v>
      </c>
      <c r="B72">
        <v>1733</v>
      </c>
      <c r="C72">
        <v>12.7</v>
      </c>
      <c r="D72">
        <v>10.83</v>
      </c>
      <c r="E72">
        <v>2.4030619241652702</v>
      </c>
      <c r="F72">
        <v>0.24510399999999199</v>
      </c>
      <c r="G72">
        <v>2</v>
      </c>
      <c r="I72" s="21">
        <v>3</v>
      </c>
      <c r="J72" s="21">
        <f t="shared" si="1"/>
        <v>100</v>
      </c>
    </row>
    <row r="73" spans="1:10">
      <c r="A73" t="s">
        <v>384</v>
      </c>
      <c r="B73">
        <v>1770</v>
      </c>
      <c r="C73">
        <v>12.9</v>
      </c>
      <c r="D73">
        <v>11.83</v>
      </c>
      <c r="E73">
        <v>2.6796371349841399</v>
      </c>
      <c r="F73">
        <v>0.25350199999999001</v>
      </c>
      <c r="G73">
        <v>2</v>
      </c>
      <c r="I73" s="21">
        <v>3</v>
      </c>
      <c r="J73" s="21">
        <f t="shared" si="1"/>
        <v>100</v>
      </c>
    </row>
    <row r="74" spans="1:10">
      <c r="A74" t="s">
        <v>388</v>
      </c>
      <c r="B74">
        <v>1719</v>
      </c>
      <c r="C74">
        <v>13.2</v>
      </c>
      <c r="D74">
        <v>10.66</v>
      </c>
      <c r="E74">
        <v>2.3859643821408798</v>
      </c>
      <c r="F74">
        <v>0.25475199999999398</v>
      </c>
      <c r="G74">
        <v>2</v>
      </c>
      <c r="I74" s="21">
        <v>3</v>
      </c>
      <c r="J74" s="21">
        <f t="shared" si="1"/>
        <v>100</v>
      </c>
    </row>
    <row r="75" spans="1:10">
      <c r="A75" t="s">
        <v>393</v>
      </c>
      <c r="B75">
        <v>1910</v>
      </c>
      <c r="C75">
        <v>5.36</v>
      </c>
      <c r="D75">
        <v>19.5</v>
      </c>
      <c r="E75">
        <v>6.8</v>
      </c>
      <c r="F75">
        <v>0.1</v>
      </c>
      <c r="G75">
        <v>3</v>
      </c>
      <c r="I75" s="21">
        <v>1</v>
      </c>
      <c r="J75" s="21">
        <f t="shared" si="1"/>
        <v>0</v>
      </c>
    </row>
    <row r="76" spans="1:10">
      <c r="A76" t="s">
        <v>400</v>
      </c>
      <c r="B76">
        <v>2038</v>
      </c>
      <c r="C76">
        <v>5.2</v>
      </c>
      <c r="D76">
        <v>21.1</v>
      </c>
      <c r="E76">
        <v>7.3</v>
      </c>
      <c r="F76">
        <v>0.1</v>
      </c>
      <c r="G76">
        <v>3</v>
      </c>
      <c r="I76" s="21">
        <v>1</v>
      </c>
      <c r="J76" s="21">
        <f t="shared" si="1"/>
        <v>0</v>
      </c>
    </row>
    <row r="77" spans="1:10">
      <c r="A77" t="s">
        <v>406</v>
      </c>
      <c r="B77">
        <v>1931</v>
      </c>
      <c r="C77">
        <v>6.38</v>
      </c>
      <c r="D77">
        <v>17.600000000000001</v>
      </c>
      <c r="E77">
        <v>6.1</v>
      </c>
      <c r="F77">
        <v>0.1</v>
      </c>
      <c r="G77">
        <v>3</v>
      </c>
      <c r="I77" s="21">
        <v>1</v>
      </c>
      <c r="J77" s="21">
        <f t="shared" si="1"/>
        <v>0</v>
      </c>
    </row>
    <row r="78" spans="1:10">
      <c r="A78" t="s">
        <v>412</v>
      </c>
      <c r="B78">
        <v>1997</v>
      </c>
      <c r="C78">
        <v>4.46</v>
      </c>
      <c r="D78">
        <v>14.3</v>
      </c>
      <c r="E78">
        <v>5.7</v>
      </c>
      <c r="F78">
        <v>0.14000000000000001</v>
      </c>
      <c r="G78">
        <v>3</v>
      </c>
      <c r="I78" s="21">
        <v>1</v>
      </c>
      <c r="J78" s="21">
        <f t="shared" si="1"/>
        <v>0</v>
      </c>
    </row>
    <row r="79" spans="1:10">
      <c r="A79" t="s">
        <v>417</v>
      </c>
      <c r="B79">
        <v>1937</v>
      </c>
      <c r="C79">
        <v>5.5</v>
      </c>
      <c r="D79">
        <v>14.7</v>
      </c>
      <c r="E79">
        <v>7.4</v>
      </c>
      <c r="F79">
        <v>0.17</v>
      </c>
      <c r="G79">
        <v>3</v>
      </c>
      <c r="I79" s="21">
        <v>1</v>
      </c>
      <c r="J79" s="21">
        <f t="shared" si="1"/>
        <v>0</v>
      </c>
    </row>
    <row r="80" spans="1:10">
      <c r="A80" t="s">
        <v>424</v>
      </c>
      <c r="B80">
        <v>1956</v>
      </c>
      <c r="C80">
        <v>5.26</v>
      </c>
      <c r="D80">
        <v>19</v>
      </c>
      <c r="E80">
        <v>6.3</v>
      </c>
      <c r="F80">
        <v>0.17</v>
      </c>
      <c r="G80">
        <v>3</v>
      </c>
      <c r="I80" s="21">
        <v>1</v>
      </c>
      <c r="J80" s="21">
        <f t="shared" si="1"/>
        <v>0</v>
      </c>
    </row>
    <row r="81" spans="1:10">
      <c r="A81" t="s">
        <v>429</v>
      </c>
      <c r="B81">
        <v>1892</v>
      </c>
      <c r="C81">
        <v>6.04</v>
      </c>
      <c r="D81">
        <v>6.2</v>
      </c>
      <c r="E81">
        <v>7.5</v>
      </c>
      <c r="F81">
        <v>0.06</v>
      </c>
      <c r="G81">
        <v>3</v>
      </c>
      <c r="I81" s="21">
        <v>1</v>
      </c>
      <c r="J81" s="21">
        <f t="shared" si="1"/>
        <v>0</v>
      </c>
    </row>
    <row r="82" spans="1:10">
      <c r="A82" t="s">
        <v>434</v>
      </c>
      <c r="B82">
        <v>2052</v>
      </c>
      <c r="C82">
        <v>5.88</v>
      </c>
      <c r="D82">
        <v>15.9</v>
      </c>
      <c r="E82">
        <v>6.6</v>
      </c>
      <c r="F82">
        <v>0.12</v>
      </c>
      <c r="G82">
        <v>3</v>
      </c>
      <c r="I82" s="21">
        <v>1</v>
      </c>
      <c r="J82" s="21">
        <f t="shared" si="1"/>
        <v>0</v>
      </c>
    </row>
    <row r="83" spans="1:10">
      <c r="A83" t="s">
        <v>439</v>
      </c>
      <c r="B83">
        <v>1922</v>
      </c>
      <c r="C83">
        <v>5.82</v>
      </c>
      <c r="D83">
        <v>14.5</v>
      </c>
      <c r="E83">
        <v>4.9000000000000004</v>
      </c>
      <c r="F83">
        <v>0.09</v>
      </c>
      <c r="G83">
        <v>3</v>
      </c>
      <c r="I83" s="21">
        <v>1</v>
      </c>
      <c r="J83" s="21">
        <f t="shared" si="1"/>
        <v>0</v>
      </c>
    </row>
    <row r="84" spans="1:10">
      <c r="A84" t="s">
        <v>445</v>
      </c>
      <c r="B84">
        <v>2010</v>
      </c>
      <c r="C84">
        <v>5.85</v>
      </c>
      <c r="D84">
        <v>16.399999999999999</v>
      </c>
      <c r="E84">
        <v>7.1</v>
      </c>
      <c r="F84">
        <v>0.28000000000000003</v>
      </c>
      <c r="G84">
        <v>3</v>
      </c>
      <c r="I84" s="21">
        <v>1</v>
      </c>
      <c r="J84" s="21">
        <f t="shared" si="1"/>
        <v>0</v>
      </c>
    </row>
    <row r="85" spans="1:10">
      <c r="A85" t="s">
        <v>451</v>
      </c>
      <c r="B85">
        <v>2033</v>
      </c>
      <c r="C85">
        <v>6.41</v>
      </c>
      <c r="D85">
        <v>13.9</v>
      </c>
      <c r="E85">
        <v>5.6</v>
      </c>
      <c r="F85">
        <v>0.18</v>
      </c>
      <c r="G85">
        <v>3</v>
      </c>
      <c r="I85" s="21">
        <v>1</v>
      </c>
      <c r="J85" s="21">
        <f t="shared" si="1"/>
        <v>0</v>
      </c>
    </row>
    <row r="86" spans="1:10">
      <c r="A86" t="s">
        <v>457</v>
      </c>
      <c r="B86">
        <v>2042</v>
      </c>
      <c r="C86">
        <v>5.82</v>
      </c>
      <c r="D86">
        <v>12.3</v>
      </c>
      <c r="E86">
        <v>7.4</v>
      </c>
      <c r="F86">
        <v>0.15</v>
      </c>
      <c r="G86">
        <v>3</v>
      </c>
      <c r="I86" s="21">
        <v>1</v>
      </c>
      <c r="J86" s="21">
        <f t="shared" si="1"/>
        <v>0</v>
      </c>
    </row>
    <row r="87" spans="1:10">
      <c r="A87" t="s">
        <v>462</v>
      </c>
      <c r="B87">
        <v>1949</v>
      </c>
      <c r="C87">
        <v>6.22</v>
      </c>
      <c r="D87">
        <v>12.2</v>
      </c>
      <c r="E87">
        <v>6</v>
      </c>
      <c r="F87">
        <v>0.28000000000000003</v>
      </c>
      <c r="G87">
        <v>3</v>
      </c>
      <c r="I87" s="21">
        <v>1</v>
      </c>
      <c r="J87" s="21">
        <f t="shared" si="1"/>
        <v>0</v>
      </c>
    </row>
    <row r="88" spans="1:10">
      <c r="A88" t="s">
        <v>467</v>
      </c>
      <c r="B88">
        <v>1932</v>
      </c>
      <c r="C88">
        <v>6.37</v>
      </c>
      <c r="D88">
        <v>15.8</v>
      </c>
      <c r="E88">
        <v>9</v>
      </c>
      <c r="F88">
        <v>0.21</v>
      </c>
      <c r="G88">
        <v>3</v>
      </c>
      <c r="I88" s="21">
        <v>1</v>
      </c>
      <c r="J88" s="21">
        <f t="shared" si="1"/>
        <v>0</v>
      </c>
    </row>
    <row r="89" spans="1:10">
      <c r="A89" t="s">
        <v>472</v>
      </c>
      <c r="B89">
        <v>2503</v>
      </c>
      <c r="C89">
        <v>3.01</v>
      </c>
      <c r="D89">
        <v>30.6</v>
      </c>
      <c r="E89">
        <v>22.1</v>
      </c>
      <c r="F89">
        <v>0.17</v>
      </c>
      <c r="G89">
        <v>3</v>
      </c>
      <c r="I89" s="21">
        <v>1</v>
      </c>
      <c r="J89" s="21">
        <f t="shared" si="1"/>
        <v>0</v>
      </c>
    </row>
    <row r="90" spans="1:10">
      <c r="A90" t="s">
        <v>478</v>
      </c>
      <c r="B90">
        <v>1872</v>
      </c>
      <c r="C90">
        <v>3.12</v>
      </c>
      <c r="D90">
        <v>12.9</v>
      </c>
      <c r="E90">
        <v>3.3</v>
      </c>
      <c r="F90">
        <v>0.14000000000000001</v>
      </c>
      <c r="G90">
        <v>3</v>
      </c>
      <c r="I90" s="21">
        <v>1</v>
      </c>
      <c r="J90" s="21">
        <f t="shared" si="1"/>
        <v>0</v>
      </c>
    </row>
    <row r="91" spans="1:10">
      <c r="A91" t="s">
        <v>482</v>
      </c>
      <c r="B91">
        <v>1718</v>
      </c>
      <c r="C91">
        <v>5.63</v>
      </c>
      <c r="D91">
        <v>7.9</v>
      </c>
      <c r="E91">
        <v>5.2</v>
      </c>
      <c r="F91">
        <v>0.32</v>
      </c>
      <c r="G91">
        <v>3</v>
      </c>
      <c r="I91" s="21">
        <v>1</v>
      </c>
      <c r="J91" s="21">
        <f t="shared" si="1"/>
        <v>0</v>
      </c>
    </row>
    <row r="92" spans="1:10">
      <c r="A92" t="s">
        <v>488</v>
      </c>
      <c r="B92">
        <v>1674</v>
      </c>
      <c r="C92">
        <v>5.29</v>
      </c>
      <c r="D92">
        <v>9.1999999999999993</v>
      </c>
      <c r="E92">
        <v>5.6</v>
      </c>
      <c r="F92">
        <v>0.19</v>
      </c>
      <c r="G92">
        <v>3</v>
      </c>
      <c r="I92" s="21">
        <v>1</v>
      </c>
      <c r="J92" s="21">
        <f t="shared" si="1"/>
        <v>0</v>
      </c>
    </row>
    <row r="93" spans="1:10">
      <c r="A93" t="s">
        <v>493</v>
      </c>
      <c r="B93">
        <v>1586</v>
      </c>
      <c r="C93">
        <v>4.8099999999999996</v>
      </c>
      <c r="D93">
        <v>9.3000000000000007</v>
      </c>
      <c r="E93">
        <v>6.7</v>
      </c>
      <c r="F93">
        <v>0.41</v>
      </c>
      <c r="G93">
        <v>3</v>
      </c>
      <c r="I93" s="21">
        <v>1</v>
      </c>
      <c r="J93" s="21">
        <f t="shared" si="1"/>
        <v>0</v>
      </c>
    </row>
    <row r="94" spans="1:10">
      <c r="A94" t="s">
        <v>500</v>
      </c>
      <c r="B94">
        <v>2145</v>
      </c>
      <c r="C94">
        <v>4.22</v>
      </c>
      <c r="D94">
        <v>8.6</v>
      </c>
      <c r="E94">
        <v>4.4000000000000004</v>
      </c>
      <c r="F94">
        <v>0.4</v>
      </c>
      <c r="G94">
        <v>3</v>
      </c>
      <c r="I94" s="21">
        <v>1</v>
      </c>
      <c r="J94" s="21">
        <f t="shared" si="1"/>
        <v>0</v>
      </c>
    </row>
    <row r="95" spans="1:10">
      <c r="A95" t="s">
        <v>505</v>
      </c>
      <c r="B95">
        <v>2000</v>
      </c>
      <c r="C95">
        <v>12.31</v>
      </c>
      <c r="D95">
        <v>3.54</v>
      </c>
      <c r="E95">
        <v>6.9835968110205604</v>
      </c>
      <c r="F95">
        <v>0.18219999999998801</v>
      </c>
      <c r="G95">
        <v>3</v>
      </c>
      <c r="I95" s="21">
        <v>1</v>
      </c>
      <c r="J95" s="21">
        <f t="shared" si="1"/>
        <v>0</v>
      </c>
    </row>
    <row r="96" spans="1:10">
      <c r="A96" t="s">
        <v>509</v>
      </c>
      <c r="B96">
        <v>1869</v>
      </c>
      <c r="C96">
        <v>6.3</v>
      </c>
      <c r="D96">
        <v>7</v>
      </c>
      <c r="E96">
        <v>8</v>
      </c>
      <c r="F96">
        <v>0.15</v>
      </c>
      <c r="G96">
        <v>3</v>
      </c>
      <c r="I96" s="21">
        <v>1</v>
      </c>
      <c r="J96" s="2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cw</vt:lpstr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Peruzzo, Fabrizio</dc:creator>
  <cp:lastModifiedBy>Peruzzo, Fabrizio</cp:lastModifiedBy>
  <dcterms:created xsi:type="dcterms:W3CDTF">2020-03-23T09:41:54Z</dcterms:created>
  <dcterms:modified xsi:type="dcterms:W3CDTF">2021-05-04T23:01:49Z</dcterms:modified>
</cp:coreProperties>
</file>