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f4L/Downloads/"/>
    </mc:Choice>
  </mc:AlternateContent>
  <xr:revisionPtr revIDLastSave="0" documentId="13_ncr:20001_{80662772-9525-A544-9EF4-C86051D37D10}" xr6:coauthVersionLast="47" xr6:coauthVersionMax="47" xr10:uidLastSave="{00000000-0000-0000-0000-000000000000}"/>
  <bookViews>
    <workbookView xWindow="0" yWindow="460" windowWidth="25600" windowHeight="14420" activeTab="1" xr2:uid="{00000000-000D-0000-FFFF-FFFF00000000}"/>
  </bookViews>
  <sheets>
    <sheet name="Water Rates" sheetId="2" r:id="rId1"/>
    <sheet name="Water Bill Calculator" sheetId="3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3" l="1" a="1"/>
  <c r="F14" i="3" s="1"/>
  <c r="G14" i="3" s="1" a="1"/>
  <c r="G14" i="3" s="1"/>
  <c r="F15" i="3" a="1"/>
  <c r="F15" i="3"/>
  <c r="F16" i="3" a="1"/>
  <c r="F16" i="3" s="1"/>
  <c r="F17" i="3" a="1"/>
  <c r="F17" i="3"/>
  <c r="G17" i="3" s="1"/>
  <c r="F19" i="3" a="1"/>
  <c r="F19" i="3" s="1"/>
  <c r="G19" i="3" s="1"/>
  <c r="F20" i="3" a="1"/>
  <c r="F20" i="3"/>
  <c r="F21" i="3" a="1"/>
  <c r="F21" i="3" s="1"/>
  <c r="G21" i="3" s="1"/>
  <c r="F22" i="3" a="1"/>
  <c r="F22" i="3"/>
  <c r="G22" i="3" s="1"/>
  <c r="F23" i="3" a="1"/>
  <c r="F23" i="3" s="1"/>
  <c r="G23" i="3" s="1"/>
  <c r="F18" i="3" a="1"/>
  <c r="F18" i="3" s="1"/>
  <c r="G18" i="3" s="1"/>
  <c r="G20" i="3"/>
  <c r="B14" i="3" a="1"/>
  <c r="B14" i="3" s="1"/>
  <c r="A14" i="3" s="1"/>
  <c r="C23" i="3"/>
  <c r="E23" i="3" s="1"/>
  <c r="A23" i="3"/>
  <c r="E22" i="3"/>
  <c r="C22" i="3"/>
  <c r="A22" i="3"/>
  <c r="E21" i="3"/>
  <c r="C21" i="3"/>
  <c r="A21" i="3"/>
  <c r="E20" i="3"/>
  <c r="C20" i="3"/>
  <c r="A20" i="3"/>
  <c r="E19" i="3"/>
  <c r="C19" i="3"/>
  <c r="A19" i="3"/>
  <c r="E18" i="3"/>
  <c r="C18" i="3"/>
  <c r="A18" i="3"/>
  <c r="E17" i="3"/>
  <c r="C17" i="3"/>
  <c r="A17" i="3"/>
  <c r="G16" i="3"/>
  <c r="E16" i="3"/>
  <c r="C16" i="3"/>
  <c r="A16" i="3"/>
  <c r="G15" i="3"/>
  <c r="E15" i="3"/>
  <c r="C15" i="3"/>
  <c r="A15" i="3"/>
  <c r="E14" i="3"/>
  <c r="D9" i="3"/>
  <c r="A4" i="3"/>
  <c r="A2" i="3"/>
  <c r="D5" i="3" s="1"/>
  <c r="G2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<sst xmlns="http://schemas.openxmlformats.org/spreadsheetml/2006/main" count="80" uniqueCount="58">
  <si>
    <t>959 Bicknor</t>
  </si>
  <si>
    <t>gallons</t>
  </si>
  <si>
    <t>$ price every 1000 gals</t>
  </si>
  <si>
    <t>Meter</t>
  </si>
  <si>
    <t>Base 3,000</t>
  </si>
  <si>
    <t>3,001 to 6,000</t>
  </si>
  <si>
    <t>6,001 to 10,000</t>
  </si>
  <si>
    <t>10,000 to 15,000</t>
  </si>
  <si>
    <t>15,000 to 25,000</t>
  </si>
  <si>
    <t>25,001 to 50,000</t>
  </si>
  <si>
    <t>50,001 to 100,000</t>
  </si>
  <si>
    <t>100,001 to 250,000</t>
  </si>
  <si>
    <t>250,001 to 400,000</t>
  </si>
  <si>
    <t>400,001 to 1,000,000</t>
  </si>
  <si>
    <t>1,000,000+</t>
  </si>
  <si>
    <t>3/4"</t>
  </si>
  <si>
    <t>$1.58*</t>
  </si>
  <si>
    <t>$1.98*</t>
  </si>
  <si>
    <t>$2.47*</t>
  </si>
  <si>
    <t>$3.09*</t>
  </si>
  <si>
    <t>$3.86*</t>
  </si>
  <si>
    <t>$4.82*</t>
  </si>
  <si>
    <t>$6.03*</t>
  </si>
  <si>
    <t>$7.53*</t>
  </si>
  <si>
    <t>$9.42*</t>
  </si>
  <si>
    <t>$11.77*</t>
  </si>
  <si>
    <t>1"</t>
  </si>
  <si>
    <t>&gt;1"</t>
  </si>
  <si>
    <t>O.D.</t>
  </si>
  <si>
    <t>$87.01*</t>
  </si>
  <si>
    <t>$2.58*</t>
  </si>
  <si>
    <t>$3.23*</t>
  </si>
  <si>
    <t>$4.03*</t>
  </si>
  <si>
    <t>$5.04*</t>
  </si>
  <si>
    <t>$6.30*</t>
  </si>
  <si>
    <t>$7.87*</t>
  </si>
  <si>
    <t>$9.84*</t>
  </si>
  <si>
    <t>$12.30*</t>
  </si>
  <si>
    <t>$15.38*</t>
  </si>
  <si>
    <t>$19.22*</t>
  </si>
  <si>
    <t>SLOPE</t>
  </si>
  <si>
    <t>People</t>
  </si>
  <si>
    <t>Gallons</t>
  </si>
  <si>
    <t>Time (days)</t>
  </si>
  <si>
    <t>INTERCEPT</t>
  </si>
  <si>
    <t>X</t>
  </si>
  <si>
    <t>Base</t>
  </si>
  <si>
    <t>Monthly</t>
  </si>
  <si>
    <t xml:space="preserve">Rounded </t>
  </si>
  <si>
    <t>1 in</t>
  </si>
  <si>
    <t>Total per Range</t>
  </si>
  <si>
    <t>Per 1000 Gals</t>
  </si>
  <si>
    <t>Min</t>
  </si>
  <si>
    <t>Max</t>
  </si>
  <si>
    <t>Tiers per Range</t>
  </si>
  <si>
    <t>Tier</t>
  </si>
  <si>
    <t>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</si>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</sst>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4" x14ac:knownFonts="1">
    <font>
      <sz val="10"/>
      <color rgb="FF000000"/>
      <name val="Arial"/>
      <scheme val="minor"/>
    </font>
    <font>
      <sz val="12"/>
      <color rgb="FF000000"/>
      <name val="Calibri"/>
    </font>
    <font>
      <sz val="1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"/>
  <sheetViews>
    <sheetView workbookViewId="0"/>
  </sheetViews>
  <sheetFormatPr baseColWidth="10" defaultColWidth="12.6640625" defaultRowHeight="15.75" customHeight="1" x14ac:dyDescent="0.15"/>
  <cols>
    <col min="1" max="1" width="10.6640625" customWidth="1"/>
    <col min="2" max="2" width="23.83203125" customWidth="1"/>
    <col min="3" max="3" width="12.6640625" customWidth="1"/>
    <col min="4" max="4" width="13.6640625" customWidth="1"/>
    <col min="5" max="7" width="14.6640625" customWidth="1"/>
    <col min="8" max="8" width="15.6640625" customWidth="1"/>
    <col min="9" max="10" width="16.6640625" customWidth="1"/>
    <col min="11" max="11" width="18.1640625" customWidth="1"/>
    <col min="12" max="12" width="10.1640625" customWidth="1"/>
  </cols>
  <sheetData>
    <row r="1" spans="1:12" x14ac:dyDescent="0.2">
      <c r="A1" s="1" t="s">
        <v>0</v>
      </c>
      <c r="B1" s="1" t="s">
        <v>1</v>
      </c>
      <c r="C1" s="11" t="s">
        <v>2</v>
      </c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2">
      <c r="A3" s="1" t="s">
        <v>15</v>
      </c>
      <c r="B3" s="2">
        <v>19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 x14ac:dyDescent="0.2">
      <c r="A4" s="2" t="s">
        <v>26</v>
      </c>
      <c r="B4" s="2">
        <v>19.329999999999998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25</v>
      </c>
    </row>
    <row r="5" spans="1:12" x14ac:dyDescent="0.2">
      <c r="A5" s="2" t="s">
        <v>27</v>
      </c>
      <c r="B5" s="2">
        <v>23.56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</row>
    <row r="6" spans="1:12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 t="s">
        <v>39</v>
      </c>
    </row>
  </sheetData>
  <mergeCells count="1">
    <mergeCell ref="C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5"/>
  <sheetViews>
    <sheetView tabSelected="1" workbookViewId="0">
      <selection activeCell="Q16" sqref="Q16"/>
    </sheetView>
  </sheetViews>
  <sheetFormatPr baseColWidth="10" defaultColWidth="12.6640625" defaultRowHeight="15.75" customHeight="1" x14ac:dyDescent="0.15"/>
  <cols>
    <col min="1" max="1" width="12.6640625" customWidth="1"/>
    <col min="2" max="2" width="11.6640625" customWidth="1"/>
    <col min="3" max="3" width="8.33203125" customWidth="1"/>
    <col min="4" max="4" width="7.5" customWidth="1"/>
    <col min="5" max="5" width="12.83203125" customWidth="1"/>
    <col min="6" max="6" width="9.6640625" customWidth="1"/>
    <col min="7" max="7" width="21.5" customWidth="1"/>
  </cols>
  <sheetData>
    <row r="1" spans="1:7" ht="15.75" customHeight="1" x14ac:dyDescent="0.15">
      <c r="A1" s="3" t="s">
        <v>40</v>
      </c>
      <c r="B1" s="4"/>
      <c r="C1" s="3" t="s">
        <v>41</v>
      </c>
      <c r="D1" s="3" t="s">
        <v>42</v>
      </c>
      <c r="E1" s="3"/>
      <c r="F1" s="3" t="s">
        <v>43</v>
      </c>
      <c r="G1" s="5"/>
    </row>
    <row r="2" spans="1:7" ht="15.75" customHeight="1" x14ac:dyDescent="0.15">
      <c r="A2" s="3">
        <f>SLOPE(D2:D4,C2:C4)</f>
        <v>69</v>
      </c>
      <c r="B2" s="4"/>
      <c r="C2" s="3">
        <v>0</v>
      </c>
      <c r="D2" s="3">
        <v>0</v>
      </c>
      <c r="E2" s="3"/>
      <c r="F2" s="3">
        <v>1</v>
      </c>
      <c r="G2" s="5"/>
    </row>
    <row r="3" spans="1:7" ht="15.75" customHeight="1" x14ac:dyDescent="0.15">
      <c r="A3" s="3" t="s">
        <v>44</v>
      </c>
      <c r="B3" s="4"/>
      <c r="C3" s="3">
        <v>1</v>
      </c>
      <c r="D3" s="3">
        <v>60</v>
      </c>
      <c r="E3" s="3"/>
      <c r="F3" s="3">
        <v>1</v>
      </c>
      <c r="G3" s="5"/>
    </row>
    <row r="4" spans="1:7" ht="15.75" customHeight="1" x14ac:dyDescent="0.15">
      <c r="A4" s="3">
        <f>INTERCEPT(D2:D4,C2:C4)</f>
        <v>-3</v>
      </c>
      <c r="B4" s="4"/>
      <c r="C4" s="3">
        <v>2</v>
      </c>
      <c r="D4" s="3">
        <v>138</v>
      </c>
      <c r="E4" s="3"/>
      <c r="F4" s="3">
        <v>1</v>
      </c>
      <c r="G4" s="5"/>
    </row>
    <row r="5" spans="1:7" ht="15.75" customHeight="1" x14ac:dyDescent="0.15">
      <c r="A5" s="3"/>
      <c r="B5" s="4"/>
      <c r="C5" s="3">
        <v>3</v>
      </c>
      <c r="D5" s="3">
        <f>(C5*A2)+A4</f>
        <v>204</v>
      </c>
      <c r="E5" s="3"/>
      <c r="F5" s="3">
        <v>1</v>
      </c>
      <c r="G5" s="5"/>
    </row>
    <row r="6" spans="1:7" ht="15.75" customHeight="1" x14ac:dyDescent="0.15">
      <c r="A6" s="3"/>
      <c r="B6" s="4"/>
      <c r="C6" s="3" t="s">
        <v>45</v>
      </c>
      <c r="D6" s="3">
        <v>452</v>
      </c>
      <c r="E6" s="3"/>
      <c r="F6" s="3">
        <v>1</v>
      </c>
      <c r="G6" s="5"/>
    </row>
    <row r="7" spans="1:7" ht="15.75" customHeight="1" x14ac:dyDescent="0.15">
      <c r="A7" s="3"/>
      <c r="B7" s="4"/>
      <c r="C7" s="3"/>
      <c r="D7" s="3"/>
      <c r="E7" s="3"/>
      <c r="F7" s="3"/>
      <c r="G7" s="5"/>
    </row>
    <row r="8" spans="1:7" ht="15.75" customHeight="1" x14ac:dyDescent="0.15">
      <c r="A8" s="3"/>
      <c r="B8" s="4"/>
      <c r="C8" s="3" t="s">
        <v>46</v>
      </c>
      <c r="D8" s="3">
        <v>3000</v>
      </c>
      <c r="E8" s="6"/>
      <c r="F8" s="6"/>
      <c r="G8" s="5"/>
    </row>
    <row r="9" spans="1:7" ht="15.75" customHeight="1" x14ac:dyDescent="0.15">
      <c r="A9" s="6"/>
      <c r="B9" s="4"/>
      <c r="C9" s="3" t="s">
        <v>47</v>
      </c>
      <c r="D9" s="6">
        <f>D6*F9</f>
        <v>14012</v>
      </c>
      <c r="E9" s="3"/>
      <c r="F9" s="3">
        <v>31</v>
      </c>
      <c r="G9" s="5"/>
    </row>
    <row r="10" spans="1:7" ht="15.75" customHeight="1" x14ac:dyDescent="0.15">
      <c r="A10" s="3"/>
      <c r="B10" s="4"/>
      <c r="C10" s="3" t="s">
        <v>48</v>
      </c>
      <c r="D10" s="3">
        <v>15000</v>
      </c>
      <c r="E10" s="6"/>
      <c r="F10" s="6"/>
      <c r="G10" s="5"/>
    </row>
    <row r="11" spans="1:7" ht="15.75" customHeight="1" x14ac:dyDescent="0.15">
      <c r="A11" s="3"/>
      <c r="B11" s="3"/>
      <c r="C11" s="3"/>
      <c r="D11" s="6"/>
      <c r="E11" s="6"/>
      <c r="F11" s="6"/>
      <c r="G11" s="5"/>
    </row>
    <row r="12" spans="1:7" ht="15.75" customHeight="1" x14ac:dyDescent="0.15">
      <c r="A12" s="6" t="s">
        <v>3</v>
      </c>
      <c r="B12" s="3" t="s">
        <v>49</v>
      </c>
      <c r="C12" s="3" t="s">
        <v>42</v>
      </c>
      <c r="D12" s="6"/>
      <c r="E12" s="6"/>
      <c r="F12" s="6"/>
      <c r="G12" s="5"/>
    </row>
    <row r="13" spans="1:7" ht="15.75" customHeight="1" x14ac:dyDescent="0.15">
      <c r="A13" s="3" t="s">
        <v>50</v>
      </c>
      <c r="B13" s="3" t="s">
        <v>51</v>
      </c>
      <c r="C13" s="7" t="s">
        <v>52</v>
      </c>
      <c r="D13" s="3" t="s">
        <v>53</v>
      </c>
      <c r="E13" s="3" t="s">
        <v>54</v>
      </c>
      <c r="F13" s="3" t="s">
        <v>55</v>
      </c>
      <c r="G13" s="8" t="s">
        <v>56</v>
      </c>
    </row>
    <row r="14" spans="1:7" ht="15.75" customHeight="1" x14ac:dyDescent="0.15">
      <c r="A14" s="5">
        <f>B14</f>
        <v>19.329999999999998</v>
      </c>
      <c r="B14" s="5" cm="1">
        <f t="array" ref="B14">_xlfn.IFS(B12="1 in", 19.33, B12="3/4 in", 19)</f>
        <v>19.329999999999998</v>
      </c>
      <c r="C14" s="3">
        <v>0</v>
      </c>
      <c r="D14" s="3">
        <v>3000</v>
      </c>
      <c r="E14" s="9">
        <f>ROUND((D14/ D8),0)</f>
        <v>1</v>
      </c>
      <c r="F14" s="9" cm="1">
        <f t="array" ref="F14">_xlfn.IFS($D$10&lt;C14,0,$D$10=C14,1,$D$10&gt;=D14,E14,AND($D$10&gt;C14,$D$10&lt;D14),ROUNDUP((($D$10-C14)/1000),1))</f>
        <v>1</v>
      </c>
      <c r="G14" s="8" cm="1">
        <f t="array" ref="G14">_xlfn.IFS(($D$10/D14)&gt;1,A14,($D$10/D14)&lt;=1,F14*B14)</f>
        <v>19.329999999999998</v>
      </c>
    </row>
    <row r="15" spans="1:7" ht="15.75" customHeight="1" x14ac:dyDescent="0.15">
      <c r="A15" s="10">
        <f t="shared" ref="A15:A23" si="0">((D15-D14)/1000)*B15</f>
        <v>4.74</v>
      </c>
      <c r="B15" s="10">
        <v>1.58</v>
      </c>
      <c r="C15" s="6">
        <f t="shared" ref="C15:C23" si="1">D14+1</f>
        <v>3001</v>
      </c>
      <c r="D15" s="3">
        <v>6000</v>
      </c>
      <c r="E15" s="9">
        <f t="shared" ref="E15:E23" si="2">ROUND((D15-C15)/1000,0)</f>
        <v>3</v>
      </c>
      <c r="F15" s="9" cm="1">
        <f t="array" ref="F15">_xlfn.IFS($D$10&lt;C15,0,$D$10=C15,1,$D$10&gt;=D15,E15,AND($D$10&gt;C15,$D$10&lt;D15),ROUNDUP((($D$10-C15)/1000),1))</f>
        <v>3</v>
      </c>
      <c r="G15" s="8">
        <f t="shared" ref="G14:G23" si="3">IF(($D$10/D15)&gt;1,A15,F15*B15)</f>
        <v>4.74</v>
      </c>
    </row>
    <row r="16" spans="1:7" ht="15.75" customHeight="1" x14ac:dyDescent="0.15">
      <c r="A16" s="10">
        <f t="shared" si="0"/>
        <v>7.92</v>
      </c>
      <c r="B16" s="10">
        <v>1.98</v>
      </c>
      <c r="C16" s="6">
        <f t="shared" si="1"/>
        <v>6001</v>
      </c>
      <c r="D16" s="3">
        <v>10000</v>
      </c>
      <c r="E16" s="9">
        <f t="shared" si="2"/>
        <v>4</v>
      </c>
      <c r="F16" s="9" cm="1">
        <f t="array" ref="F16">_xlfn.IFS($D$10&lt;C16,0,$D$10=C16,1,$D$10&gt;=D16,E16,AND($D$10&gt;C16,$D$10&lt;D16),ROUNDUP((($D$10-C16)/1000),1))</f>
        <v>4</v>
      </c>
      <c r="G16" s="8">
        <f t="shared" si="3"/>
        <v>7.92</v>
      </c>
    </row>
    <row r="17" spans="1:7" ht="15.75" customHeight="1" x14ac:dyDescent="0.15">
      <c r="A17" s="10">
        <f t="shared" si="0"/>
        <v>12.350000000000001</v>
      </c>
      <c r="B17" s="10">
        <v>2.4700000000000002</v>
      </c>
      <c r="C17" s="6">
        <f t="shared" si="1"/>
        <v>10001</v>
      </c>
      <c r="D17" s="3">
        <v>15000</v>
      </c>
      <c r="E17" s="9">
        <f t="shared" si="2"/>
        <v>5</v>
      </c>
      <c r="F17" s="9" cm="1">
        <f t="array" ref="F17">_xlfn.IFS($D$10&lt;C17,0,$D$10=C17,1,$D$10&gt;=D17,E17,AND($D$10&gt;C17,$D$10&lt;D17),ROUNDUP((($D$10-C17)/1000),1))</f>
        <v>5</v>
      </c>
      <c r="G17" s="8">
        <f>IF(($D$10/D17)&gt;1,A17,F17*B17)</f>
        <v>12.350000000000001</v>
      </c>
    </row>
    <row r="18" spans="1:7" ht="15.75" customHeight="1" x14ac:dyDescent="0.15">
      <c r="A18" s="10">
        <f t="shared" si="0"/>
        <v>30.9</v>
      </c>
      <c r="B18" s="10">
        <v>3.09</v>
      </c>
      <c r="C18" s="6">
        <f t="shared" si="1"/>
        <v>15001</v>
      </c>
      <c r="D18" s="3">
        <v>25000</v>
      </c>
      <c r="E18" s="9">
        <f t="shared" si="2"/>
        <v>10</v>
      </c>
      <c r="F18" s="9" cm="1">
        <f t="array" ref="F18">_xlfn.IFS($D$10&lt;C18,0,$D$10=C18,1,$D$10&gt;=D18,E18,AND($D$10&gt;C18,$D$10&lt;D18),ROUNDUP((($D$10-C18)/1000),1))</f>
        <v>0</v>
      </c>
      <c r="G18" s="8">
        <f>IF(($D$10/D18)&gt;1,A18,F18*B18)</f>
        <v>0</v>
      </c>
    </row>
    <row r="19" spans="1:7" ht="15.75" customHeight="1" x14ac:dyDescent="0.15">
      <c r="A19" s="10">
        <f t="shared" si="0"/>
        <v>96.5</v>
      </c>
      <c r="B19" s="10">
        <v>3.86</v>
      </c>
      <c r="C19" s="6">
        <f t="shared" si="1"/>
        <v>25001</v>
      </c>
      <c r="D19" s="3">
        <v>50000</v>
      </c>
      <c r="E19" s="9">
        <f t="shared" si="2"/>
        <v>25</v>
      </c>
      <c r="F19" s="9" cm="1">
        <f t="array" ref="F19">_xlfn.IFS($D$10&lt;C19,0,$D$10=C19,1,$D$10&gt;=D19,E19,AND($D$10&gt;C19,$D$10&lt;D19),ROUNDUP((($D$10-C19)/1000),1))</f>
        <v>0</v>
      </c>
      <c r="G19" s="8">
        <f t="shared" si="3"/>
        <v>0</v>
      </c>
    </row>
    <row r="20" spans="1:7" ht="15.75" customHeight="1" x14ac:dyDescent="0.15">
      <c r="A20" s="10">
        <f t="shared" si="0"/>
        <v>241</v>
      </c>
      <c r="B20" s="10">
        <v>4.82</v>
      </c>
      <c r="C20" s="6">
        <f t="shared" si="1"/>
        <v>50001</v>
      </c>
      <c r="D20" s="3">
        <v>100000</v>
      </c>
      <c r="E20" s="9">
        <f t="shared" si="2"/>
        <v>50</v>
      </c>
      <c r="F20" s="9" cm="1">
        <f t="array" ref="F20">_xlfn.IFS($D$10&lt;C20,0,$D$10=C20,1,$D$10&gt;=D20,E20,AND($D$10&gt;C20,$D$10&lt;D20),ROUNDUP((($D$10-C20)/1000),1))</f>
        <v>0</v>
      </c>
      <c r="G20" s="8">
        <f t="shared" si="3"/>
        <v>0</v>
      </c>
    </row>
    <row r="21" spans="1:7" ht="15.75" customHeight="1" x14ac:dyDescent="0.15">
      <c r="A21" s="10">
        <f t="shared" si="0"/>
        <v>904.5</v>
      </c>
      <c r="B21" s="10">
        <v>6.03</v>
      </c>
      <c r="C21" s="6">
        <f t="shared" si="1"/>
        <v>100001</v>
      </c>
      <c r="D21" s="3">
        <v>250000</v>
      </c>
      <c r="E21" s="9">
        <f t="shared" si="2"/>
        <v>150</v>
      </c>
      <c r="F21" s="9" cm="1">
        <f t="array" ref="F21">_xlfn.IFS($D$10&lt;C21,0,$D$10=C21,1,$D$10&gt;=D21,E21,AND($D$10&gt;C21,$D$10&lt;D21),ROUNDUP((($D$10-C21)/1000),1))</f>
        <v>0</v>
      </c>
      <c r="G21" s="8">
        <f t="shared" si="3"/>
        <v>0</v>
      </c>
    </row>
    <row r="22" spans="1:7" ht="15.75" customHeight="1" x14ac:dyDescent="0.15">
      <c r="A22" s="10">
        <f t="shared" si="0"/>
        <v>1129.5</v>
      </c>
      <c r="B22" s="10">
        <v>7.53</v>
      </c>
      <c r="C22" s="6">
        <f t="shared" si="1"/>
        <v>250001</v>
      </c>
      <c r="D22" s="3">
        <v>400000</v>
      </c>
      <c r="E22" s="9">
        <f t="shared" si="2"/>
        <v>150</v>
      </c>
      <c r="F22" s="9" cm="1">
        <f t="array" ref="F22">_xlfn.IFS($D$10&lt;C22,0,$D$10=C22,1,$D$10&gt;=D22,E22,AND($D$10&gt;C22,$D$10&lt;D22),ROUNDUP((($D$10-C22)/1000),1))</f>
        <v>0</v>
      </c>
      <c r="G22" s="8">
        <f t="shared" si="3"/>
        <v>0</v>
      </c>
    </row>
    <row r="23" spans="1:7" ht="15.75" customHeight="1" x14ac:dyDescent="0.15">
      <c r="A23" s="10">
        <f t="shared" si="0"/>
        <v>5652</v>
      </c>
      <c r="B23" s="10">
        <v>9.42</v>
      </c>
      <c r="C23" s="6">
        <f t="shared" si="1"/>
        <v>400001</v>
      </c>
      <c r="D23" s="3">
        <v>1000000</v>
      </c>
      <c r="E23" s="9">
        <f t="shared" si="2"/>
        <v>600</v>
      </c>
      <c r="F23" s="9" cm="1">
        <f t="array" ref="F23">_xlfn.IFS($D$10&lt;C23,0,$D$10=C23,1,$D$10&gt;=D23,E23,AND($D$10&gt;C23,$D$10&lt;D23),ROUNDUP((($D$10-C23)/1000),1))</f>
        <v>0</v>
      </c>
      <c r="G23" s="8">
        <f t="shared" si="3"/>
        <v>0</v>
      </c>
    </row>
    <row r="24" spans="1:7" ht="15.75" customHeight="1" x14ac:dyDescent="0.15">
      <c r="A24" s="3"/>
      <c r="B24" s="4"/>
      <c r="C24" s="3"/>
      <c r="D24" s="3"/>
      <c r="E24" s="3"/>
      <c r="F24" s="3"/>
      <c r="G24" s="5"/>
    </row>
    <row r="25" spans="1:7" ht="15.75" customHeight="1" x14ac:dyDescent="0.15">
      <c r="A25" s="3"/>
      <c r="B25" s="4"/>
      <c r="C25" s="4"/>
      <c r="D25" s="4"/>
      <c r="E25" s="4"/>
      <c r="F25" s="3" t="s">
        <v>57</v>
      </c>
      <c r="G25" s="5">
        <f>SUM(G14:G23)</f>
        <v>44.34</v>
      </c>
    </row>
  </sheetData>
  <dataValidations disablePrompts="1" count="1">
    <dataValidation type="list" allowBlank="1" sqref="B12" xr:uid="{00000000-0002-0000-0200-000000000000}">
      <formula1>"1 in,3/4 in"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Rates</vt:lpstr>
      <vt:lpstr>Water Bill Calculator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2022-11-22T02:52:47Z</dcterms:created>
  <dcterms:modified xsi:type="dcterms:W3CDTF">2022-11-22T02:54:02Z</dcterms:modified>
</cp:coreProperties>
</file>