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/>
  <mc:AlternateContent xmlns:mc="http://schemas.openxmlformats.org/markup-compatibility/2006">
    <mc:Choice Requires="x15">
      <x15ac:absPath xmlns:x15ac="http://schemas.microsoft.com/office/spreadsheetml/2010/11/ac" url="https://smartblue-my.sharepoint.com/personal/edoardo_alviti_smartblue_it/Documents/"/>
    </mc:Choice>
  </mc:AlternateContent>
  <xr:revisionPtr revIDLastSave="0" documentId="8_{4DD38D1B-540C-49A2-B20F-BEF7A86A13AA}" xr6:coauthVersionLast="47" xr6:coauthVersionMax="47" xr10:uidLastSave="{00000000-0000-0000-0000-000000000000}"/>
  <bookViews>
    <workbookView xWindow="-120" yWindow="-120" windowWidth="20730" windowHeight="11160" xr2:uid="{3B18A4B1-6C56-4B7F-AFAE-3741FBA4F12E}"/>
  </bookViews>
  <sheets>
    <sheet name="Foglio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2" i="2"/>
  <c r="H3" i="2"/>
  <c r="N17" i="2"/>
  <c r="N18" i="2"/>
  <c r="N19" i="2"/>
  <c r="N20" i="2"/>
  <c r="N21" i="2"/>
  <c r="N22" i="2"/>
  <c r="N23" i="2"/>
  <c r="N24" i="2"/>
  <c r="N25" i="2"/>
  <c r="N26" i="2"/>
  <c r="N27" i="2"/>
  <c r="N28" i="2"/>
  <c r="H17" i="2"/>
  <c r="H21" i="2"/>
  <c r="H22" i="2"/>
  <c r="H27" i="2"/>
  <c r="E2" i="2"/>
  <c r="E3" i="2"/>
  <c r="E4" i="2"/>
  <c r="E5" i="2"/>
  <c r="E6" i="2"/>
  <c r="E7" i="2"/>
  <c r="E8" i="2"/>
  <c r="E9" i="2"/>
  <c r="E10" i="2"/>
  <c r="E11" i="2"/>
  <c r="E12" i="2"/>
  <c r="E13" i="2"/>
  <c r="G28" i="2"/>
  <c r="H28" i="2" s="1"/>
  <c r="G27" i="2"/>
  <c r="G26" i="2"/>
  <c r="H26" i="2" s="1"/>
  <c r="G25" i="2"/>
  <c r="H25" i="2" s="1"/>
  <c r="G24" i="2"/>
  <c r="H24" i="2" s="1"/>
  <c r="G23" i="2"/>
  <c r="H23" i="2" s="1"/>
  <c r="G22" i="2"/>
  <c r="G21" i="2"/>
  <c r="G20" i="2"/>
  <c r="G19" i="2"/>
  <c r="G18" i="2"/>
  <c r="H18" i="2" s="1"/>
  <c r="J2" i="2"/>
  <c r="D20" i="2"/>
  <c r="H20" i="2" s="1"/>
  <c r="D2" i="2"/>
  <c r="D32" i="2"/>
  <c r="L21" i="2" s="1"/>
  <c r="H32" i="2"/>
  <c r="D19" i="2" s="1"/>
  <c r="H19" i="2" s="1"/>
  <c r="G32" i="2"/>
  <c r="J3" i="2" l="1"/>
  <c r="L23" i="2"/>
  <c r="J8" i="2"/>
  <c r="L19" i="2"/>
  <c r="J4" i="2" s="1"/>
  <c r="J5" i="2"/>
  <c r="J7" i="2"/>
  <c r="I32" i="2"/>
  <c r="N2" i="2" s="1"/>
  <c r="L20" i="2"/>
  <c r="L22" i="2"/>
  <c r="J13" i="2" l="1"/>
  <c r="J12" i="2"/>
  <c r="J11" i="2"/>
  <c r="J10" i="2"/>
  <c r="J9" i="2"/>
  <c r="J6" i="2"/>
  <c r="O3" i="2"/>
  <c r="N3" i="2"/>
  <c r="N4" i="2" s="1"/>
  <c r="N5" i="2" l="1"/>
  <c r="N6" i="2" s="1"/>
  <c r="N7" i="2" s="1"/>
  <c r="N8" i="2" s="1"/>
  <c r="N9" i="2" s="1"/>
  <c r="N10" i="2" s="1"/>
  <c r="N11" i="2" s="1"/>
  <c r="N12" i="2" s="1"/>
  <c r="N13" i="2" s="1"/>
  <c r="O4" i="2"/>
  <c r="O5" i="2" l="1"/>
  <c r="O6" i="2" s="1"/>
  <c r="O7" i="2" s="1"/>
  <c r="O8" i="2" s="1"/>
  <c r="O9" i="2" s="1"/>
  <c r="O10" i="2" s="1"/>
  <c r="O11" i="2" s="1"/>
  <c r="O12" i="2" s="1"/>
  <c r="O13" i="2" s="1"/>
</calcChain>
</file>

<file path=xl/sharedStrings.xml><?xml version="1.0" encoding="utf-8"?>
<sst xmlns="http://schemas.openxmlformats.org/spreadsheetml/2006/main" count="86" uniqueCount="43">
  <si>
    <t>Entrate</t>
  </si>
  <si>
    <t>Mese</t>
  </si>
  <si>
    <t>Stipendio</t>
  </si>
  <si>
    <t>Altre Entrate</t>
  </si>
  <si>
    <t>Totale Spese</t>
  </si>
  <si>
    <t>Spese Previste</t>
  </si>
  <si>
    <t>Delta spese</t>
  </si>
  <si>
    <t>Saldo</t>
  </si>
  <si>
    <t>Actual</t>
  </si>
  <si>
    <t>Previsione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</si>
  <si>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</si>
  <si>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</si>
  <si>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</si>
  <si>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</si>
  <si>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</si>
  <si>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</si>
  <si>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</si>
  <si>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</si>
  <si>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</si>
  <si>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</si>
  <si>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</si>
  <si>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</si>
  <si>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Spese</t>
  </si>
  <si>
    <t>Spese Varie</t>
  </si>
  <si>
    <t>Bonifico 
conto condiviso</t>
  </si>
  <si>
    <t>Rata cofidis</t>
  </si>
  <si>
    <t>Costi fissi</t>
  </si>
  <si>
    <t>Somma</t>
  </si>
  <si>
    <t>Spese
carta di credito</t>
  </si>
  <si>
    <t>Rate</t>
  </si>
  <si>
    <t>Previsione 
Settimana 
bianca</t>
  </si>
  <si>
    <t>Hotel
rata x5 cc</t>
  </si>
  <si>
    <t>Skipass
rata x5 cc</t>
  </si>
  <si>
    <t>Noleggio 
Sci rata x3 cc</t>
  </si>
  <si>
    <t>Pedaggio
mamma (?)</t>
  </si>
  <si>
    <t xml:space="preserve">Benzina
</t>
  </si>
  <si>
    <t>Totale pers</t>
  </si>
  <si>
    <t>iliad</t>
  </si>
  <si>
    <t>fibra</t>
  </si>
  <si>
    <t>apple music</t>
  </si>
  <si>
    <t>icloud</t>
  </si>
  <si>
    <t>photoshop</t>
  </si>
  <si>
    <t>ultimo uomo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</si>
</sst>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/>
    <xf numFmtId="0" fontId="1" fillId="0" borderId="0" xfId="0" applyFont="1"/>
  </cellXfs>
  <cellStyles count="1">
    <cellStyle name="Normale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21" formatCode="dd\-m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156F21-AB86-4A08-81B8-FB7049508300}" name="Tabella4" displayName="Tabella4" ref="B1:E13" totalsRowShown="0">
  <autoFilter ref="B1:E13" xr:uid="{AA156F21-AB86-4A08-81B8-FB7049508300}"/>
  <tableColumns count="4">
    <tableColumn id="1" xr3:uid="{46D646F1-CFB2-4BAB-9CFE-75A9F2341256}" name="Entrate"/>
    <tableColumn id="2" xr3:uid="{0E611F89-0837-4FB4-B90B-AFC8E32DD270}" name="Mese"/>
    <tableColumn id="3" xr3:uid="{B51EB034-7342-43BB-922D-F7EFC77CABFF}" name="Stipendio"/>
    <tableColumn id="4" xr3:uid="{01EB228F-AC80-4FDD-B4B7-7191B6B5569F}" name="Altre Entrate" dataDxfId="4">
      <calculatedColumnFormula>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FD30CD-9102-43C8-9FC1-8370978AA5B2}" name="Tabella5" displayName="Tabella5" ref="G1:J13" totalsRowShown="0">
  <autoFilter ref="G1:J13" xr:uid="{5FFD30CD-9102-43C8-9FC1-8370978AA5B2}"/>
  <tableColumns count="4">
    <tableColumn id="1" xr3:uid="{8B0630AA-1B4A-45FD-A39D-2753E06DD29A}" name="Mese"/>
    <tableColumn id="2" xr3:uid="{8A217D35-4EFC-404D-8CCE-F7B60A9EDC4A}" name="Totale Spese" dataDxfId="3">
      <calculatedColumnFormula>(SUM(17:17))-H17-N17</calculatedColumnFormula>
    </tableColumn>
    <tableColumn id="3" xr3:uid="{70144A74-98D8-4AEE-863D-1311E8940E1B}" name="Spese Previste"/>
    <tableColumn id="4" xr3:uid="{9A1BA128-76C4-4993-A703-30260B248179}" name="Delta spese">
      <calculatedColumnFormula>H2+I2-D17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904A4A-F831-4B36-BF1F-408930D4BCEF}" name="Tabella6" displayName="Tabella6" ref="L1:O13" totalsRowShown="0">
  <autoFilter ref="L1:O13" xr:uid="{62904A4A-F831-4B36-BF1F-408930D4BCEF}"/>
  <tableColumns count="4">
    <tableColumn id="1" xr3:uid="{FBD27936-1F30-48F0-B2D2-D0C3538DEABD}" name="Saldo"/>
    <tableColumn id="2" xr3:uid="{2B8F40F4-C867-4DDF-A6AC-3BF239417E47}" name="Mese" dataDxfId="2"/>
    <tableColumn id="3" xr3:uid="{9121AE87-50FC-4B9F-B272-FA7F792A1298}" name="Actual">
      <calculatedColumnFormula>D2-H2+N1</calculatedColumnFormula>
    </tableColumn>
    <tableColumn id="4" xr3:uid="{4461F548-8711-47B4-A3D6-47D21707F6A0}" name="Previsione">
      <calculatedColumnFormula>D2-J2+O1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D85AED-C19D-4E10-B750-C5C68DD8ABD5}" name="Tabella7" displayName="Tabella7" ref="B16:H28" totalsRowShown="0">
  <autoFilter ref="B16:H28" xr:uid="{E6D85AED-C19D-4E10-B750-C5C68DD8ABD5}"/>
  <tableColumns count="7">
    <tableColumn id="1" xr3:uid="{F9653C07-A85A-4AC3-9F76-47E1FF03215A}" name="Spese"/>
    <tableColumn id="2" xr3:uid="{C0A01DC3-B375-45A7-9E33-DC8A3D658AB1}" name="Mese"/>
    <tableColumn id="3" xr3:uid="{727C5D18-1CF6-4773-8FA6-E27503FC6956}" name="Spese Varie"/>
    <tableColumn id="4" xr3:uid="{1E4221A8-3CA3-47F5-8E3E-D58AF1F63AE5}" name="Bonifico _x000a_conto condiviso"/>
    <tableColumn id="5" xr3:uid="{B02C234F-8406-43C3-9EED-4A6564DF2DAB}" name="Rata cofidis"/>
    <tableColumn id="6" xr3:uid="{46DE4B91-503E-4718-8261-BE674CE5AF2F}" name="Costi fissi"/>
    <tableColumn id="7" xr3:uid="{566688A6-8DB6-402F-A593-E585F9B12044}" name="Somma" dataDxfId="1">
      <calculatedColumnFormula>SUM(C17:G17)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6680B6-F197-462F-8117-D50C96F75EAD}" name="Tabella8" displayName="Tabella8" ref="J16:N28" totalsRowShown="0">
  <autoFilter ref="J16:N28" xr:uid="{436680B6-F197-462F-8117-D50C96F75EAD}"/>
  <tableColumns count="5">
    <tableColumn id="1" xr3:uid="{DD6180DE-4A48-4623-9568-C92ACD38C156}" name="Spese_x000a_carta di credito"/>
    <tableColumn id="2" xr3:uid="{9B4482DB-B0E7-4950-BA6A-FAB88883F52B}" name="Mese"/>
    <tableColumn id="3" xr3:uid="{E034324A-656C-496B-9392-04F5B6608429}" name="Rate"/>
    <tableColumn id="4" xr3:uid="{74A4AA35-BD85-4703-99F4-5D89ECA6E8BB}" name="Spese"/>
    <tableColumn id="5" xr3:uid="{CD287C93-91CE-45C5-B868-1889DE51FB7E}" name="Somma" dataDxfId="0">
      <calculatedColumnFormula>SUM(K17:M17)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777CA-B10B-4C7D-9A48-1D5201B02D0F}">
  <dimension ref="B1:O64"/>
  <sheetViews>
    <sheetView tabSelected="1" topLeftCell="B1" zoomScaleNormal="100" workbookViewId="0">
      <selection activeCell="I15" sqref="I15"/>
    </sheetView>
  </sheetViews>
  <sheetFormatPr defaultRowHeight="15"/>
  <cols>
    <col min="1" max="1" width="11" bestFit="1" customWidth="1"/>
    <col min="2" max="2" width="13.140625" bestFit="1" customWidth="1"/>
    <col min="4" max="4" width="13.7109375" customWidth="1"/>
    <col min="5" max="5" width="18" customWidth="1"/>
    <col min="6" max="6" width="15.5703125" bestFit="1" customWidth="1"/>
    <col min="7" max="7" width="12.28515625" customWidth="1"/>
    <col min="8" max="8" width="14.7109375" customWidth="1"/>
    <col min="9" max="9" width="16.5703125" customWidth="1"/>
    <col min="10" max="10" width="13.85546875" customWidth="1"/>
    <col min="11" max="11" width="11.140625" bestFit="1" customWidth="1"/>
    <col min="12" max="12" width="10" bestFit="1" customWidth="1"/>
    <col min="14" max="14" width="9.85546875" customWidth="1"/>
    <col min="15" max="15" width="12.7109375" customWidth="1"/>
    <col min="16" max="16" width="10.140625" bestFit="1" customWidth="1"/>
  </cols>
  <sheetData>
    <row r="1" spans="2:15">
      <c r="B1" t="s">
        <v>0</v>
      </c>
      <c r="C1" t="s">
        <v>1</v>
      </c>
      <c r="D1" t="s">
        <v>2</v>
      </c>
      <c r="E1" t="s">
        <v>3</v>
      </c>
      <c r="G1" t="s">
        <v>1</v>
      </c>
      <c r="H1" t="s">
        <v>4</v>
      </c>
      <c r="I1" t="s">
        <v>5</v>
      </c>
      <c r="J1" t="s">
        <v>6</v>
      </c>
      <c r="L1" t="s">
        <v>7</v>
      </c>
      <c r="M1" t="s">
        <v>1</v>
      </c>
      <c r="N1" t="s">
        <v>8</v>
      </c>
      <c r="O1" t="s">
        <v>9</v>
      </c>
    </row>
    <row r="2" spans="2:15">
      <c r="C2" t="s">
        <v>10</v>
      </c>
      <c r="D2">
        <f>240+63.36+55+696</f>
        <v>1054.3600000000001</v>
      </c>
      <c r="E2">
        <f>0</f>
        <v>0</v>
      </c>
      <c r="G2" t="s">
        <v>10</v>
      </c>
      <c r="H2">
        <f t="shared" ref="H2:H13" si="0">(SUM(17:17))-H17-N17</f>
        <v>815.34000000000015</v>
      </c>
      <c r="I2">
        <v>420.63</v>
      </c>
      <c r="J2">
        <f>H2+I2-D17</f>
        <v>815.34000000000026</v>
      </c>
      <c r="M2" s="4">
        <v>45696</v>
      </c>
      <c r="N2">
        <f>D2-H2-282.58</f>
        <v>-43.56</v>
      </c>
    </row>
    <row r="3" spans="2:15">
      <c r="C3" t="s">
        <v>11</v>
      </c>
      <c r="D3">
        <v>1100</v>
      </c>
      <c r="E3">
        <f>0</f>
        <v>0</v>
      </c>
      <c r="G3" t="s">
        <v>11</v>
      </c>
      <c r="H3">
        <f t="shared" si="0"/>
        <v>295.33999999999992</v>
      </c>
      <c r="I3">
        <v>400</v>
      </c>
      <c r="J3">
        <f>H3+I3-D18</f>
        <v>695.33999999999992</v>
      </c>
      <c r="M3" s="4">
        <v>45724</v>
      </c>
      <c r="N3">
        <f>D3-H3+N2</f>
        <v>761.10000000000014</v>
      </c>
      <c r="O3">
        <f>D3-J3+N2</f>
        <v>361.10000000000008</v>
      </c>
    </row>
    <row r="4" spans="2:15">
      <c r="C4" t="s">
        <v>12</v>
      </c>
      <c r="D4">
        <v>1400</v>
      </c>
      <c r="E4">
        <f>0</f>
        <v>0</v>
      </c>
      <c r="G4" t="s">
        <v>12</v>
      </c>
      <c r="H4">
        <f t="shared" si="0"/>
        <v>432.25</v>
      </c>
      <c r="I4">
        <v>400</v>
      </c>
      <c r="J4">
        <f>H4+I4-D19</f>
        <v>757.25</v>
      </c>
      <c r="M4" s="4">
        <v>45755</v>
      </c>
      <c r="N4">
        <f t="shared" ref="N4:N13" si="1">D4-H4+N3</f>
        <v>1728.8500000000001</v>
      </c>
      <c r="O4">
        <f>D4-J4+O3</f>
        <v>1003.8500000000001</v>
      </c>
    </row>
    <row r="5" spans="2:15">
      <c r="C5" t="s">
        <v>13</v>
      </c>
      <c r="D5">
        <v>1400</v>
      </c>
      <c r="E5">
        <f>0</f>
        <v>0</v>
      </c>
      <c r="G5" t="s">
        <v>13</v>
      </c>
      <c r="H5">
        <f t="shared" si="0"/>
        <v>357.25</v>
      </c>
      <c r="I5">
        <v>450</v>
      </c>
      <c r="J5">
        <f>H5+I5-D20</f>
        <v>807.25</v>
      </c>
      <c r="M5" s="4">
        <v>45785</v>
      </c>
      <c r="N5">
        <f t="shared" si="1"/>
        <v>2771.6000000000004</v>
      </c>
      <c r="O5">
        <f t="shared" ref="O5:O13" si="2">D5-J5+O4</f>
        <v>1596.6000000000001</v>
      </c>
    </row>
    <row r="6" spans="2:15">
      <c r="C6" t="s">
        <v>14</v>
      </c>
      <c r="D6">
        <v>1400</v>
      </c>
      <c r="E6">
        <f>0</f>
        <v>0</v>
      </c>
      <c r="G6" t="s">
        <v>14</v>
      </c>
      <c r="H6">
        <f t="shared" si="0"/>
        <v>357.25</v>
      </c>
      <c r="I6">
        <v>450</v>
      </c>
      <c r="J6">
        <f>H6+I6-D21</f>
        <v>807.25</v>
      </c>
      <c r="M6" s="4">
        <v>45816</v>
      </c>
      <c r="N6">
        <f t="shared" si="1"/>
        <v>3814.3500000000004</v>
      </c>
      <c r="O6">
        <f t="shared" si="2"/>
        <v>2189.3500000000004</v>
      </c>
    </row>
    <row r="7" spans="2:15">
      <c r="C7" t="s">
        <v>15</v>
      </c>
      <c r="D7">
        <v>1400</v>
      </c>
      <c r="E7">
        <f>0</f>
        <v>0</v>
      </c>
      <c r="G7" t="s">
        <v>15</v>
      </c>
      <c r="H7">
        <f t="shared" si="0"/>
        <v>307.25</v>
      </c>
      <c r="I7">
        <v>500</v>
      </c>
      <c r="J7">
        <f>H7+I7-D22</f>
        <v>807.25</v>
      </c>
      <c r="M7" s="4">
        <v>45846</v>
      </c>
      <c r="N7">
        <f t="shared" si="1"/>
        <v>4907.1000000000004</v>
      </c>
      <c r="O7">
        <f t="shared" si="2"/>
        <v>2782.1000000000004</v>
      </c>
    </row>
    <row r="8" spans="2:15">
      <c r="C8" t="s">
        <v>16</v>
      </c>
      <c r="D8">
        <v>1400</v>
      </c>
      <c r="E8">
        <f>0</f>
        <v>0</v>
      </c>
      <c r="G8" t="s">
        <v>16</v>
      </c>
      <c r="H8">
        <f t="shared" si="0"/>
        <v>307.25</v>
      </c>
      <c r="I8">
        <v>500</v>
      </c>
      <c r="J8">
        <f>H8+I8-D23</f>
        <v>807.25</v>
      </c>
      <c r="M8" s="4">
        <v>45877</v>
      </c>
      <c r="N8">
        <f t="shared" si="1"/>
        <v>5999.85</v>
      </c>
      <c r="O8">
        <f t="shared" si="2"/>
        <v>3374.8500000000004</v>
      </c>
    </row>
    <row r="9" spans="2:15">
      <c r="C9" t="s">
        <v>17</v>
      </c>
      <c r="D9">
        <v>1400</v>
      </c>
      <c r="E9">
        <f>0</f>
        <v>0</v>
      </c>
      <c r="G9" t="s">
        <v>17</v>
      </c>
      <c r="H9">
        <f t="shared" si="0"/>
        <v>157.25</v>
      </c>
      <c r="I9">
        <v>600</v>
      </c>
      <c r="J9">
        <f>H9+I9-D24</f>
        <v>757.25</v>
      </c>
      <c r="M9" s="4">
        <v>45908</v>
      </c>
      <c r="N9">
        <f t="shared" si="1"/>
        <v>7242.6</v>
      </c>
      <c r="O9">
        <f t="shared" si="2"/>
        <v>4017.6000000000004</v>
      </c>
    </row>
    <row r="10" spans="2:15">
      <c r="C10" t="s">
        <v>18</v>
      </c>
      <c r="D10">
        <v>1400</v>
      </c>
      <c r="E10">
        <f>0</f>
        <v>0</v>
      </c>
      <c r="G10" t="s">
        <v>18</v>
      </c>
      <c r="H10">
        <f t="shared" si="0"/>
        <v>157.25</v>
      </c>
      <c r="I10">
        <v>600</v>
      </c>
      <c r="J10">
        <f>H10+I10-D25</f>
        <v>757.25</v>
      </c>
      <c r="M10" s="4">
        <v>45938</v>
      </c>
      <c r="N10">
        <f t="shared" si="1"/>
        <v>8485.35</v>
      </c>
      <c r="O10">
        <f t="shared" si="2"/>
        <v>4660.3500000000004</v>
      </c>
    </row>
    <row r="11" spans="2:15">
      <c r="C11" t="s">
        <v>19</v>
      </c>
      <c r="D11">
        <v>1400</v>
      </c>
      <c r="E11">
        <f>0</f>
        <v>0</v>
      </c>
      <c r="G11" t="s">
        <v>19</v>
      </c>
      <c r="H11">
        <f t="shared" si="0"/>
        <v>157.25</v>
      </c>
      <c r="I11">
        <v>600</v>
      </c>
      <c r="J11">
        <f>H11+I11-D26</f>
        <v>757.25</v>
      </c>
      <c r="M11" s="4">
        <v>45969</v>
      </c>
      <c r="N11">
        <f t="shared" si="1"/>
        <v>9728.1</v>
      </c>
      <c r="O11">
        <f t="shared" si="2"/>
        <v>5303.1</v>
      </c>
    </row>
    <row r="12" spans="2:15">
      <c r="C12" t="s">
        <v>20</v>
      </c>
      <c r="D12">
        <v>1400</v>
      </c>
      <c r="E12">
        <f>0</f>
        <v>0</v>
      </c>
      <c r="G12" t="s">
        <v>20</v>
      </c>
      <c r="H12">
        <f t="shared" si="0"/>
        <v>157.25</v>
      </c>
      <c r="I12">
        <v>600</v>
      </c>
      <c r="J12">
        <f>H12+I12-D27</f>
        <v>757.25</v>
      </c>
      <c r="M12" s="4">
        <v>45999</v>
      </c>
      <c r="N12">
        <f t="shared" si="1"/>
        <v>10970.85</v>
      </c>
      <c r="O12">
        <f t="shared" si="2"/>
        <v>5945.85</v>
      </c>
    </row>
    <row r="13" spans="2:15">
      <c r="C13" t="s">
        <v>21</v>
      </c>
      <c r="D13">
        <v>1400</v>
      </c>
      <c r="E13">
        <f>0</f>
        <v>0</v>
      </c>
      <c r="G13" t="s">
        <v>21</v>
      </c>
      <c r="H13">
        <f t="shared" si="0"/>
        <v>157.25</v>
      </c>
      <c r="I13">
        <v>600</v>
      </c>
      <c r="J13">
        <f>H13+I13-D28</f>
        <v>757.25</v>
      </c>
      <c r="M13" s="4">
        <v>46030</v>
      </c>
      <c r="N13">
        <f t="shared" si="1"/>
        <v>12213.6</v>
      </c>
      <c r="O13">
        <f t="shared" si="2"/>
        <v>6588.6</v>
      </c>
    </row>
    <row r="16" spans="2:15" ht="45">
      <c r="B16" t="s">
        <v>22</v>
      </c>
      <c r="C16" t="s">
        <v>1</v>
      </c>
      <c r="D16" t="s">
        <v>23</v>
      </c>
      <c r="E16" s="1" t="s">
        <v>24</v>
      </c>
      <c r="F16" t="s">
        <v>25</v>
      </c>
      <c r="G16" t="s">
        <v>26</v>
      </c>
      <c r="H16" s="5" t="s">
        <v>27</v>
      </c>
      <c r="J16" s="1" t="s">
        <v>28</v>
      </c>
      <c r="K16" t="s">
        <v>1</v>
      </c>
      <c r="L16" t="s">
        <v>29</v>
      </c>
      <c r="M16" t="s">
        <v>22</v>
      </c>
      <c r="N16" s="5" t="s">
        <v>27</v>
      </c>
    </row>
    <row r="17" spans="2:14">
      <c r="C17" t="s">
        <v>10</v>
      </c>
      <c r="D17">
        <v>420.63</v>
      </c>
      <c r="H17" s="5">
        <f t="shared" ref="H17:H28" si="3">SUM(C17:G17)</f>
        <v>420.63</v>
      </c>
      <c r="K17" t="s">
        <v>10</v>
      </c>
      <c r="L17">
        <v>292.72000000000003</v>
      </c>
      <c r="M17">
        <v>101.99</v>
      </c>
      <c r="N17" s="5">
        <f t="shared" ref="N17:N28" si="4">SUM(K17:M17)</f>
        <v>394.71000000000004</v>
      </c>
    </row>
    <row r="18" spans="2:14">
      <c r="C18" t="s">
        <v>11</v>
      </c>
      <c r="D18">
        <v>0</v>
      </c>
      <c r="E18">
        <v>100</v>
      </c>
      <c r="F18">
        <v>51.69</v>
      </c>
      <c r="G18">
        <f>SUM(36:36)</f>
        <v>57.25</v>
      </c>
      <c r="H18" s="5">
        <f t="shared" si="3"/>
        <v>208.94</v>
      </c>
      <c r="K18" t="s">
        <v>11</v>
      </c>
      <c r="L18">
        <v>86.4</v>
      </c>
      <c r="N18" s="5">
        <f t="shared" si="4"/>
        <v>86.4</v>
      </c>
    </row>
    <row r="19" spans="2:14">
      <c r="C19" t="s">
        <v>12</v>
      </c>
      <c r="D19">
        <f>H32</f>
        <v>75</v>
      </c>
      <c r="E19">
        <v>100</v>
      </c>
      <c r="G19">
        <f>SUM(36:36)</f>
        <v>57.25</v>
      </c>
      <c r="H19" s="5">
        <f t="shared" si="3"/>
        <v>232.25</v>
      </c>
      <c r="K19" t="s">
        <v>12</v>
      </c>
      <c r="L19">
        <f>(D32)/5+ (E32/5) +F32/3</f>
        <v>200</v>
      </c>
      <c r="N19" s="5">
        <f t="shared" si="4"/>
        <v>200</v>
      </c>
    </row>
    <row r="20" spans="2:14">
      <c r="C20" t="s">
        <v>13</v>
      </c>
      <c r="D20">
        <f>0</f>
        <v>0</v>
      </c>
      <c r="E20">
        <v>100</v>
      </c>
      <c r="G20">
        <f>SUM(36:36)</f>
        <v>57.25</v>
      </c>
      <c r="H20" s="5">
        <f t="shared" si="3"/>
        <v>157.25</v>
      </c>
      <c r="K20" t="s">
        <v>13</v>
      </c>
      <c r="L20">
        <f>(D32)/5+ (E32/5) +F32/3</f>
        <v>200</v>
      </c>
      <c r="N20" s="5">
        <f t="shared" si="4"/>
        <v>200</v>
      </c>
    </row>
    <row r="21" spans="2:14">
      <c r="C21" t="s">
        <v>14</v>
      </c>
      <c r="D21">
        <v>0</v>
      </c>
      <c r="E21">
        <v>100</v>
      </c>
      <c r="G21">
        <f>SUM(36:36)</f>
        <v>57.25</v>
      </c>
      <c r="H21" s="5">
        <f t="shared" si="3"/>
        <v>157.25</v>
      </c>
      <c r="K21" t="s">
        <v>14</v>
      </c>
      <c r="L21">
        <f>(D32)/5+ (E32/5) +F32/3</f>
        <v>200</v>
      </c>
      <c r="N21" s="5">
        <f t="shared" si="4"/>
        <v>200</v>
      </c>
    </row>
    <row r="22" spans="2:14">
      <c r="C22" t="s">
        <v>15</v>
      </c>
      <c r="D22">
        <v>0</v>
      </c>
      <c r="E22">
        <v>100</v>
      </c>
      <c r="G22">
        <f>SUM(36:36)</f>
        <v>57.25</v>
      </c>
      <c r="H22" s="5">
        <f t="shared" si="3"/>
        <v>157.25</v>
      </c>
      <c r="K22" t="s">
        <v>15</v>
      </c>
      <c r="L22">
        <f>(D32)/5+ (E32/5)</f>
        <v>150</v>
      </c>
      <c r="N22" s="5">
        <f t="shared" si="4"/>
        <v>150</v>
      </c>
    </row>
    <row r="23" spans="2:14">
      <c r="C23" t="s">
        <v>16</v>
      </c>
      <c r="D23">
        <v>0</v>
      </c>
      <c r="E23">
        <v>100</v>
      </c>
      <c r="G23">
        <f>SUM(36:36)</f>
        <v>57.25</v>
      </c>
      <c r="H23" s="5">
        <f t="shared" si="3"/>
        <v>157.25</v>
      </c>
      <c r="K23" t="s">
        <v>16</v>
      </c>
      <c r="L23">
        <f>(D32)/5+ (E32/5)</f>
        <v>150</v>
      </c>
      <c r="N23" s="5">
        <f t="shared" si="4"/>
        <v>150</v>
      </c>
    </row>
    <row r="24" spans="2:14">
      <c r="C24" t="s">
        <v>17</v>
      </c>
      <c r="D24">
        <v>0</v>
      </c>
      <c r="E24">
        <v>100</v>
      </c>
      <c r="G24">
        <f>SUM(36:36)</f>
        <v>57.25</v>
      </c>
      <c r="H24" s="5">
        <f t="shared" si="3"/>
        <v>157.25</v>
      </c>
      <c r="K24" t="s">
        <v>17</v>
      </c>
      <c r="N24" s="5">
        <f t="shared" si="4"/>
        <v>0</v>
      </c>
    </row>
    <row r="25" spans="2:14">
      <c r="C25" t="s">
        <v>18</v>
      </c>
      <c r="D25">
        <v>0</v>
      </c>
      <c r="E25">
        <v>100</v>
      </c>
      <c r="G25">
        <f>SUM(36:36)</f>
        <v>57.25</v>
      </c>
      <c r="H25" s="5">
        <f t="shared" si="3"/>
        <v>157.25</v>
      </c>
      <c r="K25" t="s">
        <v>18</v>
      </c>
      <c r="N25" s="5">
        <f t="shared" si="4"/>
        <v>0</v>
      </c>
    </row>
    <row r="26" spans="2:14">
      <c r="C26" t="s">
        <v>19</v>
      </c>
      <c r="D26">
        <v>0</v>
      </c>
      <c r="E26">
        <v>100</v>
      </c>
      <c r="G26">
        <f>SUM(36:36)</f>
        <v>57.25</v>
      </c>
      <c r="H26" s="5">
        <f t="shared" si="3"/>
        <v>157.25</v>
      </c>
      <c r="K26" t="s">
        <v>19</v>
      </c>
      <c r="N26" s="5">
        <f t="shared" si="4"/>
        <v>0</v>
      </c>
    </row>
    <row r="27" spans="2:14">
      <c r="C27" t="s">
        <v>20</v>
      </c>
      <c r="D27">
        <v>0</v>
      </c>
      <c r="E27">
        <v>100</v>
      </c>
      <c r="G27">
        <f>SUM(36:36)</f>
        <v>57.25</v>
      </c>
      <c r="H27" s="5">
        <f t="shared" si="3"/>
        <v>157.25</v>
      </c>
      <c r="K27" t="s">
        <v>20</v>
      </c>
      <c r="N27" s="5">
        <f t="shared" si="4"/>
        <v>0</v>
      </c>
    </row>
    <row r="28" spans="2:14">
      <c r="C28" t="s">
        <v>21</v>
      </c>
      <c r="D28">
        <v>0</v>
      </c>
      <c r="E28">
        <v>100</v>
      </c>
      <c r="G28">
        <f>SUM(36:36)</f>
        <v>57.25</v>
      </c>
      <c r="H28" s="5">
        <f t="shared" si="3"/>
        <v>157.25</v>
      </c>
      <c r="K28" t="s">
        <v>21</v>
      </c>
      <c r="N28" s="5">
        <f t="shared" si="4"/>
        <v>0</v>
      </c>
    </row>
    <row r="31" spans="2:14" ht="45">
      <c r="B31" s="3" t="s">
        <v>30</v>
      </c>
      <c r="C31" s="2"/>
      <c r="D31" s="3" t="s">
        <v>31</v>
      </c>
      <c r="E31" s="3" t="s">
        <v>32</v>
      </c>
      <c r="F31" s="3" t="s">
        <v>33</v>
      </c>
      <c r="G31" s="3" t="s">
        <v>34</v>
      </c>
      <c r="H31" s="3" t="s">
        <v>35</v>
      </c>
      <c r="I31" s="2" t="s">
        <v>36</v>
      </c>
    </row>
    <row r="32" spans="2:14">
      <c r="D32">
        <f>780/2</f>
        <v>390</v>
      </c>
      <c r="E32">
        <v>360</v>
      </c>
      <c r="F32">
        <v>150</v>
      </c>
      <c r="G32">
        <f>46*2</f>
        <v>92</v>
      </c>
      <c r="H32">
        <f>150/2</f>
        <v>75</v>
      </c>
      <c r="I32">
        <f>SUM(D32:H32)-G32</f>
        <v>975</v>
      </c>
    </row>
    <row r="35" spans="2:9">
      <c r="B35" t="s">
        <v>26</v>
      </c>
      <c r="D35" t="s">
        <v>37</v>
      </c>
      <c r="E35" t="s">
        <v>38</v>
      </c>
      <c r="F35" t="s">
        <v>39</v>
      </c>
      <c r="G35" t="s">
        <v>40</v>
      </c>
      <c r="H35" t="s">
        <v>41</v>
      </c>
      <c r="I35" t="s">
        <v>42</v>
      </c>
    </row>
    <row r="36" spans="2:9">
      <c r="D36">
        <v>9.99</v>
      </c>
      <c r="E36">
        <v>19.989999999999998</v>
      </c>
      <c r="F36">
        <v>5.99</v>
      </c>
      <c r="G36">
        <v>2.99</v>
      </c>
      <c r="H36">
        <v>12.19</v>
      </c>
      <c r="I36">
        <v>6.1</v>
      </c>
    </row>
    <row r="64" s="2" customFormat="1" ht="45" customHeight="1"/>
  </sheetData>
  <pageMargins left="0.7" right="0.7" top="0.75" bottom="0.75" header="0.3" footer="0.3"/>
  <customProperties>
    <customPr name="_pios_id" r:id="rId1"/>
  </customProperties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06878da-32b6-418e-a21e-40a53b77358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2B397F05B5E5438624A65F15F35860" ma:contentTypeVersion="6" ma:contentTypeDescription="Creare un nuovo documento." ma:contentTypeScope="" ma:versionID="0d363647826d2362d0394f045227ee98">
  <xsd:schema xmlns:xsd="http://www.w3.org/2001/XMLSchema" xmlns:xs="http://www.w3.org/2001/XMLSchema" xmlns:p="http://schemas.microsoft.com/office/2006/metadata/properties" xmlns:ns3="006878da-32b6-418e-a21e-40a53b773589" targetNamespace="http://schemas.microsoft.com/office/2006/metadata/properties" ma:root="true" ma:fieldsID="3ec43d7baba61d48b83411989d341fec" ns3:_="">
    <xsd:import namespace="006878da-32b6-418e-a21e-40a53b77358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6878da-32b6-418e-a21e-40a53b77358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965E4C-1BC7-4444-922C-B87B2F73010A}"/>
</file>

<file path=customXml/itemProps2.xml><?xml version="1.0" encoding="utf-8"?>
<ds:datastoreItem xmlns:ds="http://schemas.openxmlformats.org/officeDocument/2006/customXml" ds:itemID="{ED11C3C3-F614-4137-A094-C088703CCB0A}"/>
</file>

<file path=customXml/itemProps3.xml><?xml version="1.0" encoding="utf-8"?>
<ds:datastoreItem xmlns:ds="http://schemas.openxmlformats.org/officeDocument/2006/customXml" ds:itemID="{DD2DB61A-C801-4FC3-ABE3-9869E6A709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Edoardo Alviti</dc:creator>
  <cp:keywords/>
  <dc:description/>
  <cp:lastModifiedBy/>
  <cp:revision/>
  <dcterms:created xsi:type="dcterms:W3CDTF">2025-02-05T14:06:16Z</dcterms:created>
  <dcterms:modified xsi:type="dcterms:W3CDTF">2025-02-06T11:18:05Z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0x010100E62B397F05B5E5438624A65F15F35860</vt:lpwstr>
  </property>
</Properties>
</file>