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men Cea - IR" sheetId="1" r:id="rId4"/>
    <sheet state="visible" name="Carmen Cea - COI" sheetId="2" r:id="rId5"/>
    <sheet state="visible" name="Regular IR" sheetId="3" r:id="rId6"/>
    <sheet state="visible" name="Regular COI" sheetId="4" r:id="rId7"/>
    <sheet state="visible" name="Postdoctorado" sheetId="5" r:id="rId8"/>
    <sheet state="visible" name="Iniciación" sheetId="6" r:id="rId9"/>
  </sheets>
  <definedNames>
    <definedName hidden="1" localSheetId="1" name="_xlnm._FilterDatabase">'Carmen Cea - COI'!$A$1:$Z$1000</definedName>
    <definedName hidden="1" localSheetId="2" name="_xlnm._FilterDatabase">'Regular IR'!$A$1:$AA$33</definedName>
    <definedName hidden="1" localSheetId="3" name="_xlnm._FilterDatabase">'Regular COI'!$A$1:$AC$36</definedName>
  </definedNames>
  <calcPr/>
</workbook>
</file>

<file path=xl/sharedStrings.xml><?xml version="1.0" encoding="utf-8"?>
<sst xmlns="http://schemas.openxmlformats.org/spreadsheetml/2006/main" count="1101" uniqueCount="470">
  <si>
    <t>N°</t>
  </si>
  <si>
    <t>ID Postulación</t>
  </si>
  <si>
    <t>Folio</t>
  </si>
  <si>
    <t>Nombre Investigador</t>
  </si>
  <si>
    <t>Apellidos Investigador</t>
  </si>
  <si>
    <t>Correo electronico</t>
  </si>
  <si>
    <t>Facultad</t>
  </si>
  <si>
    <t>Departamento</t>
  </si>
  <si>
    <t>PATROCINIO FACSO</t>
  </si>
  <si>
    <t>Hugo Rodrigo</t>
  </si>
  <si>
    <t>Cadenas Ramos</t>
  </si>
  <si>
    <t>hcadenas@u.uchile.cl</t>
  </si>
  <si>
    <t>FAC.DE CIENCIAS SOCIALES - TRABAJO SOCIAL</t>
  </si>
  <si>
    <t>FACSO</t>
  </si>
  <si>
    <t>Sí</t>
  </si>
  <si>
    <t>Marcelo Humberto</t>
  </si>
  <si>
    <t>Rioseco Pais</t>
  </si>
  <si>
    <t>rioseco.marcelo@gmail.com</t>
  </si>
  <si>
    <t>FAC.DE CIENCIAS SOCIALES - DEPTO.EDUCACION</t>
  </si>
  <si>
    <t>Paula Francisca</t>
  </si>
  <si>
    <t>Vidal Molina</t>
  </si>
  <si>
    <t>pvidal@u.uchile.cl</t>
  </si>
  <si>
    <t>Pablo Eduardo</t>
  </si>
  <si>
    <t>Cabrera Pérez</t>
  </si>
  <si>
    <t>pcabrerap@u.uchile.cl</t>
  </si>
  <si>
    <t>FAC.DE CIENCIAS SOCIALES - DEPTO.PSICOLOGIA</t>
  </si>
  <si>
    <t>Carolina Vivian</t>
  </si>
  <si>
    <t>Aroca Toloza</t>
  </si>
  <si>
    <t>carolina.aroca@u.uchile.cl</t>
  </si>
  <si>
    <t>Camilo Andrés</t>
  </si>
  <si>
    <t>Sembler Reyes</t>
  </si>
  <si>
    <t>camilo.sembler@gmail.com</t>
  </si>
  <si>
    <t>FAC.DE CIENCIAS SOCIALES - DEPTO.SOCIOLOGIA</t>
  </si>
  <si>
    <t>Maria Gabriela</t>
  </si>
  <si>
    <t>Rubilar Donoso</t>
  </si>
  <si>
    <t>grubilar@u.uchile.cl; grubilar@uchile.cl</t>
  </si>
  <si>
    <t>María José</t>
  </si>
  <si>
    <t>Reyes Andreani</t>
  </si>
  <si>
    <t>mjrandreani@u.uchile.cl</t>
  </si>
  <si>
    <t>Octavio Alejandro</t>
  </si>
  <si>
    <t>Avendaño Pavez</t>
  </si>
  <si>
    <t>oavendanop@uchile.cl</t>
  </si>
  <si>
    <t>Jenniffer K.</t>
  </si>
  <si>
    <t>Miranda Miranda</t>
  </si>
  <si>
    <t>jennimiranda@gmail.com</t>
  </si>
  <si>
    <t>Carlos Alejandro</t>
  </si>
  <si>
    <t>Andrade Guzman</t>
  </si>
  <si>
    <t>ca.alejandro.andrade@gmail.com</t>
  </si>
  <si>
    <t>Michele</t>
  </si>
  <si>
    <t>Dufey Dominguez</t>
  </si>
  <si>
    <t>mdufey@gmail.com</t>
  </si>
  <si>
    <t>FRANCISCO JAVIER</t>
  </si>
  <si>
    <t>ARAOS LEIVA</t>
  </si>
  <si>
    <t>franciscoaraos@gmail.com</t>
  </si>
  <si>
    <t>FAC.DE CIENCIAS SOCIALES - DEPTO.ANTROPOLOGIA</t>
  </si>
  <si>
    <t>Mario A.</t>
  </si>
  <si>
    <t>Laborda</t>
  </si>
  <si>
    <t>mariolaborda@u.uchile.cl</t>
  </si>
  <si>
    <t>Mauricio Alejandro</t>
  </si>
  <si>
    <t>Sepúlveda Galeas</t>
  </si>
  <si>
    <t>sepulveda.galeas@gmail.com</t>
  </si>
  <si>
    <t>FAC.DE CIENCIAS SOCIALES</t>
  </si>
  <si>
    <t>HECTOR FREDDY</t>
  </si>
  <si>
    <t>MORALES MORGADO</t>
  </si>
  <si>
    <t>hemorales@uchile.cl</t>
  </si>
  <si>
    <t>Catalina</t>
  </si>
  <si>
    <t>Arteaga Aguirre</t>
  </si>
  <si>
    <t>carteaga@u.uchile.cl</t>
  </si>
  <si>
    <t>GONZALO IGNACIO</t>
  </si>
  <si>
    <t>DURAN SANHUEZA</t>
  </si>
  <si>
    <t>giduran@puc.cl</t>
  </si>
  <si>
    <t>Daniel Fernando</t>
  </si>
  <si>
    <t>Johnson Mardones</t>
  </si>
  <si>
    <t>djohnson@educarchile.cl</t>
  </si>
  <si>
    <t>Gabriela Alejandra</t>
  </si>
  <si>
    <t>Azócar de la Cruz</t>
  </si>
  <si>
    <t>gabriela.azocar@gmail.com</t>
  </si>
  <si>
    <t>Cecilia Paz</t>
  </si>
  <si>
    <t>Millán La Rivera</t>
  </si>
  <si>
    <t>ceciliapazmlarivera@gmail.com</t>
  </si>
  <si>
    <t>CYNTHIA YAEL</t>
  </si>
  <si>
    <t>ADLERSTEIN GRIMBERG</t>
  </si>
  <si>
    <t>cynthia.adlerstein@uchile.cl</t>
  </si>
  <si>
    <t>Isabel</t>
  </si>
  <si>
    <t>Piper Shafir</t>
  </si>
  <si>
    <t>ipiper@uchile.cl</t>
  </si>
  <si>
    <t>Alejandro Enrique</t>
  </si>
  <si>
    <t>Marambio Tapia</t>
  </si>
  <si>
    <t>amarambi@puc.cl</t>
  </si>
  <si>
    <t>Christian Esteban</t>
  </si>
  <si>
    <t>Miranda Jaña</t>
  </si>
  <si>
    <t>christian.miranda@u.uchile.cl</t>
  </si>
  <si>
    <t>Nicolas</t>
  </si>
  <si>
    <t>Lira San Martín</t>
  </si>
  <si>
    <t>nicoliras@gmail.com</t>
  </si>
  <si>
    <t>Email Investigador</t>
  </si>
  <si>
    <t>Rol Investigador</t>
  </si>
  <si>
    <t>Unidad Ejecutora</t>
  </si>
  <si>
    <t>COMENTARIO</t>
  </si>
  <si>
    <t>María Sol</t>
  </si>
  <si>
    <t>Anigstein</t>
  </si>
  <si>
    <t>sol.anigstein@gmail.com</t>
  </si>
  <si>
    <t>Coinvestigador(a)</t>
  </si>
  <si>
    <t>SVENSKA</t>
  </si>
  <si>
    <t>ARENSBURG CASTELLI</t>
  </si>
  <si>
    <t>sarensburg@u.uchile.cl</t>
  </si>
  <si>
    <t>Ruth Patricia</t>
  </si>
  <si>
    <t>Ayala Rocabado</t>
  </si>
  <si>
    <t>patricia.ayala.rocabado@gmail.com</t>
  </si>
  <si>
    <t>Blanca</t>
  </si>
  <si>
    <t>Barco</t>
  </si>
  <si>
    <t>blanca.barco2@gmail.com</t>
  </si>
  <si>
    <t>Carolina Andrea</t>
  </si>
  <si>
    <t>Belmar Pantelis</t>
  </si>
  <si>
    <t>carolina_belmar@hotmail.com</t>
  </si>
  <si>
    <t>Marcela Eliana</t>
  </si>
  <si>
    <t>Betancourt Sáez</t>
  </si>
  <si>
    <t>marcebeta@gmail.com</t>
  </si>
  <si>
    <t>Margarita</t>
  </si>
  <si>
    <t>Calderón López</t>
  </si>
  <si>
    <t>margarita.calderon@uchile.cl</t>
  </si>
  <si>
    <t>No</t>
  </si>
  <si>
    <t>No se entrega patrocinio, ya que la investigadora es Prof. Asistente Departamento de Estudios Pedagógicos Facultad de Filosofía y Humanidades</t>
  </si>
  <si>
    <t>Ruben</t>
  </si>
  <si>
    <t>Calvo</t>
  </si>
  <si>
    <t>rcalvo.gallardo@gmail.com</t>
  </si>
  <si>
    <t>No se entrega patrocinio, ya que el investigador es Prof. Asistente Facultad de Ciencias Agronómicas</t>
  </si>
  <si>
    <t>Claudia</t>
  </si>
  <si>
    <t>Campillo Toledano</t>
  </si>
  <si>
    <t>claudia.campillo@uchile.cl</t>
  </si>
  <si>
    <t>Claudia Milena</t>
  </si>
  <si>
    <t>Capella Sepúlveda</t>
  </si>
  <si>
    <t>ccapella@u.uchile.cl</t>
  </si>
  <si>
    <t>Juan Carlos</t>
  </si>
  <si>
    <t>Castillo Valenzuela</t>
  </si>
  <si>
    <t>juancastillov@uchile.cl</t>
  </si>
  <si>
    <t>Dufey</t>
  </si>
  <si>
    <t>Gonzalo</t>
  </si>
  <si>
    <t>Durán</t>
  </si>
  <si>
    <t>CATERINE JOANNA</t>
  </si>
  <si>
    <t>GALAZ VALDERRAMA</t>
  </si>
  <si>
    <t>cgalazvalderrama@u.uchile.cl</t>
  </si>
  <si>
    <t>Caterine Galaz declaró su participación como coinvestigadora en tres proyectos, por lo que estaría faltando un proyecto en esta planilla.</t>
  </si>
  <si>
    <t>Caterine</t>
  </si>
  <si>
    <t>Galaz Valderrama</t>
  </si>
  <si>
    <t>Gabrielle</t>
  </si>
  <si>
    <t>González Aravena</t>
  </si>
  <si>
    <t>gabrielle.gonzalez.a@gmail.com</t>
  </si>
  <si>
    <t>Valeria Modesta</t>
  </si>
  <si>
    <t>Herrera Fernández.</t>
  </si>
  <si>
    <t>valherrera@u.uchile.cl</t>
  </si>
  <si>
    <t>Juan</t>
  </si>
  <si>
    <t>Lozano</t>
  </si>
  <si>
    <t>juan.lozano@uchile.cl</t>
  </si>
  <si>
    <t>Jorge</t>
  </si>
  <si>
    <t>Lucero</t>
  </si>
  <si>
    <t>jpoinds@gmail.com</t>
  </si>
  <si>
    <t>No se entrega patrocinio, ya que el investigador es Prof. del Hospital Clínico</t>
  </si>
  <si>
    <t>Johanna</t>
  </si>
  <si>
    <t>Madrigal</t>
  </si>
  <si>
    <t>johanna.madrigal@uchile.cl</t>
  </si>
  <si>
    <t>Fabiola</t>
  </si>
  <si>
    <t>Maldonado</t>
  </si>
  <si>
    <t>fmaldona@uchile.cl</t>
  </si>
  <si>
    <t>Alejandro</t>
  </si>
  <si>
    <t>Marambio</t>
  </si>
  <si>
    <t>Vania</t>
  </si>
  <si>
    <t>Martinez</t>
  </si>
  <si>
    <t>vaniamartinezn@gmail.com</t>
  </si>
  <si>
    <t>No se entrega patrocinio, ya que la investigadora es Prof. Titular Facultad de Medicina</t>
  </si>
  <si>
    <t>Miguez</t>
  </si>
  <si>
    <t>gonzalo_miguez@uchile.cl</t>
  </si>
  <si>
    <t>Daniel Andrés</t>
  </si>
  <si>
    <t>Miranda Fuenzalida</t>
  </si>
  <si>
    <t>damiranda@gmail.com</t>
  </si>
  <si>
    <t>Jenniffer Katherine</t>
  </si>
  <si>
    <t>Hector Freddy</t>
  </si>
  <si>
    <t>Morales Morgado</t>
  </si>
  <si>
    <t xml:space="preserve">Informa que retiró su participación como coinvestigador de la postulación. </t>
  </si>
  <si>
    <t>Gianinna</t>
  </si>
  <si>
    <t>Muñoz Arce</t>
  </si>
  <si>
    <t>gianinna.munoz@gmail.com</t>
  </si>
  <si>
    <t>Karina</t>
  </si>
  <si>
    <t>Narbona</t>
  </si>
  <si>
    <t>karina.narbona@gmail.com</t>
  </si>
  <si>
    <t>Paulina</t>
  </si>
  <si>
    <t>Osorio Parraguez</t>
  </si>
  <si>
    <t>posorio@uchile.cl</t>
  </si>
  <si>
    <t>Julieta</t>
  </si>
  <si>
    <t>Palma</t>
  </si>
  <si>
    <t>jpalma@uchile.cl</t>
  </si>
  <si>
    <t>Lorena Andrea</t>
  </si>
  <si>
    <t>Pérez-Roa</t>
  </si>
  <si>
    <t>loperez@uchile.cl</t>
  </si>
  <si>
    <t>Vanetza</t>
  </si>
  <si>
    <t>Quezada</t>
  </si>
  <si>
    <t>qvanetza@u.uchile.cl</t>
  </si>
  <si>
    <t>vanetza</t>
  </si>
  <si>
    <t>quezada</t>
  </si>
  <si>
    <t>Vanetza E.</t>
  </si>
  <si>
    <t>Quezada-Scholz</t>
  </si>
  <si>
    <t>Quintana</t>
  </si>
  <si>
    <t>gonzalo.qz@gmail.com</t>
  </si>
  <si>
    <t>Razeto</t>
  </si>
  <si>
    <t>jrazeto@uchile.cl</t>
  </si>
  <si>
    <t>Reyes</t>
  </si>
  <si>
    <t>Javiera</t>
  </si>
  <si>
    <t>Rosell Cisternas</t>
  </si>
  <si>
    <t>jerosell@gmail.com</t>
  </si>
  <si>
    <t>Susan</t>
  </si>
  <si>
    <t>Sanhueza</t>
  </si>
  <si>
    <t>susan.sanhueza@uchile.cl</t>
  </si>
  <si>
    <t>Rodolfo</t>
  </si>
  <si>
    <t>Sapiains</t>
  </si>
  <si>
    <t>rodolfo.sapiains@gmail.com</t>
  </si>
  <si>
    <t>Mahia</t>
  </si>
  <si>
    <t>Saracostti</t>
  </si>
  <si>
    <t>mahia.saracostti@uchile.cl</t>
  </si>
  <si>
    <t>Antonieta</t>
  </si>
  <si>
    <t>Urquieta</t>
  </si>
  <si>
    <t>antonieta.urquieta@u.uchile.cl</t>
  </si>
  <si>
    <t>María Antonieta</t>
  </si>
  <si>
    <t>Urquieta Alvarez</t>
  </si>
  <si>
    <t>Paula</t>
  </si>
  <si>
    <t>Zúñiga</t>
  </si>
  <si>
    <t>cczuniga@u.uchile.cl</t>
  </si>
  <si>
    <t>Título</t>
  </si>
  <si>
    <t>IR</t>
  </si>
  <si>
    <t>Nombramiento vigente</t>
  </si>
  <si>
    <t>Carta de compromiso</t>
  </si>
  <si>
    <t>RPI</t>
  </si>
  <si>
    <t>Respaldo Departamento</t>
  </si>
  <si>
    <t>VID</t>
  </si>
  <si>
    <t>Revisión por pares</t>
  </si>
  <si>
    <t>Revisor/a</t>
  </si>
  <si>
    <t>Informe</t>
  </si>
  <si>
    <t>Productividad Tramitada</t>
  </si>
  <si>
    <t>LA CULTURA DE LA MADERA DEL ARCHIPIÉLAGO DE CHILOÉ DURANTE EL PERÍODO COLONIAL Y REPUBLICANO: ESTUDIO INTERDISCIPLINARIO DESDE LA ARQUEODENDROMETRÍA Y LA MATERIALIDAD</t>
  </si>
  <si>
    <t>Nicolas Lira</t>
  </si>
  <si>
    <t>Antropología</t>
  </si>
  <si>
    <t>N/A</t>
  </si>
  <si>
    <t>Un océano plástico: hacia una antropología de la polución marina en el Antropoceno</t>
  </si>
  <si>
    <t>Francisco Javier Araos Leiva</t>
  </si>
  <si>
    <t>Tránsitos textiles y vestimentarios en  Tierra del Fuego, Rapa Nui y el Desierto de Atacama</t>
  </si>
  <si>
    <t>Hector Morales</t>
  </si>
  <si>
    <t>Pedagogía Hospitalaria en la educación superior en Chile: implementación de un modelo inclusivo para la continuidad académica de los estudiantes en situación de enfermedad</t>
  </si>
  <si>
    <t xml:space="preserve">Ana Gajardo Rodríguez </t>
  </si>
  <si>
    <t>Educación</t>
  </si>
  <si>
    <t>Enviada</t>
  </si>
  <si>
    <t>Infancias libres de discriminación. Desarrollando prácticas pedagógicas de inclusión y no discriminación de manera colaborativa y situada</t>
  </si>
  <si>
    <t>Cecilia Millán</t>
  </si>
  <si>
    <t>Diseño y validación de un Programa Evaluativo de auto-reporte en inteligencia artificial (AIA) para Competencias Digitales Docentes (CDD) en Pedagogía General Básica, Universidades del Consejo de Rectores, Zona Centro-Sur de Chile</t>
  </si>
  <si>
    <t>Marcelo Rioseco</t>
  </si>
  <si>
    <t>Historia y circunstancias presentes del diseño y desarrollo curricular en el sistema escolar chileno: estructuras, procesos, actores.</t>
  </si>
  <si>
    <t>Daniel Johnson Mardones</t>
  </si>
  <si>
    <t>Situaciones de contingencia en las interacciones educativas entre docentes que se especializan en la enseñanza de las matemáticas y sus estudiantes de segundo ciclo básico</t>
  </si>
  <si>
    <t>Christian Miranda</t>
  </si>
  <si>
    <t>El Profesionalismo Pedagógico de la Sala Cuna: Modelo Situacional del Caso Chileno en perspectiva Comparada</t>
  </si>
  <si>
    <t>Cynthia Adlerstein Grimberg</t>
  </si>
  <si>
    <t>Aprendizaje Servicio en la Formación Inicial Docente. Evaluación de un modelo formativo para trabajar con infancias en contextos de exclusión social</t>
  </si>
  <si>
    <t>Carolina Aroca Toloza</t>
  </si>
  <si>
    <t xml:space="preserve">Memorias en disputa sobre el Levantamiento Social del 2019 en Chile  y los sentidos que construyen en torno a los DDHH  </t>
  </si>
  <si>
    <t xml:space="preserve">Isabel Piper
</t>
  </si>
  <si>
    <t>Psicología</t>
  </si>
  <si>
    <t>Chiara Saez</t>
  </si>
  <si>
    <t>Salud Mental Universitaria orientada a la Formación para el Bienestar: Trayectorias de Resiliencia ante Experiencias de Adversidad y Victimización en Estudiantes</t>
  </si>
  <si>
    <t>Jenniffer Miranda M</t>
  </si>
  <si>
    <t>Rodrigo Cornejo</t>
  </si>
  <si>
    <t>Construcción de futuros en sectores populares: memorias y dialogía intergeneracional</t>
  </si>
  <si>
    <t>María José Reyes</t>
  </si>
  <si>
    <t>Reactividad a claves de cannabis y alcohol, su extinción, recuperación, y prevención de la recuperación</t>
  </si>
  <si>
    <t>Mario Laborda</t>
  </si>
  <si>
    <t>El cuerpo en psicoterapia: Propuesta de un modelo de cambio basado en la interocepción y la flexibilidad autonómica</t>
  </si>
  <si>
    <t>Michele Dufey Domínguez</t>
  </si>
  <si>
    <t>Re-orientación de las trayectorias biográficas a partir de los actos de desobediencia de militares frente a la dictadura civil-militar y en la democracia chilena (1973-2025)</t>
  </si>
  <si>
    <t>Pablo Cabrera Pérez</t>
  </si>
  <si>
    <t>Marisol Facuse</t>
  </si>
  <si>
    <t>Agricultura y crisis hídrica. Estrategias de adaptación y prácticas de sustentabilidad en productores agrícolas del valle central</t>
  </si>
  <si>
    <t>Octavio Avendaño</t>
  </si>
  <si>
    <t>Sociología</t>
  </si>
  <si>
    <t>El (des)amor en tiempos democráticos: una sociología moral de la vida familiar post-separación</t>
  </si>
  <si>
    <t xml:space="preserve">Camilo Sembler </t>
  </si>
  <si>
    <t>Lorena Pérez</t>
  </si>
  <si>
    <t>Prácticas de cuidado infantil de madres trabajadoras con inserción laboral precaria en Chile (preliminar)</t>
  </si>
  <si>
    <t>Catalina Arteaga Aguirre</t>
  </si>
  <si>
    <t>Nicolás Angelcos</t>
  </si>
  <si>
    <t>Adecuaciones del modelo sindical a 45 años del Plan Laboral. Condiciones organizativas y estratégicas para una negociación ramal en Chile</t>
  </si>
  <si>
    <t>Gonzalo Durán</t>
  </si>
  <si>
    <t>Trabajo social</t>
  </si>
  <si>
    <t>El futuro del consumo ¿ahora?  Tensiones y prácticas de consumo material, simbólico y postmaterial en sociedades desiguales</t>
  </si>
  <si>
    <t>Alejandro Marambio</t>
  </si>
  <si>
    <t>No obtuvo</t>
  </si>
  <si>
    <t>Colaboración interdisciplinar en la implementación directa de programas de la política de envejecimiento en Chile. Contribuciones para la acción pública en un ámbito de alta complejidad</t>
  </si>
  <si>
    <t>Carlos Alejandro Andrade Guzmán</t>
  </si>
  <si>
    <t>Riesgo y decisión: modelos de evacuación ante incendios de interfaz urbano forestal en Chile.</t>
  </si>
  <si>
    <t>Gabriela Azócar de la Cruz</t>
  </si>
  <si>
    <t>Tiempo y Memoria Disciplinar: Producción de conocimiento del trabajo social chileno en tres claves temporales (1925-2025)</t>
  </si>
  <si>
    <t>Gabriela Rubilar Donoso</t>
  </si>
  <si>
    <t>Comunidades epistémicas alternas: normatividades emergentes y prácticas transformatorias en la sociedad digital chilena</t>
  </si>
  <si>
    <t>Hugo Cadenas Ramos</t>
  </si>
  <si>
    <t>GENEALOGÍA DECOLONIAL DEL FENÓMENO CHEMSEX EN CHILE: ESTUDIO DE CASO</t>
  </si>
  <si>
    <t>Mauricio Sepúlveda Galeas</t>
  </si>
  <si>
    <t>La noción de Democracia: Aportes al Pensamiento Social Latinoamericano.</t>
  </si>
  <si>
    <t>Paula Vidal</t>
  </si>
  <si>
    <t>Juan Carlos Castillo</t>
  </si>
  <si>
    <t>COI</t>
  </si>
  <si>
    <t>Apellido</t>
  </si>
  <si>
    <t>Afiliación IR</t>
  </si>
  <si>
    <t>MaríaSol Anigstein</t>
  </si>
  <si>
    <t>No aplica</t>
  </si>
  <si>
    <t>Las creencias de los otros en el museo: epistemologías, materializaciones y gestiones museográficas desde el XIX  al XXI. Casos chilenos</t>
  </si>
  <si>
    <t>Ruth-Patricia Ayala Rocabado</t>
  </si>
  <si>
    <t>Olaya Sanfuentes</t>
  </si>
  <si>
    <t>Pontificia Universidad Católica de Chile</t>
  </si>
  <si>
    <t>TENDENCIAS Y PARTICULARIDADES EN LA SUBSISTENCIA Y MOVILIDAD DE LOS GRUPOS CANOEROS: El ROL DE LA FRANJA PACIFICO EN EL ARCHIPIÉLAGO DE LOS CHONOS (43°- 47°S) DURANTE EL HOLOCENO TARDÍO</t>
  </si>
  <si>
    <t>Carolina Belmar</t>
  </si>
  <si>
    <t>Omar Reyes</t>
  </si>
  <si>
    <t>Universidad de Magallanes</t>
  </si>
  <si>
    <t>Paulina Osorio Parraguez</t>
  </si>
  <si>
    <t>Marcela Betancourt</t>
  </si>
  <si>
    <t>Universidad del Bío Bío</t>
  </si>
  <si>
    <t>Valeria Herrera</t>
  </si>
  <si>
    <t>Cecilia Paz Millán La Rivera</t>
  </si>
  <si>
    <t>Fabiola Maldonado</t>
  </si>
  <si>
    <t>Carolina Aroca</t>
  </si>
  <si>
    <t>Sala Cuna-SLEP de calidad para Chile: Desafíos y oportunidades en el marco de la Modernización de la Educación Parvularia pública</t>
  </si>
  <si>
    <t>Blanca Barco (postdoc ad honorem UChile)</t>
  </si>
  <si>
    <t>Investigador/a Postdoctoral</t>
  </si>
  <si>
    <t>Circuito de Atención Victimológica de Personas LGBTNBIA+ Afectadas por Violencia por Prejuicio en Chile: Una Investigación Psicosociológica Cualitativa con Profesionales de Servicios Públicos y Organizaciones Civiles.</t>
  </si>
  <si>
    <t>Svenska Arensburg Castelli</t>
  </si>
  <si>
    <t>Jaime Barrientos Delgado</t>
  </si>
  <si>
    <t>Universidad Alberto Hurtado</t>
  </si>
  <si>
    <t>Psicoterapia basada en la mentalización con video-feedback para niños y niñas: Estudio de implementación y efectividad en centros públicos de salud mental</t>
  </si>
  <si>
    <t>Claudia Capella</t>
  </si>
  <si>
    <t>Marcia Olhaberry</t>
  </si>
  <si>
    <t>Gabrielle González Aravena</t>
  </si>
  <si>
    <t>Cue Competition: a Behavior Systems approach to human cognition</t>
  </si>
  <si>
    <t>Javier Bustamante</t>
  </si>
  <si>
    <t>Universidad de O´Higgins</t>
  </si>
  <si>
    <t>Gonzalo Miguez</t>
  </si>
  <si>
    <t>Procesos de socialización de la desigualdad desde edades tempranas: dinámicas intergrupales e intergeneracionales en el desarrollo de comportamientos prosociales desde una investigación aplicada</t>
  </si>
  <si>
    <t>Daniel Miranda</t>
  </si>
  <si>
    <t>Paula Luengo-Kanacri</t>
  </si>
  <si>
    <t>Vanetza Quezada</t>
  </si>
  <si>
    <t>Comparación de estrategias de asesoramiento para la implementación de una intervención focalizada transdiagnóstica en salud mental escolar: Un estudio híbrido de implementación y efectividad en escuelas públicas de la Región Metropolitana</t>
  </si>
  <si>
    <t>Vanetza Quezada-Scholz</t>
  </si>
  <si>
    <t>Rodrigo Rojas Andrade</t>
  </si>
  <si>
    <t>Universidad de Santiago de Chile</t>
  </si>
  <si>
    <t>Construcción de un modelo comprensivo de la etiología del Trastorno de Personalidad Borderline a partir de indicadores psicológicos, sociales y culturales presentes desde la adolescencia: rastreando experiencias de pacientes, familiares y psicoterapeutas</t>
  </si>
  <si>
    <t>Nelson Valdes</t>
  </si>
  <si>
    <t>Universidad Santo Tomás</t>
  </si>
  <si>
    <t>Vanetza Quezada,</t>
  </si>
  <si>
    <t>Gonzalo Quintana</t>
  </si>
  <si>
    <t>¿Redistribuir para quien? Preferencias redistributivas y políticas sociales en contextos institucionales diversos</t>
  </si>
  <si>
    <t>Juan Castillo</t>
  </si>
  <si>
    <t>Luis Maldonado</t>
  </si>
  <si>
    <t>PUC</t>
  </si>
  <si>
    <t>Julieta Palma</t>
  </si>
  <si>
    <t>Blurred Domesticities in Transitional Times: A Beyond-Household Study of Domestic Configurations in Chile</t>
  </si>
  <si>
    <t>Consuelo Araos</t>
  </si>
  <si>
    <t>Universidad de Los Andes</t>
  </si>
  <si>
    <t>Claudia Campillo Toledano</t>
  </si>
  <si>
    <t xml:space="preserve">La noción de Democracia: Aportes al Pensamiento Social Chileno </t>
  </si>
  <si>
    <t>Memorias en disputa sobre el Levantamiento Social del 2019 en Chile  y los sentidos que construyen sobre los DDHH</t>
  </si>
  <si>
    <t>Caterine Galaz</t>
  </si>
  <si>
    <t>Isabel Piper</t>
  </si>
  <si>
    <t>Generación en movimiento: Trayectorias de jóvenes migrantes en Chile</t>
  </si>
  <si>
    <t>Antonia Lara</t>
  </si>
  <si>
    <t>Universidad Católica Silva Henríquez</t>
  </si>
  <si>
    <t>Trayectorias educativas de estudiantes chilenos/as hijos/as de personas migrantes: factores estructurales, institucionales y subjetivos en la producción de inclusión y exclusión escolar en Chile</t>
  </si>
  <si>
    <t>Rolando Poblete</t>
  </si>
  <si>
    <t>Genealogia decolonial del fenóemeno chemsex en Chile: estudio transdiscplinario de un caso crítico</t>
  </si>
  <si>
    <t>Juan Lozano</t>
  </si>
  <si>
    <t>Expresiones de violencias de género y masculinidades hegemónicas: narrativas de vida de hombres adultos. Un estudio interregional de condicionantes sociales posibilitantes de agresiones sexuales"</t>
  </si>
  <si>
    <t>Johanna Madrigal Calderón</t>
  </si>
  <si>
    <t>Patricia Carrasco</t>
  </si>
  <si>
    <t>Universidad de Aysén</t>
  </si>
  <si>
    <t>Entre la resistencia y la reparación: producción de conocimiento en la Educación Superior bajo el capitalismo académico en América Latina</t>
  </si>
  <si>
    <t>Gianinna Muñoz Arce</t>
  </si>
  <si>
    <t>Mitzi Duboy Luengo</t>
  </si>
  <si>
    <t>Lorena Pérez Roa</t>
  </si>
  <si>
    <t>Jorge Razeto</t>
  </si>
  <si>
    <t>Plural values of ecosystem services in protected areas management: improving equitable sharing of benefits with local communities</t>
  </si>
  <si>
    <t>Claudia Cerda</t>
  </si>
  <si>
    <t>Facultad Ciencias Forestales, Universidad de Chile</t>
  </si>
  <si>
    <t>Vida escolar cotidiana en emergencia. La escuela rural en contexto de conflicto territorial en el sur de Chile</t>
  </si>
  <si>
    <t>MaríaJosé Reyes Andreani</t>
  </si>
  <si>
    <t>Daniel San Martín</t>
  </si>
  <si>
    <t>Universidad Católica de Temuco</t>
  </si>
  <si>
    <t>Jóvenes, discursos neoconservadores y transmisión de memorias. El caso chileno</t>
  </si>
  <si>
    <t>María Angélica Cruz</t>
  </si>
  <si>
    <t>Universidad de Valparaíso</t>
  </si>
  <si>
    <t>Diseñar para la amistad. Una metodología para el diseño de propuestas que contribuyan a las amistades de las personas mayores</t>
  </si>
  <si>
    <t>Javiera Rosell</t>
  </si>
  <si>
    <t>Rubén Jacob</t>
  </si>
  <si>
    <t>Departamento de Diseño, Universidad de Chile</t>
  </si>
  <si>
    <t>Susan Sanhueza</t>
  </si>
  <si>
    <t>La niñez migrante y su inclusión educativa: conocimientos culturales en las prácticas pedagógicas cotidianas en Educación Parvularia</t>
  </si>
  <si>
    <t>Susan sanhueza</t>
  </si>
  <si>
    <t>Ana Mujica</t>
  </si>
  <si>
    <t>Universidad de Los Lagos</t>
  </si>
  <si>
    <t>Unraveling the Microbiome-Mediated Resilience of Colobanthus quitensis: A Transdisciplinary Approach to Climate Adaptation</t>
  </si>
  <si>
    <t>Rodolfo Sapiains Arrue</t>
  </si>
  <si>
    <t>Marely Cuba</t>
  </si>
  <si>
    <t>Universidad de Concepción</t>
  </si>
  <si>
    <t>Modelización del efecto que tienen factores de apoyo contextual sobre el compromiso estudiantil con las asignaturas de ciencias naturales en estudiantes de enseñanza media y su relación con desempeño académico, a través del tiempo</t>
  </si>
  <si>
    <t>Mahia Saracostti</t>
  </si>
  <si>
    <t>Iván Suazo</t>
  </si>
  <si>
    <t>Universidad Autónoma de Chile</t>
  </si>
  <si>
    <t>MaríaAntonieta Urquieta</t>
  </si>
  <si>
    <t>Antoinieta Urquieta</t>
  </si>
  <si>
    <t>Hacia un modelo predictivo del rendimiento y bienestar estudiantil en la universidad: rol del entorno didáctico-afectivo mediado por la satisfacción de necesidades psicológicas, la motivación y la afectividad</t>
  </si>
  <si>
    <t>Claudia Zúñiga</t>
  </si>
  <si>
    <t>Mauricio González</t>
  </si>
  <si>
    <t>Universidad de La Serena</t>
  </si>
  <si>
    <t>Archaeology of prehispanic landscapes: production and circulation</t>
  </si>
  <si>
    <t>Ariadna Cifuentes</t>
  </si>
  <si>
    <t>Valentina Figueroa</t>
  </si>
  <si>
    <t>Universidad Católica del Norte</t>
  </si>
  <si>
    <t>Patrocinante</t>
  </si>
  <si>
    <t>Correo</t>
  </si>
  <si>
    <t>Estado patrocinio</t>
  </si>
  <si>
    <t xml:space="preserve">Configuraciones socio-subjetivas en torno al cuidado de la salud mental estudiantil: afecciones, interdependencias y mediaciones técnicas en universidades chilenas. </t>
  </si>
  <si>
    <t>Angela Nathalia Cifuentes Astete</t>
  </si>
  <si>
    <t>Esteban Radiszcz</t>
  </si>
  <si>
    <t>Patrocinado</t>
  </si>
  <si>
    <t>Crecimiento postraumático en supervivientes de abuso sexual infantil: el rol del apoyo social percibido en la transformación personal derivada del afrontamiento del trauma</t>
  </si>
  <si>
    <t>Laura Sicilia Matas</t>
  </si>
  <si>
    <t>Juventudes de ultraderecha: biografías, trayectorias políticas y experiencias de militancia partidaria juvenil en Chile</t>
  </si>
  <si>
    <t>Isadora Iñigo Valderrama</t>
  </si>
  <si>
    <t>Sofía Donoso</t>
  </si>
  <si>
    <t>No envió postulación</t>
  </si>
  <si>
    <t>Daño psicosocial y estrategias de resistencia frente a la violencia vicaria por parte de los profesionales de atención directa a mujeres que fueron víctimas de femicidio y de violencia extrema: Un análisis mixto desde la política pública y victimología</t>
  </si>
  <si>
    <t>Juan Paulo Marchant Espinoza</t>
  </si>
  <si>
    <t>Ritmos de producción del arte rupestre en la Cordillera del Maule durante el Holoceno Tardío (4000-500 AP)</t>
  </si>
  <si>
    <t>Francisco Vergara</t>
  </si>
  <si>
    <t>Andrés Troncoso</t>
  </si>
  <si>
    <t>Construcción del diagnóstico de esquizofrenia y sus tratamientos entre equipos de salud mental de un Servicio de Salud en la Región Metropolitana de Chile</t>
  </si>
  <si>
    <t>Ernesto Bouey Vargas</t>
  </si>
  <si>
    <t>María Sol Anigstein</t>
  </si>
  <si>
    <t>Recursos y demandas laborales como predictores del burnout y la intención de salida en docentes chilenos de la Región  Metropolitana de Santiago</t>
  </si>
  <si>
    <t>Cristian Oyarzún</t>
  </si>
  <si>
    <t>Rodrigo Asún</t>
  </si>
  <si>
    <t>PROCESOS DE TRANSFORMACIÓN SOCIOCULTURAL Y TRAYECTORIAS FORMATIVAS DE ESTUDIANTES DEL ÁREA RURAL EN EL ESPACIO ACADÉMICO UNIVERSITARIO (Estudio a realizarse en las Universidades Públicas de la Región Metropolitana de Santiago en la cohorte 2020-2025)</t>
  </si>
  <si>
    <t>SAUL MARCELO CHINCHE CALIZAYA</t>
  </si>
  <si>
    <t>Interseccionalidad en la defensa del territorio: memorias de resistencias a conflictos biopolíticos por el agua y la tierra en la cuenca del río Valdivia</t>
  </si>
  <si>
    <t>Nastassja Nicole Mancilla Ivaca</t>
  </si>
  <si>
    <t xml:space="preserve">Análisis socio-espacial de conflictos por vivienda en Tomas de Terreno. Reconfiguración y desarrollo de la informalidad urbana en Chile </t>
  </si>
  <si>
    <t>Valentina Abufhele Milad</t>
  </si>
  <si>
    <t>¿QUÉ ROL JUEGAN LOS CONFLICTOS EN LA COLABORACIÓN DE REDES LOCALES EN SISTEMAS DE PROTECCIÓN A LA NIÑEZ? UN ESTUDIO MIXTO EXPLORATORIO DE CASO MÚLTIPLE</t>
  </si>
  <si>
    <t>Rodrigo Antonio Quiroz Saavedra</t>
  </si>
  <si>
    <t xml:space="preserve">LOS EFECTOS DEL TRABAJO ASALARIADO Y AUTOEMPLEADO EN EL PODER DE DECISIÓN AL INTERIOR DEL HOGAR DE MUJERES RURALES EN CHILE CENTRAL. APORTES DESDE LA GEOGRAFÍA FEMINISTA. </t>
  </si>
  <si>
    <t>Patricia Daniela Retamal Garrido</t>
  </si>
  <si>
    <t>Cartografía de las maternidades destituidas en Chile: narrativas del despojo y la impugnación</t>
  </si>
  <si>
    <t>Soledad Rojas Novoa</t>
  </si>
  <si>
    <t>Nuevos marcos de interpretación sobre la representación política: movimiento estudiantil y feminista y sus propuestas al interior del actual gobierno</t>
  </si>
  <si>
    <t>Beatriz Silva Pinochet</t>
  </si>
  <si>
    <t>Análisis tridimensional de la variabilidad morfológica del tarso y su relación con los modos de vida de poblaciones prehispánicas y contemporáneas del Chile Central</t>
  </si>
  <si>
    <t>Eduardo Saldías Vergara</t>
  </si>
  <si>
    <t>Analysis of the Orgasm Response Intensity Variations through its Physiological and Psychological Correlates</t>
  </si>
  <si>
    <t>Gonzalo Quintana Zunino</t>
  </si>
  <si>
    <t>Observaciones sistémicas y críticas de la intervención social en contextos de alta complejidad</t>
  </si>
  <si>
    <t>Construcción de la identidad profesional de mujeres directoras elegidas por Alta Dirección Pública (ADP) que se desempeñan en escuelas interculturales de la región de La Araucanía</t>
  </si>
  <si>
    <t>KARLA ROSALÍA MORALES MENDOZA</t>
  </si>
  <si>
    <t>Models of associative learning as kernel machines: a bridge between Machine Learning and Associative Learning</t>
  </si>
  <si>
    <t xml:space="preserve">Natham Matías Aguirre Quiñonez </t>
  </si>
  <si>
    <t>Producción y enseñanza en asuntos históricos del Trabajo Social en Chile</t>
  </si>
  <si>
    <t>Victor Orellana</t>
  </si>
  <si>
    <t>Paternal sucralose exposure and offspring health: A multi-omic perspective on microbiota, epigenetics, and neurodevelopment</t>
  </si>
  <si>
    <t>Francisca Concha Celume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</si>
</sst>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22222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8EA9DB"/>
        <bgColor rgb="FF8EA9DB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readingOrder="0" shrinkToFit="0" vertical="bottom" wrapText="0"/>
    </xf>
    <xf borderId="0" fillId="0" fontId="2" numFmtId="0" xfId="0" applyFont="1"/>
    <xf borderId="1" fillId="3" fontId="3" numFmtId="0" xfId="0" applyAlignment="1" applyBorder="1" applyFill="1" applyFont="1">
      <alignment horizontal="right" readingOrder="0"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4" fontId="3" numFmtId="0" xfId="0" applyAlignment="1" applyBorder="1" applyFill="1" applyFont="1">
      <alignment readingOrder="0" shrinkToFit="0" vertical="bottom" wrapText="0"/>
    </xf>
    <xf borderId="3" fillId="4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5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/>
    </xf>
    <xf borderId="5" fillId="0" fontId="5" numFmtId="0" xfId="0" applyAlignment="1" applyBorder="1" applyFont="1">
      <alignment readingOrder="0"/>
    </xf>
    <xf borderId="5" fillId="0" fontId="5" numFmtId="0" xfId="0" applyBorder="1" applyFont="1"/>
    <xf borderId="0" fillId="0" fontId="5" numFmtId="0" xfId="0" applyAlignment="1" applyFont="1">
      <alignment readingOrder="0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readingOrder="0" vertical="bottom"/>
    </xf>
    <xf borderId="5" fillId="0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vertical="bottom"/>
    </xf>
    <xf borderId="5" fillId="0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5" fillId="0" fontId="6" numFmtId="0" xfId="0" applyAlignment="1" applyBorder="1" applyFont="1">
      <alignment vertical="bottom"/>
    </xf>
    <xf borderId="6" fillId="0" fontId="5" numFmtId="0" xfId="0" applyBorder="1" applyFont="1"/>
    <xf borderId="7" fillId="0" fontId="5" numFmtId="0" xfId="0" applyAlignment="1" applyBorder="1" applyFont="1">
      <alignment readingOrder="0"/>
    </xf>
    <xf borderId="1" fillId="0" fontId="5" numFmtId="0" xfId="0" applyBorder="1" applyFont="1"/>
    <xf borderId="5" fillId="5" fontId="5" numFmtId="0" xfId="0" applyAlignment="1" applyBorder="1" applyFill="1" applyFont="1">
      <alignment readingOrder="0"/>
    </xf>
    <xf borderId="5" fillId="5" fontId="6" numFmtId="0" xfId="0" applyAlignment="1" applyBorder="1" applyFont="1">
      <alignment readingOrder="0" vertical="bottom"/>
    </xf>
    <xf borderId="0" fillId="3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9" max="9" width="1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1.0</v>
      </c>
      <c r="B2" s="6">
        <v>767842.0</v>
      </c>
      <c r="C2" s="6">
        <v>1260019.0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>
        <v>2.0</v>
      </c>
      <c r="B3" s="8">
        <v>776772.0</v>
      </c>
      <c r="C3" s="8">
        <v>1260257.0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13</v>
      </c>
      <c r="I3" s="7" t="s">
        <v>14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>
        <v>3.0</v>
      </c>
      <c r="B4" s="8">
        <v>768282.0</v>
      </c>
      <c r="C4" s="8">
        <v>1260661.0</v>
      </c>
      <c r="D4" s="9" t="s">
        <v>19</v>
      </c>
      <c r="E4" s="9" t="s">
        <v>20</v>
      </c>
      <c r="F4" s="9" t="s">
        <v>21</v>
      </c>
      <c r="G4" s="9" t="s">
        <v>12</v>
      </c>
      <c r="H4" s="9" t="s">
        <v>13</v>
      </c>
      <c r="I4" s="7" t="s">
        <v>14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>
        <v>4.0</v>
      </c>
      <c r="B5" s="8">
        <v>767332.0</v>
      </c>
      <c r="C5" s="8">
        <v>1260682.0</v>
      </c>
      <c r="D5" s="9" t="s">
        <v>22</v>
      </c>
      <c r="E5" s="9" t="s">
        <v>23</v>
      </c>
      <c r="F5" s="9" t="s">
        <v>24</v>
      </c>
      <c r="G5" s="9" t="s">
        <v>25</v>
      </c>
      <c r="H5" s="9" t="s">
        <v>13</v>
      </c>
      <c r="I5" s="7" t="s">
        <v>14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>
        <v>5.0</v>
      </c>
      <c r="B6" s="8">
        <v>768472.0</v>
      </c>
      <c r="C6" s="8">
        <v>1260960.0</v>
      </c>
      <c r="D6" s="9" t="s">
        <v>26</v>
      </c>
      <c r="E6" s="9" t="s">
        <v>27</v>
      </c>
      <c r="F6" s="9" t="s">
        <v>28</v>
      </c>
      <c r="G6" s="9" t="s">
        <v>18</v>
      </c>
      <c r="H6" s="9" t="s">
        <v>13</v>
      </c>
      <c r="I6" s="7" t="s">
        <v>14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>
        <v>6.0</v>
      </c>
      <c r="B7" s="8">
        <v>775157.0</v>
      </c>
      <c r="C7" s="8">
        <v>1261096.0</v>
      </c>
      <c r="D7" s="9" t="s">
        <v>29</v>
      </c>
      <c r="E7" s="9" t="s">
        <v>30</v>
      </c>
      <c r="F7" s="9" t="s">
        <v>31</v>
      </c>
      <c r="G7" s="9" t="s">
        <v>32</v>
      </c>
      <c r="H7" s="9" t="s">
        <v>13</v>
      </c>
      <c r="I7" s="7" t="s">
        <v>14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>
        <v>7.0</v>
      </c>
      <c r="B8" s="8">
        <v>765507.0</v>
      </c>
      <c r="C8" s="8">
        <v>1261123.0</v>
      </c>
      <c r="D8" s="9" t="s">
        <v>33</v>
      </c>
      <c r="E8" s="9" t="s">
        <v>34</v>
      </c>
      <c r="F8" s="9" t="s">
        <v>35</v>
      </c>
      <c r="G8" s="9" t="s">
        <v>12</v>
      </c>
      <c r="H8" s="9" t="s">
        <v>13</v>
      </c>
      <c r="I8" s="7" t="s">
        <v>14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>
        <v>8.0</v>
      </c>
      <c r="B9" s="8">
        <v>779927.0</v>
      </c>
      <c r="C9" s="8">
        <v>1261231.0</v>
      </c>
      <c r="D9" s="9" t="s">
        <v>36</v>
      </c>
      <c r="E9" s="9" t="s">
        <v>37</v>
      </c>
      <c r="F9" s="9" t="s">
        <v>38</v>
      </c>
      <c r="G9" s="9" t="s">
        <v>25</v>
      </c>
      <c r="H9" s="9" t="s">
        <v>13</v>
      </c>
      <c r="I9" s="7" t="s">
        <v>14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>
        <v>9.0</v>
      </c>
      <c r="B10" s="8">
        <v>778062.0</v>
      </c>
      <c r="C10" s="8">
        <v>1261308.0</v>
      </c>
      <c r="D10" s="9" t="s">
        <v>39</v>
      </c>
      <c r="E10" s="9" t="s">
        <v>40</v>
      </c>
      <c r="F10" s="9" t="s">
        <v>41</v>
      </c>
      <c r="G10" s="9" t="s">
        <v>32</v>
      </c>
      <c r="H10" s="9" t="s">
        <v>13</v>
      </c>
      <c r="I10" s="7" t="s">
        <v>14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>
        <v>10.0</v>
      </c>
      <c r="B11" s="8">
        <v>777852.0</v>
      </c>
      <c r="C11" s="8">
        <v>1261413.0</v>
      </c>
      <c r="D11" s="9" t="s">
        <v>42</v>
      </c>
      <c r="E11" s="9" t="s">
        <v>43</v>
      </c>
      <c r="F11" s="9" t="s">
        <v>44</v>
      </c>
      <c r="G11" s="9" t="s">
        <v>25</v>
      </c>
      <c r="H11" s="9" t="s">
        <v>13</v>
      </c>
      <c r="I11" s="7" t="s">
        <v>14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>
        <v>11.0</v>
      </c>
      <c r="B12" s="8">
        <v>775267.0</v>
      </c>
      <c r="C12" s="8">
        <v>1261484.0</v>
      </c>
      <c r="D12" s="9" t="s">
        <v>45</v>
      </c>
      <c r="E12" s="9" t="s">
        <v>46</v>
      </c>
      <c r="F12" s="9" t="s">
        <v>47</v>
      </c>
      <c r="G12" s="9" t="s">
        <v>12</v>
      </c>
      <c r="H12" s="9" t="s">
        <v>13</v>
      </c>
      <c r="I12" s="7" t="s">
        <v>14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>
        <v>12.0</v>
      </c>
      <c r="B13" s="8">
        <v>778467.0</v>
      </c>
      <c r="C13" s="8">
        <v>1261503.0</v>
      </c>
      <c r="D13" s="9" t="s">
        <v>48</v>
      </c>
      <c r="E13" s="9" t="s">
        <v>49</v>
      </c>
      <c r="F13" s="9" t="s">
        <v>50</v>
      </c>
      <c r="G13" s="9" t="s">
        <v>25</v>
      </c>
      <c r="H13" s="9" t="s">
        <v>13</v>
      </c>
      <c r="I13" s="7" t="s">
        <v>14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>
        <v>13.0</v>
      </c>
      <c r="B14" s="8">
        <v>770957.0</v>
      </c>
      <c r="C14" s="8">
        <v>1261505.0</v>
      </c>
      <c r="D14" s="9" t="s">
        <v>51</v>
      </c>
      <c r="E14" s="9" t="s">
        <v>52</v>
      </c>
      <c r="F14" s="9" t="s">
        <v>53</v>
      </c>
      <c r="G14" s="9" t="s">
        <v>54</v>
      </c>
      <c r="H14" s="9" t="s">
        <v>13</v>
      </c>
      <c r="I14" s="7" t="s">
        <v>14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>
        <v>14.0</v>
      </c>
      <c r="B15" s="8">
        <v>777087.0</v>
      </c>
      <c r="C15" s="8">
        <v>1261708.0</v>
      </c>
      <c r="D15" s="9" t="s">
        <v>55</v>
      </c>
      <c r="E15" s="9" t="s">
        <v>56</v>
      </c>
      <c r="F15" s="9" t="s">
        <v>57</v>
      </c>
      <c r="G15" s="9" t="s">
        <v>25</v>
      </c>
      <c r="H15" s="9" t="s">
        <v>13</v>
      </c>
      <c r="I15" s="7" t="s">
        <v>14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>
        <v>15.0</v>
      </c>
      <c r="B16" s="8">
        <v>768687.0</v>
      </c>
      <c r="C16" s="8">
        <v>1261725.0</v>
      </c>
      <c r="D16" s="9" t="s">
        <v>58</v>
      </c>
      <c r="E16" s="9" t="s">
        <v>59</v>
      </c>
      <c r="F16" s="9" t="s">
        <v>60</v>
      </c>
      <c r="G16" s="9" t="s">
        <v>61</v>
      </c>
      <c r="H16" s="9" t="s">
        <v>13</v>
      </c>
      <c r="I16" s="7" t="s">
        <v>14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>
        <v>16.0</v>
      </c>
      <c r="B17" s="8">
        <v>771442.0</v>
      </c>
      <c r="C17" s="8">
        <v>1261752.0</v>
      </c>
      <c r="D17" s="9" t="s">
        <v>62</v>
      </c>
      <c r="E17" s="9" t="s">
        <v>63</v>
      </c>
      <c r="F17" s="9" t="s">
        <v>64</v>
      </c>
      <c r="G17" s="9" t="s">
        <v>54</v>
      </c>
      <c r="H17" s="9" t="s">
        <v>13</v>
      </c>
      <c r="I17" s="7" t="s">
        <v>14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>
        <v>17.0</v>
      </c>
      <c r="B18" s="8">
        <v>767647.0</v>
      </c>
      <c r="C18" s="8">
        <v>1261759.0</v>
      </c>
      <c r="D18" s="9" t="s">
        <v>65</v>
      </c>
      <c r="E18" s="9" t="s">
        <v>66</v>
      </c>
      <c r="F18" s="9" t="s">
        <v>67</v>
      </c>
      <c r="G18" s="9" t="s">
        <v>32</v>
      </c>
      <c r="H18" s="9" t="s">
        <v>13</v>
      </c>
      <c r="I18" s="7" t="s">
        <v>14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>
        <v>18.0</v>
      </c>
      <c r="B19" s="8">
        <v>767602.0</v>
      </c>
      <c r="C19" s="8">
        <v>1261806.0</v>
      </c>
      <c r="D19" s="9" t="s">
        <v>68</v>
      </c>
      <c r="E19" s="9" t="s">
        <v>69</v>
      </c>
      <c r="F19" s="9" t="s">
        <v>70</v>
      </c>
      <c r="G19" s="9" t="s">
        <v>12</v>
      </c>
      <c r="H19" s="9" t="s">
        <v>13</v>
      </c>
      <c r="I19" s="7" t="s">
        <v>14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>
        <v>19.0</v>
      </c>
      <c r="B20" s="8">
        <v>782897.0</v>
      </c>
      <c r="C20" s="8">
        <v>1261845.0</v>
      </c>
      <c r="D20" s="9" t="s">
        <v>71</v>
      </c>
      <c r="E20" s="9" t="s">
        <v>72</v>
      </c>
      <c r="F20" s="9" t="s">
        <v>73</v>
      </c>
      <c r="G20" s="9" t="s">
        <v>18</v>
      </c>
      <c r="H20" s="9" t="s">
        <v>13</v>
      </c>
      <c r="I20" s="7" t="s">
        <v>14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>
        <v>20.0</v>
      </c>
      <c r="B21" s="8">
        <v>783587.0</v>
      </c>
      <c r="C21" s="8">
        <v>1261869.0</v>
      </c>
      <c r="D21" s="9" t="s">
        <v>74</v>
      </c>
      <c r="E21" s="9" t="s">
        <v>75</v>
      </c>
      <c r="F21" s="9" t="s">
        <v>76</v>
      </c>
      <c r="G21" s="9" t="s">
        <v>12</v>
      </c>
      <c r="H21" s="9" t="s">
        <v>13</v>
      </c>
      <c r="I21" s="7" t="s">
        <v>14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>
        <v>21.0</v>
      </c>
      <c r="B22" s="8">
        <v>779822.0</v>
      </c>
      <c r="C22" s="8">
        <v>1262035.0</v>
      </c>
      <c r="D22" s="9" t="s">
        <v>77</v>
      </c>
      <c r="E22" s="9" t="s">
        <v>78</v>
      </c>
      <c r="F22" s="9" t="s">
        <v>79</v>
      </c>
      <c r="G22" s="9" t="s">
        <v>18</v>
      </c>
      <c r="H22" s="9" t="s">
        <v>13</v>
      </c>
      <c r="I22" s="7" t="s">
        <v>14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>
        <v>22.0</v>
      </c>
      <c r="B23" s="8">
        <v>778492.0</v>
      </c>
      <c r="C23" s="8">
        <v>1262125.0</v>
      </c>
      <c r="D23" s="9" t="s">
        <v>80</v>
      </c>
      <c r="E23" s="9" t="s">
        <v>81</v>
      </c>
      <c r="F23" s="9" t="s">
        <v>82</v>
      </c>
      <c r="G23" s="9" t="s">
        <v>18</v>
      </c>
      <c r="H23" s="9" t="s">
        <v>13</v>
      </c>
      <c r="I23" s="7" t="s">
        <v>14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>
        <v>23.0</v>
      </c>
      <c r="B24" s="8">
        <v>778632.0</v>
      </c>
      <c r="C24" s="8">
        <v>1262149.0</v>
      </c>
      <c r="D24" s="9" t="s">
        <v>83</v>
      </c>
      <c r="E24" s="9" t="s">
        <v>84</v>
      </c>
      <c r="F24" s="9" t="s">
        <v>85</v>
      </c>
      <c r="G24" s="9" t="s">
        <v>25</v>
      </c>
      <c r="H24" s="9" t="s">
        <v>13</v>
      </c>
      <c r="I24" s="7" t="s">
        <v>14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>
        <v>24.0</v>
      </c>
      <c r="B25" s="8">
        <v>776597.0</v>
      </c>
      <c r="C25" s="8">
        <v>1262177.0</v>
      </c>
      <c r="D25" s="9" t="s">
        <v>86</v>
      </c>
      <c r="E25" s="9" t="s">
        <v>87</v>
      </c>
      <c r="F25" s="9" t="s">
        <v>88</v>
      </c>
      <c r="G25" s="9" t="s">
        <v>12</v>
      </c>
      <c r="H25" s="9" t="s">
        <v>13</v>
      </c>
      <c r="I25" s="7" t="s">
        <v>14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>
        <v>25.0</v>
      </c>
      <c r="B26" s="8">
        <v>774647.0</v>
      </c>
      <c r="C26" s="8">
        <v>1262228.0</v>
      </c>
      <c r="D26" s="9" t="s">
        <v>89</v>
      </c>
      <c r="E26" s="9" t="s">
        <v>90</v>
      </c>
      <c r="F26" s="9" t="s">
        <v>91</v>
      </c>
      <c r="G26" s="9" t="s">
        <v>18</v>
      </c>
      <c r="H26" s="9" t="s">
        <v>13</v>
      </c>
      <c r="I26" s="7" t="s">
        <v>14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>
        <v>26.0</v>
      </c>
      <c r="B27" s="8">
        <v>778577.0</v>
      </c>
      <c r="C27" s="8">
        <v>1262297.0</v>
      </c>
      <c r="D27" s="9" t="s">
        <v>92</v>
      </c>
      <c r="E27" s="9" t="s">
        <v>93</v>
      </c>
      <c r="F27" s="9" t="s">
        <v>94</v>
      </c>
      <c r="G27" s="9" t="s">
        <v>54</v>
      </c>
      <c r="H27" s="9" t="s">
        <v>13</v>
      </c>
      <c r="I27" s="7" t="s">
        <v>14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9" max="9" width="11.25"/>
    <col customWidth="1" min="10" max="10" width="17.5"/>
    <col customWidth="1" min="11" max="11" width="109.0"/>
  </cols>
  <sheetData>
    <row r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95</v>
      </c>
      <c r="G1" s="11" t="s">
        <v>96</v>
      </c>
      <c r="H1" s="11" t="s">
        <v>97</v>
      </c>
      <c r="I1" s="11" t="s">
        <v>97</v>
      </c>
      <c r="J1" s="11" t="s">
        <v>8</v>
      </c>
      <c r="K1" s="11" t="s">
        <v>98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2">
        <v>20.0</v>
      </c>
      <c r="B2" s="8">
        <v>767647.0</v>
      </c>
      <c r="C2" s="8">
        <v>1261759.0</v>
      </c>
      <c r="D2" s="9" t="s">
        <v>99</v>
      </c>
      <c r="E2" s="9" t="s">
        <v>100</v>
      </c>
      <c r="F2" s="9" t="s">
        <v>101</v>
      </c>
      <c r="G2" s="9" t="s">
        <v>102</v>
      </c>
      <c r="H2" s="9" t="s">
        <v>54</v>
      </c>
      <c r="I2" s="9" t="s">
        <v>13</v>
      </c>
      <c r="J2" s="9" t="s">
        <v>14</v>
      </c>
      <c r="K2" s="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>
        <v>30.0</v>
      </c>
      <c r="B3" s="8">
        <v>771752.0</v>
      </c>
      <c r="C3" s="8">
        <v>1261388.0</v>
      </c>
      <c r="D3" s="9" t="s">
        <v>103</v>
      </c>
      <c r="E3" s="9" t="s">
        <v>104</v>
      </c>
      <c r="F3" s="9" t="s">
        <v>105</v>
      </c>
      <c r="G3" s="9" t="s">
        <v>102</v>
      </c>
      <c r="H3" s="9" t="s">
        <v>61</v>
      </c>
      <c r="I3" s="9" t="s">
        <v>13</v>
      </c>
      <c r="J3" s="9" t="s">
        <v>14</v>
      </c>
      <c r="K3" s="9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>
        <v>46.0</v>
      </c>
      <c r="B4" s="8">
        <v>777007.0</v>
      </c>
      <c r="C4" s="8">
        <v>1260664.0</v>
      </c>
      <c r="D4" s="9" t="s">
        <v>106</v>
      </c>
      <c r="E4" s="9" t="s">
        <v>107</v>
      </c>
      <c r="F4" s="9" t="s">
        <v>108</v>
      </c>
      <c r="G4" s="9" t="s">
        <v>102</v>
      </c>
      <c r="H4" s="9" t="s">
        <v>54</v>
      </c>
      <c r="I4" s="9" t="s">
        <v>13</v>
      </c>
      <c r="J4" s="9" t="s">
        <v>14</v>
      </c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2">
        <v>10.0</v>
      </c>
      <c r="B5" s="8">
        <v>778492.0</v>
      </c>
      <c r="C5" s="8">
        <v>1262125.0</v>
      </c>
      <c r="D5" s="9" t="s">
        <v>109</v>
      </c>
      <c r="E5" s="9" t="s">
        <v>110</v>
      </c>
      <c r="F5" s="9" t="s">
        <v>111</v>
      </c>
      <c r="G5" s="9" t="s">
        <v>102</v>
      </c>
      <c r="H5" s="9" t="s">
        <v>18</v>
      </c>
      <c r="I5" s="9" t="s">
        <v>13</v>
      </c>
      <c r="J5" s="9" t="s">
        <v>14</v>
      </c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>
        <v>49.0</v>
      </c>
      <c r="B6" s="8">
        <v>767497.0</v>
      </c>
      <c r="C6" s="8">
        <v>1260247.0</v>
      </c>
      <c r="D6" s="9" t="s">
        <v>112</v>
      </c>
      <c r="E6" s="9" t="s">
        <v>113</v>
      </c>
      <c r="F6" s="9" t="s">
        <v>114</v>
      </c>
      <c r="G6" s="9" t="s">
        <v>102</v>
      </c>
      <c r="H6" s="9" t="s">
        <v>54</v>
      </c>
      <c r="I6" s="9" t="s">
        <v>13</v>
      </c>
      <c r="J6" s="9" t="s">
        <v>14</v>
      </c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>
        <v>19.0</v>
      </c>
      <c r="B7" s="8">
        <v>781647.0</v>
      </c>
      <c r="C7" s="8">
        <v>1262427.0</v>
      </c>
      <c r="D7" s="9" t="s">
        <v>115</v>
      </c>
      <c r="E7" s="9" t="s">
        <v>116</v>
      </c>
      <c r="F7" s="9" t="s">
        <v>117</v>
      </c>
      <c r="G7" s="9" t="s">
        <v>102</v>
      </c>
      <c r="H7" s="9" t="s">
        <v>18</v>
      </c>
      <c r="I7" s="9" t="s">
        <v>13</v>
      </c>
      <c r="J7" s="9" t="s">
        <v>14</v>
      </c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>
        <v>50.0</v>
      </c>
      <c r="B8" s="8">
        <v>770482.0</v>
      </c>
      <c r="C8" s="8">
        <v>1260236.0</v>
      </c>
      <c r="D8" s="9" t="s">
        <v>118</v>
      </c>
      <c r="E8" s="9" t="s">
        <v>119</v>
      </c>
      <c r="F8" s="9" t="s">
        <v>120</v>
      </c>
      <c r="G8" s="9" t="s">
        <v>102</v>
      </c>
      <c r="H8" s="9" t="s">
        <v>18</v>
      </c>
      <c r="I8" s="9" t="s">
        <v>13</v>
      </c>
      <c r="J8" s="9" t="s">
        <v>121</v>
      </c>
      <c r="K8" s="9" t="s">
        <v>122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>
        <v>13.0</v>
      </c>
      <c r="B9" s="8">
        <v>783587.0</v>
      </c>
      <c r="C9" s="8">
        <v>1261869.0</v>
      </c>
      <c r="D9" s="9" t="s">
        <v>123</v>
      </c>
      <c r="E9" s="9" t="s">
        <v>124</v>
      </c>
      <c r="F9" s="9" t="s">
        <v>125</v>
      </c>
      <c r="G9" s="9" t="s">
        <v>102</v>
      </c>
      <c r="H9" s="9" t="s">
        <v>12</v>
      </c>
      <c r="I9" s="9" t="s">
        <v>13</v>
      </c>
      <c r="J9" s="9" t="s">
        <v>121</v>
      </c>
      <c r="K9" s="9" t="s">
        <v>126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>
        <v>28.0</v>
      </c>
      <c r="B10" s="8">
        <v>775267.0</v>
      </c>
      <c r="C10" s="8">
        <v>1261484.0</v>
      </c>
      <c r="D10" s="9" t="s">
        <v>127</v>
      </c>
      <c r="E10" s="9" t="s">
        <v>128</v>
      </c>
      <c r="F10" s="9" t="s">
        <v>129</v>
      </c>
      <c r="G10" s="9" t="s">
        <v>102</v>
      </c>
      <c r="H10" s="9" t="s">
        <v>12</v>
      </c>
      <c r="I10" s="9" t="s">
        <v>13</v>
      </c>
      <c r="J10" s="9" t="s">
        <v>14</v>
      </c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>
        <v>32.0</v>
      </c>
      <c r="B11" s="8">
        <v>773487.0</v>
      </c>
      <c r="C11" s="8">
        <v>1261113.0</v>
      </c>
      <c r="D11" s="9" t="s">
        <v>130</v>
      </c>
      <c r="E11" s="9" t="s">
        <v>131</v>
      </c>
      <c r="F11" s="9" t="s">
        <v>132</v>
      </c>
      <c r="G11" s="9" t="s">
        <v>102</v>
      </c>
      <c r="H11" s="9" t="s">
        <v>25</v>
      </c>
      <c r="I11" s="9" t="s">
        <v>13</v>
      </c>
      <c r="J11" s="9" t="s">
        <v>14</v>
      </c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>
        <v>16.0</v>
      </c>
      <c r="B12" s="8">
        <v>777982.0</v>
      </c>
      <c r="C12" s="8">
        <v>1261811.0</v>
      </c>
      <c r="D12" s="9" t="s">
        <v>133</v>
      </c>
      <c r="E12" s="9" t="s">
        <v>134</v>
      </c>
      <c r="F12" s="9" t="s">
        <v>135</v>
      </c>
      <c r="G12" s="9" t="s">
        <v>102</v>
      </c>
      <c r="H12" s="9" t="s">
        <v>32</v>
      </c>
      <c r="I12" s="9" t="s">
        <v>13</v>
      </c>
      <c r="J12" s="9" t="s">
        <v>14</v>
      </c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>
        <v>44.0</v>
      </c>
      <c r="B13" s="8">
        <v>777852.0</v>
      </c>
      <c r="C13" s="8">
        <v>1261413.0</v>
      </c>
      <c r="D13" s="9" t="s">
        <v>48</v>
      </c>
      <c r="E13" s="9" t="s">
        <v>136</v>
      </c>
      <c r="F13" s="9" t="s">
        <v>50</v>
      </c>
      <c r="G13" s="9" t="s">
        <v>102</v>
      </c>
      <c r="H13" s="9" t="s">
        <v>25</v>
      </c>
      <c r="I13" s="9" t="s">
        <v>13</v>
      </c>
      <c r="J13" s="9" t="s">
        <v>14</v>
      </c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>
        <v>42.0</v>
      </c>
      <c r="B14" s="8">
        <v>768282.0</v>
      </c>
      <c r="C14" s="8">
        <v>1260661.0</v>
      </c>
      <c r="D14" s="9" t="s">
        <v>137</v>
      </c>
      <c r="E14" s="9" t="s">
        <v>138</v>
      </c>
      <c r="F14" s="9" t="s">
        <v>70</v>
      </c>
      <c r="G14" s="9" t="s">
        <v>102</v>
      </c>
      <c r="H14" s="9" t="s">
        <v>12</v>
      </c>
      <c r="I14" s="9" t="s">
        <v>13</v>
      </c>
      <c r="J14" s="9" t="s">
        <v>14</v>
      </c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>
        <v>9.0</v>
      </c>
      <c r="B15" s="8">
        <v>778632.0</v>
      </c>
      <c r="C15" s="8">
        <v>1262149.0</v>
      </c>
      <c r="D15" s="9" t="s">
        <v>139</v>
      </c>
      <c r="E15" s="9" t="s">
        <v>140</v>
      </c>
      <c r="F15" s="9" t="s">
        <v>141</v>
      </c>
      <c r="G15" s="9" t="s">
        <v>102</v>
      </c>
      <c r="H15" s="9" t="s">
        <v>25</v>
      </c>
      <c r="I15" s="9" t="s">
        <v>13</v>
      </c>
      <c r="J15" s="9" t="s">
        <v>14</v>
      </c>
      <c r="K15" s="9" t="s">
        <v>142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>
        <v>47.0</v>
      </c>
      <c r="B16" s="8">
        <v>772337.0</v>
      </c>
      <c r="C16" s="8">
        <v>1260468.0</v>
      </c>
      <c r="D16" s="9" t="s">
        <v>143</v>
      </c>
      <c r="E16" s="9" t="s">
        <v>144</v>
      </c>
      <c r="F16" s="9" t="s">
        <v>141</v>
      </c>
      <c r="G16" s="9" t="s">
        <v>102</v>
      </c>
      <c r="H16" s="9" t="s">
        <v>12</v>
      </c>
      <c r="I16" s="9" t="s">
        <v>13</v>
      </c>
      <c r="J16" s="9" t="s">
        <v>14</v>
      </c>
      <c r="K16" s="9" t="s">
        <v>142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">
        <v>29.0</v>
      </c>
      <c r="B17" s="8">
        <v>771752.0</v>
      </c>
      <c r="C17" s="8">
        <v>1261388.0</v>
      </c>
      <c r="D17" s="9" t="s">
        <v>145</v>
      </c>
      <c r="E17" s="9" t="s">
        <v>146</v>
      </c>
      <c r="F17" s="9" t="s">
        <v>147</v>
      </c>
      <c r="G17" s="9" t="s">
        <v>102</v>
      </c>
      <c r="H17" s="9" t="s">
        <v>61</v>
      </c>
      <c r="I17" s="9" t="s">
        <v>13</v>
      </c>
      <c r="J17" s="9" t="s">
        <v>14</v>
      </c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2">
        <v>11.0</v>
      </c>
      <c r="B18" s="8">
        <v>779822.0</v>
      </c>
      <c r="C18" s="8">
        <v>1262035.0</v>
      </c>
      <c r="D18" s="9" t="s">
        <v>148</v>
      </c>
      <c r="E18" s="9" t="s">
        <v>149</v>
      </c>
      <c r="F18" s="9" t="s">
        <v>150</v>
      </c>
      <c r="G18" s="9" t="s">
        <v>102</v>
      </c>
      <c r="H18" s="9" t="s">
        <v>18</v>
      </c>
      <c r="I18" s="9" t="s">
        <v>13</v>
      </c>
      <c r="J18" s="9" t="s">
        <v>14</v>
      </c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2">
        <v>6.0</v>
      </c>
      <c r="B19" s="8">
        <v>779462.0</v>
      </c>
      <c r="C19" s="8">
        <v>1262274.0</v>
      </c>
      <c r="D19" s="9" t="s">
        <v>55</v>
      </c>
      <c r="E19" s="9" t="s">
        <v>56</v>
      </c>
      <c r="F19" s="9" t="s">
        <v>57</v>
      </c>
      <c r="G19" s="9" t="s">
        <v>102</v>
      </c>
      <c r="H19" s="9" t="s">
        <v>25</v>
      </c>
      <c r="I19" s="9" t="s">
        <v>13</v>
      </c>
      <c r="J19" s="9" t="s">
        <v>14</v>
      </c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">
        <v>23.0</v>
      </c>
      <c r="B20" s="8">
        <v>768687.0</v>
      </c>
      <c r="C20" s="8">
        <v>1261725.0</v>
      </c>
      <c r="D20" s="9" t="s">
        <v>151</v>
      </c>
      <c r="E20" s="9" t="s">
        <v>152</v>
      </c>
      <c r="F20" s="9" t="s">
        <v>153</v>
      </c>
      <c r="G20" s="9" t="s">
        <v>102</v>
      </c>
      <c r="H20" s="9" t="s">
        <v>61</v>
      </c>
      <c r="I20" s="9" t="s">
        <v>13</v>
      </c>
      <c r="J20" s="9" t="s">
        <v>14</v>
      </c>
      <c r="K20" s="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2">
        <v>22.0</v>
      </c>
      <c r="B21" s="8">
        <v>768687.0</v>
      </c>
      <c r="C21" s="8">
        <v>1261725.0</v>
      </c>
      <c r="D21" s="9" t="s">
        <v>154</v>
      </c>
      <c r="E21" s="9" t="s">
        <v>155</v>
      </c>
      <c r="F21" s="9" t="s">
        <v>156</v>
      </c>
      <c r="G21" s="9" t="s">
        <v>102</v>
      </c>
      <c r="H21" s="9" t="s">
        <v>61</v>
      </c>
      <c r="I21" s="9" t="s">
        <v>13</v>
      </c>
      <c r="J21" s="9" t="s">
        <v>121</v>
      </c>
      <c r="K21" s="9" t="s">
        <v>157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2">
        <v>27.0</v>
      </c>
      <c r="B22" s="8">
        <v>768577.0</v>
      </c>
      <c r="C22" s="8">
        <v>1261702.0</v>
      </c>
      <c r="D22" s="9" t="s">
        <v>158</v>
      </c>
      <c r="E22" s="9" t="s">
        <v>159</v>
      </c>
      <c r="F22" s="9" t="s">
        <v>160</v>
      </c>
      <c r="G22" s="9" t="s">
        <v>102</v>
      </c>
      <c r="H22" s="9" t="s">
        <v>12</v>
      </c>
      <c r="I22" s="9" t="s">
        <v>13</v>
      </c>
      <c r="J22" s="9" t="s">
        <v>14</v>
      </c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">
        <v>36.0</v>
      </c>
      <c r="B23" s="8">
        <v>768472.0</v>
      </c>
      <c r="C23" s="8">
        <v>1260960.0</v>
      </c>
      <c r="D23" s="9" t="s">
        <v>161</v>
      </c>
      <c r="E23" s="9" t="s">
        <v>162</v>
      </c>
      <c r="F23" s="9" t="s">
        <v>163</v>
      </c>
      <c r="G23" s="9" t="s">
        <v>102</v>
      </c>
      <c r="H23" s="9" t="s">
        <v>18</v>
      </c>
      <c r="I23" s="9" t="s">
        <v>13</v>
      </c>
      <c r="J23" s="9" t="s">
        <v>14</v>
      </c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>
        <v>15.0</v>
      </c>
      <c r="B24" s="8">
        <v>783587.0</v>
      </c>
      <c r="C24" s="8">
        <v>1261869.0</v>
      </c>
      <c r="D24" s="9" t="s">
        <v>164</v>
      </c>
      <c r="E24" s="9" t="s">
        <v>165</v>
      </c>
      <c r="F24" s="9" t="s">
        <v>88</v>
      </c>
      <c r="G24" s="9" t="s">
        <v>102</v>
      </c>
      <c r="H24" s="9" t="s">
        <v>12</v>
      </c>
      <c r="I24" s="9" t="s">
        <v>13</v>
      </c>
      <c r="J24" s="9" t="s">
        <v>14</v>
      </c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>
        <v>43.0</v>
      </c>
      <c r="B25" s="8">
        <v>777852.0</v>
      </c>
      <c r="C25" s="8">
        <v>1261413.0</v>
      </c>
      <c r="D25" s="9" t="s">
        <v>166</v>
      </c>
      <c r="E25" s="9" t="s">
        <v>167</v>
      </c>
      <c r="F25" s="9" t="s">
        <v>168</v>
      </c>
      <c r="G25" s="9" t="s">
        <v>102</v>
      </c>
      <c r="H25" s="9" t="s">
        <v>25</v>
      </c>
      <c r="I25" s="9" t="s">
        <v>13</v>
      </c>
      <c r="J25" s="9" t="s">
        <v>121</v>
      </c>
      <c r="K25" s="9" t="s">
        <v>169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">
        <v>5.0</v>
      </c>
      <c r="B26" s="8">
        <v>779462.0</v>
      </c>
      <c r="C26" s="8">
        <v>1262274.0</v>
      </c>
      <c r="D26" s="9" t="s">
        <v>137</v>
      </c>
      <c r="E26" s="9" t="s">
        <v>170</v>
      </c>
      <c r="F26" s="9" t="s">
        <v>171</v>
      </c>
      <c r="G26" s="9" t="s">
        <v>102</v>
      </c>
      <c r="H26" s="9" t="s">
        <v>25</v>
      </c>
      <c r="I26" s="9" t="s">
        <v>13</v>
      </c>
      <c r="J26" s="9" t="s">
        <v>14</v>
      </c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2">
        <v>26.0</v>
      </c>
      <c r="B27" s="8">
        <v>777087.0</v>
      </c>
      <c r="C27" s="8">
        <v>1261708.0</v>
      </c>
      <c r="D27" s="9" t="s">
        <v>137</v>
      </c>
      <c r="E27" s="9" t="s">
        <v>170</v>
      </c>
      <c r="F27" s="9" t="s">
        <v>171</v>
      </c>
      <c r="G27" s="9" t="s">
        <v>102</v>
      </c>
      <c r="H27" s="9" t="s">
        <v>25</v>
      </c>
      <c r="I27" s="9" t="s">
        <v>13</v>
      </c>
      <c r="J27" s="9" t="s">
        <v>14</v>
      </c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">
        <v>7.0</v>
      </c>
      <c r="B28" s="8">
        <v>778757.0</v>
      </c>
      <c r="C28" s="8">
        <v>1262477.0</v>
      </c>
      <c r="D28" s="9" t="s">
        <v>172</v>
      </c>
      <c r="E28" s="9" t="s">
        <v>173</v>
      </c>
      <c r="F28" s="9" t="s">
        <v>174</v>
      </c>
      <c r="G28" s="9" t="s">
        <v>102</v>
      </c>
      <c r="H28" s="9" t="s">
        <v>25</v>
      </c>
      <c r="I28" s="9" t="s">
        <v>13</v>
      </c>
      <c r="J28" s="9" t="s">
        <v>14</v>
      </c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2">
        <v>34.0</v>
      </c>
      <c r="B29" s="8">
        <v>778467.0</v>
      </c>
      <c r="C29" s="8">
        <v>1261503.0</v>
      </c>
      <c r="D29" s="9" t="s">
        <v>175</v>
      </c>
      <c r="E29" s="9" t="s">
        <v>43</v>
      </c>
      <c r="F29" s="9" t="s">
        <v>44</v>
      </c>
      <c r="G29" s="9" t="s">
        <v>102</v>
      </c>
      <c r="H29" s="9" t="s">
        <v>25</v>
      </c>
      <c r="I29" s="9" t="s">
        <v>13</v>
      </c>
      <c r="J29" s="9" t="s">
        <v>14</v>
      </c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2">
        <v>1.0</v>
      </c>
      <c r="B30" s="8">
        <v>769922.0</v>
      </c>
      <c r="C30" s="8">
        <v>1262608.0</v>
      </c>
      <c r="D30" s="9" t="s">
        <v>176</v>
      </c>
      <c r="E30" s="9" t="s">
        <v>177</v>
      </c>
      <c r="F30" s="9" t="s">
        <v>64</v>
      </c>
      <c r="G30" s="9" t="s">
        <v>102</v>
      </c>
      <c r="H30" s="9" t="s">
        <v>54</v>
      </c>
      <c r="I30" s="9" t="s">
        <v>13</v>
      </c>
      <c r="J30" s="9" t="s">
        <v>121</v>
      </c>
      <c r="K30" s="9" t="s">
        <v>178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2">
        <v>45.0</v>
      </c>
      <c r="B31" s="8">
        <v>765517.0</v>
      </c>
      <c r="C31" s="8">
        <v>1260498.0</v>
      </c>
      <c r="D31" s="9" t="s">
        <v>179</v>
      </c>
      <c r="E31" s="9" t="s">
        <v>180</v>
      </c>
      <c r="F31" s="9" t="s">
        <v>181</v>
      </c>
      <c r="G31" s="9" t="s">
        <v>102</v>
      </c>
      <c r="H31" s="9" t="s">
        <v>12</v>
      </c>
      <c r="I31" s="9" t="s">
        <v>13</v>
      </c>
      <c r="J31" s="9" t="s">
        <v>14</v>
      </c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2">
        <v>17.0</v>
      </c>
      <c r="B32" s="8">
        <v>767602.0</v>
      </c>
      <c r="C32" s="8">
        <v>1261806.0</v>
      </c>
      <c r="D32" s="9" t="s">
        <v>182</v>
      </c>
      <c r="E32" s="9" t="s">
        <v>183</v>
      </c>
      <c r="F32" s="9" t="s">
        <v>184</v>
      </c>
      <c r="G32" s="9" t="s">
        <v>102</v>
      </c>
      <c r="H32" s="9" t="s">
        <v>12</v>
      </c>
      <c r="I32" s="9" t="s">
        <v>13</v>
      </c>
      <c r="J32" s="9" t="s">
        <v>14</v>
      </c>
      <c r="K32" s="9"/>
      <c r="L32" s="1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2">
        <v>21.0</v>
      </c>
      <c r="B33" s="8">
        <v>767647.0</v>
      </c>
      <c r="C33" s="8">
        <v>1261759.0</v>
      </c>
      <c r="D33" s="9" t="s">
        <v>185</v>
      </c>
      <c r="E33" s="9" t="s">
        <v>186</v>
      </c>
      <c r="F33" s="9" t="s">
        <v>187</v>
      </c>
      <c r="G33" s="9" t="s">
        <v>102</v>
      </c>
      <c r="H33" s="9" t="s">
        <v>54</v>
      </c>
      <c r="I33" s="9" t="s">
        <v>13</v>
      </c>
      <c r="J33" s="9" t="s">
        <v>14</v>
      </c>
      <c r="K33" s="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>
        <v>33.0</v>
      </c>
      <c r="B34" s="8">
        <v>775157.0</v>
      </c>
      <c r="C34" s="8">
        <v>1261096.0</v>
      </c>
      <c r="D34" s="9" t="s">
        <v>188</v>
      </c>
      <c r="E34" s="9" t="s">
        <v>189</v>
      </c>
      <c r="F34" s="9" t="s">
        <v>190</v>
      </c>
      <c r="G34" s="9" t="s">
        <v>102</v>
      </c>
      <c r="H34" s="9" t="s">
        <v>32</v>
      </c>
      <c r="I34" s="9" t="s">
        <v>13</v>
      </c>
      <c r="J34" s="9" t="s">
        <v>14</v>
      </c>
      <c r="K34" s="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">
        <v>8.0</v>
      </c>
      <c r="B35" s="8">
        <v>776597.0</v>
      </c>
      <c r="C35" s="8">
        <v>1262177.0</v>
      </c>
      <c r="D35" s="9" t="s">
        <v>191</v>
      </c>
      <c r="E35" s="9" t="s">
        <v>192</v>
      </c>
      <c r="F35" s="9" t="s">
        <v>193</v>
      </c>
      <c r="G35" s="9" t="s">
        <v>102</v>
      </c>
      <c r="H35" s="9" t="s">
        <v>12</v>
      </c>
      <c r="I35" s="9" t="s">
        <v>13</v>
      </c>
      <c r="J35" s="9" t="s">
        <v>14</v>
      </c>
      <c r="K35" s="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">
        <v>25.0</v>
      </c>
      <c r="B36" s="8">
        <v>777087.0</v>
      </c>
      <c r="C36" s="8">
        <v>1261708.0</v>
      </c>
      <c r="D36" s="9" t="s">
        <v>194</v>
      </c>
      <c r="E36" s="9" t="s">
        <v>195</v>
      </c>
      <c r="F36" s="9" t="s">
        <v>196</v>
      </c>
      <c r="G36" s="9" t="s">
        <v>102</v>
      </c>
      <c r="H36" s="9" t="s">
        <v>25</v>
      </c>
      <c r="I36" s="9" t="s">
        <v>13</v>
      </c>
      <c r="J36" s="9" t="s">
        <v>14</v>
      </c>
      <c r="K36" s="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2">
        <v>38.0</v>
      </c>
      <c r="B37" s="8">
        <v>781747.0</v>
      </c>
      <c r="C37" s="8">
        <v>1260771.0</v>
      </c>
      <c r="D37" s="9" t="s">
        <v>197</v>
      </c>
      <c r="E37" s="9" t="s">
        <v>198</v>
      </c>
      <c r="F37" s="9" t="s">
        <v>196</v>
      </c>
      <c r="G37" s="9" t="s">
        <v>102</v>
      </c>
      <c r="H37" s="9" t="s">
        <v>25</v>
      </c>
      <c r="I37" s="9" t="s">
        <v>13</v>
      </c>
      <c r="J37" s="9" t="s">
        <v>14</v>
      </c>
      <c r="K37" s="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2">
        <v>40.0</v>
      </c>
      <c r="B38" s="8">
        <v>780637.0</v>
      </c>
      <c r="C38" s="8">
        <v>1260688.0</v>
      </c>
      <c r="D38" s="9" t="s">
        <v>194</v>
      </c>
      <c r="E38" s="9" t="s">
        <v>195</v>
      </c>
      <c r="F38" s="9" t="s">
        <v>196</v>
      </c>
      <c r="G38" s="9" t="s">
        <v>102</v>
      </c>
      <c r="H38" s="9" t="s">
        <v>25</v>
      </c>
      <c r="I38" s="9" t="s">
        <v>13</v>
      </c>
      <c r="J38" s="9" t="s">
        <v>14</v>
      </c>
      <c r="K38" s="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2">
        <v>4.0</v>
      </c>
      <c r="B39" s="8">
        <v>779462.0</v>
      </c>
      <c r="C39" s="8">
        <v>1262274.0</v>
      </c>
      <c r="D39" s="9" t="s">
        <v>199</v>
      </c>
      <c r="E39" s="9" t="s">
        <v>200</v>
      </c>
      <c r="F39" s="9" t="s">
        <v>196</v>
      </c>
      <c r="G39" s="9" t="s">
        <v>102</v>
      </c>
      <c r="H39" s="9" t="s">
        <v>25</v>
      </c>
      <c r="I39" s="9" t="s">
        <v>13</v>
      </c>
      <c r="J39" s="9" t="s">
        <v>14</v>
      </c>
      <c r="K39" s="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">
        <v>24.0</v>
      </c>
      <c r="B40" s="8">
        <v>777087.0</v>
      </c>
      <c r="C40" s="8">
        <v>1261708.0</v>
      </c>
      <c r="D40" s="9" t="s">
        <v>137</v>
      </c>
      <c r="E40" s="9" t="s">
        <v>201</v>
      </c>
      <c r="F40" s="9" t="s">
        <v>202</v>
      </c>
      <c r="G40" s="9" t="s">
        <v>102</v>
      </c>
      <c r="H40" s="9" t="s">
        <v>25</v>
      </c>
      <c r="I40" s="9" t="s">
        <v>13</v>
      </c>
      <c r="J40" s="9" t="s">
        <v>14</v>
      </c>
      <c r="K40" s="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2">
        <v>3.0</v>
      </c>
      <c r="B41" s="8">
        <v>770967.0</v>
      </c>
      <c r="C41" s="8">
        <v>1262393.0</v>
      </c>
      <c r="D41" s="9" t="s">
        <v>154</v>
      </c>
      <c r="E41" s="9" t="s">
        <v>203</v>
      </c>
      <c r="F41" s="9" t="s">
        <v>204</v>
      </c>
      <c r="G41" s="9" t="s">
        <v>102</v>
      </c>
      <c r="H41" s="9" t="s">
        <v>54</v>
      </c>
      <c r="I41" s="9" t="s">
        <v>13</v>
      </c>
      <c r="J41" s="9" t="s">
        <v>14</v>
      </c>
      <c r="K41" s="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2">
        <v>12.0</v>
      </c>
      <c r="B42" s="8">
        <v>778577.0</v>
      </c>
      <c r="C42" s="8">
        <v>1262297.0</v>
      </c>
      <c r="D42" s="9" t="s">
        <v>154</v>
      </c>
      <c r="E42" s="9" t="s">
        <v>203</v>
      </c>
      <c r="F42" s="9" t="s">
        <v>204</v>
      </c>
      <c r="G42" s="9" t="s">
        <v>102</v>
      </c>
      <c r="H42" s="9" t="s">
        <v>54</v>
      </c>
      <c r="I42" s="9" t="s">
        <v>13</v>
      </c>
      <c r="J42" s="9" t="s">
        <v>14</v>
      </c>
      <c r="K42" s="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2">
        <v>37.0</v>
      </c>
      <c r="B43" s="8">
        <v>774912.0</v>
      </c>
      <c r="C43" s="8">
        <v>1260868.0</v>
      </c>
      <c r="D43" s="9" t="s">
        <v>36</v>
      </c>
      <c r="E43" s="9" t="s">
        <v>205</v>
      </c>
      <c r="F43" s="9" t="s">
        <v>38</v>
      </c>
      <c r="G43" s="9" t="s">
        <v>102</v>
      </c>
      <c r="H43" s="9" t="s">
        <v>25</v>
      </c>
      <c r="I43" s="9" t="s">
        <v>13</v>
      </c>
      <c r="J43" s="9" t="s">
        <v>14</v>
      </c>
      <c r="K43" s="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2">
        <v>31.0</v>
      </c>
      <c r="B44" s="8">
        <v>774347.0</v>
      </c>
      <c r="C44" s="8">
        <v>1261319.0</v>
      </c>
      <c r="D44" s="9" t="s">
        <v>36</v>
      </c>
      <c r="E44" s="9" t="s">
        <v>37</v>
      </c>
      <c r="F44" s="9" t="s">
        <v>38</v>
      </c>
      <c r="G44" s="9" t="s">
        <v>102</v>
      </c>
      <c r="H44" s="9" t="s">
        <v>32</v>
      </c>
      <c r="I44" s="9" t="s">
        <v>13</v>
      </c>
      <c r="J44" s="9" t="s">
        <v>14</v>
      </c>
      <c r="K44" s="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2">
        <v>48.0</v>
      </c>
      <c r="B45" s="8">
        <v>770052.0</v>
      </c>
      <c r="C45" s="8">
        <v>1260232.0</v>
      </c>
      <c r="D45" s="9" t="s">
        <v>206</v>
      </c>
      <c r="E45" s="9" t="s">
        <v>207</v>
      </c>
      <c r="F45" s="9" t="s">
        <v>208</v>
      </c>
      <c r="G45" s="9" t="s">
        <v>102</v>
      </c>
      <c r="H45" s="9" t="s">
        <v>61</v>
      </c>
      <c r="I45" s="9" t="s">
        <v>13</v>
      </c>
      <c r="J45" s="9" t="s">
        <v>14</v>
      </c>
      <c r="K45" s="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2">
        <v>2.0</v>
      </c>
      <c r="B46" s="8">
        <v>774487.0</v>
      </c>
      <c r="C46" s="8">
        <v>1262541.0</v>
      </c>
      <c r="D46" s="9" t="s">
        <v>209</v>
      </c>
      <c r="E46" s="9" t="s">
        <v>210</v>
      </c>
      <c r="F46" s="9" t="s">
        <v>211</v>
      </c>
      <c r="G46" s="9" t="s">
        <v>102</v>
      </c>
      <c r="H46" s="9" t="s">
        <v>18</v>
      </c>
      <c r="I46" s="9" t="s">
        <v>13</v>
      </c>
      <c r="J46" s="9" t="s">
        <v>14</v>
      </c>
      <c r="K46" s="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2">
        <v>35.0</v>
      </c>
      <c r="B47" s="8">
        <v>768472.0</v>
      </c>
      <c r="C47" s="8">
        <v>1260960.0</v>
      </c>
      <c r="D47" s="9" t="s">
        <v>209</v>
      </c>
      <c r="E47" s="9" t="s">
        <v>210</v>
      </c>
      <c r="F47" s="9" t="s">
        <v>211</v>
      </c>
      <c r="G47" s="9" t="s">
        <v>102</v>
      </c>
      <c r="H47" s="9" t="s">
        <v>18</v>
      </c>
      <c r="I47" s="9" t="s">
        <v>13</v>
      </c>
      <c r="J47" s="9" t="s">
        <v>14</v>
      </c>
      <c r="K47" s="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2">
        <v>39.0</v>
      </c>
      <c r="B48" s="8">
        <v>777032.0</v>
      </c>
      <c r="C48" s="8">
        <v>1260723.0</v>
      </c>
      <c r="D48" s="9" t="s">
        <v>212</v>
      </c>
      <c r="E48" s="9" t="s">
        <v>213</v>
      </c>
      <c r="F48" s="9" t="s">
        <v>214</v>
      </c>
      <c r="G48" s="9" t="s">
        <v>102</v>
      </c>
      <c r="H48" s="9" t="s">
        <v>25</v>
      </c>
      <c r="I48" s="9" t="s">
        <v>13</v>
      </c>
      <c r="J48" s="9" t="s">
        <v>14</v>
      </c>
      <c r="K48" s="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2">
        <v>51.0</v>
      </c>
      <c r="B49" s="8">
        <v>770707.0</v>
      </c>
      <c r="C49" s="8">
        <v>1260280.0</v>
      </c>
      <c r="D49" s="9" t="s">
        <v>215</v>
      </c>
      <c r="E49" s="9" t="s">
        <v>216</v>
      </c>
      <c r="F49" s="9" t="s">
        <v>217</v>
      </c>
      <c r="G49" s="9" t="s">
        <v>102</v>
      </c>
      <c r="H49" s="9" t="s">
        <v>12</v>
      </c>
      <c r="I49" s="9" t="s">
        <v>13</v>
      </c>
      <c r="J49" s="9" t="s">
        <v>14</v>
      </c>
      <c r="K49" s="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2">
        <v>14.0</v>
      </c>
      <c r="B50" s="8">
        <v>783587.0</v>
      </c>
      <c r="C50" s="8">
        <v>1261869.0</v>
      </c>
      <c r="D50" s="9" t="s">
        <v>218</v>
      </c>
      <c r="E50" s="9" t="s">
        <v>219</v>
      </c>
      <c r="F50" s="9" t="s">
        <v>220</v>
      </c>
      <c r="G50" s="9" t="s">
        <v>102</v>
      </c>
      <c r="H50" s="9" t="s">
        <v>12</v>
      </c>
      <c r="I50" s="9" t="s">
        <v>13</v>
      </c>
      <c r="J50" s="9" t="s">
        <v>14</v>
      </c>
      <c r="K50" s="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2">
        <v>52.0</v>
      </c>
      <c r="B51" s="8">
        <v>767842.0</v>
      </c>
      <c r="C51" s="8">
        <v>1260019.0</v>
      </c>
      <c r="D51" s="9" t="s">
        <v>221</v>
      </c>
      <c r="E51" s="9" t="s">
        <v>222</v>
      </c>
      <c r="F51" s="9" t="s">
        <v>220</v>
      </c>
      <c r="G51" s="9" t="s">
        <v>102</v>
      </c>
      <c r="H51" s="9" t="s">
        <v>12</v>
      </c>
      <c r="I51" s="9" t="s">
        <v>13</v>
      </c>
      <c r="J51" s="9" t="s">
        <v>14</v>
      </c>
      <c r="K51" s="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">
        <v>18.0</v>
      </c>
      <c r="B52" s="8">
        <v>767602.0</v>
      </c>
      <c r="C52" s="8">
        <v>1261806.0</v>
      </c>
      <c r="D52" s="9" t="s">
        <v>223</v>
      </c>
      <c r="E52" s="9" t="s">
        <v>20</v>
      </c>
      <c r="F52" s="9" t="s">
        <v>21</v>
      </c>
      <c r="G52" s="9" t="s">
        <v>102</v>
      </c>
      <c r="H52" s="9" t="s">
        <v>12</v>
      </c>
      <c r="I52" s="9" t="s">
        <v>13</v>
      </c>
      <c r="J52" s="9" t="s">
        <v>14</v>
      </c>
      <c r="K52" s="9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2">
        <v>41.0</v>
      </c>
      <c r="B53" s="8">
        <v>774002.0</v>
      </c>
      <c r="C53" s="8">
        <v>1261537.0</v>
      </c>
      <c r="D53" s="9" t="s">
        <v>127</v>
      </c>
      <c r="E53" s="9" t="s">
        <v>224</v>
      </c>
      <c r="F53" s="9" t="s">
        <v>225</v>
      </c>
      <c r="G53" s="9" t="s">
        <v>102</v>
      </c>
      <c r="H53" s="9" t="s">
        <v>25</v>
      </c>
      <c r="I53" s="9" t="s">
        <v>13</v>
      </c>
      <c r="J53" s="9" t="s">
        <v>14</v>
      </c>
      <c r="K53" s="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Z$1000">
    <sortState ref="A1:Z1000">
      <sortCondition ref="E1:E1000"/>
      <sortCondition ref="A1:A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2.38"/>
    <col customWidth="1" min="3" max="3" width="16.25"/>
    <col customWidth="1" min="4" max="4" width="19.0"/>
    <col customWidth="1" min="5" max="5" width="18.13"/>
    <col customWidth="1" min="7" max="7" width="20.13"/>
    <col customWidth="1" min="9" max="9" width="16.0"/>
    <col customWidth="1" min="10" max="10" width="16.5"/>
    <col customWidth="1" min="11" max="11" width="14.38"/>
    <col customWidth="1" min="12" max="12" width="20.5"/>
  </cols>
  <sheetData>
    <row r="1">
      <c r="A1" s="14" t="s">
        <v>226</v>
      </c>
      <c r="B1" s="15" t="s">
        <v>227</v>
      </c>
      <c r="C1" s="14" t="s">
        <v>7</v>
      </c>
      <c r="D1" s="15" t="s">
        <v>228</v>
      </c>
      <c r="E1" s="15" t="s">
        <v>229</v>
      </c>
      <c r="F1" s="14" t="s">
        <v>230</v>
      </c>
      <c r="G1" s="15" t="s">
        <v>231</v>
      </c>
      <c r="H1" s="14" t="s">
        <v>232</v>
      </c>
      <c r="I1" s="15" t="s">
        <v>233</v>
      </c>
      <c r="J1" s="15" t="s">
        <v>234</v>
      </c>
      <c r="K1" s="15" t="s">
        <v>235</v>
      </c>
      <c r="L1" s="15" t="s">
        <v>236</v>
      </c>
      <c r="M1" s="15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 t="s">
        <v>237</v>
      </c>
      <c r="B2" s="17" t="s">
        <v>238</v>
      </c>
      <c r="C2" s="17" t="s">
        <v>239</v>
      </c>
      <c r="D2" s="17" t="b">
        <v>1</v>
      </c>
      <c r="E2" s="17" t="s">
        <v>240</v>
      </c>
      <c r="F2" s="17" t="b">
        <v>1</v>
      </c>
      <c r="G2" s="17" t="b">
        <v>1</v>
      </c>
      <c r="H2" s="18" t="b">
        <v>0</v>
      </c>
      <c r="I2" s="18" t="b">
        <v>0</v>
      </c>
      <c r="J2" s="18"/>
      <c r="K2" s="18"/>
      <c r="L2" s="18"/>
      <c r="M2" s="18"/>
    </row>
    <row r="3">
      <c r="A3" s="17" t="s">
        <v>241</v>
      </c>
      <c r="B3" s="17" t="s">
        <v>242</v>
      </c>
      <c r="C3" s="17" t="s">
        <v>239</v>
      </c>
      <c r="D3" s="17" t="b">
        <v>1</v>
      </c>
      <c r="E3" s="17" t="s">
        <v>240</v>
      </c>
      <c r="F3" s="17" t="b">
        <v>1</v>
      </c>
      <c r="G3" s="17" t="b">
        <v>1</v>
      </c>
      <c r="H3" s="18" t="b">
        <v>0</v>
      </c>
      <c r="I3" s="18" t="b">
        <v>0</v>
      </c>
      <c r="J3" s="18"/>
      <c r="K3" s="18"/>
      <c r="L3" s="18"/>
      <c r="M3" s="18"/>
    </row>
    <row r="4">
      <c r="A4" s="17" t="s">
        <v>243</v>
      </c>
      <c r="B4" s="17" t="s">
        <v>244</v>
      </c>
      <c r="C4" s="17" t="s">
        <v>239</v>
      </c>
      <c r="D4" s="17" t="b">
        <v>1</v>
      </c>
      <c r="E4" s="17" t="s">
        <v>240</v>
      </c>
      <c r="F4" s="17" t="b">
        <v>1</v>
      </c>
      <c r="G4" s="18" t="b">
        <v>0</v>
      </c>
      <c r="H4" s="18" t="b">
        <v>0</v>
      </c>
      <c r="I4" s="18" t="b">
        <v>0</v>
      </c>
      <c r="J4" s="18"/>
      <c r="K4" s="18"/>
      <c r="L4" s="18"/>
      <c r="M4" s="18"/>
    </row>
    <row r="5">
      <c r="A5" s="17" t="s">
        <v>245</v>
      </c>
      <c r="B5" s="17" t="s">
        <v>246</v>
      </c>
      <c r="C5" s="17" t="s">
        <v>247</v>
      </c>
      <c r="D5" s="18" t="b">
        <v>0</v>
      </c>
      <c r="E5" s="17" t="s">
        <v>248</v>
      </c>
      <c r="F5" s="17" t="b">
        <v>1</v>
      </c>
      <c r="G5" s="17" t="b">
        <v>1</v>
      </c>
      <c r="H5" s="18" t="b">
        <v>0</v>
      </c>
      <c r="I5" s="18" t="b">
        <v>0</v>
      </c>
      <c r="J5" s="18"/>
      <c r="K5" s="18"/>
      <c r="L5" s="18"/>
      <c r="M5" s="18"/>
    </row>
    <row r="6">
      <c r="A6" s="17" t="s">
        <v>249</v>
      </c>
      <c r="B6" s="17" t="s">
        <v>250</v>
      </c>
      <c r="C6" s="17" t="s">
        <v>247</v>
      </c>
      <c r="D6" s="18" t="b">
        <v>0</v>
      </c>
      <c r="E6" s="17" t="s">
        <v>248</v>
      </c>
      <c r="F6" s="17" t="b">
        <v>1</v>
      </c>
      <c r="G6" s="17" t="b">
        <v>1</v>
      </c>
      <c r="H6" s="18" t="b">
        <v>0</v>
      </c>
      <c r="I6" s="18" t="b">
        <v>0</v>
      </c>
      <c r="J6" s="18"/>
      <c r="K6" s="18"/>
      <c r="L6" s="18"/>
      <c r="M6" s="18"/>
    </row>
    <row r="7">
      <c r="A7" s="17" t="s">
        <v>251</v>
      </c>
      <c r="B7" s="17" t="s">
        <v>252</v>
      </c>
      <c r="C7" s="17" t="s">
        <v>247</v>
      </c>
      <c r="D7" s="18" t="b">
        <v>0</v>
      </c>
      <c r="E7" s="17" t="s">
        <v>248</v>
      </c>
      <c r="F7" s="17" t="b">
        <v>1</v>
      </c>
      <c r="G7" s="17" t="b">
        <v>1</v>
      </c>
      <c r="H7" s="18" t="b">
        <v>0</v>
      </c>
      <c r="I7" s="18" t="b">
        <v>0</v>
      </c>
      <c r="J7" s="18"/>
      <c r="K7" s="18"/>
      <c r="L7" s="18"/>
      <c r="M7" s="18"/>
    </row>
    <row r="8">
      <c r="A8" s="17" t="s">
        <v>253</v>
      </c>
      <c r="B8" s="17" t="s">
        <v>254</v>
      </c>
      <c r="C8" s="17" t="s">
        <v>247</v>
      </c>
      <c r="D8" s="17" t="b">
        <v>1</v>
      </c>
      <c r="E8" s="17" t="s">
        <v>240</v>
      </c>
      <c r="F8" s="17" t="b">
        <v>1</v>
      </c>
      <c r="G8" s="17" t="b">
        <v>0</v>
      </c>
      <c r="H8" s="18" t="b">
        <v>0</v>
      </c>
      <c r="I8" s="18" t="b">
        <v>0</v>
      </c>
      <c r="J8" s="18"/>
      <c r="K8" s="18"/>
      <c r="L8" s="18"/>
      <c r="M8" s="18"/>
    </row>
    <row r="9">
      <c r="A9" s="17" t="s">
        <v>255</v>
      </c>
      <c r="B9" s="17" t="s">
        <v>256</v>
      </c>
      <c r="C9" s="17" t="s">
        <v>247</v>
      </c>
      <c r="D9" s="17" t="b">
        <v>1</v>
      </c>
      <c r="E9" s="17" t="s">
        <v>240</v>
      </c>
      <c r="F9" s="17" t="b">
        <v>1</v>
      </c>
      <c r="G9" s="17" t="b">
        <v>1</v>
      </c>
      <c r="H9" s="18" t="b">
        <v>0</v>
      </c>
      <c r="I9" s="18" t="b">
        <v>0</v>
      </c>
      <c r="J9" s="18"/>
      <c r="K9" s="18"/>
      <c r="L9" s="18"/>
      <c r="M9" s="18"/>
    </row>
    <row r="10">
      <c r="A10" s="17" t="s">
        <v>257</v>
      </c>
      <c r="B10" s="17" t="s">
        <v>258</v>
      </c>
      <c r="C10" s="17" t="s">
        <v>247</v>
      </c>
      <c r="D10" s="17" t="b">
        <v>1</v>
      </c>
      <c r="E10" s="17" t="s">
        <v>240</v>
      </c>
      <c r="F10" s="17" t="b">
        <v>1</v>
      </c>
      <c r="G10" s="18" t="b">
        <v>0</v>
      </c>
      <c r="H10" s="18" t="b">
        <v>0</v>
      </c>
      <c r="I10" s="18" t="b">
        <v>0</v>
      </c>
      <c r="J10" s="18"/>
      <c r="K10" s="18"/>
      <c r="L10" s="18"/>
      <c r="M10" s="18"/>
    </row>
    <row r="11">
      <c r="A11" s="17" t="s">
        <v>259</v>
      </c>
      <c r="B11" s="17" t="s">
        <v>260</v>
      </c>
      <c r="C11" s="17" t="s">
        <v>247</v>
      </c>
      <c r="D11" s="17" t="b">
        <v>1</v>
      </c>
      <c r="E11" s="17" t="s">
        <v>240</v>
      </c>
      <c r="F11" s="17" t="b">
        <v>1</v>
      </c>
      <c r="G11" s="17" t="b">
        <v>1</v>
      </c>
      <c r="H11" s="18" t="b">
        <v>0</v>
      </c>
      <c r="I11" s="18" t="b">
        <v>0</v>
      </c>
      <c r="J11" s="18"/>
      <c r="K11" s="18"/>
      <c r="L11" s="18"/>
      <c r="M11" s="18"/>
    </row>
    <row r="12">
      <c r="A12" s="17" t="s">
        <v>261</v>
      </c>
      <c r="B12" s="17" t="s">
        <v>262</v>
      </c>
      <c r="C12" s="17" t="s">
        <v>263</v>
      </c>
      <c r="D12" s="17" t="b">
        <v>1</v>
      </c>
      <c r="E12" s="17" t="s">
        <v>240</v>
      </c>
      <c r="F12" s="17" t="b">
        <v>1</v>
      </c>
      <c r="G12" s="17" t="b">
        <v>1</v>
      </c>
      <c r="H12" s="18" t="b">
        <v>0</v>
      </c>
      <c r="I12" s="17" t="b">
        <v>1</v>
      </c>
      <c r="J12" s="17" t="s">
        <v>264</v>
      </c>
      <c r="K12" s="17" t="b">
        <v>1</v>
      </c>
      <c r="L12" s="17" t="b">
        <v>1</v>
      </c>
      <c r="M12" s="18"/>
    </row>
    <row r="13">
      <c r="A13" s="17" t="s">
        <v>265</v>
      </c>
      <c r="B13" s="17" t="s">
        <v>266</v>
      </c>
      <c r="C13" s="17" t="s">
        <v>263</v>
      </c>
      <c r="D13" s="17" t="b">
        <v>1</v>
      </c>
      <c r="E13" s="17" t="s">
        <v>240</v>
      </c>
      <c r="F13" s="17" t="b">
        <v>1</v>
      </c>
      <c r="G13" s="17" t="b">
        <v>1</v>
      </c>
      <c r="H13" s="18" t="b">
        <v>0</v>
      </c>
      <c r="I13" s="17" t="b">
        <v>1</v>
      </c>
      <c r="J13" s="17" t="s">
        <v>267</v>
      </c>
      <c r="K13" s="17" t="b">
        <v>0</v>
      </c>
      <c r="L13" s="17" t="b">
        <v>1</v>
      </c>
      <c r="M13" s="18"/>
    </row>
    <row r="14">
      <c r="A14" s="17" t="s">
        <v>268</v>
      </c>
      <c r="B14" s="17" t="s">
        <v>269</v>
      </c>
      <c r="C14" s="17" t="s">
        <v>263</v>
      </c>
      <c r="D14" s="17" t="b">
        <v>1</v>
      </c>
      <c r="E14" s="17" t="s">
        <v>240</v>
      </c>
      <c r="F14" s="17" t="b">
        <v>1</v>
      </c>
      <c r="G14" s="17" t="b">
        <v>1</v>
      </c>
      <c r="H14" s="18" t="b">
        <v>0</v>
      </c>
      <c r="I14" s="18" t="b">
        <v>0</v>
      </c>
      <c r="J14" s="18"/>
      <c r="K14" s="18"/>
      <c r="L14" s="18"/>
      <c r="M14" s="18"/>
    </row>
    <row r="15">
      <c r="A15" s="17" t="s">
        <v>270</v>
      </c>
      <c r="B15" s="17" t="s">
        <v>271</v>
      </c>
      <c r="C15" s="17" t="s">
        <v>263</v>
      </c>
      <c r="D15" s="17" t="b">
        <v>1</v>
      </c>
      <c r="E15" s="17" t="s">
        <v>240</v>
      </c>
      <c r="F15" s="17" t="b">
        <v>1</v>
      </c>
      <c r="G15" s="17" t="b">
        <v>1</v>
      </c>
      <c r="H15" s="18" t="b">
        <v>0</v>
      </c>
      <c r="I15" s="18" t="b">
        <v>0</v>
      </c>
      <c r="J15" s="18"/>
      <c r="K15" s="18"/>
      <c r="L15" s="18"/>
      <c r="M15" s="18"/>
    </row>
    <row r="16">
      <c r="A16" s="17" t="s">
        <v>272</v>
      </c>
      <c r="B16" s="17" t="s">
        <v>273</v>
      </c>
      <c r="C16" s="17" t="s">
        <v>263</v>
      </c>
      <c r="D16" s="17" t="b">
        <v>1</v>
      </c>
      <c r="E16" s="17" t="s">
        <v>240</v>
      </c>
      <c r="F16" s="17" t="b">
        <v>1</v>
      </c>
      <c r="G16" s="17" t="b">
        <v>1</v>
      </c>
      <c r="H16" s="18" t="b">
        <v>0</v>
      </c>
      <c r="I16" s="18" t="b">
        <v>0</v>
      </c>
      <c r="J16" s="18"/>
      <c r="K16" s="18"/>
      <c r="L16" s="18"/>
      <c r="M16" s="18"/>
    </row>
    <row r="17">
      <c r="A17" s="17" t="s">
        <v>274</v>
      </c>
      <c r="B17" s="17" t="s">
        <v>275</v>
      </c>
      <c r="C17" s="17" t="s">
        <v>263</v>
      </c>
      <c r="D17" s="17" t="b">
        <v>1</v>
      </c>
      <c r="E17" s="17" t="s">
        <v>240</v>
      </c>
      <c r="F17" s="17" t="b">
        <v>1</v>
      </c>
      <c r="G17" s="17" t="b">
        <v>1</v>
      </c>
      <c r="H17" s="18" t="b">
        <v>0</v>
      </c>
      <c r="I17" s="17" t="b">
        <v>1</v>
      </c>
      <c r="J17" s="17" t="s">
        <v>276</v>
      </c>
      <c r="K17" s="17" t="b">
        <v>1</v>
      </c>
      <c r="L17" s="17" t="b">
        <v>1</v>
      </c>
      <c r="M17" s="18"/>
    </row>
    <row r="18">
      <c r="A18" s="17" t="s">
        <v>277</v>
      </c>
      <c r="B18" s="17" t="s">
        <v>278</v>
      </c>
      <c r="C18" s="17" t="s">
        <v>279</v>
      </c>
      <c r="D18" s="17" t="b">
        <v>1</v>
      </c>
      <c r="E18" s="17" t="s">
        <v>240</v>
      </c>
      <c r="F18" s="17" t="b">
        <v>0</v>
      </c>
      <c r="G18" s="17" t="b">
        <v>1</v>
      </c>
      <c r="H18" s="18" t="b">
        <v>0</v>
      </c>
      <c r="I18" s="17" t="b">
        <v>0</v>
      </c>
      <c r="J18" s="17"/>
      <c r="K18" s="18"/>
      <c r="L18" s="18"/>
      <c r="M18" s="18"/>
    </row>
    <row r="19">
      <c r="A19" s="17" t="s">
        <v>280</v>
      </c>
      <c r="B19" s="17" t="s">
        <v>281</v>
      </c>
      <c r="C19" s="17" t="s">
        <v>279</v>
      </c>
      <c r="D19" s="17" t="b">
        <v>0</v>
      </c>
      <c r="E19" s="17" t="s">
        <v>248</v>
      </c>
      <c r="F19" s="17" t="b">
        <v>1</v>
      </c>
      <c r="G19" s="17" t="b">
        <v>1</v>
      </c>
      <c r="H19" s="18" t="b">
        <v>0</v>
      </c>
      <c r="I19" s="17" t="b">
        <v>0</v>
      </c>
      <c r="J19" s="17" t="s">
        <v>282</v>
      </c>
      <c r="K19" s="17" t="b">
        <v>0</v>
      </c>
      <c r="L19" s="17" t="b">
        <v>1</v>
      </c>
      <c r="M19" s="18"/>
    </row>
    <row r="20">
      <c r="A20" s="17" t="s">
        <v>283</v>
      </c>
      <c r="B20" s="17" t="s">
        <v>284</v>
      </c>
      <c r="C20" s="17" t="s">
        <v>279</v>
      </c>
      <c r="D20" s="17" t="b">
        <v>1</v>
      </c>
      <c r="E20" s="17" t="s">
        <v>240</v>
      </c>
      <c r="F20" s="17" t="b">
        <v>1</v>
      </c>
      <c r="G20" s="17" t="b">
        <v>1</v>
      </c>
      <c r="H20" s="18" t="b">
        <v>0</v>
      </c>
      <c r="I20" s="17" t="b">
        <v>1</v>
      </c>
      <c r="J20" s="17" t="s">
        <v>285</v>
      </c>
      <c r="K20" s="17" t="b">
        <v>1</v>
      </c>
      <c r="L20" s="17" t="b">
        <v>1</v>
      </c>
      <c r="M20" s="18"/>
    </row>
    <row r="21">
      <c r="A21" s="17" t="s">
        <v>286</v>
      </c>
      <c r="B21" s="17" t="s">
        <v>287</v>
      </c>
      <c r="C21" s="17" t="s">
        <v>288</v>
      </c>
      <c r="D21" s="17" t="b">
        <v>1</v>
      </c>
      <c r="E21" s="17" t="s">
        <v>240</v>
      </c>
      <c r="F21" s="17" t="b">
        <v>1</v>
      </c>
      <c r="G21" s="17" t="b">
        <v>1</v>
      </c>
      <c r="H21" s="18" t="b">
        <v>0</v>
      </c>
      <c r="I21" s="18" t="b">
        <v>0</v>
      </c>
      <c r="J21" s="18"/>
      <c r="K21" s="18"/>
      <c r="L21" s="18"/>
      <c r="M21" s="18"/>
    </row>
    <row r="22">
      <c r="A22" s="17" t="s">
        <v>289</v>
      </c>
      <c r="B22" s="17" t="s">
        <v>290</v>
      </c>
      <c r="C22" s="17" t="s">
        <v>288</v>
      </c>
      <c r="D22" s="17" t="b">
        <v>1</v>
      </c>
      <c r="E22" s="17" t="s">
        <v>240</v>
      </c>
      <c r="F22" s="17" t="b">
        <v>1</v>
      </c>
      <c r="G22" s="17" t="b">
        <v>1</v>
      </c>
      <c r="H22" s="18" t="b">
        <v>0</v>
      </c>
      <c r="I22" s="17" t="b">
        <v>1</v>
      </c>
      <c r="J22" s="17" t="s">
        <v>291</v>
      </c>
      <c r="K22" s="18"/>
      <c r="L22" s="18"/>
      <c r="M22" s="18"/>
    </row>
    <row r="23">
      <c r="A23" s="17" t="s">
        <v>292</v>
      </c>
      <c r="B23" s="17" t="s">
        <v>293</v>
      </c>
      <c r="C23" s="17" t="s">
        <v>288</v>
      </c>
      <c r="D23" s="17" t="b">
        <v>1</v>
      </c>
      <c r="E23" s="17" t="s">
        <v>240</v>
      </c>
      <c r="F23" s="17" t="b">
        <v>1</v>
      </c>
      <c r="G23" s="17" t="b">
        <v>1</v>
      </c>
      <c r="H23" s="18" t="b">
        <v>0</v>
      </c>
      <c r="I23" s="18" t="b">
        <v>0</v>
      </c>
      <c r="J23" s="18"/>
      <c r="K23" s="18"/>
      <c r="L23" s="18"/>
      <c r="M23" s="18"/>
    </row>
    <row r="24">
      <c r="A24" s="17" t="s">
        <v>294</v>
      </c>
      <c r="B24" s="17" t="s">
        <v>295</v>
      </c>
      <c r="C24" s="17" t="s">
        <v>288</v>
      </c>
      <c r="D24" s="17" t="b">
        <v>1</v>
      </c>
      <c r="E24" s="17" t="s">
        <v>240</v>
      </c>
      <c r="F24" s="17" t="b">
        <v>1</v>
      </c>
      <c r="G24" s="17" t="b">
        <v>1</v>
      </c>
      <c r="H24" s="18" t="b">
        <v>0</v>
      </c>
      <c r="I24" s="18" t="b">
        <v>0</v>
      </c>
      <c r="J24" s="18"/>
      <c r="K24" s="18"/>
      <c r="L24" s="18"/>
      <c r="M24" s="18"/>
    </row>
    <row r="25">
      <c r="A25" s="19" t="s">
        <v>296</v>
      </c>
      <c r="B25" s="17" t="s">
        <v>297</v>
      </c>
      <c r="C25" s="17" t="s">
        <v>288</v>
      </c>
      <c r="D25" s="17" t="b">
        <v>1</v>
      </c>
      <c r="E25" s="17" t="s">
        <v>240</v>
      </c>
      <c r="F25" s="17" t="b">
        <v>1</v>
      </c>
      <c r="G25" s="17" t="b">
        <v>1</v>
      </c>
      <c r="H25" s="18" t="b">
        <v>0</v>
      </c>
      <c r="I25" s="18" t="b">
        <v>0</v>
      </c>
      <c r="J25" s="18"/>
      <c r="K25" s="18"/>
      <c r="L25" s="18"/>
      <c r="M25" s="18"/>
    </row>
    <row r="26">
      <c r="A26" s="17" t="s">
        <v>298</v>
      </c>
      <c r="B26" s="17" t="s">
        <v>299</v>
      </c>
      <c r="C26" s="17" t="s">
        <v>288</v>
      </c>
      <c r="D26" s="17" t="b">
        <v>1</v>
      </c>
      <c r="E26" s="17" t="s">
        <v>240</v>
      </c>
      <c r="F26" s="17" t="b">
        <v>1</v>
      </c>
      <c r="G26" s="17" t="b">
        <v>1</v>
      </c>
      <c r="H26" s="18" t="b">
        <v>0</v>
      </c>
      <c r="I26" s="18" t="b">
        <v>0</v>
      </c>
      <c r="J26" s="18"/>
      <c r="K26" s="18"/>
      <c r="L26" s="18"/>
      <c r="M26" s="18"/>
    </row>
    <row r="27">
      <c r="A27" s="17" t="s">
        <v>300</v>
      </c>
      <c r="B27" s="17" t="s">
        <v>301</v>
      </c>
      <c r="C27" s="17" t="s">
        <v>288</v>
      </c>
      <c r="D27" s="18" t="b">
        <v>0</v>
      </c>
      <c r="E27" s="17" t="s">
        <v>248</v>
      </c>
      <c r="F27" s="17" t="b">
        <v>1</v>
      </c>
      <c r="G27" s="17" t="b">
        <v>1</v>
      </c>
      <c r="H27" s="18" t="b">
        <v>0</v>
      </c>
      <c r="I27" s="18" t="b">
        <v>0</v>
      </c>
      <c r="J27" s="18"/>
      <c r="K27" s="18"/>
      <c r="L27" s="18"/>
      <c r="M27" s="18"/>
    </row>
    <row r="28">
      <c r="A28" s="17" t="s">
        <v>302</v>
      </c>
      <c r="B28" s="17" t="s">
        <v>303</v>
      </c>
      <c r="C28" s="17" t="s">
        <v>288</v>
      </c>
      <c r="D28" s="17" t="b">
        <v>1</v>
      </c>
      <c r="E28" s="17" t="s">
        <v>240</v>
      </c>
      <c r="F28" s="17" t="b">
        <v>1</v>
      </c>
      <c r="G28" s="17" t="b">
        <v>1</v>
      </c>
      <c r="H28" s="18" t="b">
        <v>0</v>
      </c>
      <c r="I28" s="17" t="b">
        <v>1</v>
      </c>
      <c r="J28" s="17" t="s">
        <v>304</v>
      </c>
      <c r="K28" s="18"/>
      <c r="L28" s="17"/>
      <c r="M28" s="18"/>
    </row>
    <row r="29">
      <c r="A29" s="18"/>
      <c r="B29" s="18"/>
      <c r="C29" s="18"/>
      <c r="D29" s="18" t="b">
        <v>0</v>
      </c>
      <c r="E29" s="17"/>
      <c r="F29" s="18" t="b">
        <v>0</v>
      </c>
      <c r="G29" s="18" t="b">
        <v>0</v>
      </c>
      <c r="H29" s="18" t="b">
        <v>0</v>
      </c>
      <c r="I29" s="18" t="b">
        <v>0</v>
      </c>
      <c r="J29" s="18"/>
      <c r="K29" s="18"/>
      <c r="L29" s="18"/>
      <c r="M29" s="18"/>
    </row>
    <row r="30">
      <c r="A30" s="18"/>
      <c r="B30" s="18"/>
      <c r="C30" s="18"/>
      <c r="D30" s="18" t="b">
        <v>0</v>
      </c>
      <c r="E30" s="17"/>
      <c r="F30" s="18" t="b">
        <v>0</v>
      </c>
      <c r="G30" s="18" t="b">
        <v>0</v>
      </c>
      <c r="H30" s="18" t="b">
        <v>0</v>
      </c>
      <c r="I30" s="18" t="b">
        <v>0</v>
      </c>
      <c r="J30" s="18"/>
      <c r="K30" s="18"/>
      <c r="L30" s="18"/>
      <c r="M30" s="18"/>
    </row>
    <row r="31">
      <c r="A31" s="18"/>
      <c r="B31" s="18"/>
      <c r="C31" s="18"/>
      <c r="D31" s="18" t="b">
        <v>0</v>
      </c>
      <c r="E31" s="17"/>
      <c r="F31" s="18" t="b">
        <v>0</v>
      </c>
      <c r="G31" s="18" t="b">
        <v>0</v>
      </c>
      <c r="H31" s="18" t="b">
        <v>0</v>
      </c>
      <c r="I31" s="18" t="b">
        <v>0</v>
      </c>
      <c r="J31" s="18"/>
      <c r="K31" s="18"/>
      <c r="L31" s="18"/>
      <c r="M31" s="18"/>
    </row>
    <row r="32">
      <c r="A32" s="18"/>
      <c r="B32" s="18"/>
      <c r="C32" s="18"/>
      <c r="D32" s="18" t="b">
        <v>0</v>
      </c>
      <c r="E32" s="17"/>
      <c r="F32" s="18" t="b">
        <v>0</v>
      </c>
      <c r="G32" s="18" t="b">
        <v>0</v>
      </c>
      <c r="H32" s="18" t="b">
        <v>0</v>
      </c>
      <c r="I32" s="18" t="b">
        <v>0</v>
      </c>
      <c r="J32" s="18"/>
      <c r="K32" s="18"/>
      <c r="L32" s="18"/>
      <c r="M32" s="18"/>
    </row>
    <row r="33">
      <c r="A33" s="18"/>
      <c r="B33" s="18"/>
      <c r="C33" s="18"/>
      <c r="D33" s="18" t="b">
        <v>0</v>
      </c>
      <c r="E33" s="17"/>
      <c r="F33" s="18" t="b">
        <v>0</v>
      </c>
      <c r="G33" s="18" t="b">
        <v>0</v>
      </c>
      <c r="H33" s="18" t="b">
        <v>0</v>
      </c>
      <c r="I33" s="18" t="b">
        <v>0</v>
      </c>
      <c r="J33" s="18"/>
      <c r="K33" s="18"/>
      <c r="L33" s="18"/>
      <c r="M33" s="18"/>
    </row>
  </sheetData>
  <autoFilter ref="$A$1:$AA$33">
    <sortState ref="A1:AA33">
      <sortCondition ref="C1:C33"/>
    </sortState>
  </autoFilter>
  <dataValidations>
    <dataValidation type="list" allowBlank="1" showErrorMessage="1" sqref="C2:C33">
      <formula1>"Antropología,Educación,Psicología,Sociología,Trabajo social"</formula1>
    </dataValidation>
    <dataValidation type="list" allowBlank="1" showErrorMessage="1" sqref="E2:E33">
      <formula1>"Solicitada,Enviada,N/A"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25"/>
    <col customWidth="1" min="3" max="3" width="15.38"/>
    <col customWidth="1" min="4" max="4" width="26.13"/>
    <col customWidth="1" min="5" max="5" width="21.75"/>
    <col customWidth="1" min="6" max="6" width="30.38"/>
    <col customWidth="1" min="7" max="7" width="19.0"/>
    <col customWidth="1" min="8" max="8" width="18.13"/>
    <col customWidth="1" min="10" max="10" width="20.13"/>
  </cols>
  <sheetData>
    <row r="1">
      <c r="A1" s="20" t="s">
        <v>226</v>
      </c>
      <c r="B1" s="21" t="s">
        <v>305</v>
      </c>
      <c r="C1" s="21" t="s">
        <v>306</v>
      </c>
      <c r="D1" s="21" t="s">
        <v>7</v>
      </c>
      <c r="E1" s="21" t="s">
        <v>227</v>
      </c>
      <c r="F1" s="21" t="s">
        <v>307</v>
      </c>
      <c r="G1" s="21" t="s">
        <v>228</v>
      </c>
      <c r="H1" s="21" t="s">
        <v>229</v>
      </c>
      <c r="I1" s="14" t="s">
        <v>230</v>
      </c>
      <c r="J1" s="15" t="s">
        <v>231</v>
      </c>
      <c r="K1" s="14" t="s">
        <v>232</v>
      </c>
    </row>
    <row r="2">
      <c r="A2" s="17" t="s">
        <v>283</v>
      </c>
      <c r="B2" s="17" t="s">
        <v>308</v>
      </c>
      <c r="C2" s="17" t="str">
        <f>IFERROR(__xludf.DUMMYFUNCTION("REGEXEXTRACT(B2, ""^\S*\s+(\S+)"")"),"Anigstein")</f>
        <v>Anigstein</v>
      </c>
      <c r="D2" s="17" t="s">
        <v>239</v>
      </c>
      <c r="E2" s="17" t="s">
        <v>284</v>
      </c>
      <c r="F2" s="17" t="s">
        <v>13</v>
      </c>
      <c r="G2" s="17" t="b">
        <v>1</v>
      </c>
      <c r="H2" s="17" t="s">
        <v>309</v>
      </c>
      <c r="I2" s="22" t="b">
        <v>1</v>
      </c>
      <c r="J2" s="17" t="b">
        <v>1</v>
      </c>
      <c r="K2" s="18" t="b">
        <v>0</v>
      </c>
    </row>
    <row r="3">
      <c r="A3" s="17" t="s">
        <v>310</v>
      </c>
      <c r="B3" s="17" t="s">
        <v>311</v>
      </c>
      <c r="C3" s="17" t="str">
        <f>IFERROR(__xludf.DUMMYFUNCTION("REGEXEXTRACT(B3, ""^\S*\s+(\S+)"")"),"Ayala")</f>
        <v>Ayala</v>
      </c>
      <c r="D3" s="17" t="s">
        <v>239</v>
      </c>
      <c r="E3" s="19" t="s">
        <v>312</v>
      </c>
      <c r="F3" s="19" t="s">
        <v>313</v>
      </c>
      <c r="G3" s="17" t="b">
        <v>1</v>
      </c>
      <c r="H3" s="17" t="s">
        <v>309</v>
      </c>
      <c r="I3" s="22" t="b">
        <v>1</v>
      </c>
      <c r="J3" s="17" t="b">
        <v>1</v>
      </c>
      <c r="K3" s="18" t="b">
        <v>0</v>
      </c>
    </row>
    <row r="4">
      <c r="A4" s="17" t="s">
        <v>314</v>
      </c>
      <c r="B4" s="17" t="s">
        <v>315</v>
      </c>
      <c r="C4" s="17" t="str">
        <f>IFERROR(__xludf.DUMMYFUNCTION("REGEXEXTRACT(B4, ""^\S*\s+(\S+)"")"),"Belmar")</f>
        <v>Belmar</v>
      </c>
      <c r="D4" s="17" t="s">
        <v>239</v>
      </c>
      <c r="E4" s="19" t="s">
        <v>316</v>
      </c>
      <c r="F4" s="19" t="s">
        <v>317</v>
      </c>
      <c r="G4" s="17" t="b">
        <v>1</v>
      </c>
      <c r="H4" s="17" t="s">
        <v>309</v>
      </c>
      <c r="I4" s="22" t="b">
        <v>1</v>
      </c>
      <c r="J4" s="18" t="b">
        <v>0</v>
      </c>
      <c r="K4" s="18" t="b">
        <v>0</v>
      </c>
    </row>
    <row r="5">
      <c r="A5" s="17" t="s">
        <v>283</v>
      </c>
      <c r="B5" s="17" t="s">
        <v>318</v>
      </c>
      <c r="C5" s="17" t="str">
        <f>IFERROR(__xludf.DUMMYFUNCTION("REGEXEXTRACT(B5, ""^\S*\s+(\S+)"")"),"Osorio")</f>
        <v>Osorio</v>
      </c>
      <c r="D5" s="17" t="s">
        <v>239</v>
      </c>
      <c r="E5" s="17" t="s">
        <v>284</v>
      </c>
      <c r="F5" s="17" t="s">
        <v>13</v>
      </c>
      <c r="G5" s="17" t="b">
        <v>1</v>
      </c>
      <c r="H5" s="17" t="s">
        <v>309</v>
      </c>
      <c r="I5" s="22" t="b">
        <v>1</v>
      </c>
      <c r="J5" s="17" t="b">
        <v>1</v>
      </c>
      <c r="K5" s="18" t="b">
        <v>0</v>
      </c>
    </row>
    <row r="6">
      <c r="A6" s="17" t="s">
        <v>245</v>
      </c>
      <c r="B6" s="17" t="s">
        <v>319</v>
      </c>
      <c r="C6" s="17" t="str">
        <f>IFERROR(__xludf.DUMMYFUNCTION("REGEXEXTRACT(B6, ""^\S*\s+(\S+)"")"),"Betancourt")</f>
        <v>Betancourt</v>
      </c>
      <c r="D6" s="17" t="s">
        <v>247</v>
      </c>
      <c r="E6" s="17" t="s">
        <v>246</v>
      </c>
      <c r="F6" s="17" t="s">
        <v>320</v>
      </c>
      <c r="G6" s="17" t="b">
        <v>1</v>
      </c>
      <c r="H6" s="17" t="s">
        <v>309</v>
      </c>
      <c r="I6" s="22" t="b">
        <v>1</v>
      </c>
      <c r="J6" s="18" t="b">
        <v>0</v>
      </c>
      <c r="K6" s="18" t="b">
        <v>0</v>
      </c>
    </row>
    <row r="7">
      <c r="A7" s="17" t="s">
        <v>249</v>
      </c>
      <c r="B7" s="17" t="s">
        <v>321</v>
      </c>
      <c r="C7" s="17" t="str">
        <f>IFERROR(__xludf.DUMMYFUNCTION("REGEXEXTRACT(B7, ""^\S*\s+(\S+)"")"),"Herrera")</f>
        <v>Herrera</v>
      </c>
      <c r="D7" s="17" t="s">
        <v>247</v>
      </c>
      <c r="E7" s="17" t="s">
        <v>322</v>
      </c>
      <c r="F7" s="17" t="s">
        <v>13</v>
      </c>
      <c r="G7" s="17" t="b">
        <v>1</v>
      </c>
      <c r="H7" s="17" t="s">
        <v>309</v>
      </c>
      <c r="I7" s="22" t="b">
        <v>1</v>
      </c>
      <c r="J7" s="17" t="b">
        <v>1</v>
      </c>
      <c r="K7" s="18" t="b">
        <v>0</v>
      </c>
    </row>
    <row r="8">
      <c r="A8" s="17" t="s">
        <v>259</v>
      </c>
      <c r="B8" s="17" t="s">
        <v>323</v>
      </c>
      <c r="C8" s="17" t="str">
        <f>IFERROR(__xludf.DUMMYFUNCTION("REGEXEXTRACT(B8, ""^\S*\s+(\S+)"")"),"Maldonado")</f>
        <v>Maldonado</v>
      </c>
      <c r="D8" s="17" t="s">
        <v>247</v>
      </c>
      <c r="E8" s="17" t="s">
        <v>324</v>
      </c>
      <c r="F8" s="17" t="s">
        <v>13</v>
      </c>
      <c r="G8" s="17" t="b">
        <v>1</v>
      </c>
      <c r="H8" s="17" t="s">
        <v>309</v>
      </c>
      <c r="I8" s="22" t="b">
        <v>1</v>
      </c>
      <c r="J8" s="17" t="b">
        <v>1</v>
      </c>
      <c r="K8" s="18" t="b">
        <v>0</v>
      </c>
    </row>
    <row r="9">
      <c r="A9" s="17" t="s">
        <v>325</v>
      </c>
      <c r="B9" s="17" t="s">
        <v>326</v>
      </c>
      <c r="C9" s="17" t="str">
        <f>IFERROR(__xludf.DUMMYFUNCTION("REGEXEXTRACT(B9, ""^\S*\s+(\S+)"")"),"Barco")</f>
        <v>Barco</v>
      </c>
      <c r="D9" s="17" t="s">
        <v>327</v>
      </c>
      <c r="E9" s="17" t="s">
        <v>258</v>
      </c>
      <c r="F9" s="17" t="s">
        <v>13</v>
      </c>
      <c r="G9" s="17" t="b">
        <v>1</v>
      </c>
      <c r="H9" s="17" t="s">
        <v>309</v>
      </c>
      <c r="I9" s="22" t="b">
        <v>1</v>
      </c>
      <c r="J9" s="17" t="b">
        <v>1</v>
      </c>
      <c r="K9" s="18" t="b">
        <v>0</v>
      </c>
    </row>
    <row r="10">
      <c r="A10" s="17" t="s">
        <v>328</v>
      </c>
      <c r="B10" s="17" t="s">
        <v>329</v>
      </c>
      <c r="C10" s="17" t="str">
        <f>IFERROR(__xludf.DUMMYFUNCTION("REGEXEXTRACT(B10, ""^\S*\s+(\S+)"")"),"Arensburg")</f>
        <v>Arensburg</v>
      </c>
      <c r="D10" s="17" t="s">
        <v>263</v>
      </c>
      <c r="E10" s="23" t="s">
        <v>330</v>
      </c>
      <c r="F10" s="24" t="s">
        <v>331</v>
      </c>
      <c r="G10" s="17" t="b">
        <v>1</v>
      </c>
      <c r="H10" s="17" t="s">
        <v>309</v>
      </c>
      <c r="I10" s="22" t="b">
        <v>0</v>
      </c>
      <c r="J10" s="17" t="b">
        <v>1</v>
      </c>
      <c r="K10" s="18" t="b">
        <v>0</v>
      </c>
    </row>
    <row r="11">
      <c r="A11" s="17" t="s">
        <v>332</v>
      </c>
      <c r="B11" s="17" t="s">
        <v>333</v>
      </c>
      <c r="C11" s="17" t="str">
        <f>IFERROR(__xludf.DUMMYFUNCTION("REGEXEXTRACT(B11, ""^\S*\s+(\S+)"")"),"Capella")</f>
        <v>Capella</v>
      </c>
      <c r="D11" s="17" t="s">
        <v>263</v>
      </c>
      <c r="E11" s="17" t="s">
        <v>334</v>
      </c>
      <c r="F11" s="17" t="s">
        <v>313</v>
      </c>
      <c r="G11" s="17" t="b">
        <v>1</v>
      </c>
      <c r="H11" s="17" t="s">
        <v>309</v>
      </c>
      <c r="I11" s="22" t="b">
        <v>1</v>
      </c>
      <c r="J11" s="17" t="b">
        <v>1</v>
      </c>
      <c r="K11" s="18" t="b">
        <v>0</v>
      </c>
    </row>
    <row r="12">
      <c r="A12" s="17" t="s">
        <v>265</v>
      </c>
      <c r="B12" s="17" t="s">
        <v>273</v>
      </c>
      <c r="C12" s="17" t="str">
        <f>IFERROR(__xludf.DUMMYFUNCTION("REGEXEXTRACT(B12, ""^\S*\s+(\S+)"")"),"Dufey")</f>
        <v>Dufey</v>
      </c>
      <c r="D12" s="17" t="s">
        <v>263</v>
      </c>
      <c r="E12" s="17" t="s">
        <v>266</v>
      </c>
      <c r="F12" s="17" t="s">
        <v>13</v>
      </c>
      <c r="G12" s="17" t="b">
        <v>1</v>
      </c>
      <c r="H12" s="17" t="s">
        <v>309</v>
      </c>
      <c r="I12" s="22" t="b">
        <v>1</v>
      </c>
      <c r="J12" s="17" t="b">
        <v>1</v>
      </c>
      <c r="K12" s="18" t="b">
        <v>0</v>
      </c>
    </row>
    <row r="13">
      <c r="A13" s="17" t="s">
        <v>328</v>
      </c>
      <c r="B13" s="17" t="s">
        <v>335</v>
      </c>
      <c r="C13" s="17" t="str">
        <f>IFERROR(__xludf.DUMMYFUNCTION("REGEXEXTRACT(B13, ""^\S*\s+(\S+)"")"),"González")</f>
        <v>González</v>
      </c>
      <c r="D13" s="17" t="s">
        <v>263</v>
      </c>
      <c r="E13" s="23" t="s">
        <v>330</v>
      </c>
      <c r="F13" s="24" t="s">
        <v>331</v>
      </c>
      <c r="G13" s="17" t="b">
        <v>0</v>
      </c>
      <c r="H13" s="17" t="s">
        <v>248</v>
      </c>
      <c r="I13" s="22" t="b">
        <v>1</v>
      </c>
      <c r="J13" s="17" t="b">
        <v>1</v>
      </c>
      <c r="K13" s="18" t="b">
        <v>0</v>
      </c>
    </row>
    <row r="14">
      <c r="A14" s="17" t="s">
        <v>336</v>
      </c>
      <c r="B14" s="17" t="s">
        <v>271</v>
      </c>
      <c r="C14" s="17" t="str">
        <f>IFERROR(__xludf.DUMMYFUNCTION("REGEXEXTRACT(B14, ""^\S*\s+(\S+)"")"),"Laborda")</f>
        <v>Laborda</v>
      </c>
      <c r="D14" s="17" t="s">
        <v>263</v>
      </c>
      <c r="E14" s="17" t="s">
        <v>337</v>
      </c>
      <c r="F14" s="17" t="s">
        <v>338</v>
      </c>
      <c r="G14" s="17" t="b">
        <v>1</v>
      </c>
      <c r="H14" s="17" t="s">
        <v>309</v>
      </c>
      <c r="I14" s="22" t="b">
        <v>1</v>
      </c>
      <c r="J14" s="18" t="b">
        <v>0</v>
      </c>
      <c r="K14" s="18" t="b">
        <v>0</v>
      </c>
    </row>
    <row r="15">
      <c r="A15" s="17" t="s">
        <v>270</v>
      </c>
      <c r="B15" s="17" t="s">
        <v>339</v>
      </c>
      <c r="C15" s="17" t="str">
        <f>IFERROR(__xludf.DUMMYFUNCTION("REGEXEXTRACT(B15, ""^\S*\s+(\S+)"")"),"Miguez")</f>
        <v>Miguez</v>
      </c>
      <c r="D15" s="17" t="s">
        <v>263</v>
      </c>
      <c r="E15" s="17" t="s">
        <v>271</v>
      </c>
      <c r="F15" s="17" t="s">
        <v>13</v>
      </c>
      <c r="G15" s="17" t="b">
        <v>1</v>
      </c>
      <c r="H15" s="17" t="s">
        <v>309</v>
      </c>
      <c r="I15" s="22" t="b">
        <v>1</v>
      </c>
      <c r="J15" s="17" t="b">
        <v>1</v>
      </c>
      <c r="K15" s="18" t="b">
        <v>0</v>
      </c>
    </row>
    <row r="16">
      <c r="A16" s="17" t="s">
        <v>336</v>
      </c>
      <c r="B16" s="17" t="s">
        <v>339</v>
      </c>
      <c r="C16" s="17" t="str">
        <f>IFERROR(__xludf.DUMMYFUNCTION("REGEXEXTRACT(B16, ""^\S*\s+(\S+)"")"),"Miguez")</f>
        <v>Miguez</v>
      </c>
      <c r="D16" s="17" t="s">
        <v>263</v>
      </c>
      <c r="E16" s="17" t="s">
        <v>337</v>
      </c>
      <c r="F16" s="17" t="s">
        <v>338</v>
      </c>
      <c r="G16" s="17" t="b">
        <v>1</v>
      </c>
      <c r="H16" s="17" t="s">
        <v>309</v>
      </c>
      <c r="I16" s="22" t="b">
        <v>1</v>
      </c>
      <c r="J16" s="18" t="b">
        <v>0</v>
      </c>
      <c r="K16" s="18" t="b">
        <v>0</v>
      </c>
      <c r="M16" s="25"/>
      <c r="N16" s="25"/>
    </row>
    <row r="17">
      <c r="A17" s="17" t="s">
        <v>272</v>
      </c>
      <c r="B17" s="17" t="s">
        <v>266</v>
      </c>
      <c r="C17" s="17" t="str">
        <f>IFERROR(__xludf.DUMMYFUNCTION("REGEXEXTRACT(B17, ""^\S*\s+(\S+)"")"),"Miranda")</f>
        <v>Miranda</v>
      </c>
      <c r="D17" s="17" t="s">
        <v>263</v>
      </c>
      <c r="E17" s="17" t="s">
        <v>273</v>
      </c>
      <c r="F17" s="17" t="s">
        <v>13</v>
      </c>
      <c r="G17" s="17" t="b">
        <v>1</v>
      </c>
      <c r="H17" s="17" t="s">
        <v>309</v>
      </c>
      <c r="I17" s="22" t="b">
        <v>1</v>
      </c>
      <c r="J17" s="17" t="b">
        <v>1</v>
      </c>
      <c r="K17" s="18" t="b">
        <v>0</v>
      </c>
      <c r="L17" s="25"/>
      <c r="M17" s="19"/>
      <c r="O17" s="19"/>
      <c r="P17" s="19"/>
    </row>
    <row r="18">
      <c r="A18" s="17" t="s">
        <v>340</v>
      </c>
      <c r="B18" s="17" t="s">
        <v>341</v>
      </c>
      <c r="C18" s="17" t="str">
        <f>IFERROR(__xludf.DUMMYFUNCTION("REGEXEXTRACT(B18, ""^\S*\s+(\S+)"")"),"Miranda")</f>
        <v>Miranda</v>
      </c>
      <c r="D18" s="17" t="s">
        <v>263</v>
      </c>
      <c r="E18" s="17" t="s">
        <v>342</v>
      </c>
      <c r="F18" s="17" t="s">
        <v>313</v>
      </c>
      <c r="G18" s="17" t="b">
        <v>1</v>
      </c>
      <c r="H18" s="17" t="s">
        <v>309</v>
      </c>
      <c r="I18" s="22" t="b">
        <v>1</v>
      </c>
      <c r="J18" s="17" t="b">
        <v>1</v>
      </c>
      <c r="K18" s="18" t="b">
        <v>0</v>
      </c>
      <c r="L18" s="25"/>
      <c r="M18" s="19"/>
      <c r="N18" s="19"/>
      <c r="O18" s="19"/>
      <c r="P18" s="19"/>
    </row>
    <row r="19">
      <c r="A19" s="17" t="s">
        <v>270</v>
      </c>
      <c r="B19" s="17" t="s">
        <v>343</v>
      </c>
      <c r="C19" s="17" t="str">
        <f>IFERROR(__xludf.DUMMYFUNCTION("REGEXEXTRACT(B19, ""^\S*\s+(\S+)"")"),"Quezada")</f>
        <v>Quezada</v>
      </c>
      <c r="D19" s="17" t="s">
        <v>263</v>
      </c>
      <c r="E19" s="17" t="s">
        <v>271</v>
      </c>
      <c r="F19" s="17" t="s">
        <v>13</v>
      </c>
      <c r="G19" s="17" t="b">
        <v>1</v>
      </c>
      <c r="H19" s="17" t="s">
        <v>309</v>
      </c>
      <c r="I19" s="22" t="b">
        <v>1</v>
      </c>
      <c r="J19" s="17" t="b">
        <v>1</v>
      </c>
      <c r="K19" s="18" t="b">
        <v>0</v>
      </c>
    </row>
    <row r="20">
      <c r="A20" s="17" t="s">
        <v>344</v>
      </c>
      <c r="B20" s="17" t="s">
        <v>345</v>
      </c>
      <c r="C20" s="17" t="str">
        <f>IFERROR(__xludf.DUMMYFUNCTION("REGEXEXTRACT(B20, ""^\S*\s+(\S+)"")"),"Quezada-Scholz")</f>
        <v>Quezada-Scholz</v>
      </c>
      <c r="D20" s="17" t="s">
        <v>263</v>
      </c>
      <c r="E20" s="17" t="s">
        <v>346</v>
      </c>
      <c r="F20" s="17" t="s">
        <v>347</v>
      </c>
      <c r="G20" s="17" t="b">
        <v>1</v>
      </c>
      <c r="H20" s="17" t="s">
        <v>309</v>
      </c>
      <c r="I20" s="22" t="b">
        <v>1</v>
      </c>
      <c r="J20" s="17" t="b">
        <v>1</v>
      </c>
      <c r="K20" s="18" t="b">
        <v>0</v>
      </c>
    </row>
    <row r="21">
      <c r="A21" s="17" t="s">
        <v>348</v>
      </c>
      <c r="B21" s="17" t="s">
        <v>345</v>
      </c>
      <c r="C21" s="17" t="str">
        <f>IFERROR(__xludf.DUMMYFUNCTION("REGEXEXTRACT(B21, ""^\S*\s+(\S+)"")"),"Quezada-Scholz")</f>
        <v>Quezada-Scholz</v>
      </c>
      <c r="D21" s="17" t="s">
        <v>263</v>
      </c>
      <c r="E21" s="26" t="s">
        <v>349</v>
      </c>
      <c r="F21" s="26" t="s">
        <v>350</v>
      </c>
      <c r="G21" s="17" t="b">
        <v>1</v>
      </c>
      <c r="H21" s="17" t="s">
        <v>309</v>
      </c>
      <c r="I21" s="22" t="b">
        <v>1</v>
      </c>
      <c r="J21" s="17" t="b">
        <v>1</v>
      </c>
      <c r="K21" s="18" t="b">
        <v>0</v>
      </c>
    </row>
    <row r="22">
      <c r="A22" s="17" t="s">
        <v>336</v>
      </c>
      <c r="B22" s="17" t="s">
        <v>351</v>
      </c>
      <c r="C22" s="17" t="str">
        <f>IFERROR(__xludf.DUMMYFUNCTION("REGEXEXTRACT(B22, ""^\S*\s+(\S+)"")"),"Quezada,")</f>
        <v>Quezada,</v>
      </c>
      <c r="D22" s="17" t="s">
        <v>263</v>
      </c>
      <c r="E22" s="17" t="s">
        <v>337</v>
      </c>
      <c r="F22" s="17" t="s">
        <v>338</v>
      </c>
      <c r="G22" s="17" t="b">
        <v>1</v>
      </c>
      <c r="H22" s="17" t="s">
        <v>309</v>
      </c>
      <c r="I22" s="22" t="b">
        <v>1</v>
      </c>
      <c r="J22" s="18" t="b">
        <v>0</v>
      </c>
      <c r="K22" s="18" t="b">
        <v>0</v>
      </c>
    </row>
    <row r="23">
      <c r="A23" s="17" t="s">
        <v>270</v>
      </c>
      <c r="B23" s="17" t="s">
        <v>352</v>
      </c>
      <c r="C23" s="17" t="str">
        <f>IFERROR(__xludf.DUMMYFUNCTION("REGEXEXTRACT(B23, ""^\S*\s+(\S+)"")"),"Quintana")</f>
        <v>Quintana</v>
      </c>
      <c r="D23" s="17" t="s">
        <v>263</v>
      </c>
      <c r="E23" s="17" t="s">
        <v>271</v>
      </c>
      <c r="F23" s="17" t="s">
        <v>13</v>
      </c>
      <c r="G23" s="17" t="b">
        <v>0</v>
      </c>
      <c r="H23" s="17"/>
      <c r="I23" s="22" t="b">
        <v>1</v>
      </c>
      <c r="J23" s="17" t="b">
        <v>1</v>
      </c>
      <c r="K23" s="18" t="b">
        <v>0</v>
      </c>
    </row>
    <row r="24">
      <c r="A24" s="17" t="s">
        <v>353</v>
      </c>
      <c r="B24" s="17" t="s">
        <v>354</v>
      </c>
      <c r="C24" s="17" t="str">
        <f>IFERROR(__xludf.DUMMYFUNCTION("REGEXEXTRACT(B24, ""^\S*\s+(\S+)"")"),"Castillo")</f>
        <v>Castillo</v>
      </c>
      <c r="D24" s="17" t="s">
        <v>279</v>
      </c>
      <c r="E24" s="17" t="s">
        <v>355</v>
      </c>
      <c r="F24" s="17" t="s">
        <v>356</v>
      </c>
      <c r="G24" s="17" t="b">
        <v>1</v>
      </c>
      <c r="H24" s="17" t="s">
        <v>309</v>
      </c>
      <c r="I24" s="22" t="b">
        <v>1</v>
      </c>
      <c r="J24" s="18" t="b">
        <v>0</v>
      </c>
      <c r="K24" s="18" t="b">
        <v>0</v>
      </c>
    </row>
    <row r="25">
      <c r="A25" s="17" t="s">
        <v>280</v>
      </c>
      <c r="B25" s="17" t="s">
        <v>357</v>
      </c>
      <c r="C25" s="17" t="str">
        <f>IFERROR(__xludf.DUMMYFUNCTION("REGEXEXTRACT(B25, ""^\S*\s+(\S+)"")"),"Palma")</f>
        <v>Palma</v>
      </c>
      <c r="D25" s="17" t="s">
        <v>279</v>
      </c>
      <c r="E25" s="17" t="s">
        <v>281</v>
      </c>
      <c r="F25" s="17" t="s">
        <v>13</v>
      </c>
      <c r="G25" s="17" t="b">
        <v>1</v>
      </c>
      <c r="H25" s="17" t="s">
        <v>309</v>
      </c>
      <c r="I25" s="22" t="b">
        <v>1</v>
      </c>
      <c r="J25" s="17" t="b">
        <v>1</v>
      </c>
      <c r="K25" s="18" t="b">
        <v>0</v>
      </c>
    </row>
    <row r="26">
      <c r="A26" s="17" t="s">
        <v>358</v>
      </c>
      <c r="B26" s="17" t="s">
        <v>357</v>
      </c>
      <c r="C26" s="17" t="str">
        <f>IFERROR(__xludf.DUMMYFUNCTION("REGEXEXTRACT(B26, ""^\S*\s+(\S+)"")"),"Palma")</f>
        <v>Palma</v>
      </c>
      <c r="D26" s="17" t="s">
        <v>279</v>
      </c>
      <c r="E26" s="17" t="s">
        <v>359</v>
      </c>
      <c r="F26" s="17" t="s">
        <v>360</v>
      </c>
      <c r="G26" s="17" t="b">
        <v>1</v>
      </c>
      <c r="H26" s="17" t="s">
        <v>309</v>
      </c>
      <c r="I26" s="22" t="b">
        <v>1</v>
      </c>
      <c r="J26" s="18" t="b">
        <v>0</v>
      </c>
      <c r="K26" s="18" t="b">
        <v>0</v>
      </c>
    </row>
    <row r="27">
      <c r="A27" s="17" t="s">
        <v>292</v>
      </c>
      <c r="B27" s="17" t="s">
        <v>361</v>
      </c>
      <c r="C27" s="17" t="str">
        <f>IFERROR(__xludf.DUMMYFUNCTION("REGEXEXTRACT(B27, ""^\S*\s+(\S+)"")"),"Campillo")</f>
        <v>Campillo</v>
      </c>
      <c r="D27" s="17" t="s">
        <v>288</v>
      </c>
      <c r="E27" s="17" t="s">
        <v>293</v>
      </c>
      <c r="F27" s="17" t="s">
        <v>13</v>
      </c>
      <c r="G27" s="17" t="b">
        <v>1</v>
      </c>
      <c r="H27" s="17" t="s">
        <v>309</v>
      </c>
      <c r="I27" s="22" t="b">
        <v>1</v>
      </c>
      <c r="J27" s="17" t="b">
        <v>1</v>
      </c>
      <c r="K27" s="18" t="b">
        <v>0</v>
      </c>
    </row>
    <row r="28">
      <c r="A28" s="17" t="s">
        <v>362</v>
      </c>
      <c r="B28" s="17" t="s">
        <v>287</v>
      </c>
      <c r="C28" s="17" t="str">
        <f>IFERROR(__xludf.DUMMYFUNCTION("REGEXEXTRACT(B28, ""^\S*\s+(\S+)"")"),"Durán")</f>
        <v>Durán</v>
      </c>
      <c r="D28" s="17" t="s">
        <v>288</v>
      </c>
      <c r="E28" s="17" t="s">
        <v>303</v>
      </c>
      <c r="F28" s="17" t="s">
        <v>13</v>
      </c>
      <c r="G28" s="17" t="b">
        <v>1</v>
      </c>
      <c r="H28" s="17" t="s">
        <v>309</v>
      </c>
      <c r="I28" s="22" t="b">
        <v>1</v>
      </c>
      <c r="J28" s="17" t="b">
        <v>1</v>
      </c>
      <c r="K28" s="18" t="b">
        <v>0</v>
      </c>
    </row>
    <row r="29">
      <c r="A29" s="26" t="s">
        <v>363</v>
      </c>
      <c r="B29" s="17" t="s">
        <v>364</v>
      </c>
      <c r="C29" s="17" t="str">
        <f>IFERROR(__xludf.DUMMYFUNCTION("REGEXEXTRACT(B29, ""^\S*\s+(\S+)"")"),"Galaz")</f>
        <v>Galaz</v>
      </c>
      <c r="D29" s="17" t="s">
        <v>288</v>
      </c>
      <c r="E29" s="23" t="s">
        <v>365</v>
      </c>
      <c r="F29" s="17" t="s">
        <v>13</v>
      </c>
      <c r="G29" s="17" t="b">
        <v>1</v>
      </c>
      <c r="H29" s="17" t="s">
        <v>309</v>
      </c>
      <c r="I29" s="22" t="b">
        <v>1</v>
      </c>
      <c r="J29" s="17" t="b">
        <v>1</v>
      </c>
      <c r="K29" s="18" t="b">
        <v>0</v>
      </c>
    </row>
    <row r="30">
      <c r="A30" s="24" t="s">
        <v>366</v>
      </c>
      <c r="B30" s="17" t="s">
        <v>364</v>
      </c>
      <c r="C30" s="17" t="str">
        <f>IFERROR(__xludf.DUMMYFUNCTION("REGEXEXTRACT(B30, ""^\S*\s+(\S+)"")"),"Galaz")</f>
        <v>Galaz</v>
      </c>
      <c r="D30" s="17" t="s">
        <v>288</v>
      </c>
      <c r="E30" s="24" t="s">
        <v>367</v>
      </c>
      <c r="F30" s="17" t="s">
        <v>368</v>
      </c>
      <c r="G30" s="17" t="b">
        <v>1</v>
      </c>
      <c r="H30" s="17" t="s">
        <v>309</v>
      </c>
      <c r="I30" s="22" t="b">
        <v>1</v>
      </c>
      <c r="J30" s="17" t="b">
        <v>1</v>
      </c>
      <c r="K30" s="18" t="b">
        <v>0</v>
      </c>
    </row>
    <row r="31">
      <c r="A31" s="24" t="s">
        <v>369</v>
      </c>
      <c r="B31" s="17" t="s">
        <v>364</v>
      </c>
      <c r="C31" s="17" t="str">
        <f>IFERROR(__xludf.DUMMYFUNCTION("REGEXEXTRACT(B31, ""^\S*\s+(\S+)"")"),"Galaz")</f>
        <v>Galaz</v>
      </c>
      <c r="D31" s="17" t="s">
        <v>288</v>
      </c>
      <c r="E31" s="24" t="s">
        <v>370</v>
      </c>
      <c r="F31" s="17" t="s">
        <v>350</v>
      </c>
      <c r="G31" s="17" t="b">
        <v>1</v>
      </c>
      <c r="H31" s="17" t="s">
        <v>309</v>
      </c>
      <c r="I31" s="22" t="b">
        <v>1</v>
      </c>
      <c r="J31" s="17" t="b">
        <v>1</v>
      </c>
      <c r="K31" s="18" t="b">
        <v>0</v>
      </c>
    </row>
    <row r="32">
      <c r="A32" s="17" t="s">
        <v>371</v>
      </c>
      <c r="B32" s="17" t="s">
        <v>372</v>
      </c>
      <c r="C32" s="17" t="str">
        <f>IFERROR(__xludf.DUMMYFUNCTION("REGEXEXTRACT(B32, ""^\S*\s+(\S+)"")"),"Lozano")</f>
        <v>Lozano</v>
      </c>
      <c r="D32" s="17" t="s">
        <v>288</v>
      </c>
      <c r="E32" s="17" t="s">
        <v>301</v>
      </c>
      <c r="F32" s="17" t="s">
        <v>13</v>
      </c>
      <c r="G32" s="17" t="b">
        <v>1</v>
      </c>
      <c r="H32" s="17" t="s">
        <v>309</v>
      </c>
      <c r="I32" s="22" t="b">
        <v>1</v>
      </c>
      <c r="J32" s="17" t="b">
        <v>1</v>
      </c>
      <c r="K32" s="27" t="b">
        <v>0</v>
      </c>
    </row>
    <row r="33">
      <c r="A33" s="17" t="s">
        <v>373</v>
      </c>
      <c r="B33" s="17" t="s">
        <v>374</v>
      </c>
      <c r="C33" s="17" t="str">
        <f>IFERROR(__xludf.DUMMYFUNCTION("REGEXEXTRACT(B33, ""^\S*\s+(\S+)"")"),"Madrigal")</f>
        <v>Madrigal</v>
      </c>
      <c r="D33" s="17" t="s">
        <v>288</v>
      </c>
      <c r="E33" s="17" t="s">
        <v>375</v>
      </c>
      <c r="F33" s="17" t="s">
        <v>376</v>
      </c>
      <c r="G33" s="17" t="b">
        <v>1</v>
      </c>
      <c r="H33" s="17" t="s">
        <v>309</v>
      </c>
      <c r="I33" s="22" t="b">
        <v>1</v>
      </c>
      <c r="J33" s="17" t="b">
        <v>0</v>
      </c>
      <c r="K33" s="27" t="b">
        <v>0</v>
      </c>
    </row>
    <row r="34">
      <c r="A34" s="17" t="s">
        <v>294</v>
      </c>
      <c r="B34" s="17" t="s">
        <v>290</v>
      </c>
      <c r="C34" s="17" t="str">
        <f>IFERROR(__xludf.DUMMYFUNCTION("REGEXEXTRACT(B34, ""^\S*\s+(\S+)"")"),"Marambio")</f>
        <v>Marambio</v>
      </c>
      <c r="D34" s="17" t="s">
        <v>288</v>
      </c>
      <c r="E34" s="17" t="s">
        <v>295</v>
      </c>
      <c r="F34" s="17" t="s">
        <v>13</v>
      </c>
      <c r="G34" s="17" t="b">
        <v>1</v>
      </c>
      <c r="H34" s="17" t="s">
        <v>309</v>
      </c>
      <c r="I34" s="22" t="b">
        <v>1</v>
      </c>
      <c r="J34" s="28" t="b">
        <v>1</v>
      </c>
      <c r="K34" s="27" t="b">
        <v>0</v>
      </c>
    </row>
    <row r="35">
      <c r="A35" s="17" t="s">
        <v>377</v>
      </c>
      <c r="B35" s="17" t="s">
        <v>378</v>
      </c>
      <c r="C35" s="17" t="str">
        <f>IFERROR(__xludf.DUMMYFUNCTION("REGEXEXTRACT(B35, ""^\S*\s+(\S+)"")"),"Muñoz")</f>
        <v>Muñoz</v>
      </c>
      <c r="D35" s="17" t="s">
        <v>288</v>
      </c>
      <c r="E35" s="17" t="s">
        <v>379</v>
      </c>
      <c r="F35" s="17" t="s">
        <v>331</v>
      </c>
      <c r="G35" s="17" t="b">
        <v>1</v>
      </c>
      <c r="H35" s="17" t="s">
        <v>309</v>
      </c>
      <c r="I35" s="22" t="b">
        <v>1</v>
      </c>
      <c r="J35" s="28" t="b">
        <v>1</v>
      </c>
      <c r="K35" s="18" t="b">
        <v>0</v>
      </c>
    </row>
    <row r="36">
      <c r="A36" s="17" t="s">
        <v>289</v>
      </c>
      <c r="B36" s="17" t="s">
        <v>380</v>
      </c>
      <c r="C36" s="17" t="str">
        <f>IFERROR(__xludf.DUMMYFUNCTION("REGEXEXTRACT(B36, ""^\S*\s+(\S+)"")"),"Pérez")</f>
        <v>Pérez</v>
      </c>
      <c r="D36" s="17" t="s">
        <v>288</v>
      </c>
      <c r="E36" s="17" t="s">
        <v>290</v>
      </c>
      <c r="F36" s="17" t="s">
        <v>13</v>
      </c>
      <c r="G36" s="17" t="b">
        <v>1</v>
      </c>
      <c r="H36" s="17" t="s">
        <v>309</v>
      </c>
      <c r="I36" s="22" t="b">
        <v>1</v>
      </c>
      <c r="J36" s="28" t="b">
        <v>1</v>
      </c>
      <c r="K36" s="18" t="b">
        <v>0</v>
      </c>
    </row>
    <row r="37">
      <c r="A37" s="17" t="s">
        <v>237</v>
      </c>
      <c r="B37" s="17" t="s">
        <v>381</v>
      </c>
      <c r="C37" s="17" t="str">
        <f>IFERROR(__xludf.DUMMYFUNCTION("REGEXEXTRACT(B37, ""^\S*\s+(\S+)"")"),"Razeto")</f>
        <v>Razeto</v>
      </c>
      <c r="D37" s="17" t="s">
        <v>239</v>
      </c>
      <c r="E37" s="17" t="s">
        <v>238</v>
      </c>
      <c r="F37" s="17" t="s">
        <v>13</v>
      </c>
      <c r="G37" s="17" t="b">
        <v>1</v>
      </c>
      <c r="H37" s="17" t="s">
        <v>309</v>
      </c>
      <c r="I37" s="22" t="b">
        <v>1</v>
      </c>
      <c r="J37" s="28" t="b">
        <v>1</v>
      </c>
      <c r="K37" s="18" t="b">
        <v>0</v>
      </c>
    </row>
    <row r="38">
      <c r="A38" s="17" t="s">
        <v>382</v>
      </c>
      <c r="B38" s="17" t="s">
        <v>381</v>
      </c>
      <c r="C38" s="17" t="str">
        <f>IFERROR(__xludf.DUMMYFUNCTION("REGEXEXTRACT(B38, ""^\S*\s+(\S+)"")"),"Razeto")</f>
        <v>Razeto</v>
      </c>
      <c r="D38" s="17" t="s">
        <v>239</v>
      </c>
      <c r="E38" s="17" t="s">
        <v>383</v>
      </c>
      <c r="F38" s="17" t="s">
        <v>384</v>
      </c>
      <c r="G38" s="17" t="b">
        <v>1</v>
      </c>
      <c r="H38" s="17" t="s">
        <v>309</v>
      </c>
      <c r="I38" s="22" t="b">
        <v>1</v>
      </c>
      <c r="J38" s="17" t="b">
        <v>1</v>
      </c>
      <c r="K38" s="29" t="b">
        <v>0</v>
      </c>
    </row>
    <row r="39">
      <c r="A39" s="17" t="s">
        <v>385</v>
      </c>
      <c r="B39" s="17" t="s">
        <v>386</v>
      </c>
      <c r="C39" s="17" t="str">
        <f>IFERROR(__xludf.DUMMYFUNCTION("REGEXEXTRACT(B39, ""^\S*\s+(\S+)"")"),"Reyes")</f>
        <v>Reyes</v>
      </c>
      <c r="D39" s="17" t="s">
        <v>263</v>
      </c>
      <c r="E39" s="17" t="s">
        <v>387</v>
      </c>
      <c r="F39" s="17" t="s">
        <v>388</v>
      </c>
      <c r="G39" s="17" t="b">
        <v>1</v>
      </c>
      <c r="H39" s="17" t="s">
        <v>309</v>
      </c>
      <c r="I39" s="22" t="b">
        <v>1</v>
      </c>
      <c r="J39" s="17" t="b">
        <v>1</v>
      </c>
      <c r="K39" s="18" t="b">
        <v>0</v>
      </c>
    </row>
    <row r="40">
      <c r="A40" s="17" t="s">
        <v>389</v>
      </c>
      <c r="B40" s="17" t="s">
        <v>386</v>
      </c>
      <c r="C40" s="17" t="str">
        <f>IFERROR(__xludf.DUMMYFUNCTION("REGEXEXTRACT(B40, ""^\S*\s+(\S+)"")"),"Reyes")</f>
        <v>Reyes</v>
      </c>
      <c r="D40" s="17" t="s">
        <v>263</v>
      </c>
      <c r="E40" s="17" t="s">
        <v>390</v>
      </c>
      <c r="F40" s="17" t="s">
        <v>391</v>
      </c>
      <c r="G40" s="17" t="b">
        <v>1</v>
      </c>
      <c r="H40" s="17" t="s">
        <v>309</v>
      </c>
      <c r="I40" s="22" t="b">
        <v>1</v>
      </c>
      <c r="J40" s="18" t="b">
        <v>0</v>
      </c>
      <c r="K40" s="18" t="b">
        <v>0</v>
      </c>
    </row>
    <row r="41">
      <c r="A41" s="17" t="s">
        <v>392</v>
      </c>
      <c r="B41" s="17" t="s">
        <v>393</v>
      </c>
      <c r="C41" s="17" t="str">
        <f>IFERROR(__xludf.DUMMYFUNCTION("REGEXEXTRACT(B41, ""^\S*\s+(\S+)"")"),"Rosell")</f>
        <v>Rosell</v>
      </c>
      <c r="D41" s="17" t="s">
        <v>288</v>
      </c>
      <c r="E41" s="17" t="s">
        <v>394</v>
      </c>
      <c r="F41" s="17" t="s">
        <v>395</v>
      </c>
      <c r="G41" s="17" t="b">
        <v>1</v>
      </c>
      <c r="H41" s="17" t="s">
        <v>309</v>
      </c>
      <c r="I41" s="22" t="b">
        <v>1</v>
      </c>
      <c r="J41" s="17" t="b">
        <v>1</v>
      </c>
      <c r="K41" s="18" t="b">
        <v>0</v>
      </c>
    </row>
    <row r="42">
      <c r="A42" s="17" t="s">
        <v>259</v>
      </c>
      <c r="B42" s="17" t="s">
        <v>396</v>
      </c>
      <c r="C42" s="17" t="str">
        <f>IFERROR(__xludf.DUMMYFUNCTION("REGEXEXTRACT(B42, ""^\S*\s+(\S+)"")"),"Sanhueza")</f>
        <v>Sanhueza</v>
      </c>
      <c r="D42" s="17" t="s">
        <v>247</v>
      </c>
      <c r="E42" s="17" t="s">
        <v>324</v>
      </c>
      <c r="F42" s="17" t="s">
        <v>13</v>
      </c>
      <c r="G42" s="17" t="b">
        <v>1</v>
      </c>
      <c r="H42" s="17" t="s">
        <v>309</v>
      </c>
      <c r="I42" s="22" t="b">
        <v>1</v>
      </c>
      <c r="J42" s="17" t="b">
        <v>1</v>
      </c>
      <c r="K42" s="18" t="b">
        <v>0</v>
      </c>
    </row>
    <row r="43">
      <c r="A43" s="17" t="s">
        <v>397</v>
      </c>
      <c r="B43" s="17" t="s">
        <v>398</v>
      </c>
      <c r="C43" s="17" t="str">
        <f>IFERROR(__xludf.DUMMYFUNCTION("REGEXEXTRACT(B43, ""^\S*\s+(\S+)"")"),"sanhueza")</f>
        <v>sanhueza</v>
      </c>
      <c r="D43" s="17" t="s">
        <v>247</v>
      </c>
      <c r="E43" s="17" t="s">
        <v>399</v>
      </c>
      <c r="F43" s="17" t="s">
        <v>400</v>
      </c>
      <c r="G43" s="17" t="b">
        <v>1</v>
      </c>
      <c r="H43" s="17" t="s">
        <v>309</v>
      </c>
      <c r="I43" s="22" t="b">
        <v>1</v>
      </c>
      <c r="J43" s="18" t="b">
        <v>0</v>
      </c>
      <c r="K43" s="18" t="b">
        <v>0</v>
      </c>
    </row>
    <row r="44">
      <c r="A44" s="17" t="s">
        <v>401</v>
      </c>
      <c r="B44" s="17" t="s">
        <v>402</v>
      </c>
      <c r="C44" s="17" t="str">
        <f>IFERROR(__xludf.DUMMYFUNCTION("REGEXEXTRACT(B44, ""^\S*\s+(\S+)"")"),"Sapiains")</f>
        <v>Sapiains</v>
      </c>
      <c r="D44" s="17" t="s">
        <v>263</v>
      </c>
      <c r="E44" s="17" t="s">
        <v>403</v>
      </c>
      <c r="F44" s="17" t="s">
        <v>404</v>
      </c>
      <c r="G44" s="17" t="b">
        <v>1</v>
      </c>
      <c r="H44" s="17" t="s">
        <v>309</v>
      </c>
      <c r="I44" s="22" t="b">
        <v>1</v>
      </c>
      <c r="J44" s="18" t="b">
        <v>0</v>
      </c>
      <c r="K44" s="18" t="b">
        <v>0</v>
      </c>
    </row>
    <row r="45">
      <c r="A45" s="17" t="s">
        <v>405</v>
      </c>
      <c r="B45" s="17" t="s">
        <v>406</v>
      </c>
      <c r="C45" s="17" t="str">
        <f>IFERROR(__xludf.DUMMYFUNCTION("REGEXEXTRACT(B45, ""^\S*\s+(\S+)"")"),"Saracostti")</f>
        <v>Saracostti</v>
      </c>
      <c r="D45" s="17" t="s">
        <v>263</v>
      </c>
      <c r="E45" s="17" t="s">
        <v>407</v>
      </c>
      <c r="F45" s="17" t="s">
        <v>408</v>
      </c>
      <c r="G45" s="17" t="b">
        <v>1</v>
      </c>
      <c r="H45" s="17" t="s">
        <v>309</v>
      </c>
      <c r="I45" s="22" t="b">
        <v>1</v>
      </c>
      <c r="J45" s="17" t="b">
        <v>1</v>
      </c>
      <c r="K45" s="18" t="b">
        <v>0</v>
      </c>
    </row>
    <row r="46">
      <c r="A46" s="17" t="s">
        <v>298</v>
      </c>
      <c r="B46" s="17" t="s">
        <v>409</v>
      </c>
      <c r="C46" s="17" t="str">
        <f>IFERROR(__xludf.DUMMYFUNCTION("REGEXEXTRACT(B46, ""^\S*\s+(\S+)"")"),"Urquieta")</f>
        <v>Urquieta</v>
      </c>
      <c r="D46" s="17" t="s">
        <v>288</v>
      </c>
      <c r="E46" s="17" t="s">
        <v>299</v>
      </c>
      <c r="F46" s="17" t="s">
        <v>13</v>
      </c>
      <c r="G46" s="17" t="b">
        <v>1</v>
      </c>
      <c r="H46" s="17" t="s">
        <v>309</v>
      </c>
      <c r="I46" s="22" t="b">
        <v>1</v>
      </c>
      <c r="J46" s="17" t="b">
        <v>1</v>
      </c>
      <c r="K46" s="18" t="b">
        <v>0</v>
      </c>
    </row>
    <row r="47">
      <c r="A47" s="17" t="s">
        <v>294</v>
      </c>
      <c r="B47" s="17" t="s">
        <v>410</v>
      </c>
      <c r="C47" s="17" t="str">
        <f>IFERROR(__xludf.DUMMYFUNCTION("REGEXEXTRACT(B47, ""^\S*\s+(\S+)"")"),"Urquieta")</f>
        <v>Urquieta</v>
      </c>
      <c r="D47" s="17" t="s">
        <v>288</v>
      </c>
      <c r="E47" s="17" t="s">
        <v>295</v>
      </c>
      <c r="F47" s="17" t="s">
        <v>13</v>
      </c>
      <c r="G47" s="17" t="b">
        <v>1</v>
      </c>
      <c r="H47" s="17" t="s">
        <v>309</v>
      </c>
      <c r="I47" s="22" t="b">
        <v>1</v>
      </c>
      <c r="J47" s="17" t="b">
        <v>1</v>
      </c>
      <c r="K47" s="18" t="b">
        <v>0</v>
      </c>
    </row>
    <row r="48">
      <c r="A48" s="17" t="s">
        <v>286</v>
      </c>
      <c r="B48" s="17" t="s">
        <v>303</v>
      </c>
      <c r="C48" s="17" t="str">
        <f>IFERROR(__xludf.DUMMYFUNCTION("REGEXEXTRACT(B48, ""^\S*\s+(\S+)"")"),"Vidal")</f>
        <v>Vidal</v>
      </c>
      <c r="D48" s="17" t="s">
        <v>288</v>
      </c>
      <c r="E48" s="17" t="s">
        <v>287</v>
      </c>
      <c r="F48" s="17" t="s">
        <v>13</v>
      </c>
      <c r="G48" s="17" t="b">
        <v>1</v>
      </c>
      <c r="H48" s="17" t="s">
        <v>309</v>
      </c>
      <c r="I48" s="22" t="b">
        <v>1</v>
      </c>
      <c r="J48" s="17" t="b">
        <v>1</v>
      </c>
      <c r="K48" s="18" t="b">
        <v>0</v>
      </c>
    </row>
    <row r="49">
      <c r="A49" s="17" t="s">
        <v>411</v>
      </c>
      <c r="B49" s="17" t="s">
        <v>412</v>
      </c>
      <c r="C49" s="17" t="str">
        <f>IFERROR(__xludf.DUMMYFUNCTION("REGEXEXTRACT(B49, ""^\S*\s+(\S+)"")"),"Zúñiga")</f>
        <v>Zúñiga</v>
      </c>
      <c r="D49" s="17" t="s">
        <v>263</v>
      </c>
      <c r="E49" s="17" t="s">
        <v>413</v>
      </c>
      <c r="F49" s="17" t="s">
        <v>414</v>
      </c>
      <c r="G49" s="17" t="b">
        <v>1</v>
      </c>
      <c r="H49" s="17" t="s">
        <v>309</v>
      </c>
      <c r="I49" s="22" t="b">
        <v>1</v>
      </c>
      <c r="J49" s="17" t="b">
        <v>1</v>
      </c>
      <c r="K49" s="18" t="b">
        <v>0</v>
      </c>
    </row>
    <row r="50">
      <c r="A50" s="17" t="s">
        <v>415</v>
      </c>
      <c r="B50" s="17" t="s">
        <v>416</v>
      </c>
      <c r="C50" s="17" t="str">
        <f>IFERROR(__xludf.DUMMYFUNCTION("REGEXEXTRACT(B50, ""^\S*\s+(\S+)"")"),"Cifuentes")</f>
        <v>Cifuentes</v>
      </c>
      <c r="D50" s="17" t="s">
        <v>239</v>
      </c>
      <c r="E50" s="17" t="s">
        <v>417</v>
      </c>
      <c r="F50" s="17" t="s">
        <v>418</v>
      </c>
      <c r="G50" s="17" t="b">
        <v>1</v>
      </c>
      <c r="H50" s="17" t="s">
        <v>309</v>
      </c>
      <c r="I50" s="22" t="b">
        <v>1</v>
      </c>
      <c r="J50" s="17" t="b">
        <v>1</v>
      </c>
      <c r="K50" s="18" t="b">
        <v>0</v>
      </c>
    </row>
    <row r="51">
      <c r="I51" s="16"/>
    </row>
    <row r="52">
      <c r="D52" s="19"/>
      <c r="G52" s="19"/>
      <c r="H52" s="19"/>
      <c r="I52" s="16"/>
    </row>
    <row r="57">
      <c r="I57" s="16"/>
    </row>
    <row r="58">
      <c r="I58" s="16"/>
    </row>
    <row r="59">
      <c r="I59" s="16"/>
    </row>
    <row r="60">
      <c r="I60" s="16"/>
    </row>
    <row r="61">
      <c r="I61" s="16"/>
    </row>
    <row r="62">
      <c r="I62" s="16"/>
    </row>
    <row r="63">
      <c r="I63" s="16"/>
    </row>
    <row r="64">
      <c r="I64" s="16"/>
    </row>
    <row r="65">
      <c r="I65" s="16"/>
    </row>
    <row r="66">
      <c r="I66" s="16"/>
    </row>
    <row r="67">
      <c r="I67" s="16"/>
    </row>
    <row r="68">
      <c r="I68" s="16"/>
    </row>
    <row r="69">
      <c r="I69" s="16"/>
    </row>
    <row r="70">
      <c r="I70" s="16"/>
    </row>
    <row r="71">
      <c r="I71" s="16"/>
    </row>
    <row r="72">
      <c r="I72" s="16"/>
    </row>
    <row r="73">
      <c r="I73" s="16"/>
    </row>
    <row r="74">
      <c r="I74" s="16"/>
    </row>
    <row r="75">
      <c r="I75" s="16"/>
    </row>
    <row r="76">
      <c r="I76" s="16"/>
    </row>
    <row r="77">
      <c r="I77" s="16"/>
    </row>
    <row r="78">
      <c r="I78" s="16"/>
    </row>
    <row r="79">
      <c r="I79" s="16"/>
    </row>
    <row r="80">
      <c r="I80" s="16"/>
    </row>
    <row r="81">
      <c r="I81" s="16"/>
    </row>
    <row r="82">
      <c r="I82" s="16"/>
    </row>
    <row r="83">
      <c r="I83" s="16"/>
    </row>
    <row r="84">
      <c r="I84" s="16"/>
    </row>
    <row r="85">
      <c r="I85" s="16"/>
    </row>
    <row r="86">
      <c r="I86" s="16"/>
    </row>
    <row r="87">
      <c r="I87" s="16"/>
    </row>
    <row r="88">
      <c r="I88" s="16"/>
    </row>
    <row r="89">
      <c r="I89" s="16"/>
    </row>
    <row r="90">
      <c r="I90" s="16"/>
    </row>
    <row r="91">
      <c r="I91" s="16"/>
    </row>
    <row r="92">
      <c r="I92" s="16"/>
    </row>
    <row r="93">
      <c r="I93" s="16"/>
    </row>
    <row r="94">
      <c r="I94" s="16"/>
    </row>
    <row r="95">
      <c r="I95" s="16"/>
    </row>
    <row r="96">
      <c r="I96" s="16"/>
    </row>
    <row r="97">
      <c r="I97" s="16"/>
    </row>
    <row r="98">
      <c r="I98" s="16"/>
    </row>
    <row r="99">
      <c r="I99" s="16"/>
    </row>
    <row r="100">
      <c r="I100" s="16"/>
    </row>
    <row r="101">
      <c r="I101" s="16"/>
    </row>
    <row r="102">
      <c r="I102" s="16"/>
    </row>
    <row r="103">
      <c r="I103" s="16"/>
    </row>
    <row r="104">
      <c r="I104" s="16"/>
    </row>
    <row r="105">
      <c r="I105" s="16"/>
    </row>
    <row r="106">
      <c r="I106" s="16"/>
    </row>
    <row r="107">
      <c r="I107" s="16"/>
    </row>
    <row r="108">
      <c r="I108" s="16"/>
    </row>
    <row r="109">
      <c r="I109" s="16"/>
    </row>
    <row r="110">
      <c r="I110" s="16"/>
    </row>
    <row r="111">
      <c r="I111" s="16"/>
    </row>
    <row r="112">
      <c r="I112" s="16"/>
    </row>
    <row r="113">
      <c r="I113" s="16"/>
    </row>
    <row r="114">
      <c r="I114" s="16"/>
    </row>
    <row r="115">
      <c r="I115" s="16"/>
    </row>
    <row r="116">
      <c r="I116" s="16"/>
    </row>
    <row r="117">
      <c r="I117" s="16"/>
    </row>
    <row r="118">
      <c r="I118" s="16"/>
    </row>
    <row r="119">
      <c r="I119" s="16"/>
    </row>
    <row r="120">
      <c r="I120" s="16"/>
    </row>
    <row r="121">
      <c r="I121" s="16"/>
    </row>
    <row r="122">
      <c r="I122" s="16"/>
    </row>
    <row r="123">
      <c r="I123" s="16"/>
    </row>
    <row r="124">
      <c r="I124" s="16"/>
    </row>
    <row r="125">
      <c r="I125" s="16"/>
    </row>
    <row r="126">
      <c r="I126" s="16"/>
    </row>
    <row r="127">
      <c r="I127" s="16"/>
    </row>
    <row r="128">
      <c r="I128" s="16"/>
    </row>
    <row r="129">
      <c r="I129" s="16"/>
    </row>
    <row r="130">
      <c r="I130" s="16"/>
    </row>
    <row r="131">
      <c r="I131" s="16"/>
    </row>
    <row r="132">
      <c r="I132" s="16"/>
    </row>
    <row r="133">
      <c r="I133" s="16"/>
    </row>
    <row r="134">
      <c r="I134" s="16"/>
    </row>
    <row r="135">
      <c r="I135" s="16"/>
    </row>
    <row r="136">
      <c r="I136" s="16"/>
    </row>
    <row r="137">
      <c r="I137" s="16"/>
    </row>
    <row r="138">
      <c r="I138" s="16"/>
    </row>
    <row r="139">
      <c r="I139" s="16"/>
    </row>
    <row r="140">
      <c r="I140" s="16"/>
    </row>
    <row r="141">
      <c r="I141" s="16"/>
    </row>
    <row r="142">
      <c r="I142" s="16"/>
    </row>
    <row r="143">
      <c r="I143" s="16"/>
    </row>
    <row r="144">
      <c r="I144" s="16"/>
    </row>
    <row r="145">
      <c r="I145" s="16"/>
    </row>
    <row r="146">
      <c r="I146" s="16"/>
    </row>
    <row r="147">
      <c r="I147" s="16"/>
    </row>
    <row r="148">
      <c r="I148" s="16"/>
    </row>
    <row r="149">
      <c r="I149" s="16"/>
    </row>
    <row r="150">
      <c r="I150" s="16"/>
    </row>
    <row r="151">
      <c r="I151" s="16"/>
    </row>
    <row r="152">
      <c r="I152" s="16"/>
    </row>
    <row r="153">
      <c r="I153" s="16"/>
    </row>
    <row r="154">
      <c r="I154" s="16"/>
    </row>
    <row r="155">
      <c r="I155" s="16"/>
    </row>
    <row r="156">
      <c r="I156" s="16"/>
    </row>
    <row r="157">
      <c r="I157" s="16"/>
    </row>
    <row r="158">
      <c r="I158" s="16"/>
    </row>
    <row r="159">
      <c r="I159" s="16"/>
    </row>
    <row r="160">
      <c r="I160" s="16"/>
    </row>
    <row r="161">
      <c r="I161" s="16"/>
    </row>
    <row r="162">
      <c r="I162" s="16"/>
    </row>
    <row r="163">
      <c r="I163" s="16"/>
    </row>
    <row r="164">
      <c r="I164" s="16"/>
    </row>
    <row r="165">
      <c r="I165" s="16"/>
    </row>
    <row r="166">
      <c r="I166" s="16"/>
    </row>
    <row r="167">
      <c r="I167" s="16"/>
    </row>
    <row r="168">
      <c r="I168" s="16"/>
    </row>
    <row r="169">
      <c r="I169" s="16"/>
    </row>
    <row r="170">
      <c r="I170" s="16"/>
    </row>
    <row r="171">
      <c r="I171" s="16"/>
    </row>
    <row r="172">
      <c r="I172" s="16"/>
    </row>
    <row r="173">
      <c r="I173" s="16"/>
    </row>
    <row r="174">
      <c r="I174" s="16"/>
    </row>
    <row r="175">
      <c r="I175" s="16"/>
    </row>
    <row r="176">
      <c r="I176" s="16"/>
    </row>
    <row r="177">
      <c r="I177" s="16"/>
    </row>
    <row r="178">
      <c r="I178" s="16"/>
    </row>
    <row r="179">
      <c r="I179" s="16"/>
    </row>
    <row r="180">
      <c r="I180" s="16"/>
    </row>
    <row r="181">
      <c r="I181" s="16"/>
    </row>
    <row r="182">
      <c r="I182" s="16"/>
    </row>
    <row r="183">
      <c r="I183" s="16"/>
    </row>
    <row r="184">
      <c r="I184" s="16"/>
    </row>
    <row r="185">
      <c r="I185" s="16"/>
    </row>
    <row r="186">
      <c r="I186" s="16"/>
    </row>
    <row r="187">
      <c r="I187" s="16"/>
    </row>
    <row r="188">
      <c r="I188" s="16"/>
    </row>
    <row r="189">
      <c r="I189" s="16"/>
    </row>
    <row r="190">
      <c r="I190" s="16"/>
    </row>
    <row r="191">
      <c r="I191" s="16"/>
    </row>
    <row r="192">
      <c r="I192" s="16"/>
    </row>
    <row r="193">
      <c r="I193" s="16"/>
    </row>
    <row r="194">
      <c r="I194" s="16"/>
    </row>
    <row r="195">
      <c r="I195" s="16"/>
    </row>
    <row r="196">
      <c r="I196" s="16"/>
    </row>
    <row r="197">
      <c r="I197" s="16"/>
    </row>
    <row r="198">
      <c r="I198" s="16"/>
    </row>
    <row r="199">
      <c r="I199" s="16"/>
    </row>
    <row r="200">
      <c r="I200" s="16"/>
    </row>
    <row r="201">
      <c r="I201" s="16"/>
    </row>
    <row r="202">
      <c r="I202" s="16"/>
    </row>
    <row r="203">
      <c r="I203" s="16"/>
    </row>
    <row r="204">
      <c r="I204" s="16"/>
    </row>
    <row r="205">
      <c r="I205" s="16"/>
    </row>
    <row r="206">
      <c r="I206" s="16"/>
    </row>
    <row r="207">
      <c r="I207" s="16"/>
    </row>
    <row r="208">
      <c r="I208" s="16"/>
    </row>
    <row r="209">
      <c r="I209" s="16"/>
    </row>
    <row r="210">
      <c r="I210" s="16"/>
    </row>
    <row r="211">
      <c r="I211" s="16"/>
    </row>
    <row r="212">
      <c r="I212" s="16"/>
    </row>
    <row r="213">
      <c r="I213" s="16"/>
    </row>
    <row r="214">
      <c r="I214" s="16"/>
    </row>
    <row r="215">
      <c r="I215" s="16"/>
    </row>
    <row r="216">
      <c r="I216" s="16"/>
    </row>
    <row r="217">
      <c r="I217" s="16"/>
    </row>
    <row r="218">
      <c r="I218" s="16"/>
    </row>
    <row r="219">
      <c r="I219" s="16"/>
    </row>
    <row r="220">
      <c r="I220" s="16"/>
    </row>
    <row r="221">
      <c r="I221" s="16"/>
    </row>
    <row r="222">
      <c r="I222" s="16"/>
    </row>
    <row r="223">
      <c r="I223" s="16"/>
    </row>
    <row r="224">
      <c r="I224" s="16"/>
    </row>
    <row r="225">
      <c r="I225" s="16"/>
    </row>
    <row r="226">
      <c r="I226" s="16"/>
    </row>
    <row r="227">
      <c r="I227" s="16"/>
    </row>
    <row r="228">
      <c r="I228" s="16"/>
    </row>
    <row r="229">
      <c r="I229" s="16"/>
    </row>
    <row r="230">
      <c r="I230" s="16"/>
    </row>
    <row r="231">
      <c r="I231" s="16"/>
    </row>
    <row r="232">
      <c r="I232" s="16"/>
    </row>
    <row r="233">
      <c r="I233" s="16"/>
    </row>
    <row r="234">
      <c r="I234" s="16"/>
    </row>
    <row r="235">
      <c r="I235" s="16"/>
    </row>
    <row r="236">
      <c r="I236" s="16"/>
    </row>
    <row r="237">
      <c r="I237" s="16"/>
    </row>
    <row r="238">
      <c r="I238" s="16"/>
    </row>
    <row r="239">
      <c r="I239" s="16"/>
    </row>
    <row r="240">
      <c r="I240" s="16"/>
    </row>
    <row r="241">
      <c r="I241" s="16"/>
    </row>
    <row r="242">
      <c r="I242" s="16"/>
    </row>
    <row r="243">
      <c r="I243" s="16"/>
    </row>
    <row r="244">
      <c r="I244" s="16"/>
    </row>
    <row r="245">
      <c r="I245" s="16"/>
    </row>
    <row r="246">
      <c r="I246" s="16"/>
    </row>
    <row r="247">
      <c r="I247" s="16"/>
    </row>
    <row r="248">
      <c r="I248" s="16"/>
    </row>
    <row r="249">
      <c r="I249" s="16"/>
    </row>
    <row r="250">
      <c r="I250" s="16"/>
    </row>
    <row r="251">
      <c r="I251" s="16"/>
    </row>
    <row r="252">
      <c r="I252" s="16"/>
    </row>
    <row r="253">
      <c r="I253" s="16"/>
    </row>
    <row r="254">
      <c r="I254" s="16"/>
    </row>
    <row r="255">
      <c r="I255" s="16"/>
    </row>
    <row r="256">
      <c r="I256" s="16"/>
    </row>
    <row r="257">
      <c r="I257" s="16"/>
    </row>
    <row r="258">
      <c r="I258" s="16"/>
    </row>
    <row r="259">
      <c r="I259" s="16"/>
    </row>
    <row r="260">
      <c r="I260" s="16"/>
    </row>
    <row r="261">
      <c r="I261" s="16"/>
    </row>
    <row r="262">
      <c r="I262" s="16"/>
    </row>
    <row r="263">
      <c r="I263" s="16"/>
    </row>
    <row r="264">
      <c r="I264" s="16"/>
    </row>
    <row r="265">
      <c r="I265" s="16"/>
    </row>
    <row r="266">
      <c r="I266" s="16"/>
    </row>
    <row r="267">
      <c r="I267" s="16"/>
    </row>
    <row r="268">
      <c r="I268" s="16"/>
    </row>
    <row r="269">
      <c r="I269" s="16"/>
    </row>
    <row r="270">
      <c r="I270" s="16"/>
    </row>
    <row r="271">
      <c r="I271" s="16"/>
    </row>
    <row r="272">
      <c r="I272" s="16"/>
    </row>
    <row r="273">
      <c r="I273" s="16"/>
    </row>
    <row r="274">
      <c r="I274" s="16"/>
    </row>
    <row r="275">
      <c r="I275" s="16"/>
    </row>
    <row r="276">
      <c r="I276" s="16"/>
    </row>
    <row r="277">
      <c r="I277" s="16"/>
    </row>
    <row r="278">
      <c r="I278" s="16"/>
    </row>
    <row r="279">
      <c r="I279" s="16"/>
    </row>
    <row r="280">
      <c r="I280" s="16"/>
    </row>
    <row r="281">
      <c r="I281" s="16"/>
    </row>
    <row r="282">
      <c r="I282" s="16"/>
    </row>
    <row r="283">
      <c r="I283" s="16"/>
    </row>
    <row r="284">
      <c r="I284" s="16"/>
    </row>
    <row r="285">
      <c r="I285" s="16"/>
    </row>
    <row r="286">
      <c r="I286" s="16"/>
    </row>
    <row r="287">
      <c r="I287" s="16"/>
    </row>
    <row r="288">
      <c r="I288" s="16"/>
    </row>
    <row r="289">
      <c r="I289" s="16"/>
    </row>
    <row r="290">
      <c r="I290" s="16"/>
    </row>
    <row r="291">
      <c r="I291" s="16"/>
    </row>
    <row r="292">
      <c r="I292" s="16"/>
    </row>
    <row r="293">
      <c r="I293" s="16"/>
    </row>
    <row r="294">
      <c r="I294" s="16"/>
    </row>
    <row r="295">
      <c r="I295" s="16"/>
    </row>
    <row r="296">
      <c r="I296" s="16"/>
    </row>
    <row r="297">
      <c r="I297" s="16"/>
    </row>
    <row r="298">
      <c r="I298" s="16"/>
    </row>
    <row r="299">
      <c r="I299" s="16"/>
    </row>
    <row r="300">
      <c r="I300" s="16"/>
    </row>
    <row r="301">
      <c r="I301" s="16"/>
    </row>
    <row r="302">
      <c r="I302" s="16"/>
    </row>
    <row r="303">
      <c r="I303" s="16"/>
    </row>
    <row r="304">
      <c r="I304" s="16"/>
    </row>
    <row r="305">
      <c r="I305" s="16"/>
    </row>
    <row r="306">
      <c r="I306" s="16"/>
    </row>
    <row r="307">
      <c r="I307" s="16"/>
    </row>
    <row r="308">
      <c r="I308" s="16"/>
    </row>
    <row r="309">
      <c r="I309" s="16"/>
    </row>
    <row r="310">
      <c r="I310" s="16"/>
    </row>
    <row r="311">
      <c r="I311" s="16"/>
    </row>
    <row r="312">
      <c r="I312" s="16"/>
    </row>
    <row r="313">
      <c r="I313" s="16"/>
    </row>
    <row r="314">
      <c r="I314" s="16"/>
    </row>
    <row r="315">
      <c r="I315" s="16"/>
    </row>
    <row r="316">
      <c r="I316" s="16"/>
    </row>
    <row r="317">
      <c r="I317" s="16"/>
    </row>
    <row r="318">
      <c r="I318" s="16"/>
    </row>
    <row r="319">
      <c r="I319" s="16"/>
    </row>
    <row r="320">
      <c r="I320" s="16"/>
    </row>
    <row r="321">
      <c r="I321" s="16"/>
    </row>
    <row r="322">
      <c r="I322" s="16"/>
    </row>
    <row r="323">
      <c r="I323" s="16"/>
    </row>
    <row r="324">
      <c r="I324" s="16"/>
    </row>
    <row r="325">
      <c r="I325" s="16"/>
    </row>
    <row r="326">
      <c r="I326" s="16"/>
    </row>
    <row r="327">
      <c r="I327" s="16"/>
    </row>
    <row r="328">
      <c r="I328" s="16"/>
    </row>
    <row r="329">
      <c r="I329" s="16"/>
    </row>
    <row r="330">
      <c r="I330" s="16"/>
    </row>
    <row r="331">
      <c r="I331" s="16"/>
    </row>
    <row r="332">
      <c r="I332" s="16"/>
    </row>
    <row r="333">
      <c r="I333" s="16"/>
    </row>
    <row r="334">
      <c r="I334" s="16"/>
    </row>
    <row r="335">
      <c r="I335" s="16"/>
    </row>
    <row r="336">
      <c r="I336" s="16"/>
    </row>
    <row r="337">
      <c r="I337" s="16"/>
    </row>
    <row r="338">
      <c r="I338" s="16"/>
    </row>
    <row r="339">
      <c r="I339" s="16"/>
    </row>
    <row r="340">
      <c r="I340" s="16"/>
    </row>
    <row r="341">
      <c r="I341" s="16"/>
    </row>
    <row r="342">
      <c r="I342" s="16"/>
    </row>
    <row r="343">
      <c r="I343" s="16"/>
    </row>
    <row r="344">
      <c r="I344" s="16"/>
    </row>
    <row r="345">
      <c r="I345" s="16"/>
    </row>
    <row r="346">
      <c r="I346" s="16"/>
    </row>
    <row r="347">
      <c r="I347" s="16"/>
    </row>
    <row r="348">
      <c r="I348" s="16"/>
    </row>
    <row r="349">
      <c r="I349" s="16"/>
    </row>
    <row r="350">
      <c r="I350" s="16"/>
    </row>
    <row r="351">
      <c r="I351" s="16"/>
    </row>
    <row r="352">
      <c r="I352" s="16"/>
    </row>
    <row r="353">
      <c r="I353" s="16"/>
    </row>
    <row r="354">
      <c r="I354" s="16"/>
    </row>
    <row r="355">
      <c r="I355" s="16"/>
    </row>
    <row r="356">
      <c r="I356" s="16"/>
    </row>
    <row r="357">
      <c r="I357" s="16"/>
    </row>
    <row r="358">
      <c r="I358" s="16"/>
    </row>
    <row r="359">
      <c r="I359" s="16"/>
    </row>
    <row r="360">
      <c r="I360" s="16"/>
    </row>
    <row r="361">
      <c r="I361" s="16"/>
    </row>
    <row r="362">
      <c r="I362" s="16"/>
    </row>
    <row r="363">
      <c r="I363" s="16"/>
    </row>
    <row r="364">
      <c r="I364" s="16"/>
    </row>
    <row r="365">
      <c r="I365" s="16"/>
    </row>
    <row r="366">
      <c r="I366" s="16"/>
    </row>
    <row r="367">
      <c r="I367" s="16"/>
    </row>
    <row r="368">
      <c r="I368" s="16"/>
    </row>
    <row r="369">
      <c r="I369" s="16"/>
    </row>
    <row r="370">
      <c r="I370" s="16"/>
    </row>
    <row r="371">
      <c r="I371" s="16"/>
    </row>
    <row r="372">
      <c r="I372" s="16"/>
    </row>
    <row r="373">
      <c r="I373" s="16"/>
    </row>
    <row r="374">
      <c r="I374" s="16"/>
    </row>
    <row r="375">
      <c r="I375" s="16"/>
    </row>
    <row r="376">
      <c r="I376" s="16"/>
    </row>
    <row r="377">
      <c r="I377" s="16"/>
    </row>
    <row r="378">
      <c r="I378" s="16"/>
    </row>
    <row r="379">
      <c r="I379" s="16"/>
    </row>
    <row r="380">
      <c r="I380" s="16"/>
    </row>
    <row r="381">
      <c r="I381" s="16"/>
    </row>
    <row r="382">
      <c r="I382" s="16"/>
    </row>
    <row r="383">
      <c r="I383" s="16"/>
    </row>
    <row r="384">
      <c r="I384" s="16"/>
    </row>
    <row r="385">
      <c r="I385" s="16"/>
    </row>
    <row r="386">
      <c r="I386" s="16"/>
    </row>
    <row r="387">
      <c r="I387" s="16"/>
    </row>
    <row r="388">
      <c r="I388" s="16"/>
    </row>
    <row r="389">
      <c r="I389" s="16"/>
    </row>
    <row r="390">
      <c r="I390" s="16"/>
    </row>
    <row r="391">
      <c r="I391" s="16"/>
    </row>
    <row r="392">
      <c r="I392" s="16"/>
    </row>
    <row r="393">
      <c r="I393" s="16"/>
    </row>
    <row r="394">
      <c r="I394" s="16"/>
    </row>
    <row r="395">
      <c r="I395" s="16"/>
    </row>
    <row r="396">
      <c r="I396" s="16"/>
    </row>
    <row r="397">
      <c r="I397" s="16"/>
    </row>
    <row r="398">
      <c r="I398" s="16"/>
    </row>
    <row r="399">
      <c r="I399" s="16"/>
    </row>
    <row r="400">
      <c r="I400" s="16"/>
    </row>
    <row r="401">
      <c r="I401" s="16"/>
    </row>
    <row r="402">
      <c r="I402" s="16"/>
    </row>
    <row r="403">
      <c r="I403" s="16"/>
    </row>
    <row r="404">
      <c r="I404" s="16"/>
    </row>
    <row r="405">
      <c r="I405" s="16"/>
    </row>
    <row r="406">
      <c r="I406" s="16"/>
    </row>
    <row r="407">
      <c r="I407" s="16"/>
    </row>
    <row r="408">
      <c r="I408" s="16"/>
    </row>
    <row r="409">
      <c r="I409" s="16"/>
    </row>
    <row r="410">
      <c r="I410" s="16"/>
    </row>
    <row r="411">
      <c r="I411" s="16"/>
    </row>
    <row r="412">
      <c r="I412" s="16"/>
    </row>
    <row r="413">
      <c r="I413" s="16"/>
    </row>
    <row r="414">
      <c r="I414" s="16"/>
    </row>
    <row r="415">
      <c r="I415" s="16"/>
    </row>
    <row r="416">
      <c r="I416" s="16"/>
    </row>
    <row r="417">
      <c r="I417" s="16"/>
    </row>
    <row r="418">
      <c r="I418" s="16"/>
    </row>
    <row r="419">
      <c r="I419" s="16"/>
    </row>
    <row r="420">
      <c r="I420" s="16"/>
    </row>
    <row r="421">
      <c r="I421" s="16"/>
    </row>
    <row r="422">
      <c r="I422" s="16"/>
    </row>
    <row r="423">
      <c r="I423" s="16"/>
    </row>
    <row r="424">
      <c r="I424" s="16"/>
    </row>
    <row r="425">
      <c r="I425" s="16"/>
    </row>
    <row r="426">
      <c r="I426" s="16"/>
    </row>
    <row r="427">
      <c r="I427" s="16"/>
    </row>
    <row r="428">
      <c r="I428" s="16"/>
    </row>
    <row r="429">
      <c r="I429" s="16"/>
    </row>
    <row r="430">
      <c r="I430" s="16"/>
    </row>
    <row r="431">
      <c r="I431" s="16"/>
    </row>
    <row r="432">
      <c r="I432" s="16"/>
    </row>
    <row r="433">
      <c r="I433" s="16"/>
    </row>
    <row r="434">
      <c r="I434" s="16"/>
    </row>
    <row r="435">
      <c r="I435" s="16"/>
    </row>
    <row r="436">
      <c r="I436" s="16"/>
    </row>
    <row r="437">
      <c r="I437" s="16"/>
    </row>
    <row r="438">
      <c r="I438" s="16"/>
    </row>
    <row r="439">
      <c r="I439" s="16"/>
    </row>
    <row r="440">
      <c r="I440" s="16"/>
    </row>
    <row r="441">
      <c r="I441" s="16"/>
    </row>
    <row r="442">
      <c r="I442" s="16"/>
    </row>
    <row r="443">
      <c r="I443" s="16"/>
    </row>
    <row r="444">
      <c r="I444" s="16"/>
    </row>
    <row r="445">
      <c r="I445" s="16"/>
    </row>
    <row r="446">
      <c r="I446" s="16"/>
    </row>
    <row r="447">
      <c r="I447" s="16"/>
    </row>
    <row r="448">
      <c r="I448" s="16"/>
    </row>
    <row r="449">
      <c r="I449" s="16"/>
    </row>
    <row r="450">
      <c r="I450" s="16"/>
    </row>
    <row r="451">
      <c r="I451" s="16"/>
    </row>
    <row r="452">
      <c r="I452" s="16"/>
    </row>
    <row r="453">
      <c r="I453" s="16"/>
    </row>
    <row r="454">
      <c r="I454" s="16"/>
    </row>
    <row r="455">
      <c r="I455" s="16"/>
    </row>
    <row r="456">
      <c r="I456" s="16"/>
    </row>
    <row r="457">
      <c r="I457" s="16"/>
    </row>
    <row r="458">
      <c r="I458" s="16"/>
    </row>
    <row r="459">
      <c r="I459" s="16"/>
    </row>
    <row r="460">
      <c r="I460" s="16"/>
    </row>
    <row r="461">
      <c r="I461" s="16"/>
    </row>
    <row r="462">
      <c r="I462" s="16"/>
    </row>
    <row r="463">
      <c r="I463" s="16"/>
    </row>
    <row r="464">
      <c r="I464" s="16"/>
    </row>
    <row r="465">
      <c r="I465" s="16"/>
    </row>
    <row r="466">
      <c r="I466" s="16"/>
    </row>
    <row r="467">
      <c r="I467" s="16"/>
    </row>
    <row r="468">
      <c r="I468" s="16"/>
    </row>
    <row r="469">
      <c r="I469" s="16"/>
    </row>
    <row r="470">
      <c r="I470" s="16"/>
    </row>
    <row r="471">
      <c r="I471" s="16"/>
    </row>
    <row r="472">
      <c r="I472" s="16"/>
    </row>
    <row r="473">
      <c r="I473" s="16"/>
    </row>
    <row r="474">
      <c r="I474" s="16"/>
    </row>
    <row r="475">
      <c r="I475" s="16"/>
    </row>
    <row r="476">
      <c r="I476" s="16"/>
    </row>
    <row r="477">
      <c r="I477" s="16"/>
    </row>
    <row r="478">
      <c r="I478" s="16"/>
    </row>
    <row r="479">
      <c r="I479" s="16"/>
    </row>
    <row r="480">
      <c r="I480" s="16"/>
    </row>
    <row r="481">
      <c r="I481" s="16"/>
    </row>
    <row r="482">
      <c r="I482" s="16"/>
    </row>
    <row r="483">
      <c r="I483" s="16"/>
    </row>
    <row r="484">
      <c r="I484" s="16"/>
    </row>
    <row r="485">
      <c r="I485" s="16"/>
    </row>
    <row r="486">
      <c r="I486" s="16"/>
    </row>
    <row r="487">
      <c r="I487" s="16"/>
    </row>
    <row r="488">
      <c r="I488" s="16"/>
    </row>
    <row r="489">
      <c r="I489" s="16"/>
    </row>
    <row r="490">
      <c r="I490" s="16"/>
    </row>
    <row r="491">
      <c r="I491" s="16"/>
    </row>
    <row r="492">
      <c r="I492" s="16"/>
    </row>
    <row r="493">
      <c r="I493" s="16"/>
    </row>
    <row r="494">
      <c r="I494" s="16"/>
    </row>
    <row r="495">
      <c r="I495" s="16"/>
    </row>
    <row r="496">
      <c r="I496" s="16"/>
    </row>
    <row r="497">
      <c r="I497" s="16"/>
    </row>
    <row r="498">
      <c r="I498" s="16"/>
    </row>
    <row r="499">
      <c r="I499" s="16"/>
    </row>
    <row r="500">
      <c r="I500" s="16"/>
    </row>
    <row r="501">
      <c r="I501" s="16"/>
    </row>
    <row r="502">
      <c r="I502" s="16"/>
    </row>
    <row r="503">
      <c r="I503" s="16"/>
    </row>
    <row r="504">
      <c r="I504" s="16"/>
    </row>
    <row r="505">
      <c r="I505" s="16"/>
    </row>
    <row r="506">
      <c r="I506" s="16"/>
    </row>
    <row r="507">
      <c r="I507" s="16"/>
    </row>
    <row r="508">
      <c r="I508" s="16"/>
    </row>
    <row r="509">
      <c r="I509" s="16"/>
    </row>
    <row r="510">
      <c r="I510" s="16"/>
    </row>
    <row r="511">
      <c r="I511" s="16"/>
    </row>
    <row r="512">
      <c r="I512" s="16"/>
    </row>
    <row r="513">
      <c r="I513" s="16"/>
    </row>
    <row r="514">
      <c r="I514" s="16"/>
    </row>
    <row r="515">
      <c r="I515" s="16"/>
    </row>
    <row r="516">
      <c r="I516" s="16"/>
    </row>
    <row r="517">
      <c r="I517" s="16"/>
    </row>
    <row r="518">
      <c r="I518" s="16"/>
    </row>
    <row r="519">
      <c r="I519" s="16"/>
    </row>
    <row r="520">
      <c r="I520" s="16"/>
    </row>
    <row r="521">
      <c r="I521" s="16"/>
    </row>
    <row r="522">
      <c r="I522" s="16"/>
    </row>
    <row r="523">
      <c r="I523" s="16"/>
    </row>
    <row r="524">
      <c r="I524" s="16"/>
    </row>
    <row r="525">
      <c r="I525" s="16"/>
    </row>
    <row r="526">
      <c r="I526" s="16"/>
    </row>
    <row r="527">
      <c r="I527" s="16"/>
    </row>
    <row r="528">
      <c r="I528" s="16"/>
    </row>
    <row r="529">
      <c r="I529" s="16"/>
    </row>
    <row r="530">
      <c r="I530" s="16"/>
    </row>
    <row r="531">
      <c r="I531" s="16"/>
    </row>
    <row r="532">
      <c r="I532" s="16"/>
    </row>
    <row r="533">
      <c r="I533" s="16"/>
    </row>
    <row r="534">
      <c r="I534" s="16"/>
    </row>
    <row r="535">
      <c r="I535" s="16"/>
    </row>
    <row r="536">
      <c r="I536" s="16"/>
    </row>
    <row r="537">
      <c r="I537" s="16"/>
    </row>
    <row r="538">
      <c r="I538" s="16"/>
    </row>
    <row r="539">
      <c r="I539" s="16"/>
    </row>
    <row r="540">
      <c r="I540" s="16"/>
    </row>
    <row r="541">
      <c r="I541" s="16"/>
    </row>
    <row r="542">
      <c r="I542" s="16"/>
    </row>
    <row r="543">
      <c r="I543" s="16"/>
    </row>
    <row r="544">
      <c r="I544" s="16"/>
    </row>
    <row r="545">
      <c r="I545" s="16"/>
    </row>
    <row r="546">
      <c r="I546" s="16"/>
    </row>
    <row r="547">
      <c r="I547" s="16"/>
    </row>
    <row r="548">
      <c r="I548" s="16"/>
    </row>
    <row r="549">
      <c r="I549" s="16"/>
    </row>
    <row r="550">
      <c r="I550" s="16"/>
    </row>
    <row r="551">
      <c r="I551" s="16"/>
    </row>
    <row r="552">
      <c r="I552" s="16"/>
    </row>
    <row r="553">
      <c r="I553" s="16"/>
    </row>
    <row r="554">
      <c r="I554" s="16"/>
    </row>
    <row r="555">
      <c r="I555" s="16"/>
    </row>
    <row r="556">
      <c r="I556" s="16"/>
    </row>
    <row r="557">
      <c r="I557" s="16"/>
    </row>
    <row r="558">
      <c r="I558" s="16"/>
    </row>
    <row r="559">
      <c r="I559" s="16"/>
    </row>
    <row r="560">
      <c r="I560" s="16"/>
    </row>
    <row r="561">
      <c r="I561" s="16"/>
    </row>
    <row r="562">
      <c r="I562" s="16"/>
    </row>
    <row r="563">
      <c r="I563" s="16"/>
    </row>
    <row r="564">
      <c r="I564" s="16"/>
    </row>
    <row r="565">
      <c r="I565" s="16"/>
    </row>
    <row r="566">
      <c r="I566" s="16"/>
    </row>
    <row r="567">
      <c r="I567" s="16"/>
    </row>
    <row r="568">
      <c r="I568" s="16"/>
    </row>
    <row r="569">
      <c r="I569" s="16"/>
    </row>
    <row r="570">
      <c r="I570" s="16"/>
    </row>
    <row r="571">
      <c r="I571" s="16"/>
    </row>
    <row r="572">
      <c r="I572" s="16"/>
    </row>
    <row r="573">
      <c r="I573" s="16"/>
    </row>
    <row r="574">
      <c r="I574" s="16"/>
    </row>
    <row r="575">
      <c r="I575" s="16"/>
    </row>
    <row r="576">
      <c r="I576" s="16"/>
    </row>
    <row r="577">
      <c r="I577" s="16"/>
    </row>
    <row r="578">
      <c r="I578" s="16"/>
    </row>
    <row r="579">
      <c r="I579" s="16"/>
    </row>
    <row r="580">
      <c r="I580" s="16"/>
    </row>
    <row r="581">
      <c r="I581" s="16"/>
    </row>
    <row r="582">
      <c r="I582" s="16"/>
    </row>
    <row r="583">
      <c r="I583" s="16"/>
    </row>
    <row r="584">
      <c r="I584" s="16"/>
    </row>
    <row r="585">
      <c r="I585" s="16"/>
    </row>
    <row r="586">
      <c r="I586" s="16"/>
    </row>
    <row r="587">
      <c r="I587" s="16"/>
    </row>
    <row r="588">
      <c r="I588" s="16"/>
    </row>
    <row r="589">
      <c r="I589" s="16"/>
    </row>
    <row r="590">
      <c r="I590" s="16"/>
    </row>
    <row r="591">
      <c r="I591" s="16"/>
    </row>
    <row r="592">
      <c r="I592" s="16"/>
    </row>
    <row r="593">
      <c r="I593" s="16"/>
    </row>
    <row r="594">
      <c r="I594" s="16"/>
    </row>
    <row r="595">
      <c r="I595" s="16"/>
    </row>
    <row r="596">
      <c r="I596" s="16"/>
    </row>
    <row r="597">
      <c r="I597" s="16"/>
    </row>
    <row r="598">
      <c r="I598" s="16"/>
    </row>
    <row r="599">
      <c r="I599" s="16"/>
    </row>
    <row r="600">
      <c r="I600" s="16"/>
    </row>
    <row r="601">
      <c r="I601" s="16"/>
    </row>
    <row r="602">
      <c r="I602" s="16"/>
    </row>
    <row r="603">
      <c r="I603" s="16"/>
    </row>
    <row r="604">
      <c r="I604" s="16"/>
    </row>
    <row r="605">
      <c r="I605" s="16"/>
    </row>
    <row r="606">
      <c r="I606" s="16"/>
    </row>
    <row r="607">
      <c r="I607" s="16"/>
    </row>
    <row r="608">
      <c r="I608" s="16"/>
    </row>
    <row r="609">
      <c r="I609" s="16"/>
    </row>
    <row r="610">
      <c r="I610" s="16"/>
    </row>
    <row r="611">
      <c r="I611" s="16"/>
    </row>
    <row r="612">
      <c r="I612" s="16"/>
    </row>
    <row r="613">
      <c r="I613" s="16"/>
    </row>
    <row r="614">
      <c r="I614" s="16"/>
    </row>
    <row r="615">
      <c r="I615" s="16"/>
    </row>
    <row r="616">
      <c r="I616" s="16"/>
    </row>
    <row r="617">
      <c r="I617" s="16"/>
    </row>
    <row r="618">
      <c r="I618" s="16"/>
    </row>
    <row r="619">
      <c r="I619" s="16"/>
    </row>
    <row r="620">
      <c r="I620" s="16"/>
    </row>
    <row r="621">
      <c r="I621" s="16"/>
    </row>
    <row r="622">
      <c r="I622" s="16"/>
    </row>
    <row r="623">
      <c r="I623" s="16"/>
    </row>
    <row r="624">
      <c r="I624" s="16"/>
    </row>
    <row r="625">
      <c r="I625" s="16"/>
    </row>
    <row r="626">
      <c r="I626" s="16"/>
    </row>
    <row r="627">
      <c r="I627" s="16"/>
    </row>
    <row r="628">
      <c r="I628" s="16"/>
    </row>
    <row r="629">
      <c r="I629" s="16"/>
    </row>
    <row r="630">
      <c r="I630" s="16"/>
    </row>
    <row r="631">
      <c r="I631" s="16"/>
    </row>
    <row r="632">
      <c r="I632" s="16"/>
    </row>
    <row r="633">
      <c r="I633" s="16"/>
    </row>
    <row r="634">
      <c r="I634" s="16"/>
    </row>
    <row r="635">
      <c r="I635" s="16"/>
    </row>
    <row r="636">
      <c r="I636" s="16"/>
    </row>
    <row r="637">
      <c r="I637" s="16"/>
    </row>
    <row r="638">
      <c r="I638" s="16"/>
    </row>
    <row r="639">
      <c r="I639" s="16"/>
    </row>
    <row r="640">
      <c r="I640" s="16"/>
    </row>
    <row r="641">
      <c r="I641" s="16"/>
    </row>
    <row r="642">
      <c r="I642" s="16"/>
    </row>
    <row r="643">
      <c r="I643" s="16"/>
    </row>
    <row r="644">
      <c r="I644" s="16"/>
    </row>
    <row r="645">
      <c r="I645" s="16"/>
    </row>
    <row r="646">
      <c r="I646" s="16"/>
    </row>
    <row r="647">
      <c r="I647" s="16"/>
    </row>
    <row r="648">
      <c r="I648" s="16"/>
    </row>
    <row r="649">
      <c r="I649" s="16"/>
    </row>
    <row r="650">
      <c r="I650" s="16"/>
    </row>
    <row r="651">
      <c r="I651" s="16"/>
    </row>
    <row r="652">
      <c r="I652" s="16"/>
    </row>
    <row r="653">
      <c r="I653" s="16"/>
    </row>
    <row r="654">
      <c r="I654" s="16"/>
    </row>
    <row r="655">
      <c r="I655" s="16"/>
    </row>
    <row r="656">
      <c r="I656" s="16"/>
    </row>
    <row r="657">
      <c r="I657" s="16"/>
    </row>
    <row r="658">
      <c r="I658" s="16"/>
    </row>
    <row r="659">
      <c r="I659" s="16"/>
    </row>
    <row r="660">
      <c r="I660" s="16"/>
    </row>
    <row r="661">
      <c r="I661" s="16"/>
    </row>
    <row r="662">
      <c r="I662" s="16"/>
    </row>
    <row r="663">
      <c r="I663" s="16"/>
    </row>
    <row r="664">
      <c r="I664" s="16"/>
    </row>
    <row r="665">
      <c r="I665" s="16"/>
    </row>
    <row r="666">
      <c r="I666" s="16"/>
    </row>
    <row r="667">
      <c r="I667" s="16"/>
    </row>
    <row r="668">
      <c r="I668" s="16"/>
    </row>
    <row r="669">
      <c r="I669" s="16"/>
    </row>
    <row r="670">
      <c r="I670" s="16"/>
    </row>
    <row r="671">
      <c r="I671" s="16"/>
    </row>
    <row r="672">
      <c r="I672" s="16"/>
    </row>
    <row r="673">
      <c r="I673" s="16"/>
    </row>
    <row r="674">
      <c r="I674" s="16"/>
    </row>
    <row r="675">
      <c r="I675" s="16"/>
    </row>
    <row r="676">
      <c r="I676" s="16"/>
    </row>
    <row r="677">
      <c r="I677" s="16"/>
    </row>
    <row r="678">
      <c r="I678" s="16"/>
    </row>
    <row r="679">
      <c r="I679" s="16"/>
    </row>
    <row r="680">
      <c r="I680" s="16"/>
    </row>
    <row r="681">
      <c r="I681" s="16"/>
    </row>
    <row r="682">
      <c r="I682" s="16"/>
    </row>
    <row r="683">
      <c r="I683" s="16"/>
    </row>
    <row r="684">
      <c r="I684" s="16"/>
    </row>
    <row r="685">
      <c r="I685" s="16"/>
    </row>
    <row r="686">
      <c r="I686" s="16"/>
    </row>
    <row r="687">
      <c r="I687" s="16"/>
    </row>
    <row r="688">
      <c r="I688" s="16"/>
    </row>
    <row r="689">
      <c r="I689" s="16"/>
    </row>
    <row r="690">
      <c r="I690" s="16"/>
    </row>
    <row r="691">
      <c r="I691" s="16"/>
    </row>
    <row r="692">
      <c r="I692" s="16"/>
    </row>
    <row r="693">
      <c r="I693" s="16"/>
    </row>
    <row r="694">
      <c r="I694" s="16"/>
    </row>
    <row r="695">
      <c r="I695" s="16"/>
    </row>
    <row r="696">
      <c r="I696" s="16"/>
    </row>
    <row r="697">
      <c r="I697" s="16"/>
    </row>
    <row r="698">
      <c r="I698" s="16"/>
    </row>
    <row r="699">
      <c r="I699" s="16"/>
    </row>
    <row r="700">
      <c r="I700" s="16"/>
    </row>
    <row r="701">
      <c r="I701" s="16"/>
    </row>
    <row r="702">
      <c r="I702" s="16"/>
    </row>
    <row r="703">
      <c r="I703" s="16"/>
    </row>
    <row r="704">
      <c r="I704" s="16"/>
    </row>
    <row r="705">
      <c r="I705" s="16"/>
    </row>
    <row r="706">
      <c r="I706" s="16"/>
    </row>
    <row r="707">
      <c r="I707" s="16"/>
    </row>
    <row r="708">
      <c r="I708" s="16"/>
    </row>
    <row r="709">
      <c r="I709" s="16"/>
    </row>
    <row r="710">
      <c r="I710" s="16"/>
    </row>
    <row r="711">
      <c r="I711" s="16"/>
    </row>
    <row r="712">
      <c r="I712" s="16"/>
    </row>
    <row r="713">
      <c r="I713" s="16"/>
    </row>
    <row r="714">
      <c r="I714" s="16"/>
    </row>
    <row r="715">
      <c r="I715" s="16"/>
    </row>
    <row r="716">
      <c r="I716" s="16"/>
    </row>
    <row r="717">
      <c r="I717" s="16"/>
    </row>
    <row r="718">
      <c r="I718" s="16"/>
    </row>
    <row r="719">
      <c r="I719" s="16"/>
    </row>
    <row r="720">
      <c r="I720" s="16"/>
    </row>
    <row r="721">
      <c r="I721" s="16"/>
    </row>
    <row r="722">
      <c r="I722" s="16"/>
    </row>
    <row r="723">
      <c r="I723" s="16"/>
    </row>
    <row r="724">
      <c r="I724" s="16"/>
    </row>
    <row r="725">
      <c r="I725" s="16"/>
    </row>
    <row r="726">
      <c r="I726" s="16"/>
    </row>
    <row r="727">
      <c r="I727" s="16"/>
    </row>
    <row r="728">
      <c r="I728" s="16"/>
    </row>
    <row r="729">
      <c r="I729" s="16"/>
    </row>
    <row r="730">
      <c r="I730" s="16"/>
    </row>
    <row r="731">
      <c r="I731" s="16"/>
    </row>
    <row r="732">
      <c r="I732" s="16"/>
    </row>
    <row r="733">
      <c r="I733" s="16"/>
    </row>
    <row r="734">
      <c r="I734" s="16"/>
    </row>
    <row r="735">
      <c r="I735" s="16"/>
    </row>
    <row r="736">
      <c r="I736" s="16"/>
    </row>
    <row r="737">
      <c r="I737" s="16"/>
    </row>
    <row r="738">
      <c r="I738" s="16"/>
    </row>
    <row r="739">
      <c r="I739" s="16"/>
    </row>
    <row r="740">
      <c r="I740" s="16"/>
    </row>
    <row r="741">
      <c r="I741" s="16"/>
    </row>
    <row r="742">
      <c r="I742" s="16"/>
    </row>
    <row r="743">
      <c r="I743" s="16"/>
    </row>
    <row r="744">
      <c r="I744" s="16"/>
    </row>
    <row r="745">
      <c r="I745" s="16"/>
    </row>
    <row r="746">
      <c r="I746" s="16"/>
    </row>
    <row r="747">
      <c r="I747" s="16"/>
    </row>
    <row r="748">
      <c r="I748" s="16"/>
    </row>
    <row r="749">
      <c r="I749" s="16"/>
    </row>
    <row r="750">
      <c r="I750" s="16"/>
    </row>
    <row r="751">
      <c r="I751" s="16"/>
    </row>
    <row r="752">
      <c r="I752" s="16"/>
    </row>
    <row r="753">
      <c r="I753" s="16"/>
    </row>
    <row r="754">
      <c r="I754" s="16"/>
    </row>
    <row r="755">
      <c r="I755" s="16"/>
    </row>
    <row r="756">
      <c r="I756" s="16"/>
    </row>
    <row r="757">
      <c r="I757" s="16"/>
    </row>
    <row r="758">
      <c r="I758" s="16"/>
    </row>
    <row r="759">
      <c r="I759" s="16"/>
    </row>
    <row r="760">
      <c r="I760" s="16"/>
    </row>
    <row r="761">
      <c r="I761" s="16"/>
    </row>
    <row r="762">
      <c r="I762" s="16"/>
    </row>
    <row r="763">
      <c r="I763" s="16"/>
    </row>
    <row r="764">
      <c r="I764" s="16"/>
    </row>
    <row r="765">
      <c r="I765" s="16"/>
    </row>
    <row r="766">
      <c r="I766" s="16"/>
    </row>
    <row r="767">
      <c r="I767" s="16"/>
    </row>
    <row r="768">
      <c r="I768" s="16"/>
    </row>
    <row r="769">
      <c r="I769" s="16"/>
    </row>
    <row r="770">
      <c r="I770" s="16"/>
    </row>
    <row r="771">
      <c r="I771" s="16"/>
    </row>
    <row r="772">
      <c r="I772" s="16"/>
    </row>
    <row r="773">
      <c r="I773" s="16"/>
    </row>
    <row r="774">
      <c r="I774" s="16"/>
    </row>
    <row r="775">
      <c r="I775" s="16"/>
    </row>
    <row r="776">
      <c r="I776" s="16"/>
    </row>
    <row r="777">
      <c r="I777" s="16"/>
    </row>
    <row r="778">
      <c r="I778" s="16"/>
    </row>
    <row r="779">
      <c r="I779" s="16"/>
    </row>
    <row r="780">
      <c r="I780" s="16"/>
    </row>
    <row r="781">
      <c r="I781" s="16"/>
    </row>
    <row r="782">
      <c r="I782" s="16"/>
    </row>
    <row r="783">
      <c r="I783" s="16"/>
    </row>
    <row r="784">
      <c r="I784" s="16"/>
    </row>
    <row r="785">
      <c r="I785" s="16"/>
    </row>
    <row r="786">
      <c r="I786" s="16"/>
    </row>
    <row r="787">
      <c r="I787" s="16"/>
    </row>
    <row r="788">
      <c r="I788" s="16"/>
    </row>
    <row r="789">
      <c r="I789" s="16"/>
    </row>
    <row r="790">
      <c r="I790" s="16"/>
    </row>
    <row r="791">
      <c r="I791" s="16"/>
    </row>
    <row r="792">
      <c r="I792" s="16"/>
    </row>
    <row r="793">
      <c r="I793" s="16"/>
    </row>
    <row r="794">
      <c r="I794" s="16"/>
    </row>
    <row r="795">
      <c r="I795" s="16"/>
    </row>
    <row r="796">
      <c r="I796" s="16"/>
    </row>
    <row r="797">
      <c r="I797" s="16"/>
    </row>
    <row r="798">
      <c r="I798" s="16"/>
    </row>
    <row r="799">
      <c r="I799" s="16"/>
    </row>
    <row r="800">
      <c r="I800" s="16"/>
    </row>
    <row r="801">
      <c r="I801" s="16"/>
    </row>
    <row r="802">
      <c r="I802" s="16"/>
    </row>
    <row r="803">
      <c r="I803" s="16"/>
    </row>
    <row r="804">
      <c r="I804" s="16"/>
    </row>
    <row r="805">
      <c r="I805" s="16"/>
    </row>
    <row r="806">
      <c r="I806" s="16"/>
    </row>
    <row r="807">
      <c r="I807" s="16"/>
    </row>
    <row r="808">
      <c r="I808" s="16"/>
    </row>
    <row r="809">
      <c r="I809" s="16"/>
    </row>
    <row r="810">
      <c r="I810" s="16"/>
    </row>
    <row r="811">
      <c r="I811" s="16"/>
    </row>
    <row r="812">
      <c r="I812" s="16"/>
    </row>
    <row r="813">
      <c r="I813" s="16"/>
    </row>
    <row r="814">
      <c r="I814" s="16"/>
    </row>
    <row r="815">
      <c r="I815" s="16"/>
    </row>
    <row r="816">
      <c r="I816" s="16"/>
    </row>
    <row r="817">
      <c r="I817" s="16"/>
    </row>
    <row r="818">
      <c r="I818" s="16"/>
    </row>
    <row r="819">
      <c r="I819" s="16"/>
    </row>
    <row r="820">
      <c r="I820" s="16"/>
    </row>
    <row r="821">
      <c r="I821" s="16"/>
    </row>
    <row r="822">
      <c r="I822" s="16"/>
    </row>
    <row r="823">
      <c r="I823" s="16"/>
    </row>
    <row r="824">
      <c r="I824" s="16"/>
    </row>
    <row r="825">
      <c r="I825" s="16"/>
    </row>
    <row r="826">
      <c r="I826" s="16"/>
    </row>
    <row r="827">
      <c r="I827" s="16"/>
    </row>
    <row r="828">
      <c r="I828" s="16"/>
    </row>
    <row r="829">
      <c r="I829" s="16"/>
    </row>
    <row r="830">
      <c r="I830" s="16"/>
    </row>
    <row r="831">
      <c r="I831" s="16"/>
    </row>
    <row r="832">
      <c r="I832" s="16"/>
    </row>
    <row r="833">
      <c r="I833" s="16"/>
    </row>
    <row r="834">
      <c r="I834" s="16"/>
    </row>
    <row r="835">
      <c r="I835" s="16"/>
    </row>
    <row r="836">
      <c r="I836" s="16"/>
    </row>
    <row r="837">
      <c r="I837" s="16"/>
    </row>
    <row r="838">
      <c r="I838" s="16"/>
    </row>
    <row r="839">
      <c r="I839" s="16"/>
    </row>
    <row r="840">
      <c r="I840" s="16"/>
    </row>
    <row r="841">
      <c r="I841" s="16"/>
    </row>
    <row r="842">
      <c r="I842" s="16"/>
    </row>
    <row r="843">
      <c r="I843" s="16"/>
    </row>
    <row r="844">
      <c r="I844" s="16"/>
    </row>
    <row r="845">
      <c r="I845" s="16"/>
    </row>
    <row r="846">
      <c r="I846" s="16"/>
    </row>
    <row r="847">
      <c r="I847" s="16"/>
    </row>
    <row r="848">
      <c r="I848" s="16"/>
    </row>
    <row r="849">
      <c r="I849" s="16"/>
    </row>
    <row r="850">
      <c r="I850" s="16"/>
    </row>
    <row r="851">
      <c r="I851" s="16"/>
    </row>
    <row r="852">
      <c r="I852" s="16"/>
    </row>
    <row r="853">
      <c r="I853" s="16"/>
    </row>
    <row r="854">
      <c r="I854" s="16"/>
    </row>
    <row r="855">
      <c r="I855" s="16"/>
    </row>
    <row r="856">
      <c r="I856" s="16"/>
    </row>
    <row r="857">
      <c r="I857" s="16"/>
    </row>
    <row r="858">
      <c r="I858" s="16"/>
    </row>
    <row r="859">
      <c r="I859" s="16"/>
    </row>
    <row r="860">
      <c r="I860" s="16"/>
    </row>
    <row r="861">
      <c r="I861" s="16"/>
    </row>
    <row r="862">
      <c r="I862" s="16"/>
    </row>
    <row r="863">
      <c r="I863" s="16"/>
    </row>
    <row r="864">
      <c r="I864" s="16"/>
    </row>
    <row r="865">
      <c r="I865" s="16"/>
    </row>
    <row r="866">
      <c r="I866" s="16"/>
    </row>
    <row r="867">
      <c r="I867" s="16"/>
    </row>
    <row r="868">
      <c r="I868" s="16"/>
    </row>
    <row r="869">
      <c r="I869" s="16"/>
    </row>
    <row r="870">
      <c r="I870" s="16"/>
    </row>
    <row r="871">
      <c r="I871" s="16"/>
    </row>
    <row r="872">
      <c r="I872" s="16"/>
    </row>
    <row r="873">
      <c r="I873" s="16"/>
    </row>
    <row r="874">
      <c r="I874" s="16"/>
    </row>
    <row r="875">
      <c r="I875" s="16"/>
    </row>
    <row r="876">
      <c r="I876" s="16"/>
    </row>
    <row r="877">
      <c r="I877" s="16"/>
    </row>
    <row r="878">
      <c r="I878" s="16"/>
    </row>
    <row r="879">
      <c r="I879" s="16"/>
    </row>
    <row r="880">
      <c r="I880" s="16"/>
    </row>
    <row r="881">
      <c r="I881" s="16"/>
    </row>
    <row r="882">
      <c r="I882" s="16"/>
    </row>
    <row r="883">
      <c r="I883" s="16"/>
    </row>
    <row r="884">
      <c r="I884" s="16"/>
    </row>
    <row r="885">
      <c r="I885" s="16"/>
    </row>
    <row r="886">
      <c r="I886" s="16"/>
    </row>
    <row r="887">
      <c r="I887" s="16"/>
    </row>
    <row r="888">
      <c r="I888" s="16"/>
    </row>
    <row r="889">
      <c r="I889" s="16"/>
    </row>
    <row r="890">
      <c r="I890" s="16"/>
    </row>
    <row r="891">
      <c r="I891" s="16"/>
    </row>
    <row r="892">
      <c r="I892" s="16"/>
    </row>
    <row r="893">
      <c r="I893" s="16"/>
    </row>
    <row r="894">
      <c r="I894" s="16"/>
    </row>
    <row r="895">
      <c r="I895" s="16"/>
    </row>
    <row r="896">
      <c r="I896" s="16"/>
    </row>
    <row r="897">
      <c r="I897" s="16"/>
    </row>
    <row r="898">
      <c r="I898" s="16"/>
    </row>
    <row r="899">
      <c r="I899" s="16"/>
    </row>
    <row r="900">
      <c r="I900" s="16"/>
    </row>
    <row r="901">
      <c r="I901" s="16"/>
    </row>
    <row r="902">
      <c r="I902" s="16"/>
    </row>
    <row r="903">
      <c r="I903" s="16"/>
    </row>
    <row r="904">
      <c r="I904" s="16"/>
    </row>
    <row r="905">
      <c r="I905" s="16"/>
    </row>
    <row r="906">
      <c r="I906" s="16"/>
    </row>
    <row r="907">
      <c r="I907" s="16"/>
    </row>
    <row r="908">
      <c r="I908" s="16"/>
    </row>
    <row r="909">
      <c r="I909" s="16"/>
    </row>
    <row r="910">
      <c r="I910" s="16"/>
    </row>
    <row r="911">
      <c r="I911" s="16"/>
    </row>
    <row r="912">
      <c r="I912" s="16"/>
    </row>
    <row r="913">
      <c r="I913" s="16"/>
    </row>
    <row r="914">
      <c r="I914" s="16"/>
    </row>
    <row r="915">
      <c r="I915" s="16"/>
    </row>
    <row r="916">
      <c r="I916" s="16"/>
    </row>
    <row r="917">
      <c r="I917" s="16"/>
    </row>
    <row r="918">
      <c r="I918" s="16"/>
    </row>
    <row r="919">
      <c r="I919" s="16"/>
    </row>
    <row r="920">
      <c r="I920" s="16"/>
    </row>
    <row r="921">
      <c r="I921" s="16"/>
    </row>
    <row r="922">
      <c r="I922" s="16"/>
    </row>
    <row r="923">
      <c r="I923" s="16"/>
    </row>
    <row r="924">
      <c r="I924" s="16"/>
    </row>
    <row r="925">
      <c r="I925" s="16"/>
    </row>
    <row r="926">
      <c r="I926" s="16"/>
    </row>
    <row r="927">
      <c r="I927" s="16"/>
    </row>
    <row r="928">
      <c r="I928" s="16"/>
    </row>
    <row r="929">
      <c r="I929" s="16"/>
    </row>
    <row r="930">
      <c r="I930" s="16"/>
    </row>
    <row r="931">
      <c r="I931" s="16"/>
    </row>
    <row r="932">
      <c r="I932" s="16"/>
    </row>
    <row r="933">
      <c r="I933" s="16"/>
    </row>
    <row r="934">
      <c r="I934" s="16"/>
    </row>
    <row r="935">
      <c r="I935" s="16"/>
    </row>
    <row r="936">
      <c r="I936" s="16"/>
    </row>
    <row r="937">
      <c r="I937" s="16"/>
    </row>
    <row r="938">
      <c r="I938" s="16"/>
    </row>
    <row r="939">
      <c r="I939" s="16"/>
    </row>
    <row r="940">
      <c r="I940" s="16"/>
    </row>
    <row r="941">
      <c r="I941" s="16"/>
    </row>
    <row r="942">
      <c r="I942" s="16"/>
    </row>
    <row r="943">
      <c r="I943" s="16"/>
    </row>
    <row r="944">
      <c r="I944" s="16"/>
    </row>
    <row r="945">
      <c r="I945" s="16"/>
    </row>
    <row r="946">
      <c r="I946" s="16"/>
    </row>
    <row r="947">
      <c r="I947" s="16"/>
    </row>
    <row r="948">
      <c r="I948" s="16"/>
    </row>
    <row r="949">
      <c r="I949" s="16"/>
    </row>
    <row r="950">
      <c r="I950" s="16"/>
    </row>
    <row r="951">
      <c r="I951" s="16"/>
    </row>
    <row r="952">
      <c r="I952" s="16"/>
    </row>
    <row r="953">
      <c r="I953" s="16"/>
    </row>
    <row r="954">
      <c r="I954" s="16"/>
    </row>
    <row r="955">
      <c r="I955" s="16"/>
    </row>
    <row r="956">
      <c r="I956" s="16"/>
    </row>
    <row r="957">
      <c r="I957" s="16"/>
    </row>
    <row r="958">
      <c r="I958" s="16"/>
    </row>
    <row r="959">
      <c r="I959" s="16"/>
    </row>
    <row r="960">
      <c r="I960" s="16"/>
    </row>
    <row r="961">
      <c r="I961" s="16"/>
    </row>
    <row r="962">
      <c r="I962" s="16"/>
    </row>
    <row r="963">
      <c r="I963" s="16"/>
    </row>
    <row r="964">
      <c r="I964" s="16"/>
    </row>
    <row r="965">
      <c r="I965" s="16"/>
    </row>
    <row r="966">
      <c r="I966" s="16"/>
    </row>
    <row r="967">
      <c r="I967" s="16"/>
    </row>
    <row r="968">
      <c r="I968" s="16"/>
    </row>
    <row r="969">
      <c r="I969" s="16"/>
    </row>
    <row r="970">
      <c r="I970" s="16"/>
    </row>
    <row r="971">
      <c r="I971" s="16"/>
    </row>
    <row r="972">
      <c r="I972" s="16"/>
    </row>
    <row r="973">
      <c r="I973" s="16"/>
    </row>
    <row r="974">
      <c r="I974" s="16"/>
    </row>
    <row r="975">
      <c r="I975" s="16"/>
    </row>
    <row r="976">
      <c r="I976" s="16"/>
    </row>
    <row r="977">
      <c r="I977" s="16"/>
    </row>
    <row r="978">
      <c r="I978" s="16"/>
    </row>
    <row r="979">
      <c r="I979" s="16"/>
    </row>
    <row r="980">
      <c r="I980" s="16"/>
    </row>
    <row r="981">
      <c r="I981" s="16"/>
    </row>
    <row r="982">
      <c r="I982" s="16"/>
    </row>
    <row r="983">
      <c r="I983" s="16"/>
    </row>
    <row r="984">
      <c r="I984" s="16"/>
    </row>
    <row r="985">
      <c r="I985" s="16"/>
    </row>
    <row r="986">
      <c r="I986" s="16"/>
    </row>
    <row r="987">
      <c r="I987" s="16"/>
    </row>
    <row r="988">
      <c r="I988" s="16"/>
    </row>
  </sheetData>
  <autoFilter ref="$A$1:$AC$36">
    <sortState ref="A1:AC36">
      <sortCondition ref="D1:D36"/>
      <sortCondition ref="C1:C36"/>
    </sortState>
  </autoFilter>
  <dataValidations>
    <dataValidation type="list" allowBlank="1" showErrorMessage="1" sqref="D2:D8 D10:D50">
      <formula1>"Antropología,Educación,Psicología,Sociología,Trabajo social"</formula1>
    </dataValidation>
    <dataValidation type="list" allowBlank="1" showErrorMessage="1" sqref="H2:H50">
      <formula1>"Solicitada,Enviada,No aplica"</formula1>
    </dataValidation>
    <dataValidation type="list" allowBlank="1" showErrorMessage="1" sqref="D9">
      <formula1>"Antropología,Educación,Psicología,Sociología,Trabajo social,Investigador/a Postdoctoral"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5.5"/>
    <col customWidth="1" min="3" max="3" width="21.25"/>
    <col customWidth="1" min="4" max="4" width="12.25"/>
    <col customWidth="1" min="5" max="5" width="3.75"/>
    <col customWidth="1" min="6" max="6" width="6.5"/>
    <col customWidth="1" min="7" max="7" width="15.13"/>
  </cols>
  <sheetData>
    <row r="1">
      <c r="A1" s="20" t="s">
        <v>226</v>
      </c>
      <c r="B1" s="21" t="s">
        <v>227</v>
      </c>
      <c r="C1" s="21" t="s">
        <v>419</v>
      </c>
      <c r="D1" s="20" t="s">
        <v>7</v>
      </c>
      <c r="E1" s="20" t="s">
        <v>230</v>
      </c>
      <c r="F1" s="21" t="s">
        <v>420</v>
      </c>
      <c r="G1" s="20" t="s">
        <v>421</v>
      </c>
      <c r="H1" s="14" t="s">
        <v>232</v>
      </c>
    </row>
    <row r="2">
      <c r="A2" s="19" t="s">
        <v>422</v>
      </c>
      <c r="B2" s="17" t="s">
        <v>423</v>
      </c>
      <c r="C2" s="17" t="s">
        <v>424</v>
      </c>
      <c r="D2" s="17" t="s">
        <v>263</v>
      </c>
      <c r="E2" s="17" t="b">
        <v>1</v>
      </c>
      <c r="F2" s="17" t="b">
        <v>1</v>
      </c>
      <c r="G2" s="24" t="s">
        <v>425</v>
      </c>
      <c r="H2" s="17" t="b">
        <v>1</v>
      </c>
    </row>
    <row r="3">
      <c r="A3" s="17" t="s">
        <v>426</v>
      </c>
      <c r="B3" s="17" t="s">
        <v>427</v>
      </c>
      <c r="C3" s="17" t="s">
        <v>333</v>
      </c>
      <c r="D3" s="17" t="s">
        <v>263</v>
      </c>
      <c r="E3" s="17" t="b">
        <v>1</v>
      </c>
      <c r="F3" s="17" t="b">
        <v>1</v>
      </c>
      <c r="G3" s="24" t="s">
        <v>425</v>
      </c>
      <c r="H3" s="17" t="b">
        <v>1</v>
      </c>
    </row>
    <row r="4">
      <c r="A4" s="30" t="s">
        <v>428</v>
      </c>
      <c r="B4" s="30" t="s">
        <v>429</v>
      </c>
      <c r="C4" s="30" t="s">
        <v>430</v>
      </c>
      <c r="D4" s="30" t="s">
        <v>279</v>
      </c>
      <c r="E4" s="30" t="b">
        <v>1</v>
      </c>
      <c r="F4" s="30" t="b">
        <v>1</v>
      </c>
      <c r="G4" s="31" t="s">
        <v>425</v>
      </c>
      <c r="H4" s="30" t="b">
        <v>1</v>
      </c>
      <c r="I4" s="19" t="s">
        <v>431</v>
      </c>
    </row>
    <row r="5">
      <c r="A5" s="17" t="s">
        <v>432</v>
      </c>
      <c r="B5" s="17" t="s">
        <v>433</v>
      </c>
      <c r="C5" s="17" t="s">
        <v>329</v>
      </c>
      <c r="D5" s="17" t="s">
        <v>263</v>
      </c>
      <c r="E5" s="17" t="b">
        <v>1</v>
      </c>
      <c r="F5" s="17" t="b">
        <v>1</v>
      </c>
      <c r="G5" s="24" t="s">
        <v>425</v>
      </c>
      <c r="H5" s="17" t="b">
        <v>1</v>
      </c>
    </row>
    <row r="6">
      <c r="A6" s="17" t="s">
        <v>434</v>
      </c>
      <c r="B6" s="17" t="s">
        <v>435</v>
      </c>
      <c r="C6" s="17" t="s">
        <v>436</v>
      </c>
      <c r="D6" s="17" t="s">
        <v>239</v>
      </c>
      <c r="E6" s="17" t="b">
        <v>1</v>
      </c>
      <c r="F6" s="17" t="b">
        <v>1</v>
      </c>
      <c r="G6" s="24" t="s">
        <v>425</v>
      </c>
      <c r="H6" s="17" t="b">
        <v>1</v>
      </c>
    </row>
    <row r="7">
      <c r="A7" s="17" t="s">
        <v>437</v>
      </c>
      <c r="B7" s="17" t="s">
        <v>438</v>
      </c>
      <c r="C7" s="17" t="s">
        <v>439</v>
      </c>
      <c r="D7" s="17" t="s">
        <v>239</v>
      </c>
      <c r="E7" s="17" t="b">
        <v>1</v>
      </c>
      <c r="F7" s="17" t="b">
        <v>1</v>
      </c>
      <c r="G7" s="24" t="s">
        <v>425</v>
      </c>
      <c r="H7" s="17" t="b">
        <v>1</v>
      </c>
    </row>
    <row r="8">
      <c r="A8" s="17" t="s">
        <v>440</v>
      </c>
      <c r="B8" s="32" t="s">
        <v>441</v>
      </c>
      <c r="C8" s="17" t="s">
        <v>442</v>
      </c>
      <c r="D8" s="17" t="s">
        <v>279</v>
      </c>
      <c r="E8" s="17" t="b">
        <v>1</v>
      </c>
      <c r="F8" s="17" t="b">
        <v>1</v>
      </c>
      <c r="G8" s="24" t="s">
        <v>425</v>
      </c>
      <c r="H8" s="17" t="b">
        <v>1</v>
      </c>
    </row>
    <row r="9">
      <c r="A9" s="17" t="s">
        <v>443</v>
      </c>
      <c r="B9" s="17" t="s">
        <v>444</v>
      </c>
      <c r="C9" s="17" t="s">
        <v>254</v>
      </c>
      <c r="D9" s="17" t="s">
        <v>247</v>
      </c>
      <c r="E9" s="17" t="b">
        <v>1</v>
      </c>
      <c r="F9" s="17" t="b">
        <v>1</v>
      </c>
      <c r="G9" s="24" t="s">
        <v>425</v>
      </c>
      <c r="H9" s="17" t="b">
        <v>1</v>
      </c>
    </row>
    <row r="10">
      <c r="A10" s="17" t="s">
        <v>445</v>
      </c>
      <c r="B10" s="17" t="s">
        <v>446</v>
      </c>
      <c r="C10" s="17" t="s">
        <v>365</v>
      </c>
      <c r="D10" s="17" t="s">
        <v>263</v>
      </c>
      <c r="E10" s="17" t="b">
        <v>1</v>
      </c>
      <c r="F10" s="17" t="b">
        <v>1</v>
      </c>
      <c r="G10" s="24" t="s">
        <v>425</v>
      </c>
      <c r="H10" s="17" t="b">
        <v>1</v>
      </c>
    </row>
    <row r="11">
      <c r="A11" s="18"/>
      <c r="B11" s="18"/>
      <c r="C11" s="18"/>
      <c r="D11" s="18"/>
      <c r="E11" s="18" t="b">
        <v>0</v>
      </c>
      <c r="F11" s="18" t="b">
        <v>0</v>
      </c>
      <c r="G11" s="24"/>
      <c r="H11" s="18" t="b">
        <v>0</v>
      </c>
    </row>
    <row r="12">
      <c r="A12" s="18"/>
      <c r="B12" s="18"/>
      <c r="C12" s="18"/>
      <c r="D12" s="18"/>
      <c r="E12" s="18" t="b">
        <v>0</v>
      </c>
      <c r="F12" s="18" t="b">
        <v>0</v>
      </c>
      <c r="G12" s="24"/>
      <c r="H12" s="18" t="b">
        <v>0</v>
      </c>
    </row>
    <row r="13">
      <c r="A13" s="18"/>
      <c r="B13" s="18"/>
      <c r="C13" s="18"/>
      <c r="D13" s="18"/>
      <c r="E13" s="18" t="b">
        <v>0</v>
      </c>
      <c r="F13" s="18" t="b">
        <v>0</v>
      </c>
      <c r="G13" s="24"/>
      <c r="H13" s="18" t="b">
        <v>0</v>
      </c>
    </row>
    <row r="14">
      <c r="A14" s="18"/>
      <c r="B14" s="18"/>
      <c r="C14" s="18"/>
      <c r="D14" s="18"/>
      <c r="E14" s="18" t="b">
        <v>0</v>
      </c>
      <c r="F14" s="18" t="b">
        <v>0</v>
      </c>
      <c r="G14" s="24"/>
      <c r="H14" s="18" t="b">
        <v>0</v>
      </c>
    </row>
    <row r="15">
      <c r="A15" s="18"/>
      <c r="B15" s="18"/>
      <c r="C15" s="18"/>
      <c r="D15" s="18"/>
      <c r="E15" s="18" t="b">
        <v>0</v>
      </c>
      <c r="F15" s="18" t="b">
        <v>0</v>
      </c>
      <c r="G15" s="24"/>
      <c r="H15" s="18" t="b">
        <v>0</v>
      </c>
    </row>
    <row r="16">
      <c r="A16" s="18"/>
      <c r="B16" s="18"/>
      <c r="C16" s="18"/>
      <c r="D16" s="18"/>
      <c r="E16" s="18" t="b">
        <v>0</v>
      </c>
      <c r="F16" s="18" t="b">
        <v>0</v>
      </c>
      <c r="G16" s="24"/>
      <c r="H16" s="18" t="b">
        <v>0</v>
      </c>
    </row>
    <row r="17">
      <c r="A17" s="18"/>
      <c r="B17" s="18"/>
      <c r="C17" s="18"/>
      <c r="D17" s="18"/>
      <c r="E17" s="18" t="b">
        <v>0</v>
      </c>
      <c r="F17" s="18" t="b">
        <v>0</v>
      </c>
      <c r="G17" s="24"/>
      <c r="H17" s="18" t="b">
        <v>0</v>
      </c>
    </row>
    <row r="18">
      <c r="A18" s="18"/>
      <c r="B18" s="18"/>
      <c r="C18" s="18"/>
      <c r="D18" s="18"/>
      <c r="E18" s="18" t="b">
        <v>0</v>
      </c>
      <c r="F18" s="18" t="b">
        <v>0</v>
      </c>
      <c r="G18" s="24"/>
      <c r="H18" s="18" t="b">
        <v>0</v>
      </c>
    </row>
    <row r="19">
      <c r="A19" s="18"/>
      <c r="B19" s="18"/>
      <c r="C19" s="18"/>
      <c r="D19" s="18"/>
      <c r="E19" s="18" t="b">
        <v>0</v>
      </c>
      <c r="F19" s="18" t="b">
        <v>0</v>
      </c>
      <c r="G19" s="24"/>
      <c r="H19" s="18" t="b">
        <v>0</v>
      </c>
    </row>
    <row r="20">
      <c r="A20" s="18"/>
      <c r="B20" s="18"/>
      <c r="C20" s="18"/>
      <c r="D20" s="18"/>
      <c r="E20" s="18" t="b">
        <v>0</v>
      </c>
      <c r="F20" s="18" t="b">
        <v>0</v>
      </c>
      <c r="G20" s="24"/>
      <c r="H20" s="18" t="b">
        <v>0</v>
      </c>
    </row>
    <row r="21">
      <c r="A21" s="18"/>
      <c r="B21" s="18"/>
      <c r="C21" s="18"/>
      <c r="D21" s="18"/>
      <c r="E21" s="18" t="b">
        <v>0</v>
      </c>
      <c r="F21" s="18" t="b">
        <v>0</v>
      </c>
      <c r="G21" s="24"/>
      <c r="H21" s="18" t="b">
        <v>0</v>
      </c>
    </row>
    <row r="22">
      <c r="A22" s="18"/>
      <c r="B22" s="18"/>
      <c r="C22" s="18"/>
      <c r="D22" s="18"/>
      <c r="E22" s="18" t="b">
        <v>0</v>
      </c>
      <c r="F22" s="18" t="b">
        <v>0</v>
      </c>
      <c r="G22" s="24"/>
      <c r="H22" s="18" t="b">
        <v>0</v>
      </c>
    </row>
  </sheetData>
  <dataValidations>
    <dataValidation type="list" allowBlank="1" showErrorMessage="1" sqref="G2:G22">
      <formula1>"Solicitado,En curso,Aprobado,Patrocinado"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5.88"/>
    <col customWidth="1" min="4" max="4" width="19.0"/>
    <col customWidth="1" min="5" max="5" width="18.13"/>
    <col customWidth="1" min="8" max="8" width="15.13"/>
    <col customWidth="1" min="10" max="10" width="19.38"/>
  </cols>
  <sheetData>
    <row r="1">
      <c r="A1" s="20" t="s">
        <v>226</v>
      </c>
      <c r="B1" s="21" t="s">
        <v>227</v>
      </c>
      <c r="C1" s="20" t="s">
        <v>7</v>
      </c>
      <c r="D1" s="21" t="s">
        <v>228</v>
      </c>
      <c r="E1" s="21" t="s">
        <v>229</v>
      </c>
      <c r="F1" s="20" t="s">
        <v>230</v>
      </c>
      <c r="G1" s="21" t="s">
        <v>420</v>
      </c>
      <c r="H1" s="20" t="s">
        <v>421</v>
      </c>
      <c r="I1" s="19" t="s">
        <v>232</v>
      </c>
    </row>
    <row r="2">
      <c r="A2" s="17" t="s">
        <v>447</v>
      </c>
      <c r="B2" s="17" t="s">
        <v>448</v>
      </c>
      <c r="C2" s="17" t="s">
        <v>288</v>
      </c>
      <c r="D2" s="17" t="b">
        <v>1</v>
      </c>
      <c r="E2" s="17" t="s">
        <v>309</v>
      </c>
      <c r="F2" s="17" t="b">
        <v>1</v>
      </c>
      <c r="G2" s="17" t="b">
        <v>1</v>
      </c>
      <c r="H2" s="24" t="s">
        <v>425</v>
      </c>
      <c r="I2" s="17" t="b">
        <v>1</v>
      </c>
    </row>
    <row r="3">
      <c r="A3" s="17" t="s">
        <v>449</v>
      </c>
      <c r="B3" s="17" t="s">
        <v>450</v>
      </c>
      <c r="C3" s="17" t="s">
        <v>263</v>
      </c>
      <c r="D3" s="17" t="b">
        <v>0</v>
      </c>
      <c r="E3" s="17" t="s">
        <v>248</v>
      </c>
      <c r="F3" s="17" t="b">
        <v>1</v>
      </c>
      <c r="G3" s="17" t="b">
        <v>1</v>
      </c>
      <c r="H3" s="24" t="s">
        <v>425</v>
      </c>
      <c r="I3" s="17" t="b">
        <v>1</v>
      </c>
    </row>
    <row r="4">
      <c r="A4" s="17" t="s">
        <v>451</v>
      </c>
      <c r="B4" s="17" t="s">
        <v>452</v>
      </c>
      <c r="C4" s="17" t="s">
        <v>279</v>
      </c>
      <c r="D4" s="18" t="b">
        <v>0</v>
      </c>
      <c r="E4" s="17" t="s">
        <v>248</v>
      </c>
      <c r="F4" s="17" t="b">
        <v>1</v>
      </c>
      <c r="G4" s="17" t="b">
        <v>1</v>
      </c>
      <c r="H4" s="24" t="s">
        <v>425</v>
      </c>
      <c r="I4" s="17" t="b">
        <v>1</v>
      </c>
    </row>
    <row r="5">
      <c r="A5" s="17" t="s">
        <v>453</v>
      </c>
      <c r="B5" s="17" t="s">
        <v>454</v>
      </c>
      <c r="C5" s="17" t="s">
        <v>279</v>
      </c>
      <c r="D5" s="18" t="b">
        <v>0</v>
      </c>
      <c r="E5" s="17" t="s">
        <v>248</v>
      </c>
      <c r="F5" s="17" t="b">
        <v>1</v>
      </c>
      <c r="G5" s="17" t="b">
        <v>1</v>
      </c>
      <c r="H5" s="24" t="s">
        <v>425</v>
      </c>
      <c r="I5" s="17" t="b">
        <v>1</v>
      </c>
    </row>
    <row r="6">
      <c r="A6" s="17" t="s">
        <v>455</v>
      </c>
      <c r="B6" s="17" t="s">
        <v>456</v>
      </c>
      <c r="C6" s="17" t="s">
        <v>288</v>
      </c>
      <c r="D6" s="18" t="b">
        <v>0</v>
      </c>
      <c r="E6" s="17" t="s">
        <v>248</v>
      </c>
      <c r="F6" s="17" t="b">
        <v>1</v>
      </c>
      <c r="G6" s="17" t="b">
        <v>1</v>
      </c>
      <c r="H6" s="24" t="s">
        <v>425</v>
      </c>
      <c r="I6" s="17" t="b">
        <v>1</v>
      </c>
    </row>
    <row r="7">
      <c r="A7" s="17" t="s">
        <v>457</v>
      </c>
      <c r="B7" s="17" t="s">
        <v>458</v>
      </c>
      <c r="C7" s="17" t="s">
        <v>239</v>
      </c>
      <c r="D7" s="17" t="b">
        <v>1</v>
      </c>
      <c r="E7" s="17" t="s">
        <v>309</v>
      </c>
      <c r="F7" s="17" t="b">
        <v>1</v>
      </c>
      <c r="G7" s="17" t="b">
        <v>1</v>
      </c>
      <c r="H7" s="24" t="s">
        <v>425</v>
      </c>
      <c r="I7" s="17" t="b">
        <v>1</v>
      </c>
    </row>
    <row r="8">
      <c r="A8" s="17" t="s">
        <v>459</v>
      </c>
      <c r="B8" s="17" t="s">
        <v>460</v>
      </c>
      <c r="C8" s="17" t="s">
        <v>263</v>
      </c>
      <c r="D8" s="17" t="b">
        <v>0</v>
      </c>
      <c r="E8" s="17" t="s">
        <v>248</v>
      </c>
      <c r="F8" s="17" t="b">
        <v>1</v>
      </c>
      <c r="G8" s="17" t="b">
        <v>1</v>
      </c>
      <c r="H8" s="24" t="s">
        <v>425</v>
      </c>
      <c r="I8" s="17" t="b">
        <v>1</v>
      </c>
    </row>
    <row r="9">
      <c r="A9" s="17" t="s">
        <v>461</v>
      </c>
      <c r="B9" s="17" t="s">
        <v>374</v>
      </c>
      <c r="C9" s="17" t="s">
        <v>288</v>
      </c>
      <c r="D9" s="17" t="b">
        <v>1</v>
      </c>
      <c r="E9" s="17" t="s">
        <v>309</v>
      </c>
      <c r="F9" s="17" t="b">
        <v>1</v>
      </c>
      <c r="G9" s="17" t="b">
        <v>1</v>
      </c>
      <c r="H9" s="24" t="s">
        <v>425</v>
      </c>
      <c r="I9" s="17" t="b">
        <v>1</v>
      </c>
    </row>
    <row r="10">
      <c r="A10" s="17" t="s">
        <v>462</v>
      </c>
      <c r="B10" s="17" t="s">
        <v>463</v>
      </c>
      <c r="C10" s="17" t="s">
        <v>247</v>
      </c>
      <c r="D10" s="17" t="b">
        <v>0</v>
      </c>
      <c r="E10" s="17" t="s">
        <v>248</v>
      </c>
      <c r="F10" s="17" t="b">
        <v>1</v>
      </c>
      <c r="G10" s="17" t="b">
        <v>1</v>
      </c>
      <c r="H10" s="24" t="s">
        <v>425</v>
      </c>
      <c r="I10" s="17" t="b">
        <v>1</v>
      </c>
    </row>
    <row r="11">
      <c r="A11" s="17" t="s">
        <v>464</v>
      </c>
      <c r="B11" s="17" t="s">
        <v>465</v>
      </c>
      <c r="C11" s="17" t="s">
        <v>263</v>
      </c>
      <c r="D11" s="18" t="b">
        <v>0</v>
      </c>
      <c r="E11" s="17" t="s">
        <v>248</v>
      </c>
      <c r="F11" s="17" t="b">
        <v>1</v>
      </c>
      <c r="G11" s="17" t="b">
        <v>1</v>
      </c>
      <c r="H11" s="24" t="s">
        <v>425</v>
      </c>
      <c r="I11" s="17" t="b">
        <v>1</v>
      </c>
    </row>
    <row r="12">
      <c r="A12" s="17" t="s">
        <v>466</v>
      </c>
      <c r="B12" s="17" t="s">
        <v>467</v>
      </c>
      <c r="C12" s="17" t="s">
        <v>288</v>
      </c>
      <c r="D12" s="17" t="b">
        <v>1</v>
      </c>
      <c r="E12" s="17" t="s">
        <v>309</v>
      </c>
      <c r="F12" s="17" t="b">
        <v>1</v>
      </c>
      <c r="G12" s="17" t="b">
        <v>1</v>
      </c>
      <c r="H12" s="24" t="s">
        <v>425</v>
      </c>
      <c r="I12" s="17" t="b">
        <v>1</v>
      </c>
    </row>
    <row r="13">
      <c r="A13" s="17" t="s">
        <v>468</v>
      </c>
      <c r="B13" s="17" t="s">
        <v>469</v>
      </c>
      <c r="C13" s="17" t="s">
        <v>239</v>
      </c>
      <c r="D13" s="17" t="b">
        <v>1</v>
      </c>
      <c r="E13" s="17" t="s">
        <v>309</v>
      </c>
      <c r="F13" s="17" t="b">
        <v>1</v>
      </c>
      <c r="G13" s="17" t="b">
        <v>1</v>
      </c>
      <c r="H13" s="24" t="s">
        <v>425</v>
      </c>
      <c r="I13" s="17" t="b">
        <v>1</v>
      </c>
    </row>
    <row r="14">
      <c r="A14" s="18"/>
      <c r="B14" s="18"/>
      <c r="C14" s="18"/>
      <c r="D14" s="18" t="b">
        <v>0</v>
      </c>
      <c r="E14" s="17"/>
      <c r="F14" s="18" t="b">
        <v>0</v>
      </c>
      <c r="G14" s="18" t="b">
        <v>0</v>
      </c>
      <c r="H14" s="24"/>
      <c r="I14" s="18" t="b">
        <v>0</v>
      </c>
    </row>
    <row r="15">
      <c r="A15" s="18"/>
      <c r="B15" s="18"/>
      <c r="C15" s="18"/>
      <c r="D15" s="18" t="b">
        <v>0</v>
      </c>
      <c r="E15" s="17"/>
      <c r="F15" s="18" t="b">
        <v>0</v>
      </c>
      <c r="G15" s="18" t="b">
        <v>0</v>
      </c>
      <c r="H15" s="24"/>
      <c r="I15" s="18" t="b">
        <v>0</v>
      </c>
    </row>
    <row r="16">
      <c r="A16" s="18"/>
      <c r="B16" s="18"/>
      <c r="C16" s="18"/>
      <c r="D16" s="18" t="b">
        <v>0</v>
      </c>
      <c r="E16" s="17"/>
      <c r="F16" s="18" t="b">
        <v>0</v>
      </c>
      <c r="G16" s="18" t="b">
        <v>0</v>
      </c>
      <c r="H16" s="24"/>
      <c r="I16" s="18" t="b">
        <v>0</v>
      </c>
    </row>
    <row r="17">
      <c r="A17" s="18"/>
      <c r="B17" s="18"/>
      <c r="C17" s="18"/>
      <c r="D17" s="18" t="b">
        <v>0</v>
      </c>
      <c r="E17" s="17"/>
      <c r="F17" s="18" t="b">
        <v>0</v>
      </c>
      <c r="G17" s="18" t="b">
        <v>0</v>
      </c>
      <c r="H17" s="24"/>
      <c r="I17" s="18" t="b">
        <v>0</v>
      </c>
    </row>
    <row r="18">
      <c r="A18" s="18"/>
      <c r="B18" s="18"/>
      <c r="C18" s="18"/>
      <c r="D18" s="18" t="b">
        <v>0</v>
      </c>
      <c r="E18" s="17"/>
      <c r="F18" s="18" t="b">
        <v>0</v>
      </c>
      <c r="G18" s="18" t="b">
        <v>0</v>
      </c>
      <c r="H18" s="24"/>
      <c r="I18" s="18" t="b">
        <v>0</v>
      </c>
    </row>
    <row r="19">
      <c r="A19" s="18"/>
      <c r="B19" s="18"/>
      <c r="C19" s="18"/>
      <c r="D19" s="18" t="b">
        <v>0</v>
      </c>
      <c r="E19" s="17"/>
      <c r="F19" s="18" t="b">
        <v>0</v>
      </c>
      <c r="G19" s="18" t="b">
        <v>0</v>
      </c>
      <c r="H19" s="24"/>
      <c r="I19" s="18" t="b">
        <v>0</v>
      </c>
    </row>
  </sheetData>
  <dataValidations>
    <dataValidation type="list" allowBlank="1" showErrorMessage="1" sqref="E2:E19">
      <formula1>"Solicitada,Enviada,No aplica"</formula1>
    </dataValidation>
    <dataValidation type="list" allowBlank="1" showErrorMessage="1" sqref="H2:H19">
      <formula1>"Solicitado,En curso,Aprobado,Patrocinado"</formula1>
    </dataValidation>
  </dataValidations>
  <drawing r:id="rId1"/>
</worksheet>
</file>