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8" windowWidth="14808" windowHeight="8016"/>
  </bookViews>
  <sheets>
    <sheet name="comprobantes de compra" sheetId="1" r:id="rId1"/>
    <sheet name="COMP COMPRAS TXT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E1" i="2" l="1"/>
  <c r="Y1" i="2" l="1"/>
  <c r="W1" i="2"/>
  <c r="X1" i="2"/>
  <c r="V1" i="2"/>
  <c r="U1" i="2"/>
  <c r="W7" i="1"/>
  <c r="T1" i="2"/>
  <c r="S1" i="2"/>
  <c r="R1" i="2"/>
  <c r="Q1" i="2"/>
  <c r="O1" i="2"/>
  <c r="P1" i="2"/>
  <c r="K1" i="2"/>
  <c r="L1" i="2"/>
  <c r="M1" i="2"/>
  <c r="N1" i="2"/>
  <c r="J1" i="2"/>
  <c r="R7" i="1"/>
  <c r="P7" i="1"/>
  <c r="N7" i="1"/>
  <c r="M7" i="1"/>
  <c r="L7" i="1"/>
  <c r="M19" i="1"/>
  <c r="M15" i="1"/>
  <c r="M14" i="1"/>
  <c r="M12" i="1"/>
  <c r="M11" i="1"/>
  <c r="H1" i="2"/>
  <c r="G1" i="2"/>
  <c r="F1" i="2"/>
  <c r="A1" i="2"/>
  <c r="B1" i="2"/>
  <c r="K7" i="1" l="1"/>
  <c r="I1" i="2" s="1"/>
  <c r="E7" i="1" l="1"/>
  <c r="C1" i="2" s="1"/>
  <c r="F7" i="1"/>
  <c r="D1" i="2" s="1"/>
</calcChain>
</file>

<file path=xl/sharedStrings.xml><?xml version="1.0" encoding="utf-8"?>
<sst xmlns="http://schemas.openxmlformats.org/spreadsheetml/2006/main" count="125" uniqueCount="96">
  <si>
    <t>AAAMMDDD</t>
  </si>
  <si>
    <t>1 A 8</t>
  </si>
  <si>
    <t>TIPO DE</t>
  </si>
  <si>
    <t>COMPROBANTE</t>
  </si>
  <si>
    <t>FECHA DE</t>
  </si>
  <si>
    <t>9 A 11</t>
  </si>
  <si>
    <t>PUNTO DE</t>
  </si>
  <si>
    <t>VENTA</t>
  </si>
  <si>
    <t>12 A 16</t>
  </si>
  <si>
    <t>NRO DE</t>
  </si>
  <si>
    <t>17 A 36</t>
  </si>
  <si>
    <t>Desp Import</t>
  </si>
  <si>
    <t>37 A 52</t>
  </si>
  <si>
    <t>CODIGO</t>
  </si>
  <si>
    <t>DOC VENDEDOR</t>
  </si>
  <si>
    <t>53 A 54</t>
  </si>
  <si>
    <t>S/TABLA</t>
  </si>
  <si>
    <t>NRO</t>
  </si>
  <si>
    <t>IDENT VENDEDOR</t>
  </si>
  <si>
    <t>COMPLETAR CON 0 A LA IZQ</t>
  </si>
  <si>
    <t>55 A 74</t>
  </si>
  <si>
    <t>ALFANUMERICO</t>
  </si>
  <si>
    <t xml:space="preserve">APELLIDO Y </t>
  </si>
  <si>
    <t>NOMBRE VENDEDOR</t>
  </si>
  <si>
    <t>75 A 104</t>
  </si>
  <si>
    <t xml:space="preserve">IMPORTE </t>
  </si>
  <si>
    <t>TOTAL OPERACIÓN</t>
  </si>
  <si>
    <t>105 A 119</t>
  </si>
  <si>
    <t>13 ENTEROS 2 DECIMALES SIN PUNTO</t>
  </si>
  <si>
    <t>TOTAL CONC NO GRAVADOS</t>
  </si>
  <si>
    <t>150 A 164</t>
  </si>
  <si>
    <t>OPERACIONES EXENTAS</t>
  </si>
  <si>
    <t>120 A 134</t>
  </si>
  <si>
    <t>135 A 149</t>
  </si>
  <si>
    <t>PERC/P A CTA IVA</t>
  </si>
  <si>
    <t>PERC/P A CTA OTROS IMP NAC</t>
  </si>
  <si>
    <t>165 A 179</t>
  </si>
  <si>
    <t>PERC IIBB</t>
  </si>
  <si>
    <t>180 A 194</t>
  </si>
  <si>
    <t>PERC IMP MUNIC</t>
  </si>
  <si>
    <t>195 A 209</t>
  </si>
  <si>
    <t>IMP INTERNOS</t>
  </si>
  <si>
    <t>210 A 224</t>
  </si>
  <si>
    <t>DE MONEDA</t>
  </si>
  <si>
    <t>SEGÚN TABLA</t>
  </si>
  <si>
    <t>225 A 227</t>
  </si>
  <si>
    <t xml:space="preserve">TIPO </t>
  </si>
  <si>
    <t>DE CAMBIO</t>
  </si>
  <si>
    <t>228 A 237</t>
  </si>
  <si>
    <t>4 ENTEROS 6 DECIMALES SIN PUNTO</t>
  </si>
  <si>
    <t>CANTIDAD DE</t>
  </si>
  <si>
    <t>ALICUOTAS IVA</t>
  </si>
  <si>
    <t>238 A 238</t>
  </si>
  <si>
    <t>CODIGO DE</t>
  </si>
  <si>
    <t>OPERACIÓN</t>
  </si>
  <si>
    <t>239 A 239</t>
  </si>
  <si>
    <t xml:space="preserve">CREDITO FISCAL </t>
  </si>
  <si>
    <t>COMPUTABLLE</t>
  </si>
  <si>
    <t>240 A 254</t>
  </si>
  <si>
    <t xml:space="preserve">OTROS </t>
  </si>
  <si>
    <t>TRIBUTOS</t>
  </si>
  <si>
    <t>255 A 269</t>
  </si>
  <si>
    <t xml:space="preserve">CUIT </t>
  </si>
  <si>
    <t>EMISOR/CORREDOR</t>
  </si>
  <si>
    <t>270 A 280</t>
  </si>
  <si>
    <t>DENOMINACION</t>
  </si>
  <si>
    <t>281 A 310</t>
  </si>
  <si>
    <t>IVA</t>
  </si>
  <si>
    <t>COMISION</t>
  </si>
  <si>
    <t>311 A 325</t>
  </si>
  <si>
    <t>1-FACT A</t>
  </si>
  <si>
    <t>2- NDB A</t>
  </si>
  <si>
    <t>3-NCR A</t>
  </si>
  <si>
    <t>FC A</t>
  </si>
  <si>
    <t>001</t>
  </si>
  <si>
    <t>0001-00000001</t>
  </si>
  <si>
    <t>80-CUIT</t>
  </si>
  <si>
    <t>96-DNI</t>
  </si>
  <si>
    <t>FACUNDO GONZALEZ</t>
  </si>
  <si>
    <t>NETO</t>
  </si>
  <si>
    <t>IVA21</t>
  </si>
  <si>
    <t>IVA105</t>
  </si>
  <si>
    <t>PERC IVA</t>
  </si>
  <si>
    <t>TOTAL</t>
  </si>
  <si>
    <t>N GRAVADO</t>
  </si>
  <si>
    <t>EXENTO</t>
  </si>
  <si>
    <t>PES</t>
  </si>
  <si>
    <t>DOL</t>
  </si>
  <si>
    <t>0 - NO CORRESPONDE</t>
  </si>
  <si>
    <t>A-NO ALCANZADO</t>
  </si>
  <si>
    <t>X-IMPO DEL EXTERIOR</t>
  </si>
  <si>
    <t>Z-IMPO ZONA FRANCA</t>
  </si>
  <si>
    <t>SI NO TIENE DATOS TIENE QUE QUEDAR SIN CEROS EN EL TXT, SOLO ESPACIOS</t>
  </si>
  <si>
    <t>TIENE QUE COMPLETAR CON CEROS A LA IZQUIERA</t>
  </si>
  <si>
    <t>E-OPERACIONES EXENTAS</t>
  </si>
  <si>
    <t>TIENE QUE QUEDAR 4 ENTEROS Y 6 DECIMALES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</si>
</sst>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yyyymmdd"/>
    <numFmt numFmtId="165" formatCode="000"/>
    <numFmt numFmtId="166" formatCode="000000000000000000000000000000000000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42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2" borderId="0" xfId="0" applyFill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14" fontId="0" fillId="2" borderId="5" xfId="0" applyNumberFormat="1" applyFill="1" applyBorder="1"/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0" fillId="0" borderId="8" xfId="0" applyBorder="1" applyAlignment="1">
      <alignment horizontal="center"/>
    </xf>
    <xf numFmtId="14" fontId="0" fillId="2" borderId="9" xfId="0" applyNumberFormat="1" applyFill="1" applyBorder="1"/>
    <xf numFmtId="0" fontId="0" fillId="2" borderId="6" xfId="0" quotePrefix="1" applyFill="1" applyBorder="1" applyAlignment="1">
      <alignment horizontal="center"/>
    </xf>
    <xf numFmtId="0" fontId="0" fillId="2" borderId="5" xfId="0" applyFill="1" applyBorder="1"/>
    <xf numFmtId="0" fontId="0" fillId="2" borderId="6" xfId="0" applyFill="1" applyBorder="1"/>
    <xf numFmtId="49" fontId="0" fillId="2" borderId="9" xfId="0" quotePrefix="1" applyNumberFormat="1" applyFill="1" applyBorder="1" applyAlignment="1">
      <alignment horizontal="center"/>
    </xf>
    <xf numFmtId="0" fontId="0" fillId="2" borderId="9" xfId="0" applyFill="1" applyBorder="1"/>
    <xf numFmtId="165" fontId="0" fillId="3" borderId="0" xfId="0" applyNumberFormat="1" applyFill="1"/>
    <xf numFmtId="164" fontId="0" fillId="3" borderId="0" xfId="0" applyNumberFormat="1" applyFill="1"/>
    <xf numFmtId="166" fontId="0" fillId="3" borderId="0" xfId="0" applyNumberFormat="1" applyFill="1"/>
    <xf numFmtId="0" fontId="0" fillId="2" borderId="0" xfId="0" applyFill="1" applyAlignment="1">
      <alignment horizontal="center"/>
    </xf>
    <xf numFmtId="0" fontId="6" fillId="4" borderId="0" xfId="0" applyFont="1" applyFill="1" applyAlignment="1">
      <alignment horizontal="center"/>
    </xf>
    <xf numFmtId="43" fontId="0" fillId="0" borderId="0" xfId="1" applyFont="1"/>
    <xf numFmtId="43" fontId="0" fillId="2" borderId="0" xfId="0" applyNumberFormat="1" applyFill="1"/>
    <xf numFmtId="166" fontId="0" fillId="0" borderId="0" xfId="0" applyNumberFormat="1" applyFill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5" fontId="0" fillId="5" borderId="0" xfId="0" applyNumberFormat="1" applyFill="1"/>
    <xf numFmtId="0" fontId="0" fillId="5" borderId="0" xfId="0" applyFill="1"/>
    <xf numFmtId="0" fontId="0" fillId="5" borderId="0" xfId="0" applyFill="1" applyAlignment="1">
      <alignment horizontal="center" wrapText="1"/>
    </xf>
    <xf numFmtId="166" fontId="0" fillId="5" borderId="0" xfId="0" applyNumberFormat="1" applyFill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AA19"/>
  <sheetViews>
    <sheetView tabSelected="1" topLeftCell="Q1" workbookViewId="0">
      <selection activeCell="AA7" sqref="AA7"/>
    </sheetView>
  </sheetViews>
  <sheetFormatPr baseColWidth="10" defaultColWidth="8.88671875" defaultRowHeight="14.4" x14ac:dyDescent="0.3"/>
  <cols>
    <col min="1" max="1" width="14.44140625" bestFit="1" customWidth="1"/>
    <col min="2" max="2" width="14.44140625" customWidth="1"/>
    <col min="3" max="3" width="14.44140625" bestFit="1" customWidth="1"/>
    <col min="4" max="4" width="14.44140625" customWidth="1"/>
    <col min="5" max="5" width="9.77734375" bestFit="1" customWidth="1"/>
    <col min="6" max="6" width="14.44140625" bestFit="1" customWidth="1"/>
    <col min="7" max="7" width="17.21875" bestFit="1" customWidth="1"/>
    <col min="8" max="8" width="14.5546875" bestFit="1" customWidth="1"/>
    <col min="9" max="9" width="18.5546875" customWidth="1"/>
    <col min="10" max="10" width="18.6640625" bestFit="1" customWidth="1"/>
    <col min="11" max="11" width="23.5546875" bestFit="1" customWidth="1"/>
    <col min="12" max="13" width="25.109375" bestFit="1" customWidth="1"/>
    <col min="14" max="18" width="23.5546875" bestFit="1" customWidth="1"/>
    <col min="19" max="19" width="11.5546875" bestFit="1" customWidth="1"/>
    <col min="20" max="20" width="22.77734375" bestFit="1" customWidth="1"/>
    <col min="21" max="21" width="14.109375" bestFit="1" customWidth="1"/>
    <col min="22" max="22" width="13.109375" bestFit="1" customWidth="1"/>
    <col min="23" max="23" width="14.88671875" bestFit="1" customWidth="1"/>
    <col min="25" max="26" width="18.109375" bestFit="1" customWidth="1"/>
    <col min="27" max="27" width="23.5546875" bestFit="1" customWidth="1"/>
  </cols>
  <sheetData>
    <row r="1" spans="1:27" s="1" customFormat="1" x14ac:dyDescent="0.3">
      <c r="A1" s="16" t="s">
        <v>4</v>
      </c>
      <c r="B1" s="34" t="s">
        <v>2</v>
      </c>
      <c r="C1" s="35"/>
      <c r="D1" s="16" t="s">
        <v>3</v>
      </c>
      <c r="E1" s="7" t="s">
        <v>6</v>
      </c>
      <c r="F1" s="8" t="s">
        <v>9</v>
      </c>
      <c r="G1" s="16" t="s">
        <v>9</v>
      </c>
      <c r="H1" s="1" t="s">
        <v>13</v>
      </c>
      <c r="I1" s="1" t="s">
        <v>17</v>
      </c>
      <c r="J1" s="1" t="s">
        <v>22</v>
      </c>
      <c r="K1" s="1" t="s">
        <v>25</v>
      </c>
      <c r="L1" s="1" t="s">
        <v>25</v>
      </c>
      <c r="M1" s="1" t="s">
        <v>25</v>
      </c>
      <c r="N1" s="1" t="s">
        <v>25</v>
      </c>
      <c r="O1" s="1" t="s">
        <v>25</v>
      </c>
      <c r="P1" s="1" t="s">
        <v>25</v>
      </c>
      <c r="Q1" s="1" t="s">
        <v>25</v>
      </c>
      <c r="R1" s="1" t="s">
        <v>25</v>
      </c>
      <c r="S1" s="1" t="s">
        <v>13</v>
      </c>
      <c r="T1" s="1" t="s">
        <v>46</v>
      </c>
      <c r="U1" s="1" t="s">
        <v>50</v>
      </c>
      <c r="V1" s="1" t="s">
        <v>53</v>
      </c>
      <c r="W1" s="1" t="s">
        <v>56</v>
      </c>
      <c r="X1" s="1" t="s">
        <v>59</v>
      </c>
      <c r="Y1" s="1" t="s">
        <v>62</v>
      </c>
      <c r="Z1" s="1" t="s">
        <v>65</v>
      </c>
      <c r="AA1" s="1" t="s">
        <v>67</v>
      </c>
    </row>
    <row r="2" spans="1:27" s="1" customFormat="1" x14ac:dyDescent="0.3">
      <c r="A2" s="17" t="s">
        <v>3</v>
      </c>
      <c r="B2" s="36" t="s">
        <v>3</v>
      </c>
      <c r="C2" s="37"/>
      <c r="D2" s="17"/>
      <c r="E2" s="9" t="s">
        <v>7</v>
      </c>
      <c r="F2" s="10" t="s">
        <v>3</v>
      </c>
      <c r="G2" s="17" t="s">
        <v>11</v>
      </c>
      <c r="H2" s="1" t="s">
        <v>14</v>
      </c>
      <c r="I2" s="1" t="s">
        <v>18</v>
      </c>
      <c r="J2" s="1" t="s">
        <v>23</v>
      </c>
      <c r="K2" s="1" t="s">
        <v>26</v>
      </c>
      <c r="L2" s="1" t="s">
        <v>29</v>
      </c>
      <c r="M2" s="1" t="s">
        <v>31</v>
      </c>
      <c r="N2" s="1" t="s">
        <v>34</v>
      </c>
      <c r="O2" s="5" t="s">
        <v>35</v>
      </c>
      <c r="P2" s="1" t="s">
        <v>37</v>
      </c>
      <c r="Q2" s="1" t="s">
        <v>39</v>
      </c>
      <c r="R2" s="1" t="s">
        <v>41</v>
      </c>
      <c r="S2" s="1" t="s">
        <v>43</v>
      </c>
      <c r="T2" s="1" t="s">
        <v>47</v>
      </c>
      <c r="U2" s="1" t="s">
        <v>51</v>
      </c>
      <c r="V2" s="1" t="s">
        <v>54</v>
      </c>
      <c r="W2" s="1" t="s">
        <v>57</v>
      </c>
      <c r="X2" s="1" t="s">
        <v>60</v>
      </c>
      <c r="Y2" s="1" t="s">
        <v>63</v>
      </c>
      <c r="Z2" s="1" t="s">
        <v>63</v>
      </c>
      <c r="AA2" s="1" t="s">
        <v>68</v>
      </c>
    </row>
    <row r="3" spans="1:27" s="3" customFormat="1" x14ac:dyDescent="0.3">
      <c r="A3" s="18" t="s">
        <v>0</v>
      </c>
      <c r="B3" s="11"/>
      <c r="C3" s="12" t="s">
        <v>16</v>
      </c>
      <c r="D3" s="18"/>
      <c r="E3" s="11"/>
      <c r="F3" s="12"/>
      <c r="G3" s="18" t="s">
        <v>21</v>
      </c>
      <c r="H3" s="3" t="s">
        <v>16</v>
      </c>
      <c r="I3" s="30" t="s">
        <v>19</v>
      </c>
      <c r="J3" s="3" t="s">
        <v>21</v>
      </c>
      <c r="K3" s="4" t="s">
        <v>28</v>
      </c>
      <c r="L3" s="4" t="s">
        <v>28</v>
      </c>
      <c r="M3" s="4" t="s">
        <v>28</v>
      </c>
      <c r="N3" s="4" t="s">
        <v>28</v>
      </c>
      <c r="O3" s="4" t="s">
        <v>28</v>
      </c>
      <c r="P3" s="4" t="s">
        <v>28</v>
      </c>
      <c r="Q3" s="4" t="s">
        <v>28</v>
      </c>
      <c r="R3" s="4" t="s">
        <v>28</v>
      </c>
      <c r="S3" s="4" t="s">
        <v>44</v>
      </c>
      <c r="T3" s="4" t="s">
        <v>49</v>
      </c>
      <c r="U3" s="4"/>
      <c r="V3" s="3" t="s">
        <v>44</v>
      </c>
      <c r="AA3" s="4" t="s">
        <v>28</v>
      </c>
    </row>
    <row r="4" spans="1:27" s="2" customFormat="1" x14ac:dyDescent="0.3">
      <c r="A4" s="19" t="s">
        <v>1</v>
      </c>
      <c r="B4" s="13"/>
      <c r="C4" s="14" t="s">
        <v>5</v>
      </c>
      <c r="D4" s="19"/>
      <c r="E4" s="13" t="s">
        <v>8</v>
      </c>
      <c r="F4" s="14" t="s">
        <v>10</v>
      </c>
      <c r="G4" s="19" t="s">
        <v>12</v>
      </c>
      <c r="H4" s="2" t="s">
        <v>15</v>
      </c>
      <c r="I4" s="2" t="s">
        <v>20</v>
      </c>
      <c r="J4" s="2" t="s">
        <v>24</v>
      </c>
      <c r="K4" s="2" t="s">
        <v>27</v>
      </c>
      <c r="L4" s="2" t="s">
        <v>32</v>
      </c>
      <c r="M4" s="2" t="s">
        <v>33</v>
      </c>
      <c r="N4" s="2" t="s">
        <v>30</v>
      </c>
      <c r="O4" s="2" t="s">
        <v>36</v>
      </c>
      <c r="P4" s="2" t="s">
        <v>38</v>
      </c>
      <c r="Q4" s="2" t="s">
        <v>40</v>
      </c>
      <c r="R4" s="2" t="s">
        <v>42</v>
      </c>
      <c r="S4" s="2" t="s">
        <v>45</v>
      </c>
      <c r="T4" s="2" t="s">
        <v>48</v>
      </c>
      <c r="U4" s="2" t="s">
        <v>52</v>
      </c>
      <c r="V4" s="2" t="s">
        <v>55</v>
      </c>
      <c r="W4" s="2" t="s">
        <v>58</v>
      </c>
      <c r="X4" s="2" t="s">
        <v>61</v>
      </c>
      <c r="Y4" s="2" t="s">
        <v>64</v>
      </c>
      <c r="Z4" s="2" t="s">
        <v>66</v>
      </c>
      <c r="AA4" s="2" t="s">
        <v>69</v>
      </c>
    </row>
    <row r="5" spans="1:27" s="2" customFormat="1" x14ac:dyDescent="0.3">
      <c r="A5" s="19">
        <v>8</v>
      </c>
      <c r="B5" s="13"/>
      <c r="C5" s="14">
        <v>3</v>
      </c>
      <c r="D5" s="19"/>
      <c r="E5" s="13">
        <v>5</v>
      </c>
      <c r="F5" s="14">
        <v>20</v>
      </c>
      <c r="G5" s="19">
        <v>16</v>
      </c>
      <c r="H5" s="2">
        <v>2</v>
      </c>
      <c r="I5" s="2">
        <v>20</v>
      </c>
      <c r="J5" s="2">
        <v>30</v>
      </c>
      <c r="K5" s="2">
        <v>15</v>
      </c>
      <c r="L5" s="2">
        <v>15</v>
      </c>
      <c r="M5" s="2">
        <v>15</v>
      </c>
      <c r="N5" s="2">
        <v>15</v>
      </c>
      <c r="O5" s="2">
        <v>15</v>
      </c>
      <c r="P5" s="2">
        <v>15</v>
      </c>
      <c r="Q5" s="2">
        <v>15</v>
      </c>
      <c r="R5" s="2">
        <v>15</v>
      </c>
      <c r="S5" s="2">
        <v>3</v>
      </c>
      <c r="T5" s="2">
        <v>10</v>
      </c>
      <c r="U5" s="2">
        <v>1</v>
      </c>
      <c r="V5" s="2">
        <v>1</v>
      </c>
      <c r="W5" s="2">
        <v>15</v>
      </c>
      <c r="X5" s="2">
        <v>15</v>
      </c>
      <c r="Y5" s="2">
        <v>11</v>
      </c>
      <c r="Z5" s="2">
        <v>30</v>
      </c>
      <c r="AA5" s="2">
        <v>15</v>
      </c>
    </row>
    <row r="6" spans="1:27" s="2" customFormat="1" x14ac:dyDescent="0.3">
      <c r="A6" s="19"/>
      <c r="B6" s="13"/>
      <c r="C6" s="14"/>
      <c r="D6" s="19"/>
      <c r="E6" s="13"/>
      <c r="F6" s="14"/>
      <c r="G6" s="19"/>
    </row>
    <row r="7" spans="1:27" s="6" customFormat="1" ht="15" thickBot="1" x14ac:dyDescent="0.35">
      <c r="A7" s="20">
        <v>42006</v>
      </c>
      <c r="B7" s="15" t="s">
        <v>73</v>
      </c>
      <c r="C7" s="21" t="s">
        <v>74</v>
      </c>
      <c r="D7" s="24" t="s">
        <v>75</v>
      </c>
      <c r="E7" s="22" t="str">
        <f>+LEFT(D7,4)</f>
        <v>0001</v>
      </c>
      <c r="F7" s="23" t="str">
        <f>+RIGHT(D7,8)</f>
        <v>00000001</v>
      </c>
      <c r="G7" s="25"/>
      <c r="H7" s="29">
        <v>80</v>
      </c>
      <c r="I7" s="6">
        <v>20306119290</v>
      </c>
      <c r="J7" s="6" t="s">
        <v>78</v>
      </c>
      <c r="K7" s="32">
        <f>+M19</f>
        <v>1402</v>
      </c>
      <c r="L7" s="32">
        <f>+M17</f>
        <v>10</v>
      </c>
      <c r="M7" s="32">
        <f>+M18</f>
        <v>12</v>
      </c>
      <c r="N7" s="32">
        <f>+M14</f>
        <v>30</v>
      </c>
      <c r="O7" s="6">
        <v>0</v>
      </c>
      <c r="P7" s="32">
        <f>+M15</f>
        <v>30</v>
      </c>
      <c r="Q7" s="6">
        <v>0</v>
      </c>
      <c r="R7" s="32">
        <f>+M16</f>
        <v>5</v>
      </c>
      <c r="S7" s="6" t="s">
        <v>86</v>
      </c>
      <c r="T7" s="6">
        <v>1</v>
      </c>
      <c r="U7" s="6">
        <v>2</v>
      </c>
      <c r="V7" s="6">
        <v>0</v>
      </c>
      <c r="W7" s="32">
        <f>+M11+M12</f>
        <v>315</v>
      </c>
      <c r="X7" s="6">
        <v>0</v>
      </c>
    </row>
    <row r="9" spans="1:27" x14ac:dyDescent="0.3">
      <c r="C9" t="s">
        <v>70</v>
      </c>
      <c r="H9" t="s">
        <v>76</v>
      </c>
      <c r="S9" t="s">
        <v>86</v>
      </c>
      <c r="V9" t="s">
        <v>88</v>
      </c>
    </row>
    <row r="10" spans="1:27" x14ac:dyDescent="0.3">
      <c r="C10" t="s">
        <v>71</v>
      </c>
      <c r="H10" t="s">
        <v>77</v>
      </c>
      <c r="L10" t="s">
        <v>79</v>
      </c>
      <c r="M10" s="31">
        <v>1000</v>
      </c>
      <c r="S10" t="s">
        <v>87</v>
      </c>
      <c r="V10" t="s">
        <v>89</v>
      </c>
    </row>
    <row r="11" spans="1:27" x14ac:dyDescent="0.3">
      <c r="C11" t="s">
        <v>72</v>
      </c>
      <c r="L11" t="s">
        <v>80</v>
      </c>
      <c r="M11" s="31">
        <f>+M10*0.21</f>
        <v>210</v>
      </c>
      <c r="V11" t="s">
        <v>90</v>
      </c>
    </row>
    <row r="12" spans="1:27" x14ac:dyDescent="0.3">
      <c r="L12" t="s">
        <v>81</v>
      </c>
      <c r="M12" s="31">
        <f>+M10*0.105</f>
        <v>105</v>
      </c>
      <c r="V12" t="s">
        <v>91</v>
      </c>
    </row>
    <row r="13" spans="1:27" x14ac:dyDescent="0.3">
      <c r="M13" s="31"/>
      <c r="V13" t="s">
        <v>94</v>
      </c>
    </row>
    <row r="14" spans="1:27" x14ac:dyDescent="0.3">
      <c r="L14" t="s">
        <v>82</v>
      </c>
      <c r="M14" s="31">
        <f>+M10*0.03</f>
        <v>30</v>
      </c>
    </row>
    <row r="15" spans="1:27" x14ac:dyDescent="0.3">
      <c r="L15" t="s">
        <v>37</v>
      </c>
      <c r="M15" s="31">
        <f>+M10*0.03</f>
        <v>30</v>
      </c>
    </row>
    <row r="16" spans="1:27" x14ac:dyDescent="0.3">
      <c r="L16" t="s">
        <v>41</v>
      </c>
      <c r="M16" s="31">
        <v>5</v>
      </c>
    </row>
    <row r="17" spans="12:13" x14ac:dyDescent="0.3">
      <c r="L17" t="s">
        <v>84</v>
      </c>
      <c r="M17" s="31">
        <v>10</v>
      </c>
    </row>
    <row r="18" spans="12:13" x14ac:dyDescent="0.3">
      <c r="L18" t="s">
        <v>85</v>
      </c>
      <c r="M18" s="31">
        <v>12</v>
      </c>
    </row>
    <row r="19" spans="12:13" x14ac:dyDescent="0.3">
      <c r="L19" t="s">
        <v>83</v>
      </c>
      <c r="M19" s="31">
        <f>SUM(M10:M18)</f>
        <v>1402</v>
      </c>
    </row>
  </sheetData>
  <mergeCells count="2">
    <mergeCell ref="B1:C1"/>
    <mergeCell ref="B2:C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Y8"/>
  <sheetViews>
    <sheetView topLeftCell="L1" workbookViewId="0">
      <selection activeCell="Y1" sqref="Y1"/>
    </sheetView>
  </sheetViews>
  <sheetFormatPr baseColWidth="10" defaultColWidth="8.88671875" defaultRowHeight="14.4" x14ac:dyDescent="0.3"/>
  <cols>
    <col min="1" max="1" width="9" bestFit="1" customWidth="1"/>
    <col min="2" max="2" width="4" bestFit="1" customWidth="1"/>
    <col min="3" max="3" width="6" bestFit="1" customWidth="1"/>
    <col min="4" max="4" width="21.21875" bestFit="1" customWidth="1"/>
    <col min="5" max="5" width="17.6640625" bestFit="1" customWidth="1"/>
    <col min="6" max="6" width="3" bestFit="1" customWidth="1"/>
    <col min="7" max="7" width="16.109375" bestFit="1" customWidth="1"/>
    <col min="8" max="8" width="24.88671875" bestFit="1" customWidth="1"/>
    <col min="9" max="16" width="16.109375" bestFit="1" customWidth="1"/>
    <col min="17" max="17" width="3.88671875" bestFit="1" customWidth="1"/>
    <col min="18" max="18" width="11" bestFit="1" customWidth="1"/>
    <col min="19" max="20" width="2" bestFit="1" customWidth="1"/>
    <col min="21" max="22" width="16.109375" bestFit="1" customWidth="1"/>
    <col min="25" max="25" width="16.109375" bestFit="1" customWidth="1"/>
  </cols>
  <sheetData>
    <row r="1" spans="1:25" x14ac:dyDescent="0.3">
      <c r="A1" s="27" t="str">
        <f>+TEXT('comprobantes de compra'!A7,"yyymmdd")</f>
        <v>20150102</v>
      </c>
      <c r="B1" s="26" t="str">
        <f>+TEXT('comprobantes de compra'!C7,"000")</f>
        <v>001</v>
      </c>
      <c r="C1" s="26" t="str">
        <f>+TEXT('comprobantes de compra'!E7,"00000")</f>
        <v>00001</v>
      </c>
      <c r="D1" s="26" t="str">
        <f>+TEXT('comprobantes de compra'!F7,"00000000000000000000")</f>
        <v>00000000000000000001</v>
      </c>
      <c r="E1" s="38" t="str">
        <f>+TEXT('comprobantes de compra'!G7,"0000000000000000")</f>
        <v>0000000000000000</v>
      </c>
      <c r="F1" s="26" t="str">
        <f>+TEXT('comprobantes de compra'!H7,"00")</f>
        <v>80</v>
      </c>
      <c r="G1" s="41" t="str">
        <f>'comprobantes de compra'!I7&amp;IF(LEN('comprobantes de compra'!I7)&lt;20,REPT(" ",20 - LEN('comprobantes de compra'!I7))," ")</f>
        <v xml:space="preserve">20306119290         </v>
      </c>
      <c r="H1" s="28" t="str">
        <f>'comprobantes de compra'!J7&amp;IF(LEN('comprobantes de compra'!J7)&lt;30,REPT(" ",30 - LEN('comprobantes de compra'!J7))," ")</f>
        <v xml:space="preserve">FACUNDO GONZALEZ              </v>
      </c>
      <c r="I1" t="str">
        <f>+TEXT(('comprobantes de compra'!K7*100),"000000000000000")</f>
        <v>000000000140200</v>
      </c>
      <c r="J1" t="str">
        <f>+TEXT(('comprobantes de compra'!L7*100),"000000000000000")</f>
        <v>000000000001000</v>
      </c>
      <c r="K1" t="str">
        <f>+TEXT(('comprobantes de compra'!M7*100),"000000000000000")</f>
        <v>000000000001200</v>
      </c>
      <c r="L1" t="str">
        <f>+TEXT(('comprobantes de compra'!N7*100),"000000000000000")</f>
        <v>000000000003000</v>
      </c>
      <c r="M1" t="str">
        <f>+TEXT(('comprobantes de compra'!O7*100),"000000000000000")</f>
        <v>000000000000000</v>
      </c>
      <c r="N1" t="str">
        <f>+TEXT(('comprobantes de compra'!P7*100),"000000000000000")</f>
        <v>000000000003000</v>
      </c>
      <c r="O1" t="str">
        <f>+TEXT(('comprobantes de compra'!Q7*100),"000000000000000")</f>
        <v>000000000000000</v>
      </c>
      <c r="P1" t="str">
        <f>+TEXT(('comprobantes de compra'!R7*100),"000000000000000")</f>
        <v>000000000000500</v>
      </c>
      <c r="Q1" s="26" t="str">
        <f>+TEXT('comprobantes de compra'!S7,"000")</f>
        <v>PES</v>
      </c>
      <c r="R1" t="str">
        <f>+TEXT(('comprobantes de compra'!T7*100),"0000000000")</f>
        <v>0000000100</v>
      </c>
      <c r="S1" s="26" t="str">
        <f>+TEXT('comprobantes de compra'!U7,"0")</f>
        <v>2</v>
      </c>
      <c r="T1" s="26" t="str">
        <f>+TEXT('comprobantes de compra'!V7,"0")</f>
        <v>0</v>
      </c>
      <c r="U1" t="str">
        <f>+TEXT(('comprobantes de compra'!W7*100),"000000000000000")</f>
        <v>000000000031500</v>
      </c>
      <c r="V1" t="str">
        <f>+TEXT(('comprobantes de compra'!X7*100),"000000000000000")</f>
        <v>000000000000000</v>
      </c>
      <c r="W1" s="33" t="str">
        <f>'comprobantes de compra'!Y7&amp;IF(LEN('comprobantes de compra'!Y7)&lt;11,REPT(" ",11 - LEN('comprobantes de compra'!Y7))," ")</f>
        <v xml:space="preserve">           </v>
      </c>
      <c r="X1" s="33" t="str">
        <f>'comprobantes de compra'!Z7&amp;IF(LEN('comprobantes de compra'!Z7)&lt;30,REPT(" ",30 - LEN('comprobantes de compra'!Z7))," ")</f>
        <v xml:space="preserve">                              </v>
      </c>
      <c r="Y1" t="str">
        <f>+TEXT(('comprobantes de compra'!AA7*100),"000000000000000")</f>
        <v>000000000000000</v>
      </c>
    </row>
    <row r="2" spans="1:25" x14ac:dyDescent="0.3">
      <c r="E2" s="39"/>
      <c r="G2" s="39"/>
    </row>
    <row r="3" spans="1:25" x14ac:dyDescent="0.3">
      <c r="E3" s="40" t="s">
        <v>92</v>
      </c>
      <c r="G3" s="40" t="s">
        <v>93</v>
      </c>
      <c r="R3" s="40" t="s">
        <v>95</v>
      </c>
      <c r="W3" s="40" t="s">
        <v>92</v>
      </c>
      <c r="X3" s="40" t="s">
        <v>92</v>
      </c>
    </row>
    <row r="4" spans="1:25" x14ac:dyDescent="0.3">
      <c r="E4" s="40"/>
      <c r="G4" s="40"/>
      <c r="R4" s="40"/>
      <c r="W4" s="40"/>
      <c r="X4" s="40"/>
    </row>
    <row r="5" spans="1:25" x14ac:dyDescent="0.3">
      <c r="E5" s="40"/>
      <c r="G5" s="40"/>
      <c r="R5" s="40"/>
      <c r="W5" s="40"/>
      <c r="X5" s="40"/>
    </row>
    <row r="6" spans="1:25" x14ac:dyDescent="0.3">
      <c r="E6" s="40"/>
      <c r="G6" s="40"/>
      <c r="R6" s="40"/>
      <c r="W6" s="40"/>
      <c r="X6" s="40"/>
    </row>
    <row r="7" spans="1:25" x14ac:dyDescent="0.3">
      <c r="E7" s="40"/>
      <c r="G7" s="40"/>
      <c r="R7" s="40"/>
      <c r="W7" s="40"/>
      <c r="X7" s="40"/>
    </row>
    <row r="8" spans="1:25" x14ac:dyDescent="0.3">
      <c r="E8" s="40"/>
      <c r="G8" s="40"/>
      <c r="R8" s="40"/>
      <c r="W8" s="40"/>
      <c r="X8" s="40"/>
    </row>
  </sheetData>
  <mergeCells count="5">
    <mergeCell ref="E3:E8"/>
    <mergeCell ref="G3:G8"/>
    <mergeCell ref="R3:R8"/>
    <mergeCell ref="W3:W8"/>
    <mergeCell ref="X3:X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8671875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comprobantes de compra</vt:lpstr>
      <vt:lpstr>COMP COMPRAS TXT</vt:lpstr>
      <vt:lpstr>Hoja3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2017-02-02T01:42:02Z</dcterms:modified>
</cp:coreProperties>
</file>