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sumen de pedidos" sheetId="1" state="visible" r:id="rId2"/>
    <sheet name="Pedidos- Martes" sheetId="2" state="visible" r:id="rId3"/>
    <sheet name="Pedidos- Sabado" sheetId="3" state="visible" r:id="rId4"/>
    <sheet name="Pedidos-Promoción" sheetId="4" state="visible" r:id="rId5"/>
    <sheet name="GASTOS" sheetId="5" state="visible" r:id="rId6"/>
    <sheet name="Precios y Menú" sheetId="6" state="visible" r:id="rId7"/>
    <sheet name="Mensajes WPP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<sst xmlns="http://schemas.openxmlformats.org/spreadsheetml/2006/main" count="304" uniqueCount="119">
  <si>
    <t xml:space="preserve">Importe</t>
  </si>
  <si>
    <t xml:space="preserve">Bolsas</t>
  </si>
  <si>
    <t xml:space="preserve">Pendiente</t>
  </si>
  <si>
    <t xml:space="preserve">Total semana</t>
  </si>
  <si>
    <t xml:space="preserve">Total miércoles</t>
  </si>
  <si>
    <t xml:space="preserve">Total sabado</t>
  </si>
  <si>
    <t xml:space="preserve">Total promoción</t>
  </si>
  <si>
    <t xml:space="preserve">#</t>
  </si>
  <si>
    <t xml:space="preserve">Cliente</t>
  </si>
  <si>
    <t xml:space="preserve">Cobrado</t>
  </si>
  <si>
    <t xml:space="preserve">Pedido</t>
  </si>
  <si>
    <t xml:space="preserve">Fecha de pedido</t>
  </si>
  <si>
    <t xml:space="preserve">Fecha de entrega</t>
  </si>
  <si>
    <t xml:space="preserve">Medio de pago</t>
  </si>
  <si>
    <t xml:space="preserve">Envio</t>
  </si>
  <si>
    <t xml:space="preserve">Pagado
(Si - No)</t>
  </si>
  <si>
    <t xml:space="preserve">Descuento
%</t>
  </si>
  <si>
    <t xml:space="preserve">Descuento
$</t>
  </si>
  <si>
    <t xml:space="preserve">Subtotal</t>
  </si>
  <si>
    <t xml:space="preserve">Control</t>
  </si>
  <si>
    <t xml:space="preserve">PREMIUM</t>
  </si>
  <si>
    <t xml:space="preserve">SURTIDO</t>
  </si>
  <si>
    <t xml:space="preserve">DAILY</t>
  </si>
  <si>
    <t xml:space="preserve">PROMO
1</t>
  </si>
  <si>
    <t xml:space="preserve">Origen</t>
  </si>
  <si>
    <t xml:space="preserve">Premium</t>
  </si>
  <si>
    <t xml:space="preserve">Daily</t>
  </si>
  <si>
    <t xml:space="preserve">Otro</t>
  </si>
  <si>
    <t xml:space="preserve">Guarnición</t>
  </si>
  <si>
    <t xml:space="preserve"> </t>
  </si>
  <si>
    <t xml:space="preserve">BBQ RIBS</t>
  </si>
  <si>
    <t xml:space="preserve">Roast beef cerveza negra</t>
  </si>
  <si>
    <t xml:space="preserve">MATAMBRITO AL VERDEO</t>
  </si>
  <si>
    <t xml:space="preserve">CEVICHE</t>
  </si>
  <si>
    <t xml:space="preserve">ÑOQUIS CON GOULASH</t>
  </si>
  <si>
    <t xml:space="preserve">TAGLIATELLE AL PESTO</t>
  </si>
  <si>
    <t xml:space="preserve">MILA DE CERDO</t>
  </si>
  <si>
    <t xml:space="preserve">SUPREMA MOSTAZA MIEL</t>
  </si>
  <si>
    <t xml:space="preserve">PATA MUSLO AL VERDEO</t>
  </si>
  <si>
    <t xml:space="preserve">BONIATO CON TOMILLO</t>
  </si>
  <si>
    <t xml:space="preserve">PAPA A LA CREMA-</t>
  </si>
  <si>
    <t xml:space="preserve">ZANAHORIAS AL CURRY</t>
  </si>
  <si>
    <t xml:space="preserve">FOCACCIA CHERRY</t>
  </si>
  <si>
    <t xml:space="preserve">ARROZ JAPONES</t>
  </si>
  <si>
    <t xml:space="preserve">Total</t>
  </si>
  <si>
    <t xml:space="preserve">x</t>
  </si>
  <si>
    <t xml:space="preserve">Total de bolsas</t>
  </si>
  <si>
    <t xml:space="preserve">PROMO PREMIUM</t>
  </si>
  <si>
    <t xml:space="preserve">PROMO SURTIDO</t>
  </si>
  <si>
    <t xml:space="preserve">PROMO DAILY</t>
  </si>
  <si>
    <t xml:space="preserve">PROMO 1</t>
  </si>
  <si>
    <t xml:space="preserve">PROMO 2</t>
  </si>
  <si>
    <t xml:space="preserve">Eugenia Fontaine</t>
  </si>
  <si>
    <t xml:space="preserve">tb</t>
  </si>
  <si>
    <t xml:space="preserve">no</t>
  </si>
  <si>
    <t xml:space="preserve">n</t>
  </si>
  <si>
    <t xml:space="preserve">Maria  </t>
  </si>
  <si>
    <t xml:space="preserve">efectivo</t>
  </si>
  <si>
    <t xml:space="preserve">si</t>
  </si>
  <si>
    <t xml:space="preserve">Entrana</t>
  </si>
  <si>
    <t xml:space="preserve">Tobias Noni</t>
  </si>
  <si>
    <t xml:space="preserve">||</t>
  </si>
  <si>
    <t xml:space="preserve">ENTRAÑA AL MALBEC</t>
  </si>
  <si>
    <t xml:space="preserve">Judit Vallone</t>
  </si>
  <si>
    <t xml:space="preserve">mp</t>
  </si>
  <si>
    <t xml:space="preserve">Lelia Rodriguez Amenabar</t>
  </si>
  <si>
    <t xml:space="preserve">Juan Manuel Quinos</t>
  </si>
  <si>
    <t xml:space="preserve">Juan ignacio Cavagna</t>
  </si>
  <si>
    <t xml:space="preserve">Marcela Borghini</t>
  </si>
  <si>
    <t xml:space="preserve">Andrea Rosales</t>
  </si>
  <si>
    <t xml:space="preserve">Alicia Sepiurca</t>
  </si>
  <si>
    <t xml:space="preserve">Claudi cook</t>
  </si>
  <si>
    <t xml:space="preserve">}</t>
  </si>
  <si>
    <t xml:space="preserve">PROMO 3</t>
  </si>
  <si>
    <t xml:space="preserve">PROMO 4</t>
  </si>
  <si>
    <t xml:space="preserve">PROMO 5</t>
  </si>
  <si>
    <t xml:space="preserve">GASTOS</t>
  </si>
  <si>
    <t xml:space="preserve">$</t>
  </si>
  <si>
    <t xml:space="preserve">DESCRIPCION</t>
  </si>
  <si>
    <t xml:space="preserve">Berraco</t>
  </si>
  <si>
    <t xml:space="preserve">Verduleria</t>
  </si>
  <si>
    <t xml:space="preserve">ENTREGA</t>
  </si>
  <si>
    <t xml:space="preserve">Supremas</t>
  </si>
  <si>
    <t xml:space="preserve">supermercado dia</t>
  </si>
  <si>
    <t xml:space="preserve">FACTURACION</t>
  </si>
  <si>
    <t xml:space="preserve">Pescaderia</t>
  </si>
  <si>
    <t xml:space="preserve">TOTAL GASTOS</t>
  </si>
  <si>
    <t xml:space="preserve">Etiquetas</t>
  </si>
  <si>
    <t xml:space="preserve">UTILIDAD ENTREGA</t>
  </si>
  <si>
    <t xml:space="preserve">Sueldo</t>
  </si>
  <si>
    <t xml:space="preserve">Luz</t>
  </si>
  <si>
    <t xml:space="preserve">Gas</t>
  </si>
  <si>
    <t xml:space="preserve">jorge miercoles</t>
  </si>
  <si>
    <t xml:space="preserve">jorge sabado</t>
  </si>
  <si>
    <t xml:space="preserve">TOTAL</t>
  </si>
  <si>
    <t xml:space="preserve">Producto</t>
  </si>
  <si>
    <t xml:space="preserve">Descripción</t>
  </si>
  <si>
    <t xml:space="preserve">BONDIOLA TERIYAKI</t>
  </si>
  <si>
    <t xml:space="preserve">MATAMBRITO PIZZA</t>
  </si>
  <si>
    <t xml:space="preserve">PESCA A LA PLANCHA</t>
  </si>
  <si>
    <t xml:space="preserve">NOQUIS GOULASH</t>
  </si>
  <si>
    <t xml:space="preserve">PARMEGGIANA BERENJENAS</t>
  </si>
  <si>
    <t xml:space="preserve">POLLO AL AJILLO</t>
  </si>
  <si>
    <t xml:space="preserve">SUPREMA 4 QUESOS</t>
  </si>
  <si>
    <t xml:space="preserve">Costo de envío</t>
  </si>
  <si>
    <t xml:space="preserve">Guarniciones</t>
  </si>
  <si>
    <t xml:space="preserve">PAPAS ENCEBOLLADAS</t>
  </si>
  <si>
    <t xml:space="preserve">BATATAS CUNA</t>
  </si>
  <si>
    <t xml:space="preserve">CALABAZA DULCE</t>
  </si>
  <si>
    <t xml:space="preserve">ARROZ PILAF</t>
  </si>
  <si>
    <t xml:space="preserve">FOCACCIA</t>
  </si>
  <si>
    <t xml:space="preserve">Envio Gratis</t>
  </si>
  <si>
    <t xml:space="preserve">Procesado</t>
  </si>
  <si>
    <t xml:space="preserve">Mensaje</t>
  </si>
  <si>
    <t xml:space="preserve">No</t>
  </si>
  <si>
    <t xml:space="preserve">PEDIDO: TIE-B7WS6
— [ 2 ] 1 - BOX Felices Fiestas completa para 2 o 4 personas (20% off hasta el 20/12) Bebida: Vino Malbec Finca La Diolinda - Tamaño: Para 2 personas &gt; $ 7.998,00
— [ 3 ] 3 - Vittel Tone (20% off hasta el 20/12) Tamaño: Para 2 personas &gt; $ 1.617,00
— Surtido (ahorrá 20%) Premium (3 platos): BBQ Ribs, Matambrito de cerdo al verdeo, Roast Beef con erveza negra - Daily (2 platos): Milanesa de cerdo con cebollas caramelizadas, Suprema con mostaza y miel - Guarniciones (5 opciones): Arroz Japonés, Boniato con tomillo, Focaccia con tomates cherry, Papas a la crema, Zanahorias glaseadas con curry &gt; $ 1.449,00
— [ 2 ] Gnocchis de papa con goulash con guarnición Guarnición: Papas a la crema &gt; $ 650,00
— Milanesa de cerdo con cebollas caramelizadas con guranición Guarnición: Papas a la crema &gt; $ 325,00
Total: $ 12.039,00
Entrega: Martes 29/12 - $149
Dirección (Solo CABA): Salguero 1777
Forma de Pago: Efectivo (en la entrega)
Código Referido: Persona referida
Nombre y Apellido: Facundo humphreys</t>
  </si>
  <si>
    <t xml:space="preserve">PEDIDO: TIE-NC67Y
— BBQ Ribs con guarnición Guarnición: Papas a la crema &gt; $ 390,00
Total: $ 390,00
Entrega: Sabado 02/01 - $149
Dirección (Solo CABA): Salguero 1777
Forma de Pago: Efectivo (en la entrega)
Nombre y Apellido: facundo humphreys</t>
  </si>
  <si>
    <t xml:space="preserve">PEDIDO: TIE-SRPHR
— [ 2 ] BBQ Ribs con guarnición Guarnición: Papas a la crema &gt; $ 390,00
Total: $ 390,00
Entrega: Sabado 02/01 - $149
Dirección (Solo CABA): Salguero 1777
Forma de Pago: Efectivo (en la entrega)
Código Referido: facu hump
Nombre y Apellido: facundo humphreys</t>
  </si>
  <si>
    <t xml:space="preserve">PEDIDO: TIE-Ñ7DBI
— [ 2 ] Gnocchis de papa con goulash con guarnición Guarnición: Papas a la crema &gt; $ 650,00
— BBQ Ribs con guarnición Guarnición: Arroz Japonés &gt; $ 390,00
— Ceviche tropical con guarnición Guarnición: Papas a la crema &gt; $ 390,00
Total: $ 1430,00
Entrega: Sabado 02/01 - $149
Dirección (Solo CABA): Salguero 1777
Forma de Pago: Efectivo (en la entrega)
Nombre y Apellido: facump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</si>
</sst>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 * #,##0_ ;_ * \-#,##0_ ;_ * \-??_ ;_ @_ "/>
    <numFmt numFmtId="166" formatCode="_ * #,##0.00_ ;_ * \-#,##0.00_ ;_ * \-??_ ;_ @_ "/>
    <numFmt numFmtId="167" formatCode="D\.M"/>
    <numFmt numFmtId="168" formatCode="D\-MMM"/>
    <numFmt numFmtId="169" formatCode="0%"/>
    <numFmt numFmtId="170" formatCode="_(* #,##0.00_);_(* \(#,##0.00\);_(* \-??_);_(@_)"/>
    <numFmt numFmtId="171" formatCode="D/M"/>
    <numFmt numFmtId="172" formatCode="D\-M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00000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D965"/>
        <bgColor rgb="FFFFE598"/>
      </patternFill>
    </fill>
    <fill>
      <patternFill patternType="solid">
        <fgColor rgb="FFFFFFFF"/>
        <bgColor rgb="FFFEF2CB"/>
      </patternFill>
    </fill>
    <fill>
      <patternFill patternType="solid">
        <fgColor rgb="FFD8D8D8"/>
        <bgColor rgb="FFC5E0B3"/>
      </patternFill>
    </fill>
    <fill>
      <patternFill patternType="solid">
        <fgColor rgb="FFBFBFBF"/>
        <bgColor rgb="FFD8D8D8"/>
      </patternFill>
    </fill>
    <fill>
      <patternFill patternType="solid">
        <fgColor rgb="FFFFE598"/>
        <bgColor rgb="FFFFD965"/>
      </patternFill>
    </fill>
    <fill>
      <patternFill patternType="solid">
        <fgColor rgb="FFC5E0B3"/>
        <bgColor rgb="FFD8D8D8"/>
      </patternFill>
    </fill>
    <fill>
      <patternFill patternType="solid">
        <fgColor rgb="FFF4B083"/>
        <bgColor rgb="FFF9CB9C"/>
      </patternFill>
    </fill>
    <fill>
      <patternFill patternType="solid">
        <fgColor rgb="FFE2EFD9"/>
        <bgColor rgb="FFFEF2CB"/>
      </patternFill>
    </fill>
    <fill>
      <patternFill patternType="solid">
        <fgColor rgb="FFFEF2CB"/>
        <bgColor rgb="FFE2EFD9"/>
      </patternFill>
    </fill>
    <fill>
      <patternFill patternType="solid">
        <fgColor rgb="FFF7CAAC"/>
        <bgColor rgb="FFF9CB9C"/>
      </patternFill>
    </fill>
    <fill>
      <patternFill patternType="solid">
        <fgColor rgb="FFF9CB9C"/>
        <bgColor rgb="FFF7CAAC"/>
      </patternFill>
    </fill>
    <fill>
      <patternFill patternType="solid">
        <fgColor rgb="FFFFFF00"/>
        <bgColor rgb="FFFFD965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5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5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9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5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5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EF2CB"/>
      <rgbColor rgb="FFC5E0B3"/>
      <rgbColor rgb="FF660066"/>
      <rgbColor rgb="FFFF8080"/>
      <rgbColor rgb="FF0066CC"/>
      <rgbColor rgb="FFD8D8D8"/>
      <rgbColor rgb="FF000080"/>
      <rgbColor rgb="FFFF00FF"/>
      <rgbColor rgb="FFFFD965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E598"/>
      <rgbColor rgb="FF99CCFF"/>
      <rgbColor rgb="FFF4B083"/>
      <rgbColor rgb="FFF7CAAC"/>
      <rgbColor rgb="FFF9CB9C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7CAAC"/>
    <pageSetUpPr fitToPage="false"/>
  </sheetPr>
  <dimension ref="A1:AA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3.13"/>
    <col collapsed="false" customWidth="true" hidden="false" outlineLevel="0" max="2" min="2" style="1" width="8"/>
    <col collapsed="false" customWidth="true" hidden="false" outlineLevel="0" max="3" min="3" style="1" width="26.39"/>
    <col collapsed="false" customWidth="true" hidden="false" outlineLevel="0" max="4" min="4" style="1" width="9.5"/>
    <col collapsed="false" customWidth="true" hidden="false" outlineLevel="0" max="6" min="5" style="1" width="8.63"/>
    <col collapsed="false" customWidth="true" hidden="false" outlineLevel="0" max="7" min="7" style="1" width="3.25"/>
    <col collapsed="false" customWidth="true" hidden="false" outlineLevel="0" max="8" min="8" style="1" width="8"/>
    <col collapsed="false" customWidth="true" hidden="false" outlineLevel="0" max="9" min="9" style="1" width="26.39"/>
    <col collapsed="false" customWidth="true" hidden="false" outlineLevel="0" max="12" min="10" style="1" width="8.63"/>
    <col collapsed="false" customWidth="true" hidden="false" outlineLevel="0" max="13" min="13" style="1" width="3.25"/>
    <col collapsed="false" customWidth="true" hidden="false" outlineLevel="0" max="14" min="14" style="1" width="8"/>
    <col collapsed="false" customWidth="true" hidden="false" outlineLevel="0" max="15" min="15" style="1" width="26.39"/>
    <col collapsed="false" customWidth="true" hidden="false" outlineLevel="0" max="18" min="16" style="1" width="8.63"/>
    <col collapsed="false" customWidth="true" hidden="false" outlineLevel="0" max="27" min="19" style="1" width="8"/>
    <col collapsed="false" customWidth="true" hidden="false" outlineLevel="0" max="1025" min="28" style="1" width="12.63"/>
  </cols>
  <sheetData>
    <row r="1" customFormat="false" ht="15" hidden="false" customHeight="true" outlineLevel="0" collapsed="false">
      <c r="D1" s="2"/>
      <c r="J1" s="3"/>
      <c r="K1" s="3"/>
      <c r="L1" s="3"/>
      <c r="P1" s="3"/>
      <c r="Q1" s="3"/>
      <c r="R1" s="3"/>
    </row>
    <row r="2" customFormat="false" ht="15" hidden="false" customHeight="true" outlineLevel="0" collapsed="false">
      <c r="B2" s="4"/>
      <c r="C2" s="5"/>
      <c r="D2" s="6" t="s">
        <v>0</v>
      </c>
      <c r="E2" s="7" t="s">
        <v>1</v>
      </c>
      <c r="F2" s="7" t="s">
        <v>2</v>
      </c>
      <c r="G2" s="5"/>
      <c r="H2" s="5"/>
      <c r="I2" s="5"/>
      <c r="J2" s="6" t="s">
        <v>0</v>
      </c>
      <c r="K2" s="8" t="s">
        <v>1</v>
      </c>
      <c r="L2" s="7" t="s">
        <v>2</v>
      </c>
      <c r="M2" s="5"/>
      <c r="N2" s="5"/>
      <c r="O2" s="5"/>
      <c r="P2" s="6" t="s">
        <v>0</v>
      </c>
      <c r="Q2" s="8" t="s">
        <v>1</v>
      </c>
      <c r="R2" s="7" t="s">
        <v>2</v>
      </c>
    </row>
    <row r="3" customFormat="false" ht="15" hidden="false" customHeight="true" outlineLevel="0" collapsed="false">
      <c r="B3" s="9"/>
      <c r="C3" s="10" t="s">
        <v>3</v>
      </c>
      <c r="D3" s="11" t="n">
        <f aca="false">+D5+J5+P5</f>
        <v>21333.75</v>
      </c>
      <c r="E3" s="11" t="n">
        <f aca="false">+E5+K5+Q5</f>
        <v>140</v>
      </c>
      <c r="F3" s="11" t="n">
        <f aca="false">+F5+L5+R5</f>
        <v>12540.75</v>
      </c>
      <c r="G3" s="10"/>
      <c r="H3" s="10"/>
      <c r="I3" s="10"/>
      <c r="J3" s="12"/>
      <c r="K3" s="12"/>
      <c r="L3" s="12"/>
      <c r="M3" s="10"/>
      <c r="N3" s="10"/>
      <c r="O3" s="10"/>
      <c r="P3" s="12"/>
      <c r="Q3" s="12"/>
      <c r="R3" s="13"/>
    </row>
    <row r="4" customFormat="false" ht="15" hidden="false" customHeight="true" outlineLevel="0" collapsed="false">
      <c r="B4" s="9"/>
      <c r="C4" s="10"/>
      <c r="D4" s="11"/>
      <c r="E4" s="12"/>
      <c r="F4" s="12"/>
      <c r="G4" s="10"/>
      <c r="H4" s="10"/>
      <c r="I4" s="10"/>
      <c r="J4" s="12"/>
      <c r="K4" s="12"/>
      <c r="L4" s="12"/>
      <c r="M4" s="10"/>
      <c r="N4" s="10"/>
      <c r="O4" s="10"/>
      <c r="P4" s="12"/>
      <c r="Q4" s="12"/>
      <c r="R4" s="13"/>
    </row>
    <row r="5" customFormat="false" ht="15" hidden="false" customHeight="true" outlineLevel="0" collapsed="false">
      <c r="B5" s="14"/>
      <c r="C5" s="15" t="s">
        <v>4</v>
      </c>
      <c r="D5" s="16" t="n">
        <f aca="false">+SUM(D8:D27)</f>
        <v>5311</v>
      </c>
      <c r="E5" s="16" t="n">
        <f aca="false">+SUM(E8:E27)</f>
        <v>32</v>
      </c>
      <c r="F5" s="16" t="n">
        <f aca="false">+D5-SUMIF($F$8:$F$27,"Si",D8:D27)</f>
        <v>5311</v>
      </c>
      <c r="G5" s="15"/>
      <c r="H5" s="15"/>
      <c r="I5" s="15" t="s">
        <v>5</v>
      </c>
      <c r="J5" s="16" t="n">
        <f aca="false">+SUM(J8:J27)</f>
        <v>16022.75</v>
      </c>
      <c r="K5" s="16" t="n">
        <f aca="false">+SUM(K8:K27)</f>
        <v>108</v>
      </c>
      <c r="L5" s="16" t="n">
        <f aca="false">+J5-SUMIF($L$8:$L$27,"Si",J8:J27)</f>
        <v>7229.75</v>
      </c>
      <c r="M5" s="15"/>
      <c r="N5" s="15"/>
      <c r="O5" s="15" t="s">
        <v>6</v>
      </c>
      <c r="P5" s="16" t="n">
        <f aca="false">+SUM(P8:P27)</f>
        <v>0</v>
      </c>
      <c r="Q5" s="16" t="n">
        <f aca="false">+SUM(Q8:Q27)</f>
        <v>0</v>
      </c>
      <c r="R5" s="17" t="n">
        <f aca="false">+P5-SUMIF($R$8:$R$27,"Si",P8:P27)</f>
        <v>0</v>
      </c>
    </row>
    <row r="6" customFormat="false" ht="15" hidden="false" customHeight="true" outlineLevel="0" collapsed="false">
      <c r="D6" s="2"/>
      <c r="J6" s="3"/>
      <c r="K6" s="3"/>
      <c r="L6" s="3"/>
      <c r="P6" s="3"/>
      <c r="Q6" s="3"/>
      <c r="R6" s="3"/>
    </row>
    <row r="7" customFormat="false" ht="15" hidden="false" customHeight="true" outlineLevel="0" collapsed="false">
      <c r="A7" s="18"/>
      <c r="B7" s="19" t="s">
        <v>7</v>
      </c>
      <c r="C7" s="19" t="s">
        <v>8</v>
      </c>
      <c r="D7" s="20" t="s">
        <v>0</v>
      </c>
      <c r="E7" s="19" t="s">
        <v>1</v>
      </c>
      <c r="F7" s="19" t="s">
        <v>9</v>
      </c>
      <c r="G7" s="18"/>
      <c r="H7" s="21" t="s">
        <v>7</v>
      </c>
      <c r="I7" s="19" t="s">
        <v>8</v>
      </c>
      <c r="J7" s="22" t="s">
        <v>0</v>
      </c>
      <c r="K7" s="21" t="s">
        <v>1</v>
      </c>
      <c r="L7" s="21" t="s">
        <v>9</v>
      </c>
      <c r="M7" s="18"/>
      <c r="N7" s="21" t="s">
        <v>7</v>
      </c>
      <c r="O7" s="19" t="s">
        <v>8</v>
      </c>
      <c r="P7" s="22" t="s">
        <v>0</v>
      </c>
      <c r="Q7" s="21" t="s">
        <v>1</v>
      </c>
      <c r="R7" s="21" t="s">
        <v>9</v>
      </c>
      <c r="S7" s="18"/>
      <c r="T7" s="18"/>
      <c r="U7" s="18"/>
      <c r="V7" s="18"/>
      <c r="W7" s="18"/>
      <c r="X7" s="18"/>
      <c r="Y7" s="18"/>
      <c r="Z7" s="18"/>
      <c r="AA7" s="18"/>
    </row>
    <row r="8" customFormat="false" ht="15" hidden="false" customHeight="true" outlineLevel="0" collapsed="false">
      <c r="B8" s="23" t="n">
        <f aca="false">+'Pedidos- Martes'!B5</f>
        <v>1</v>
      </c>
      <c r="C8" s="23" t="str">
        <f aca="false">+'Pedidos- Martes'!C5</f>
        <v>Eugenia Fontaine</v>
      </c>
      <c r="D8" s="24" t="n">
        <f aca="false">+'Pedidos- Martes'!L5</f>
        <v>2998</v>
      </c>
      <c r="E8" s="24" t="n">
        <f aca="false">+'Pedidos- Martes'!AP5</f>
        <v>19</v>
      </c>
      <c r="F8" s="24" t="n">
        <f aca="false">+'Pedidos- Martes'!H5</f>
        <v>0</v>
      </c>
      <c r="H8" s="25" t="n">
        <f aca="false">+'Pedidos- Sabado'!B5</f>
        <v>1</v>
      </c>
      <c r="I8" s="25" t="str">
        <f aca="false">+'Pedidos- Sabado'!C5</f>
        <v>Judit Vallone</v>
      </c>
      <c r="J8" s="26" t="n">
        <f aca="false">+'Pedidos- Sabado'!L5</f>
        <v>2898</v>
      </c>
      <c r="K8" s="26" t="n">
        <f aca="false">+'Pedidos- Sabado'!AO5</f>
        <v>20</v>
      </c>
      <c r="L8" s="26" t="str">
        <f aca="false">+'Pedidos- Sabado'!H5</f>
        <v>si</v>
      </c>
      <c r="N8" s="25" t="n">
        <f aca="false">+'Pedidos-Promoción'!B5</f>
        <v>1</v>
      </c>
      <c r="O8" s="25" t="n">
        <f aca="false">+'Pedidos-Promoción'!C5</f>
        <v>0</v>
      </c>
      <c r="P8" s="26" t="n">
        <f aca="false">+'Pedidos-Promoción'!L5</f>
        <v>0</v>
      </c>
      <c r="Q8" s="26" t="n">
        <f aca="false">+'Pedidos-Promoción'!AA5</f>
        <v>0</v>
      </c>
      <c r="R8" s="26" t="n">
        <f aca="false">+'Pedidos-Promoción'!K5</f>
        <v>0</v>
      </c>
    </row>
    <row r="9" customFormat="false" ht="15" hidden="false" customHeight="true" outlineLevel="0" collapsed="false">
      <c r="B9" s="25" t="n">
        <f aca="false">+'Pedidos- Martes'!B6</f>
        <v>2</v>
      </c>
      <c r="C9" s="25" t="n">
        <f aca="false">+'Pedidos- Martes'!C6</f>
        <v>0</v>
      </c>
      <c r="D9" s="27" t="n">
        <f aca="false">+'Pedidos- Martes'!L6</f>
        <v>0</v>
      </c>
      <c r="E9" s="27" t="n">
        <f aca="false">+'Pedidos- Martes'!AP6</f>
        <v>0</v>
      </c>
      <c r="F9" s="27" t="n">
        <f aca="false">+'Pedidos- Martes'!H6</f>
        <v>0</v>
      </c>
      <c r="H9" s="25" t="n">
        <f aca="false">+'Pedidos- Sabado'!B6</f>
        <v>2</v>
      </c>
      <c r="I9" s="25" t="str">
        <f aca="false">+'Pedidos- Sabado'!C6</f>
        <v>Lelia Rodriguez Amenabar</v>
      </c>
      <c r="J9" s="26" t="n">
        <f aca="false">+'Pedidos- Sabado'!L6</f>
        <v>1449</v>
      </c>
      <c r="K9" s="26" t="n">
        <f aca="false">+'Pedidos- Sabado'!AO6</f>
        <v>8</v>
      </c>
      <c r="L9" s="26" t="str">
        <f aca="false">+'Pedidos- Sabado'!H6</f>
        <v>si</v>
      </c>
      <c r="N9" s="25" t="n">
        <f aca="false">+'Pedidos-Promoción'!B6</f>
        <v>2</v>
      </c>
      <c r="O9" s="25" t="n">
        <f aca="false">+'Pedidos-Promoción'!C6</f>
        <v>0</v>
      </c>
      <c r="P9" s="26" t="n">
        <f aca="false">+'Pedidos-Promoción'!L6</f>
        <v>0</v>
      </c>
      <c r="Q9" s="26" t="n">
        <f aca="false">+'Pedidos-Promoción'!AA6</f>
        <v>0</v>
      </c>
      <c r="R9" s="26" t="n">
        <f aca="false">+'Pedidos-Promoción'!K6</f>
        <v>0</v>
      </c>
    </row>
    <row r="10" customFormat="false" ht="15" hidden="false" customHeight="true" outlineLevel="0" collapsed="false">
      <c r="B10" s="25" t="n">
        <f aca="false">+'Pedidos- Martes'!B7</f>
        <v>3</v>
      </c>
      <c r="C10" s="25" t="str">
        <f aca="false">+'Pedidos- Martes'!C7</f>
        <v>Maria  </v>
      </c>
      <c r="D10" s="27" t="n">
        <f aca="false">+'Pedidos- Martes'!L7</f>
        <v>1598</v>
      </c>
      <c r="E10" s="27" t="n">
        <f aca="false">+'Pedidos- Martes'!AP7</f>
        <v>9</v>
      </c>
      <c r="F10" s="27" t="n">
        <f aca="false">+'Pedidos- Martes'!H7</f>
        <v>0</v>
      </c>
      <c r="H10" s="25" t="n">
        <f aca="false">+'Pedidos- Sabado'!B7</f>
        <v>3</v>
      </c>
      <c r="I10" s="25" t="str">
        <f aca="false">+'Pedidos- Sabado'!C7</f>
        <v>Juan Manuel Quinos</v>
      </c>
      <c r="J10" s="26" t="n">
        <f aca="false">+'Pedidos- Sabado'!L7</f>
        <v>1548</v>
      </c>
      <c r="K10" s="26" t="n">
        <f aca="false">+'Pedidos- Sabado'!AO7</f>
        <v>10</v>
      </c>
      <c r="L10" s="26" t="n">
        <f aca="false">+'Pedidos- Sabado'!H7</f>
        <v>0</v>
      </c>
      <c r="N10" s="25" t="n">
        <f aca="false">+'Pedidos-Promoción'!B7</f>
        <v>3</v>
      </c>
      <c r="O10" s="25" t="n">
        <f aca="false">+'Pedidos-Promoción'!C7</f>
        <v>0</v>
      </c>
      <c r="P10" s="26" t="n">
        <f aca="false">+'Pedidos-Promoción'!L7</f>
        <v>0</v>
      </c>
      <c r="Q10" s="26" t="n">
        <f aca="false">+'Pedidos-Promoción'!AA7</f>
        <v>0</v>
      </c>
      <c r="R10" s="26" t="n">
        <f aca="false">+'Pedidos-Promoción'!K7</f>
        <v>0</v>
      </c>
    </row>
    <row r="11" customFormat="false" ht="15" hidden="false" customHeight="true" outlineLevel="0" collapsed="false">
      <c r="B11" s="25" t="n">
        <f aca="false">+'Pedidos- Martes'!B8</f>
        <v>4</v>
      </c>
      <c r="C11" s="25" t="str">
        <f aca="false">+'Pedidos- Martes'!C8</f>
        <v>Tobias Noni</v>
      </c>
      <c r="D11" s="27" t="n">
        <f aca="false">+'Pedidos- Martes'!L8</f>
        <v>715</v>
      </c>
      <c r="E11" s="27" t="n">
        <f aca="false">+'Pedidos- Martes'!AP8</f>
        <v>4</v>
      </c>
      <c r="F11" s="27" t="n">
        <f aca="false">+'Pedidos- Martes'!H8</f>
        <v>0</v>
      </c>
      <c r="H11" s="25" t="n">
        <f aca="false">+'Pedidos- Sabado'!B8</f>
        <v>4</v>
      </c>
      <c r="I11" s="25" t="str">
        <f aca="false">+'Pedidos- Sabado'!C8</f>
        <v>Juan ignacio Cavagna</v>
      </c>
      <c r="J11" s="26" t="n">
        <f aca="false">+'Pedidos- Sabado'!L8</f>
        <v>1235.75</v>
      </c>
      <c r="K11" s="26" t="n">
        <f aca="false">+'Pedidos- Sabado'!AO8</f>
        <v>10</v>
      </c>
      <c r="L11" s="26" t="n">
        <f aca="false">+'Pedidos- Sabado'!H8</f>
        <v>0</v>
      </c>
      <c r="N11" s="25" t="n">
        <f aca="false">+'Pedidos-Promoción'!B8</f>
        <v>4</v>
      </c>
      <c r="O11" s="25" t="n">
        <f aca="false">+'Pedidos-Promoción'!C8</f>
        <v>0</v>
      </c>
      <c r="P11" s="26" t="n">
        <f aca="false">+'Pedidos-Promoción'!L8</f>
        <v>0</v>
      </c>
      <c r="Q11" s="26" t="n">
        <f aca="false">+'Pedidos-Promoción'!AA8</f>
        <v>0</v>
      </c>
      <c r="R11" s="26" t="n">
        <f aca="false">+'Pedidos-Promoción'!K8</f>
        <v>0</v>
      </c>
    </row>
    <row r="12" customFormat="false" ht="15" hidden="false" customHeight="true" outlineLevel="0" collapsed="false">
      <c r="B12" s="25" t="n">
        <f aca="false">+'Pedidos- Martes'!B9</f>
        <v>5</v>
      </c>
      <c r="C12" s="25" t="n">
        <f aca="false">+'Pedidos- Martes'!C9</f>
        <v>0</v>
      </c>
      <c r="D12" s="27" t="n">
        <f aca="false">+'Pedidos- Martes'!L9</f>
        <v>0</v>
      </c>
      <c r="E12" s="27" t="n">
        <f aca="false">+'Pedidos- Martes'!AP9</f>
        <v>0</v>
      </c>
      <c r="F12" s="27" t="n">
        <f aca="false">+'Pedidos- Martes'!H9</f>
        <v>0</v>
      </c>
      <c r="H12" s="25" t="n">
        <f aca="false">+'Pedidos- Sabado'!B9</f>
        <v>5</v>
      </c>
      <c r="I12" s="25" t="str">
        <f aca="false">+'Pedidos- Sabado'!C9</f>
        <v>Marcela Borghini</v>
      </c>
      <c r="J12" s="26" t="n">
        <f aca="false">+'Pedidos- Sabado'!L9</f>
        <v>1848</v>
      </c>
      <c r="K12" s="26" t="n">
        <f aca="false">+'Pedidos- Sabado'!AO9</f>
        <v>10</v>
      </c>
      <c r="L12" s="26" t="str">
        <f aca="false">+'Pedidos- Sabado'!H9</f>
        <v>si</v>
      </c>
      <c r="N12" s="25" t="n">
        <f aca="false">+'Pedidos-Promoción'!B9</f>
        <v>5</v>
      </c>
      <c r="O12" s="25" t="n">
        <f aca="false">+'Pedidos-Promoción'!C9</f>
        <v>0</v>
      </c>
      <c r="P12" s="26" t="n">
        <f aca="false">+'Pedidos-Promoción'!L9</f>
        <v>0</v>
      </c>
      <c r="Q12" s="26" t="n">
        <f aca="false">+'Pedidos-Promoción'!AA9</f>
        <v>0</v>
      </c>
      <c r="R12" s="26" t="n">
        <f aca="false">+'Pedidos-Promoción'!K9</f>
        <v>0</v>
      </c>
    </row>
    <row r="13" customFormat="false" ht="15" hidden="false" customHeight="true" outlineLevel="0" collapsed="false">
      <c r="B13" s="25" t="n">
        <f aca="false">+'Pedidos- Martes'!B10</f>
        <v>6</v>
      </c>
      <c r="C13" s="25" t="n">
        <f aca="false">+'Pedidos- Martes'!C10</f>
        <v>0</v>
      </c>
      <c r="D13" s="27" t="n">
        <f aca="false">+'Pedidos- Martes'!L10</f>
        <v>0</v>
      </c>
      <c r="E13" s="27" t="n">
        <f aca="false">+'Pedidos- Martes'!AP10</f>
        <v>0</v>
      </c>
      <c r="F13" s="27" t="n">
        <f aca="false">+'Pedidos- Martes'!H10</f>
        <v>0</v>
      </c>
      <c r="H13" s="25" t="n">
        <f aca="false">+'Pedidos- Sabado'!B10</f>
        <v>6</v>
      </c>
      <c r="I13" s="25" t="str">
        <f aca="false">+'Pedidos- Sabado'!C10</f>
        <v>Andrea Rosales</v>
      </c>
      <c r="J13" s="26" t="n">
        <f aca="false">+'Pedidos- Sabado'!L10</f>
        <v>2598</v>
      </c>
      <c r="K13" s="26" t="n">
        <f aca="false">+'Pedidos- Sabado'!AO10</f>
        <v>20</v>
      </c>
      <c r="L13" s="26" t="str">
        <f aca="false">+'Pedidos- Sabado'!H10</f>
        <v>si</v>
      </c>
      <c r="N13" s="25" t="n">
        <f aca="false">+'Pedidos-Promoción'!B10</f>
        <v>6</v>
      </c>
      <c r="O13" s="25" t="n">
        <f aca="false">+'Pedidos-Promoción'!C10</f>
        <v>0</v>
      </c>
      <c r="P13" s="26" t="n">
        <f aca="false">+'Pedidos-Promoción'!L10</f>
        <v>0</v>
      </c>
      <c r="Q13" s="26" t="n">
        <f aca="false">+'Pedidos-Promoción'!AA10</f>
        <v>0</v>
      </c>
      <c r="R13" s="26" t="n">
        <f aca="false">+'Pedidos-Promoción'!K10</f>
        <v>0</v>
      </c>
    </row>
    <row r="14" customFormat="false" ht="15" hidden="false" customHeight="true" outlineLevel="0" collapsed="false">
      <c r="B14" s="25" t="n">
        <f aca="false">+'Pedidos- Martes'!B11</f>
        <v>7</v>
      </c>
      <c r="C14" s="25" t="n">
        <f aca="false">+'Pedidos- Martes'!C11</f>
        <v>0</v>
      </c>
      <c r="D14" s="27" t="n">
        <f aca="false">+'Pedidos- Martes'!L11</f>
        <v>0</v>
      </c>
      <c r="E14" s="27" t="n">
        <f aca="false">+'Pedidos- Martes'!AP11</f>
        <v>0</v>
      </c>
      <c r="F14" s="27" t="n">
        <f aca="false">+'Pedidos- Martes'!H11</f>
        <v>0</v>
      </c>
      <c r="H14" s="25" t="n">
        <f aca="false">+'Pedidos- Sabado'!B11</f>
        <v>7</v>
      </c>
      <c r="I14" s="25" t="str">
        <f aca="false">+'Pedidos- Sabado'!C11</f>
        <v>Alicia Sepiurca</v>
      </c>
      <c r="J14" s="26" t="n">
        <f aca="false">+'Pedidos- Sabado'!L11</f>
        <v>1448</v>
      </c>
      <c r="K14" s="26" t="n">
        <f aca="false">+'Pedidos- Sabado'!AO11</f>
        <v>10</v>
      </c>
      <c r="L14" s="26" t="n">
        <f aca="false">+'Pedidos- Sabado'!H11</f>
        <v>0</v>
      </c>
      <c r="N14" s="25" t="n">
        <f aca="false">+'Pedidos-Promoción'!B11</f>
        <v>7</v>
      </c>
      <c r="O14" s="25" t="n">
        <f aca="false">+'Pedidos-Promoción'!C11</f>
        <v>0</v>
      </c>
      <c r="P14" s="26" t="n">
        <f aca="false">+'Pedidos-Promoción'!L11</f>
        <v>0</v>
      </c>
      <c r="Q14" s="26" t="n">
        <f aca="false">+'Pedidos-Promoción'!AA11</f>
        <v>0</v>
      </c>
      <c r="R14" s="26" t="n">
        <f aca="false">+'Pedidos-Promoción'!K11</f>
        <v>0</v>
      </c>
    </row>
    <row r="15" customFormat="false" ht="15" hidden="false" customHeight="true" outlineLevel="0" collapsed="false">
      <c r="B15" s="25" t="n">
        <f aca="false">+'Pedidos- Martes'!B12</f>
        <v>8</v>
      </c>
      <c r="C15" s="25" t="n">
        <f aca="false">+'Pedidos- Martes'!C12</f>
        <v>0</v>
      </c>
      <c r="D15" s="27" t="n">
        <f aca="false">+'Pedidos- Martes'!L12</f>
        <v>0</v>
      </c>
      <c r="E15" s="27" t="n">
        <f aca="false">+'Pedidos- Martes'!AP12</f>
        <v>0</v>
      </c>
      <c r="F15" s="27" t="n">
        <f aca="false">+'Pedidos- Martes'!H12</f>
        <v>0</v>
      </c>
      <c r="H15" s="25" t="n">
        <f aca="false">+'Pedidos- Sabado'!B12</f>
        <v>8</v>
      </c>
      <c r="I15" s="25" t="str">
        <f aca="false">+'Pedidos- Sabado'!C12</f>
        <v>Claudi cook</v>
      </c>
      <c r="J15" s="26" t="n">
        <f aca="false">+'Pedidos- Sabado'!L12</f>
        <v>2998</v>
      </c>
      <c r="K15" s="26" t="n">
        <f aca="false">+'Pedidos- Sabado'!AO12</f>
        <v>20</v>
      </c>
      <c r="L15" s="26" t="n">
        <f aca="false">+'Pedidos- Sabado'!H12</f>
        <v>0</v>
      </c>
      <c r="N15" s="25" t="n">
        <f aca="false">+'Pedidos-Promoción'!B12</f>
        <v>8</v>
      </c>
      <c r="O15" s="25" t="n">
        <f aca="false">+'Pedidos-Promoción'!C12</f>
        <v>0</v>
      </c>
      <c r="P15" s="26" t="n">
        <f aca="false">+'Pedidos-Promoción'!L12</f>
        <v>0</v>
      </c>
      <c r="Q15" s="26" t="n">
        <f aca="false">+'Pedidos-Promoción'!AA12</f>
        <v>0</v>
      </c>
      <c r="R15" s="26" t="n">
        <f aca="false">+'Pedidos-Promoción'!K12</f>
        <v>0</v>
      </c>
    </row>
    <row r="16" customFormat="false" ht="15" hidden="false" customHeight="true" outlineLevel="0" collapsed="false">
      <c r="B16" s="25" t="n">
        <f aca="false">+'Pedidos- Martes'!B13</f>
        <v>9</v>
      </c>
      <c r="C16" s="25" t="n">
        <f aca="false">+'Pedidos- Martes'!C13</f>
        <v>0</v>
      </c>
      <c r="D16" s="27" t="n">
        <f aca="false">+'Pedidos- Martes'!L13</f>
        <v>0</v>
      </c>
      <c r="E16" s="27" t="n">
        <f aca="false">+'Pedidos- Martes'!AP13</f>
        <v>0</v>
      </c>
      <c r="F16" s="27" t="n">
        <f aca="false">+'Pedidos- Martes'!H13</f>
        <v>0</v>
      </c>
      <c r="H16" s="25" t="n">
        <f aca="false">+'Pedidos- Sabado'!B13</f>
        <v>9</v>
      </c>
      <c r="I16" s="25" t="n">
        <f aca="false">+'Pedidos- Sabado'!C13</f>
        <v>0</v>
      </c>
      <c r="J16" s="26" t="n">
        <f aca="false">+'Pedidos- Sabado'!L13</f>
        <v>0</v>
      </c>
      <c r="K16" s="26" t="n">
        <f aca="false">+'Pedidos- Sabado'!AO13</f>
        <v>0</v>
      </c>
      <c r="L16" s="26" t="n">
        <f aca="false">+'Pedidos- Sabado'!H13</f>
        <v>0</v>
      </c>
      <c r="N16" s="25" t="n">
        <f aca="false">+'Pedidos-Promoción'!B13</f>
        <v>9</v>
      </c>
      <c r="O16" s="25" t="n">
        <f aca="false">+'Pedidos-Promoción'!C13</f>
        <v>0</v>
      </c>
      <c r="P16" s="26" t="n">
        <f aca="false">+'Pedidos-Promoción'!L13</f>
        <v>0</v>
      </c>
      <c r="Q16" s="26" t="n">
        <f aca="false">+'Pedidos-Promoción'!AA13</f>
        <v>0</v>
      </c>
      <c r="R16" s="26" t="n">
        <f aca="false">+'Pedidos-Promoción'!K13</f>
        <v>0</v>
      </c>
    </row>
    <row r="17" customFormat="false" ht="15" hidden="false" customHeight="true" outlineLevel="0" collapsed="false">
      <c r="B17" s="25" t="n">
        <f aca="false">+'Pedidos- Martes'!B14</f>
        <v>10</v>
      </c>
      <c r="C17" s="25" t="n">
        <f aca="false">+'Pedidos- Martes'!C14</f>
        <v>0</v>
      </c>
      <c r="D17" s="27" t="n">
        <f aca="false">+'Pedidos- Martes'!L14</f>
        <v>0</v>
      </c>
      <c r="E17" s="27" t="n">
        <f aca="false">+'Pedidos- Martes'!AP14</f>
        <v>0</v>
      </c>
      <c r="F17" s="27" t="n">
        <f aca="false">+'Pedidos- Martes'!H14</f>
        <v>0</v>
      </c>
      <c r="H17" s="25" t="n">
        <f aca="false">+'Pedidos- Sabado'!B14</f>
        <v>10</v>
      </c>
      <c r="I17" s="25" t="n">
        <f aca="false">+'Pedidos- Sabado'!C14</f>
        <v>0</v>
      </c>
      <c r="J17" s="26" t="n">
        <f aca="false">+'Pedidos- Sabado'!L14</f>
        <v>0</v>
      </c>
      <c r="K17" s="26" t="n">
        <f aca="false">+'Pedidos- Sabado'!AO14</f>
        <v>0</v>
      </c>
      <c r="L17" s="26" t="n">
        <f aca="false">+'Pedidos- Sabado'!H14</f>
        <v>0</v>
      </c>
      <c r="N17" s="25" t="n">
        <f aca="false">+'Pedidos-Promoción'!B14</f>
        <v>10</v>
      </c>
      <c r="O17" s="25" t="n">
        <f aca="false">+'Pedidos-Promoción'!C14</f>
        <v>0</v>
      </c>
      <c r="P17" s="26" t="n">
        <f aca="false">+'Pedidos-Promoción'!L14</f>
        <v>0</v>
      </c>
      <c r="Q17" s="26" t="n">
        <f aca="false">+'Pedidos-Promoción'!AA14</f>
        <v>0</v>
      </c>
      <c r="R17" s="26" t="n">
        <f aca="false">+'Pedidos-Promoción'!K14</f>
        <v>0</v>
      </c>
    </row>
    <row r="18" customFormat="false" ht="15" hidden="false" customHeight="true" outlineLevel="0" collapsed="false">
      <c r="B18" s="25" t="n">
        <f aca="false">+'Pedidos- Martes'!B15</f>
        <v>11</v>
      </c>
      <c r="C18" s="25" t="n">
        <f aca="false">+'Pedidos- Martes'!C15</f>
        <v>0</v>
      </c>
      <c r="D18" s="27" t="n">
        <f aca="false">+'Pedidos- Martes'!L15</f>
        <v>0</v>
      </c>
      <c r="E18" s="27" t="n">
        <f aca="false">+'Pedidos- Martes'!AP15</f>
        <v>0</v>
      </c>
      <c r="F18" s="27" t="n">
        <f aca="false">+'Pedidos- Martes'!H15</f>
        <v>0</v>
      </c>
      <c r="H18" s="25" t="n">
        <f aca="false">+'Pedidos- Sabado'!B15</f>
        <v>11</v>
      </c>
      <c r="I18" s="25" t="n">
        <f aca="false">+'Pedidos- Sabado'!C15</f>
        <v>0</v>
      </c>
      <c r="J18" s="26" t="n">
        <f aca="false">+'Pedidos- Sabado'!L15</f>
        <v>0</v>
      </c>
      <c r="K18" s="26" t="n">
        <f aca="false">+'Pedidos- Sabado'!AO15</f>
        <v>0</v>
      </c>
      <c r="L18" s="26" t="n">
        <f aca="false">+'Pedidos- Sabado'!H15</f>
        <v>0</v>
      </c>
      <c r="N18" s="25" t="n">
        <f aca="false">+'Pedidos-Promoción'!B15</f>
        <v>11</v>
      </c>
      <c r="O18" s="25" t="n">
        <f aca="false">+'Pedidos-Promoción'!C15</f>
        <v>0</v>
      </c>
      <c r="P18" s="26" t="n">
        <f aca="false">+'Pedidos-Promoción'!L15</f>
        <v>0</v>
      </c>
      <c r="Q18" s="26" t="n">
        <f aca="false">+'Pedidos-Promoción'!AA15</f>
        <v>0</v>
      </c>
      <c r="R18" s="26" t="n">
        <f aca="false">+'Pedidos-Promoción'!K15</f>
        <v>0</v>
      </c>
    </row>
    <row r="19" customFormat="false" ht="15" hidden="false" customHeight="true" outlineLevel="0" collapsed="false">
      <c r="B19" s="25" t="n">
        <f aca="false">+'Pedidos- Martes'!B16</f>
        <v>12</v>
      </c>
      <c r="C19" s="25" t="n">
        <f aca="false">+'Pedidos- Martes'!C16</f>
        <v>0</v>
      </c>
      <c r="D19" s="27" t="n">
        <f aca="false">+'Pedidos- Martes'!L16</f>
        <v>0</v>
      </c>
      <c r="E19" s="27" t="n">
        <f aca="false">+'Pedidos- Martes'!AP16</f>
        <v>0</v>
      </c>
      <c r="F19" s="27" t="n">
        <f aca="false">+'Pedidos- Martes'!H16</f>
        <v>0</v>
      </c>
      <c r="H19" s="25" t="n">
        <f aca="false">+'Pedidos- Sabado'!B16</f>
        <v>12</v>
      </c>
      <c r="I19" s="25" t="n">
        <f aca="false">+'Pedidos- Sabado'!C16</f>
        <v>0</v>
      </c>
      <c r="J19" s="26" t="n">
        <f aca="false">+'Pedidos- Sabado'!L16</f>
        <v>0</v>
      </c>
      <c r="K19" s="26" t="n">
        <f aca="false">+'Pedidos- Sabado'!AO16</f>
        <v>0</v>
      </c>
      <c r="L19" s="26" t="n">
        <f aca="false">+'Pedidos- Sabado'!H16</f>
        <v>0</v>
      </c>
      <c r="N19" s="25" t="n">
        <f aca="false">+'Pedidos-Promoción'!B16</f>
        <v>12</v>
      </c>
      <c r="O19" s="25" t="n">
        <f aca="false">+'Pedidos-Promoción'!C16</f>
        <v>0</v>
      </c>
      <c r="P19" s="26" t="n">
        <f aca="false">+'Pedidos-Promoción'!L16</f>
        <v>0</v>
      </c>
      <c r="Q19" s="26" t="n">
        <f aca="false">+'Pedidos-Promoción'!AA16</f>
        <v>0</v>
      </c>
      <c r="R19" s="26" t="n">
        <f aca="false">+'Pedidos-Promoción'!K16</f>
        <v>0</v>
      </c>
    </row>
    <row r="20" customFormat="false" ht="15" hidden="false" customHeight="true" outlineLevel="0" collapsed="false">
      <c r="B20" s="25" t="n">
        <f aca="false">+'Pedidos- Martes'!B17</f>
        <v>13</v>
      </c>
      <c r="C20" s="25" t="n">
        <f aca="false">+'Pedidos- Martes'!C17</f>
        <v>0</v>
      </c>
      <c r="D20" s="27" t="n">
        <f aca="false">+'Pedidos- Martes'!L17</f>
        <v>0</v>
      </c>
      <c r="E20" s="27" t="n">
        <f aca="false">+'Pedidos- Martes'!AP17</f>
        <v>0</v>
      </c>
      <c r="F20" s="27" t="n">
        <f aca="false">+'Pedidos- Martes'!H17</f>
        <v>0</v>
      </c>
      <c r="H20" s="25" t="n">
        <f aca="false">+'Pedidos- Sabado'!B17</f>
        <v>13</v>
      </c>
      <c r="I20" s="25" t="n">
        <f aca="false">+'Pedidos- Sabado'!C17</f>
        <v>0</v>
      </c>
      <c r="J20" s="26" t="n">
        <f aca="false">+'Pedidos- Sabado'!L17</f>
        <v>0</v>
      </c>
      <c r="K20" s="26" t="n">
        <f aca="false">+'Pedidos- Sabado'!AO17</f>
        <v>0</v>
      </c>
      <c r="L20" s="26" t="n">
        <f aca="false">+'Pedidos- Sabado'!H17</f>
        <v>0</v>
      </c>
      <c r="N20" s="25" t="n">
        <f aca="false">+'Pedidos-Promoción'!B17</f>
        <v>13</v>
      </c>
      <c r="O20" s="25" t="n">
        <f aca="false">+'Pedidos-Promoción'!C17</f>
        <v>0</v>
      </c>
      <c r="P20" s="26" t="n">
        <f aca="false">+'Pedidos-Promoción'!L17</f>
        <v>0</v>
      </c>
      <c r="Q20" s="26" t="n">
        <f aca="false">+'Pedidos-Promoción'!AA17</f>
        <v>0</v>
      </c>
      <c r="R20" s="26" t="n">
        <f aca="false">+'Pedidos-Promoción'!K17</f>
        <v>0</v>
      </c>
    </row>
    <row r="21" customFormat="false" ht="15.75" hidden="false" customHeight="true" outlineLevel="0" collapsed="false">
      <c r="B21" s="25" t="n">
        <f aca="false">+'Pedidos- Martes'!B18</f>
        <v>14</v>
      </c>
      <c r="C21" s="25" t="n">
        <f aca="false">+'Pedidos- Martes'!C18</f>
        <v>0</v>
      </c>
      <c r="D21" s="27" t="n">
        <f aca="false">+'Pedidos- Martes'!L18</f>
        <v>0</v>
      </c>
      <c r="E21" s="27" t="n">
        <f aca="false">+'Pedidos- Martes'!AP18</f>
        <v>0</v>
      </c>
      <c r="F21" s="27" t="n">
        <f aca="false">+'Pedidos- Martes'!H18</f>
        <v>0</v>
      </c>
      <c r="H21" s="25" t="n">
        <f aca="false">+'Pedidos- Sabado'!B18</f>
        <v>14</v>
      </c>
      <c r="I21" s="25" t="n">
        <f aca="false">+'Pedidos- Sabado'!C18</f>
        <v>0</v>
      </c>
      <c r="J21" s="26" t="n">
        <f aca="false">+'Pedidos- Sabado'!L18</f>
        <v>0</v>
      </c>
      <c r="K21" s="26" t="n">
        <f aca="false">+'Pedidos- Sabado'!AO18</f>
        <v>0</v>
      </c>
      <c r="L21" s="26" t="n">
        <f aca="false">+'Pedidos- Sabado'!H18</f>
        <v>0</v>
      </c>
      <c r="N21" s="25" t="n">
        <f aca="false">+'Pedidos-Promoción'!B18</f>
        <v>14</v>
      </c>
      <c r="O21" s="25" t="n">
        <f aca="false">+'Pedidos-Promoción'!C18</f>
        <v>0</v>
      </c>
      <c r="P21" s="26" t="n">
        <f aca="false">+'Pedidos-Promoción'!L18</f>
        <v>0</v>
      </c>
      <c r="Q21" s="26" t="n">
        <f aca="false">+'Pedidos-Promoción'!AA18</f>
        <v>0</v>
      </c>
      <c r="R21" s="26" t="n">
        <f aca="false">+'Pedidos-Promoción'!K18</f>
        <v>0</v>
      </c>
    </row>
    <row r="22" customFormat="false" ht="15.75" hidden="false" customHeight="true" outlineLevel="0" collapsed="false">
      <c r="B22" s="25" t="n">
        <f aca="false">+'Pedidos- Martes'!B19</f>
        <v>15</v>
      </c>
      <c r="C22" s="25" t="n">
        <f aca="false">+'Pedidos- Martes'!C19</f>
        <v>0</v>
      </c>
      <c r="D22" s="27" t="n">
        <f aca="false">+'Pedidos- Martes'!L19</f>
        <v>0</v>
      </c>
      <c r="E22" s="27" t="n">
        <f aca="false">+'Pedidos- Martes'!AP19</f>
        <v>0</v>
      </c>
      <c r="F22" s="27" t="n">
        <f aca="false">+'Pedidos- Martes'!H19</f>
        <v>0</v>
      </c>
      <c r="H22" s="25" t="n">
        <f aca="false">+'Pedidos- Sabado'!B19</f>
        <v>15</v>
      </c>
      <c r="I22" s="25" t="n">
        <f aca="false">+'Pedidos- Sabado'!C19</f>
        <v>0</v>
      </c>
      <c r="J22" s="26" t="n">
        <f aca="false">+'Pedidos- Sabado'!L19</f>
        <v>0</v>
      </c>
      <c r="K22" s="26" t="n">
        <f aca="false">+'Pedidos- Sabado'!AO19</f>
        <v>0</v>
      </c>
      <c r="L22" s="26" t="n">
        <f aca="false">+'Pedidos- Sabado'!H19</f>
        <v>0</v>
      </c>
      <c r="N22" s="25" t="n">
        <f aca="false">+'Pedidos-Promoción'!B19</f>
        <v>15</v>
      </c>
      <c r="O22" s="25" t="n">
        <f aca="false">+'Pedidos-Promoción'!C19</f>
        <v>0</v>
      </c>
      <c r="P22" s="26" t="n">
        <f aca="false">+'Pedidos-Promoción'!L19</f>
        <v>0</v>
      </c>
      <c r="Q22" s="26" t="n">
        <f aca="false">+'Pedidos-Promoción'!AA19</f>
        <v>0</v>
      </c>
      <c r="R22" s="26" t="n">
        <f aca="false">+'Pedidos-Promoción'!K19</f>
        <v>0</v>
      </c>
    </row>
    <row r="23" customFormat="false" ht="15.75" hidden="false" customHeight="true" outlineLevel="0" collapsed="false">
      <c r="B23" s="25" t="n">
        <f aca="false">+'Pedidos- Martes'!B20</f>
        <v>16</v>
      </c>
      <c r="C23" s="25" t="n">
        <f aca="false">+'Pedidos- Martes'!C20</f>
        <v>0</v>
      </c>
      <c r="D23" s="27" t="n">
        <f aca="false">+'Pedidos- Martes'!L20</f>
        <v>0</v>
      </c>
      <c r="E23" s="27" t="n">
        <f aca="false">+'Pedidos- Martes'!AP20</f>
        <v>0</v>
      </c>
      <c r="F23" s="27" t="n">
        <f aca="false">+'Pedidos- Martes'!H20</f>
        <v>0</v>
      </c>
      <c r="H23" s="25" t="n">
        <f aca="false">+'Pedidos- Sabado'!B20</f>
        <v>16</v>
      </c>
      <c r="I23" s="25" t="n">
        <f aca="false">+'Pedidos- Sabado'!C20</f>
        <v>0</v>
      </c>
      <c r="J23" s="26" t="n">
        <f aca="false">+'Pedidos- Sabado'!L20</f>
        <v>0</v>
      </c>
      <c r="K23" s="26" t="n">
        <f aca="false">+'Pedidos- Sabado'!AO20</f>
        <v>0</v>
      </c>
      <c r="L23" s="26" t="n">
        <f aca="false">+'Pedidos- Sabado'!H20</f>
        <v>0</v>
      </c>
      <c r="N23" s="25" t="n">
        <f aca="false">+'Pedidos-Promoción'!B20</f>
        <v>16</v>
      </c>
      <c r="O23" s="25" t="n">
        <f aca="false">+'Pedidos-Promoción'!C20</f>
        <v>0</v>
      </c>
      <c r="P23" s="26" t="n">
        <f aca="false">+'Pedidos-Promoción'!L20</f>
        <v>0</v>
      </c>
      <c r="Q23" s="26" t="n">
        <f aca="false">+'Pedidos-Promoción'!AA20</f>
        <v>0</v>
      </c>
      <c r="R23" s="26" t="n">
        <f aca="false">+'Pedidos-Promoción'!K20</f>
        <v>0</v>
      </c>
    </row>
    <row r="24" customFormat="false" ht="15.75" hidden="false" customHeight="true" outlineLevel="0" collapsed="false">
      <c r="B24" s="25" t="n">
        <f aca="false">+'Pedidos- Martes'!B21</f>
        <v>17</v>
      </c>
      <c r="C24" s="25" t="n">
        <f aca="false">+'Pedidos- Martes'!C21</f>
        <v>0</v>
      </c>
      <c r="D24" s="27" t="n">
        <f aca="false">+'Pedidos- Martes'!L21</f>
        <v>0</v>
      </c>
      <c r="E24" s="27" t="n">
        <f aca="false">+'Pedidos- Martes'!AP21</f>
        <v>0</v>
      </c>
      <c r="F24" s="27" t="n">
        <f aca="false">+'Pedidos- Martes'!H21</f>
        <v>0</v>
      </c>
      <c r="H24" s="25" t="n">
        <f aca="false">+'Pedidos- Sabado'!B21</f>
        <v>17</v>
      </c>
      <c r="I24" s="25" t="n">
        <f aca="false">+'Pedidos- Sabado'!C21</f>
        <v>0</v>
      </c>
      <c r="J24" s="26" t="n">
        <f aca="false">+'Pedidos- Sabado'!L21</f>
        <v>0</v>
      </c>
      <c r="K24" s="26" t="n">
        <f aca="false">+'Pedidos- Sabado'!AO21</f>
        <v>0</v>
      </c>
      <c r="L24" s="26" t="n">
        <f aca="false">+'Pedidos- Sabado'!H21</f>
        <v>0</v>
      </c>
      <c r="N24" s="25" t="n">
        <f aca="false">+'Pedidos-Promoción'!B21</f>
        <v>17</v>
      </c>
      <c r="O24" s="25" t="n">
        <f aca="false">+'Pedidos-Promoción'!C21</f>
        <v>0</v>
      </c>
      <c r="P24" s="26" t="n">
        <f aca="false">+'Pedidos-Promoción'!L21</f>
        <v>0</v>
      </c>
      <c r="Q24" s="26" t="n">
        <f aca="false">+'Pedidos-Promoción'!AA21</f>
        <v>0</v>
      </c>
      <c r="R24" s="26" t="n">
        <f aca="false">+'Pedidos-Promoción'!K21</f>
        <v>0</v>
      </c>
    </row>
    <row r="25" customFormat="false" ht="15.75" hidden="false" customHeight="true" outlineLevel="0" collapsed="false">
      <c r="B25" s="25" t="n">
        <f aca="false">+'Pedidos- Martes'!B22</f>
        <v>18</v>
      </c>
      <c r="C25" s="25" t="n">
        <f aca="false">+'Pedidos- Martes'!C22</f>
        <v>0</v>
      </c>
      <c r="D25" s="27" t="n">
        <f aca="false">+'Pedidos- Martes'!L22</f>
        <v>0</v>
      </c>
      <c r="E25" s="27" t="n">
        <f aca="false">+'Pedidos- Martes'!AP22</f>
        <v>0</v>
      </c>
      <c r="F25" s="27" t="n">
        <f aca="false">+'Pedidos- Martes'!H22</f>
        <v>0</v>
      </c>
      <c r="H25" s="25" t="n">
        <f aca="false">+'Pedidos- Sabado'!B22</f>
        <v>18</v>
      </c>
      <c r="I25" s="25" t="n">
        <f aca="false">+'Pedidos- Sabado'!C22</f>
        <v>0</v>
      </c>
      <c r="J25" s="26" t="n">
        <f aca="false">+'Pedidos- Sabado'!L22</f>
        <v>0</v>
      </c>
      <c r="K25" s="26" t="n">
        <f aca="false">+'Pedidos- Sabado'!AO22</f>
        <v>0</v>
      </c>
      <c r="L25" s="26" t="n">
        <f aca="false">+'Pedidos- Sabado'!H22</f>
        <v>0</v>
      </c>
      <c r="N25" s="25" t="n">
        <f aca="false">+'Pedidos-Promoción'!B22</f>
        <v>18</v>
      </c>
      <c r="O25" s="25" t="n">
        <f aca="false">+'Pedidos-Promoción'!C22</f>
        <v>0</v>
      </c>
      <c r="P25" s="26" t="n">
        <f aca="false">+'Pedidos-Promoción'!L22</f>
        <v>0</v>
      </c>
      <c r="Q25" s="26" t="n">
        <f aca="false">+'Pedidos-Promoción'!AA22</f>
        <v>0</v>
      </c>
      <c r="R25" s="26" t="n">
        <f aca="false">+'Pedidos-Promoción'!K22</f>
        <v>0</v>
      </c>
    </row>
    <row r="26" customFormat="false" ht="15.75" hidden="false" customHeight="true" outlineLevel="0" collapsed="false">
      <c r="B26" s="25" t="n">
        <f aca="false">+'Pedidos- Martes'!B23</f>
        <v>19</v>
      </c>
      <c r="C26" s="25" t="n">
        <f aca="false">+'Pedidos- Martes'!C23</f>
        <v>0</v>
      </c>
      <c r="D26" s="27" t="n">
        <f aca="false">+'Pedidos- Martes'!L23</f>
        <v>0</v>
      </c>
      <c r="E26" s="27" t="n">
        <f aca="false">+'Pedidos- Martes'!AP23</f>
        <v>0</v>
      </c>
      <c r="F26" s="27" t="n">
        <f aca="false">+'Pedidos- Martes'!H23</f>
        <v>0</v>
      </c>
      <c r="H26" s="25" t="n">
        <f aca="false">+'Pedidos- Sabado'!B23</f>
        <v>19</v>
      </c>
      <c r="I26" s="25" t="n">
        <f aca="false">+'Pedidos- Sabado'!C23</f>
        <v>0</v>
      </c>
      <c r="J26" s="26" t="n">
        <f aca="false">+'Pedidos- Sabado'!L23</f>
        <v>0</v>
      </c>
      <c r="K26" s="26" t="n">
        <f aca="false">+'Pedidos- Sabado'!AO23</f>
        <v>0</v>
      </c>
      <c r="L26" s="26" t="n">
        <f aca="false">+'Pedidos- Sabado'!H23</f>
        <v>0</v>
      </c>
      <c r="N26" s="25" t="n">
        <f aca="false">+'Pedidos-Promoción'!B23</f>
        <v>19</v>
      </c>
      <c r="O26" s="25" t="n">
        <f aca="false">+'Pedidos-Promoción'!C23</f>
        <v>0</v>
      </c>
      <c r="P26" s="26" t="n">
        <f aca="false">+'Pedidos-Promoción'!L23</f>
        <v>0</v>
      </c>
      <c r="Q26" s="26" t="n">
        <f aca="false">+'Pedidos-Promoción'!AA23</f>
        <v>0</v>
      </c>
      <c r="R26" s="26" t="n">
        <f aca="false">+'Pedidos-Promoción'!K23</f>
        <v>0</v>
      </c>
    </row>
    <row r="27" customFormat="false" ht="15.75" hidden="false" customHeight="true" outlineLevel="0" collapsed="false">
      <c r="B27" s="28" t="n">
        <f aca="false">+'Pedidos- Martes'!B24</f>
        <v>20</v>
      </c>
      <c r="C27" s="28" t="n">
        <f aca="false">+'Pedidos- Martes'!C24</f>
        <v>0</v>
      </c>
      <c r="D27" s="29" t="n">
        <f aca="false">+'Pedidos- Martes'!L24</f>
        <v>0</v>
      </c>
      <c r="E27" s="29" t="n">
        <f aca="false">+'Pedidos- Martes'!AP24</f>
        <v>0</v>
      </c>
      <c r="F27" s="29" t="n">
        <f aca="false">+'Pedidos- Martes'!H24</f>
        <v>0</v>
      </c>
      <c r="H27" s="28" t="n">
        <f aca="false">+'Pedidos- Sabado'!B24</f>
        <v>20</v>
      </c>
      <c r="I27" s="28" t="n">
        <f aca="false">+'Pedidos- Sabado'!C24</f>
        <v>0</v>
      </c>
      <c r="J27" s="30" t="n">
        <f aca="false">+'Pedidos- Sabado'!L24</f>
        <v>0</v>
      </c>
      <c r="K27" s="30" t="n">
        <f aca="false">+'Pedidos- Sabado'!AO24</f>
        <v>0</v>
      </c>
      <c r="L27" s="30" t="n">
        <f aca="false">+'Pedidos- Sabado'!H24</f>
        <v>0</v>
      </c>
      <c r="N27" s="28" t="n">
        <f aca="false">+'Pedidos-Promoción'!B24</f>
        <v>20</v>
      </c>
      <c r="O27" s="28" t="n">
        <f aca="false">+'Pedidos-Promoción'!C24</f>
        <v>0</v>
      </c>
      <c r="P27" s="30" t="n">
        <f aca="false">+'Pedidos-Promoción'!L24</f>
        <v>0</v>
      </c>
      <c r="Q27" s="30" t="n">
        <f aca="false">+'Pedidos-Promoción'!AA24</f>
        <v>0</v>
      </c>
      <c r="R27" s="30" t="n">
        <f aca="false">+'Pedidos-Promoción'!K24</f>
        <v>0</v>
      </c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K10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D6" activeCellId="0" sqref="D6"/>
    </sheetView>
  </sheetViews>
  <sheetFormatPr defaultRowHeight="15" zeroHeight="false" outlineLevelRow="0" outlineLevelCol="1"/>
  <cols>
    <col collapsed="false" customWidth="true" hidden="false" outlineLevel="0" max="1" min="1" style="1" width="8.25"/>
    <col collapsed="false" customWidth="true" hidden="false" outlineLevel="0" max="2" min="2" style="1" width="11"/>
    <col collapsed="false" customWidth="true" hidden="false" outlineLevel="0" max="3" min="3" style="1" width="23.88"/>
    <col collapsed="false" customWidth="true" hidden="false" outlineLevel="0" max="7" min="4" style="1" width="11"/>
    <col collapsed="false" customWidth="true" hidden="false" outlineLevel="0" max="8" min="8" style="1" width="10.88"/>
    <col collapsed="false" customWidth="true" hidden="false" outlineLevel="0" max="22" min="9" style="1" width="11"/>
    <col collapsed="false" customWidth="true" hidden="false" outlineLevel="0" max="23" min="23" style="1" width="3.5"/>
    <col collapsed="false" customWidth="true" hidden="false" outlineLevel="0" max="40" min="24" style="1" width="12.75"/>
    <col collapsed="false" customWidth="true" hidden="false" outlineLevel="0" max="41" min="41" style="1" width="3.5"/>
    <col collapsed="false" customWidth="true" hidden="false" outlineLevel="0" max="42" min="42" style="1" width="12.75"/>
    <col collapsed="false" customWidth="true" hidden="false" outlineLevel="0" max="43" min="43" style="1" width="3.5"/>
    <col collapsed="false" customWidth="true" hidden="true" outlineLevel="1" max="52" min="44" style="1" width="11"/>
    <col collapsed="false" customWidth="true" hidden="true" outlineLevel="1" max="53" min="53" style="1" width="3.5"/>
    <col collapsed="false" customWidth="true" hidden="true" outlineLevel="1" max="63" min="54" style="1" width="11"/>
    <col collapsed="false" customWidth="true" hidden="false" outlineLevel="0" max="1025" min="64" style="1" width="12.63"/>
  </cols>
  <sheetData>
    <row r="1" customFormat="false" ht="15" hidden="false" customHeight="true" outlineLevel="0" collapsed="false">
      <c r="A1" s="31"/>
      <c r="B1" s="31"/>
      <c r="C1" s="31"/>
      <c r="D1" s="31"/>
      <c r="E1" s="31"/>
      <c r="F1" s="32"/>
      <c r="G1" s="32"/>
      <c r="H1" s="32"/>
      <c r="I1" s="32"/>
      <c r="J1" s="32"/>
      <c r="K1" s="32"/>
      <c r="L1" s="3"/>
      <c r="M1" s="12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</row>
    <row r="2" customFormat="false" ht="15" hidden="false" customHeight="true" outlineLevel="0" collapsed="false">
      <c r="A2" s="33"/>
      <c r="B2" s="33"/>
      <c r="C2" s="33"/>
      <c r="D2" s="33"/>
      <c r="E2" s="33"/>
      <c r="F2" s="34"/>
      <c r="G2" s="34"/>
      <c r="H2" s="34"/>
      <c r="I2" s="34"/>
      <c r="J2" s="34"/>
      <c r="K2" s="34"/>
      <c r="L2" s="35" t="n">
        <f aca="false">+SUM(L5:L25)</f>
        <v>5311</v>
      </c>
      <c r="M2" s="36"/>
      <c r="N2" s="35" t="n">
        <f aca="false">+SUM(N5:N24)</f>
        <v>1</v>
      </c>
      <c r="O2" s="35" t="n">
        <f aca="false">+SUM(O5:O24)</f>
        <v>1</v>
      </c>
      <c r="P2" s="35" t="n">
        <f aca="false">+SUM(P5:P24)</f>
        <v>1</v>
      </c>
      <c r="Q2" s="36" t="n">
        <f aca="false">+SUM(Q5:Q24)</f>
        <v>0</v>
      </c>
      <c r="R2" s="36" t="n">
        <f aca="false">+SUM(R5:R24)</f>
        <v>0</v>
      </c>
      <c r="S2" s="35" t="n">
        <f aca="false">+SUM(S5:S24)</f>
        <v>1</v>
      </c>
      <c r="T2" s="35" t="n">
        <f aca="false">+SUM(T5:T24)</f>
        <v>1</v>
      </c>
      <c r="U2" s="35" t="n">
        <f aca="false">+SUM(U5:U24)</f>
        <v>0</v>
      </c>
      <c r="V2" s="35" t="n">
        <f aca="false">+SUM(V5:V24)</f>
        <v>2</v>
      </c>
      <c r="W2" s="35" t="n">
        <f aca="false">+SUM(W5:W24)</f>
        <v>0</v>
      </c>
      <c r="X2" s="35" t="n">
        <f aca="false">+SUM(X5:X24)</f>
        <v>4</v>
      </c>
      <c r="Y2" s="35" t="n">
        <f aca="false">+SUM(Y5:Y24)</f>
        <v>2</v>
      </c>
      <c r="Z2" s="35" t="n">
        <f aca="false">+SUM(Z5:Z24)</f>
        <v>2</v>
      </c>
      <c r="AA2" s="35" t="n">
        <f aca="false">+SUM(AA5:AA24)</f>
        <v>1</v>
      </c>
      <c r="AB2" s="35" t="n">
        <f aca="false">+SUM(AB5:AB24)</f>
        <v>0</v>
      </c>
      <c r="AC2" s="35" t="n">
        <f aca="false">+SUM(AC5:AC24)</f>
        <v>3</v>
      </c>
      <c r="AD2" s="35" t="n">
        <f aca="false">+SUM(AD5:AD24)</f>
        <v>1</v>
      </c>
      <c r="AE2" s="35" t="n">
        <f aca="false">+SUM(AE5:AE24)</f>
        <v>1</v>
      </c>
      <c r="AF2" s="35" t="n">
        <f aca="false">+SUM(AF5:AF24)</f>
        <v>1</v>
      </c>
      <c r="AG2" s="35" t="n">
        <f aca="false">+SUM(AG5:AG24)</f>
        <v>2</v>
      </c>
      <c r="AH2" s="35" t="n">
        <f aca="false">+SUM(AH5:AH24)</f>
        <v>0</v>
      </c>
      <c r="AI2" s="35" t="n">
        <f aca="false">+SUM(AI5:AI24)</f>
        <v>4</v>
      </c>
      <c r="AJ2" s="35" t="n">
        <f aca="false">+SUM(AJ5:AJ24)</f>
        <v>5</v>
      </c>
      <c r="AK2" s="35" t="n">
        <f aca="false">+SUM(AK5:AK24)</f>
        <v>3</v>
      </c>
      <c r="AL2" s="35" t="n">
        <f aca="false">+SUM(AL5:AL24)</f>
        <v>1</v>
      </c>
      <c r="AM2" s="35" t="n">
        <f aca="false">+SUM(AM5:AM24)</f>
        <v>4</v>
      </c>
      <c r="AN2" s="35" t="n">
        <f aca="false">SUM(X2:AM2)</f>
        <v>34</v>
      </c>
      <c r="AO2" s="33"/>
      <c r="AP2" s="35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</row>
    <row r="3" customFormat="false" ht="15" hidden="false" customHeight="true" outlineLevel="0" collapsed="false">
      <c r="A3" s="31"/>
      <c r="B3" s="31"/>
      <c r="C3" s="31"/>
      <c r="D3" s="31"/>
      <c r="E3" s="31"/>
      <c r="F3" s="32"/>
      <c r="G3" s="32"/>
      <c r="H3" s="32"/>
      <c r="I3" s="32"/>
      <c r="J3" s="32"/>
      <c r="K3" s="32"/>
      <c r="L3" s="3"/>
      <c r="M3" s="12"/>
      <c r="N3" s="31"/>
      <c r="O3" s="31"/>
      <c r="P3" s="31"/>
      <c r="Q3" s="3" t="n">
        <f aca="false">Q2</f>
        <v>0</v>
      </c>
      <c r="R3" s="3" t="n">
        <f aca="false">R2*2</f>
        <v>0</v>
      </c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</row>
    <row r="4" customFormat="false" ht="15" hidden="false" customHeight="true" outlineLevel="0" collapsed="false">
      <c r="A4" s="37"/>
      <c r="B4" s="38" t="s">
        <v>10</v>
      </c>
      <c r="C4" s="38" t="s">
        <v>8</v>
      </c>
      <c r="D4" s="38" t="s">
        <v>11</v>
      </c>
      <c r="E4" s="38" t="s">
        <v>12</v>
      </c>
      <c r="F4" s="38" t="s">
        <v>13</v>
      </c>
      <c r="G4" s="38" t="s">
        <v>14</v>
      </c>
      <c r="H4" s="38" t="s">
        <v>15</v>
      </c>
      <c r="I4" s="38" t="s">
        <v>16</v>
      </c>
      <c r="J4" s="38" t="s">
        <v>17</v>
      </c>
      <c r="K4" s="38" t="s">
        <v>18</v>
      </c>
      <c r="L4" s="39" t="s">
        <v>0</v>
      </c>
      <c r="M4" s="40" t="s">
        <v>19</v>
      </c>
      <c r="N4" s="41" t="s">
        <v>20</v>
      </c>
      <c r="O4" s="41" t="s">
        <v>21</v>
      </c>
      <c r="P4" s="41" t="s">
        <v>22</v>
      </c>
      <c r="Q4" s="41" t="s">
        <v>23</v>
      </c>
      <c r="R4" s="41" t="s">
        <v>24</v>
      </c>
      <c r="S4" s="41" t="s">
        <v>25</v>
      </c>
      <c r="T4" s="41" t="s">
        <v>26</v>
      </c>
      <c r="U4" s="41" t="s">
        <v>27</v>
      </c>
      <c r="V4" s="41" t="s">
        <v>28</v>
      </c>
      <c r="W4" s="42" t="s">
        <v>29</v>
      </c>
      <c r="X4" s="43" t="s">
        <v>30</v>
      </c>
      <c r="Y4" s="44" t="s">
        <v>31</v>
      </c>
      <c r="Z4" s="44" t="s">
        <v>32</v>
      </c>
      <c r="AA4" s="44" t="s">
        <v>33</v>
      </c>
      <c r="AB4" s="45" t="s">
        <v>19</v>
      </c>
      <c r="AC4" s="43" t="s">
        <v>34</v>
      </c>
      <c r="AD4" s="44" t="s">
        <v>35</v>
      </c>
      <c r="AE4" s="44" t="s">
        <v>36</v>
      </c>
      <c r="AF4" s="44" t="s">
        <v>37</v>
      </c>
      <c r="AG4" s="44" t="s">
        <v>38</v>
      </c>
      <c r="AH4" s="43" t="s">
        <v>19</v>
      </c>
      <c r="AI4" s="46" t="s">
        <v>39</v>
      </c>
      <c r="AJ4" s="47" t="s">
        <v>40</v>
      </c>
      <c r="AK4" s="47" t="s">
        <v>41</v>
      </c>
      <c r="AL4" s="47" t="s">
        <v>42</v>
      </c>
      <c r="AM4" s="47" t="s">
        <v>43</v>
      </c>
      <c r="AN4" s="46" t="s">
        <v>44</v>
      </c>
      <c r="AO4" s="42" t="s">
        <v>45</v>
      </c>
      <c r="AP4" s="46" t="s">
        <v>46</v>
      </c>
      <c r="AQ4" s="42" t="s">
        <v>45</v>
      </c>
      <c r="AR4" s="41" t="s">
        <v>47</v>
      </c>
      <c r="AS4" s="41" t="s">
        <v>48</v>
      </c>
      <c r="AT4" s="41" t="s">
        <v>49</v>
      </c>
      <c r="AU4" s="41" t="s">
        <v>50</v>
      </c>
      <c r="AV4" s="41" t="s">
        <v>24</v>
      </c>
      <c r="AW4" s="41" t="s">
        <v>25</v>
      </c>
      <c r="AX4" s="41" t="s">
        <v>26</v>
      </c>
      <c r="AY4" s="41" t="s">
        <v>27</v>
      </c>
      <c r="AZ4" s="41" t="s">
        <v>28</v>
      </c>
      <c r="BA4" s="42" t="s">
        <v>45</v>
      </c>
      <c r="BB4" s="41" t="s">
        <v>47</v>
      </c>
      <c r="BC4" s="41" t="s">
        <v>48</v>
      </c>
      <c r="BD4" s="41" t="s">
        <v>49</v>
      </c>
      <c r="BE4" s="41" t="s">
        <v>50</v>
      </c>
      <c r="BF4" s="41" t="s">
        <v>51</v>
      </c>
      <c r="BG4" s="41" t="s">
        <v>25</v>
      </c>
      <c r="BH4" s="41" t="s">
        <v>26</v>
      </c>
      <c r="BI4" s="41" t="s">
        <v>27</v>
      </c>
      <c r="BJ4" s="41" t="s">
        <v>28</v>
      </c>
      <c r="BK4" s="41" t="s">
        <v>44</v>
      </c>
    </row>
    <row r="5" customFormat="false" ht="15" hidden="false" customHeight="true" outlineLevel="0" collapsed="false">
      <c r="B5" s="31" t="n">
        <v>1</v>
      </c>
      <c r="C5" s="48" t="s">
        <v>52</v>
      </c>
      <c r="D5" s="49" t="n">
        <v>44184</v>
      </c>
      <c r="E5" s="50" t="n">
        <v>44187</v>
      </c>
      <c r="F5" s="32" t="s">
        <v>53</v>
      </c>
      <c r="G5" s="32" t="s">
        <v>54</v>
      </c>
      <c r="H5" s="32"/>
      <c r="I5" s="51" t="n">
        <v>0</v>
      </c>
      <c r="J5" s="52" t="n">
        <f aca="false">K5*I5</f>
        <v>0</v>
      </c>
      <c r="K5" s="52" t="n">
        <f aca="false">BK5</f>
        <v>2998</v>
      </c>
      <c r="L5" s="53" t="n">
        <f aca="false">+K5-J5+IF(G5="si",'Precios y Menú'!$E$11,0)</f>
        <v>2998</v>
      </c>
      <c r="M5" s="54" t="n">
        <f aca="false">+AB5+AH5+AN5</f>
        <v>0</v>
      </c>
      <c r="N5" s="55" t="n">
        <v>1</v>
      </c>
      <c r="O5" s="56"/>
      <c r="P5" s="57" t="n">
        <v>1</v>
      </c>
      <c r="Q5" s="56"/>
      <c r="R5" s="56"/>
      <c r="S5" s="56"/>
      <c r="T5" s="56"/>
      <c r="U5" s="56"/>
      <c r="V5" s="56"/>
      <c r="W5" s="31" t="s">
        <v>55</v>
      </c>
      <c r="X5" s="58" t="n">
        <v>2</v>
      </c>
      <c r="Y5" s="59" t="n">
        <v>1</v>
      </c>
      <c r="Z5" s="58" t="n">
        <v>1</v>
      </c>
      <c r="AA5" s="58" t="n">
        <v>1</v>
      </c>
      <c r="AB5" s="60" t="n">
        <f aca="false">+(N5*5)+(O5*3)-SUM(X5:AA5)+S5</f>
        <v>0</v>
      </c>
      <c r="AC5" s="61" t="n">
        <v>1</v>
      </c>
      <c r="AD5" s="61" t="n">
        <v>1</v>
      </c>
      <c r="AE5" s="61" t="n">
        <v>1</v>
      </c>
      <c r="AF5" s="62" t="n">
        <v>1</v>
      </c>
      <c r="AG5" s="63" t="n">
        <v>1</v>
      </c>
      <c r="AH5" s="63" t="n">
        <f aca="false">+(O5*2)+(P5*5)-SUM(AC5:AG5)+T5</f>
        <v>0</v>
      </c>
      <c r="AI5" s="64" t="n">
        <v>2</v>
      </c>
      <c r="AJ5" s="64" t="n">
        <v>2</v>
      </c>
      <c r="AK5" s="64" t="n">
        <v>2</v>
      </c>
      <c r="AL5" s="65"/>
      <c r="AM5" s="64" t="n">
        <v>4</v>
      </c>
      <c r="AN5" s="64" t="n">
        <f aca="false">-SUM(AI5:AM5)+SUM(N5:P5)*5+V5</f>
        <v>0</v>
      </c>
      <c r="AP5" s="64" t="n">
        <f aca="false">+SUM(X5:AA5)+SUM(AC5:AF5)+SUM(AI5:AM5)+SUM(Q5:R5)</f>
        <v>19</v>
      </c>
      <c r="AR5" s="66" t="n">
        <f aca="false">+VLOOKUP(AR$4,'Precios y Menú'!$C:$E,3,0)</f>
        <v>1699</v>
      </c>
      <c r="AS5" s="66" t="n">
        <f aca="false">+VLOOKUP(AS$4,'Precios y Menú'!$C:$E,3,0)</f>
        <v>1449</v>
      </c>
      <c r="AT5" s="66" t="n">
        <f aca="false">+VLOOKUP(AT$4,'Precios y Menú'!$C:$E,3,0)</f>
        <v>1299</v>
      </c>
      <c r="AU5" s="66" t="n">
        <f aca="false">+VLOOKUP(AU$4,'Precios y Menú'!$C:$E,3,0)</f>
        <v>1399</v>
      </c>
      <c r="AV5" s="66" t="n">
        <f aca="false">+VLOOKUP(AV$4,'Precios y Menú'!$C:$E,3,0)</f>
        <v>120</v>
      </c>
      <c r="AW5" s="66" t="n">
        <f aca="false">+VLOOKUP(AW$4,'Precios y Menú'!$C:$E,3,0)</f>
        <v>390</v>
      </c>
      <c r="AX5" s="66" t="n">
        <f aca="false">+VLOOKUP(AX$4,'Precios y Menú'!$C:$E,3,0)</f>
        <v>325</v>
      </c>
      <c r="AY5" s="66" t="n">
        <f aca="false">+VLOOKUP(AY$4,'Precios y Menú'!$C:$E,3,0)</f>
        <v>800</v>
      </c>
      <c r="AZ5" s="66" t="n">
        <f aca="false">+VLOOKUP(AZ$4,'Precios y Menú'!$C:$E,3,0)</f>
        <v>0</v>
      </c>
      <c r="BB5" s="56" t="n">
        <f aca="false">+AR5*N5</f>
        <v>1699</v>
      </c>
      <c r="BC5" s="56" t="n">
        <f aca="false">+AS5*O5</f>
        <v>0</v>
      </c>
      <c r="BD5" s="56" t="n">
        <f aca="false">+AT5*P5</f>
        <v>1299</v>
      </c>
      <c r="BE5" s="56" t="n">
        <f aca="false">+AU5*Q5</f>
        <v>0</v>
      </c>
      <c r="BF5" s="56" t="n">
        <f aca="false">+AV5*R5</f>
        <v>0</v>
      </c>
      <c r="BG5" s="56" t="n">
        <f aca="false">+AW5*S5</f>
        <v>0</v>
      </c>
      <c r="BH5" s="56" t="n">
        <f aca="false">+AX5*T5</f>
        <v>0</v>
      </c>
      <c r="BI5" s="56" t="n">
        <f aca="false">+AY5*U5</f>
        <v>0</v>
      </c>
      <c r="BJ5" s="56" t="n">
        <f aca="false">+AZ5*V5</f>
        <v>0</v>
      </c>
      <c r="BK5" s="56" t="n">
        <f aca="false">+SUM(BB5:BJ5)</f>
        <v>2998</v>
      </c>
    </row>
    <row r="6" customFormat="false" ht="15" hidden="false" customHeight="true" outlineLevel="0" collapsed="false">
      <c r="B6" s="31" t="n">
        <f aca="false">+B5+1</f>
        <v>2</v>
      </c>
      <c r="C6" s="67"/>
      <c r="D6" s="50"/>
      <c r="E6" s="50"/>
      <c r="F6" s="32"/>
      <c r="G6" s="32"/>
      <c r="H6" s="32"/>
      <c r="I6" s="51" t="n">
        <v>0</v>
      </c>
      <c r="J6" s="52" t="n">
        <f aca="false">K6*I6</f>
        <v>0</v>
      </c>
      <c r="K6" s="52" t="n">
        <f aca="false">BK6</f>
        <v>0</v>
      </c>
      <c r="L6" s="53" t="n">
        <f aca="false">+K6-J6+IF(G6="si",'Precios y Menú'!$E$11,0)</f>
        <v>0</v>
      </c>
      <c r="M6" s="54" t="n">
        <f aca="false">+AB6+AH6+AN6</f>
        <v>0</v>
      </c>
      <c r="N6" s="68"/>
      <c r="O6" s="69"/>
      <c r="P6" s="68"/>
      <c r="Q6" s="68"/>
      <c r="R6" s="68"/>
      <c r="S6" s="68"/>
      <c r="T6" s="68"/>
      <c r="U6" s="68"/>
      <c r="V6" s="68"/>
      <c r="X6" s="70"/>
      <c r="Y6" s="60"/>
      <c r="Z6" s="60"/>
      <c r="AA6" s="70"/>
      <c r="AB6" s="60" t="n">
        <f aca="false">+(N6*5)+(O6*3)-SUM(X6:AA6)+S6</f>
        <v>0</v>
      </c>
      <c r="AC6" s="71"/>
      <c r="AD6" s="63"/>
      <c r="AE6" s="71"/>
      <c r="AF6" s="63"/>
      <c r="AG6" s="61"/>
      <c r="AH6" s="63" t="n">
        <f aca="false">+(O6*2)+(P6*5)-SUM(AC6:AG6)+T6</f>
        <v>0</v>
      </c>
      <c r="AI6" s="72"/>
      <c r="AJ6" s="72"/>
      <c r="AK6" s="72"/>
      <c r="AL6" s="72"/>
      <c r="AM6" s="72"/>
      <c r="AN6" s="73" t="n">
        <f aca="false">-SUM(AI6:AM6)+SUM(N6:P6)*5+V6</f>
        <v>0</v>
      </c>
      <c r="AP6" s="64" t="n">
        <f aca="false">+SUM(X6:AA6)+SUM(AC6:AF6)+SUM(AI6:AM6)+SUM(Q6:R6)</f>
        <v>0</v>
      </c>
      <c r="AR6" s="66" t="n">
        <f aca="false">+VLOOKUP(AR$4,'Precios y Menú'!$C:$E,3,0)</f>
        <v>1699</v>
      </c>
      <c r="AS6" s="66" t="n">
        <f aca="false">+VLOOKUP(AS$4,'Precios y Menú'!$C:$E,3,0)</f>
        <v>1449</v>
      </c>
      <c r="AT6" s="66" t="n">
        <f aca="false">+VLOOKUP(AT$4,'Precios y Menú'!$C:$E,3,0)</f>
        <v>1299</v>
      </c>
      <c r="AU6" s="66" t="n">
        <f aca="false">+VLOOKUP(AU$4,'Precios y Menú'!$C:$E,3,0)</f>
        <v>1399</v>
      </c>
      <c r="AV6" s="66" t="n">
        <f aca="false">+VLOOKUP(AV$4,'Precios y Menú'!$C:$E,3,0)</f>
        <v>120</v>
      </c>
      <c r="AW6" s="66" t="n">
        <f aca="false">+VLOOKUP(AW$4,'Precios y Menú'!$C:$E,3,0)</f>
        <v>390</v>
      </c>
      <c r="AX6" s="66" t="n">
        <f aca="false">+VLOOKUP(AX$4,'Precios y Menú'!$C:$E,3,0)</f>
        <v>325</v>
      </c>
      <c r="AY6" s="66" t="n">
        <f aca="false">+VLOOKUP(AY$4,'Precios y Menú'!$C:$E,3,0)</f>
        <v>800</v>
      </c>
      <c r="AZ6" s="66" t="n">
        <f aca="false">+VLOOKUP(AZ$4,'Precios y Menú'!$C:$E,3,0)</f>
        <v>0</v>
      </c>
      <c r="BB6" s="56" t="n">
        <f aca="false">+AR6*N6</f>
        <v>0</v>
      </c>
      <c r="BC6" s="56" t="n">
        <f aca="false">+AS6*O6</f>
        <v>0</v>
      </c>
      <c r="BD6" s="56" t="n">
        <f aca="false">+AT6*P6</f>
        <v>0</v>
      </c>
      <c r="BE6" s="56" t="n">
        <f aca="false">+AU6*Q6</f>
        <v>0</v>
      </c>
      <c r="BF6" s="56" t="n">
        <f aca="false">+AV6*R6</f>
        <v>0</v>
      </c>
      <c r="BG6" s="56" t="n">
        <f aca="false">+AW6*S6</f>
        <v>0</v>
      </c>
      <c r="BH6" s="56" t="n">
        <f aca="false">+AX6*T6</f>
        <v>0</v>
      </c>
      <c r="BI6" s="56" t="n">
        <f aca="false">+AY6*U6</f>
        <v>0</v>
      </c>
      <c r="BJ6" s="56" t="n">
        <f aca="false">+AZ6*V6</f>
        <v>0</v>
      </c>
      <c r="BK6" s="56" t="n">
        <f aca="false">+SUM(BB6:BJ6)</f>
        <v>0</v>
      </c>
    </row>
    <row r="7" customFormat="false" ht="15" hidden="false" customHeight="true" outlineLevel="0" collapsed="false">
      <c r="B7" s="31" t="n">
        <f aca="false">+B6+1</f>
        <v>3</v>
      </c>
      <c r="C7" s="67" t="s">
        <v>56</v>
      </c>
      <c r="D7" s="74" t="n">
        <v>44184</v>
      </c>
      <c r="E7" s="50" t="n">
        <v>44187</v>
      </c>
      <c r="F7" s="32" t="s">
        <v>57</v>
      </c>
      <c r="G7" s="32" t="s">
        <v>58</v>
      </c>
      <c r="H7" s="32"/>
      <c r="I7" s="51" t="n">
        <v>0</v>
      </c>
      <c r="J7" s="52" t="n">
        <f aca="false">K7*I7</f>
        <v>0</v>
      </c>
      <c r="K7" s="52" t="n">
        <f aca="false">BK7</f>
        <v>1449</v>
      </c>
      <c r="L7" s="53" t="n">
        <f aca="false">+K7-J7+IF(G7="si",'Precios y Menú'!$E$11,0)</f>
        <v>1598</v>
      </c>
      <c r="M7" s="54" t="n">
        <f aca="false">+AB7+AH7+AN7</f>
        <v>0</v>
      </c>
      <c r="N7" s="56"/>
      <c r="O7" s="57" t="n">
        <v>1</v>
      </c>
      <c r="P7" s="56"/>
      <c r="Q7" s="56"/>
      <c r="R7" s="56"/>
      <c r="S7" s="56"/>
      <c r="T7" s="56"/>
      <c r="U7" s="56"/>
      <c r="V7" s="56"/>
      <c r="X7" s="58" t="n">
        <v>2</v>
      </c>
      <c r="Y7" s="59"/>
      <c r="Z7" s="59" t="n">
        <v>1</v>
      </c>
      <c r="AA7" s="58"/>
      <c r="AB7" s="60" t="n">
        <f aca="false">+(N7*5)+(O7*3)-SUM(X7:AA7)+S7</f>
        <v>0</v>
      </c>
      <c r="AC7" s="61" t="n">
        <v>1</v>
      </c>
      <c r="AD7" s="61"/>
      <c r="AE7" s="61"/>
      <c r="AF7" s="62"/>
      <c r="AG7" s="61" t="n">
        <v>1</v>
      </c>
      <c r="AH7" s="63" t="n">
        <f aca="false">+(O7*2)+(P7*5)-SUM(AC7:AG7)+T7</f>
        <v>0</v>
      </c>
      <c r="AI7" s="65" t="n">
        <v>2</v>
      </c>
      <c r="AJ7" s="64" t="n">
        <v>1</v>
      </c>
      <c r="AK7" s="64" t="n">
        <v>1</v>
      </c>
      <c r="AL7" s="65" t="n">
        <v>1</v>
      </c>
      <c r="AM7" s="65"/>
      <c r="AN7" s="64" t="n">
        <f aca="false">-SUM(AI7:AM7)+SUM(N7:P7)*5+V7</f>
        <v>0</v>
      </c>
      <c r="AP7" s="64" t="n">
        <f aca="false">+SUM(X7:AA7)+SUM(AC7:AF7)+SUM(AI7:AM7)+SUM(Q7:R7)</f>
        <v>9</v>
      </c>
      <c r="AR7" s="66" t="n">
        <f aca="false">+VLOOKUP(AR$4,'Precios y Menú'!$C:$E,3,0)</f>
        <v>1699</v>
      </c>
      <c r="AS7" s="66" t="n">
        <f aca="false">+VLOOKUP(AS$4,'Precios y Menú'!$C:$E,3,0)</f>
        <v>1449</v>
      </c>
      <c r="AT7" s="66" t="n">
        <f aca="false">+VLOOKUP(AT$4,'Precios y Menú'!$C:$E,3,0)</f>
        <v>1299</v>
      </c>
      <c r="AU7" s="66" t="n">
        <f aca="false">+VLOOKUP(AU$4,'Precios y Menú'!$C:$E,3,0)</f>
        <v>1399</v>
      </c>
      <c r="AV7" s="66" t="n">
        <f aca="false">+VLOOKUP(AV$4,'Precios y Menú'!$C:$E,3,0)</f>
        <v>120</v>
      </c>
      <c r="AW7" s="66" t="n">
        <f aca="false">+VLOOKUP(AW$4,'Precios y Menú'!$C:$E,3,0)</f>
        <v>390</v>
      </c>
      <c r="AX7" s="66" t="n">
        <f aca="false">+VLOOKUP(AX$4,'Precios y Menú'!$C:$E,3,0)</f>
        <v>325</v>
      </c>
      <c r="AY7" s="66" t="n">
        <f aca="false">+VLOOKUP(AY$4,'Precios y Menú'!$C:$E,3,0)</f>
        <v>800</v>
      </c>
      <c r="AZ7" s="66" t="n">
        <f aca="false">+VLOOKUP(AZ$4,'Precios y Menú'!$C:$E,3,0)</f>
        <v>0</v>
      </c>
      <c r="BB7" s="56" t="n">
        <f aca="false">+AR7*N7</f>
        <v>0</v>
      </c>
      <c r="BC7" s="56" t="n">
        <f aca="false">+AS7*O7</f>
        <v>1449</v>
      </c>
      <c r="BD7" s="56" t="n">
        <f aca="false">+AT7*P7</f>
        <v>0</v>
      </c>
      <c r="BE7" s="56" t="n">
        <f aca="false">+AU7*Q7</f>
        <v>0</v>
      </c>
      <c r="BF7" s="56" t="n">
        <f aca="false">+AV7*R7</f>
        <v>0</v>
      </c>
      <c r="BG7" s="56" t="n">
        <f aca="false">+AW7*S7</f>
        <v>0</v>
      </c>
      <c r="BH7" s="56" t="n">
        <f aca="false">+AX7*T7</f>
        <v>0</v>
      </c>
      <c r="BI7" s="56" t="n">
        <f aca="false">+AY7*U7</f>
        <v>0</v>
      </c>
      <c r="BJ7" s="56" t="n">
        <f aca="false">+AZ7*V7</f>
        <v>0</v>
      </c>
      <c r="BK7" s="56" t="n">
        <f aca="false">+SUM(BB7:BJ7)</f>
        <v>1449</v>
      </c>
    </row>
    <row r="8" customFormat="false" ht="15" hidden="false" customHeight="true" outlineLevel="0" collapsed="false">
      <c r="A8" s="31" t="s">
        <v>59</v>
      </c>
      <c r="B8" s="31" t="n">
        <f aca="false">+B7+1</f>
        <v>4</v>
      </c>
      <c r="C8" s="67" t="s">
        <v>60</v>
      </c>
      <c r="D8" s="50"/>
      <c r="E8" s="50"/>
      <c r="F8" s="32"/>
      <c r="G8" s="32"/>
      <c r="H8" s="32"/>
      <c r="I8" s="51" t="n">
        <v>0</v>
      </c>
      <c r="J8" s="52" t="n">
        <v>0</v>
      </c>
      <c r="K8" s="52" t="n">
        <f aca="false">BK8</f>
        <v>715</v>
      </c>
      <c r="L8" s="53" t="n">
        <f aca="false">+K8-J8+IF(G8="si",'Precios y Menú'!$E$11,0)</f>
        <v>715</v>
      </c>
      <c r="M8" s="54" t="n">
        <f aca="false">+AB8+AH8+AN8</f>
        <v>0</v>
      </c>
      <c r="N8" s="68"/>
      <c r="O8" s="69"/>
      <c r="P8" s="68"/>
      <c r="Q8" s="68"/>
      <c r="R8" s="68"/>
      <c r="S8" s="68" t="n">
        <v>1</v>
      </c>
      <c r="T8" s="68" t="n">
        <v>1</v>
      </c>
      <c r="U8" s="68"/>
      <c r="V8" s="68" t="n">
        <v>2</v>
      </c>
      <c r="X8" s="70"/>
      <c r="Y8" s="70" t="n">
        <v>1</v>
      </c>
      <c r="Z8" s="60"/>
      <c r="AA8" s="60"/>
      <c r="AB8" s="60" t="n">
        <f aca="false">+(N8*5)+(O8*3)-SUM(X8:AA8)+S8</f>
        <v>0</v>
      </c>
      <c r="AC8" s="63" t="n">
        <v>1</v>
      </c>
      <c r="AD8" s="63"/>
      <c r="AE8" s="63"/>
      <c r="AF8" s="71"/>
      <c r="AG8" s="63"/>
      <c r="AH8" s="63" t="n">
        <f aca="false">+(O8*2)+(P8*5)-SUM(AC8:AG8)+T8</f>
        <v>0</v>
      </c>
      <c r="AI8" s="75"/>
      <c r="AJ8" s="75" t="n">
        <v>2</v>
      </c>
      <c r="AK8" s="72"/>
      <c r="AL8" s="75"/>
      <c r="AM8" s="72"/>
      <c r="AN8" s="73" t="n">
        <f aca="false">-SUM(AI8:AM8)+SUM(N8:P8)*5+V8</f>
        <v>0</v>
      </c>
      <c r="AP8" s="64" t="n">
        <f aca="false">+SUM(X8:AA8)+SUM(AC8:AF8)+SUM(AI8:AM8)+SUM(Q8:R8)</f>
        <v>4</v>
      </c>
      <c r="AR8" s="66" t="n">
        <f aca="false">+VLOOKUP(AR$4,'Precios y Menú'!$C:$E,3,0)</f>
        <v>1699</v>
      </c>
      <c r="AS8" s="66" t="n">
        <f aca="false">+VLOOKUP(AS$4,'Precios y Menú'!$C:$E,3,0)</f>
        <v>1449</v>
      </c>
      <c r="AT8" s="66" t="n">
        <f aca="false">+VLOOKUP(AT$4,'Precios y Menú'!$C:$E,3,0)</f>
        <v>1299</v>
      </c>
      <c r="AU8" s="66" t="n">
        <f aca="false">+VLOOKUP(AU$4,'Precios y Menú'!$C:$E,3,0)</f>
        <v>1399</v>
      </c>
      <c r="AV8" s="66" t="n">
        <f aca="false">+VLOOKUP(AV$4,'Precios y Menú'!$C:$E,3,0)</f>
        <v>120</v>
      </c>
      <c r="AW8" s="66" t="n">
        <f aca="false">+VLOOKUP(AW$4,'Precios y Menú'!$C:$E,3,0)</f>
        <v>390</v>
      </c>
      <c r="AX8" s="66" t="n">
        <f aca="false">+VLOOKUP(AX$4,'Precios y Menú'!$C:$E,3,0)</f>
        <v>325</v>
      </c>
      <c r="AY8" s="66" t="n">
        <f aca="false">+VLOOKUP(AY$4,'Precios y Menú'!$C:$E,3,0)</f>
        <v>800</v>
      </c>
      <c r="AZ8" s="66" t="n">
        <f aca="false">+VLOOKUP(AZ$4,'Precios y Menú'!$C:$E,3,0)</f>
        <v>0</v>
      </c>
      <c r="BB8" s="56" t="n">
        <f aca="false">+AR8*N8</f>
        <v>0</v>
      </c>
      <c r="BC8" s="56" t="n">
        <f aca="false">+AS8*O8</f>
        <v>0</v>
      </c>
      <c r="BD8" s="56" t="n">
        <f aca="false">+AT8*P8</f>
        <v>0</v>
      </c>
      <c r="BE8" s="56" t="n">
        <f aca="false">+AU8*Q8</f>
        <v>0</v>
      </c>
      <c r="BF8" s="56" t="n">
        <f aca="false">+AV8*R8</f>
        <v>0</v>
      </c>
      <c r="BG8" s="56" t="n">
        <f aca="false">+AW8*S8</f>
        <v>390</v>
      </c>
      <c r="BH8" s="56" t="n">
        <f aca="false">+AX8*T8</f>
        <v>325</v>
      </c>
      <c r="BI8" s="56" t="n">
        <f aca="false">+AY8*U8</f>
        <v>0</v>
      </c>
      <c r="BJ8" s="56" t="n">
        <f aca="false">+AZ8*V8</f>
        <v>0</v>
      </c>
      <c r="BK8" s="56" t="n">
        <f aca="false">+SUM(BB8:BJ8)</f>
        <v>715</v>
      </c>
    </row>
    <row r="9" customFormat="false" ht="15" hidden="false" customHeight="true" outlineLevel="0" collapsed="false">
      <c r="A9" s="31"/>
      <c r="B9" s="31" t="n">
        <f aca="false">+B8+1</f>
        <v>5</v>
      </c>
      <c r="C9" s="67"/>
      <c r="D9" s="76"/>
      <c r="E9" s="50"/>
      <c r="F9" s="32"/>
      <c r="G9" s="32"/>
      <c r="H9" s="32"/>
      <c r="I9" s="51" t="n">
        <v>0</v>
      </c>
      <c r="J9" s="52" t="n">
        <f aca="false">K9*I9</f>
        <v>0</v>
      </c>
      <c r="K9" s="52" t="n">
        <f aca="false">+BK9</f>
        <v>0</v>
      </c>
      <c r="L9" s="53" t="n">
        <f aca="false">+K9-J9+IF(G9="si",'Precios y Menú'!$E$11,0)</f>
        <v>0</v>
      </c>
      <c r="M9" s="54" t="n">
        <f aca="false">+AB9+AH9+AN9</f>
        <v>0</v>
      </c>
      <c r="N9" s="56"/>
      <c r="O9" s="56"/>
      <c r="P9" s="56"/>
      <c r="Q9" s="56"/>
      <c r="R9" s="56"/>
      <c r="S9" s="56"/>
      <c r="T9" s="56"/>
      <c r="U9" s="56"/>
      <c r="V9" s="56"/>
      <c r="W9" s="31"/>
      <c r="X9" s="58"/>
      <c r="Y9" s="58"/>
      <c r="Z9" s="58"/>
      <c r="AA9" s="58"/>
      <c r="AB9" s="60" t="n">
        <f aca="false">+(N9*5)+(O9*3)-SUM(X9:AA9)+S9</f>
        <v>0</v>
      </c>
      <c r="AC9" s="61"/>
      <c r="AD9" s="61"/>
      <c r="AE9" s="61"/>
      <c r="AF9" s="61"/>
      <c r="AG9" s="61"/>
      <c r="AH9" s="63" t="n">
        <f aca="false">+(O9*2)+(P9*5)-SUM(AC9:AG9)+T9</f>
        <v>0</v>
      </c>
      <c r="AI9" s="64"/>
      <c r="AJ9" s="64"/>
      <c r="AK9" s="64"/>
      <c r="AL9" s="64"/>
      <c r="AM9" s="64"/>
      <c r="AN9" s="64" t="n">
        <f aca="false">-SUM(AI9:AM9)+SUM(N9:P9)*5+V9</f>
        <v>0</v>
      </c>
      <c r="AO9" s="31"/>
      <c r="AP9" s="64" t="n">
        <f aca="false">+SUM(X9:AA9)+SUM(AC9:AF9)+SUM(AI9:AM9)+SUM(Q9:R9)</f>
        <v>0</v>
      </c>
      <c r="AQ9" s="31"/>
      <c r="AR9" s="66" t="n">
        <f aca="false">+VLOOKUP(AR$4,'Precios y Menú'!$C:$E,3,0)</f>
        <v>1699</v>
      </c>
      <c r="AS9" s="66" t="n">
        <f aca="false">+VLOOKUP(AS$4,'Precios y Menú'!$C:$E,3,0)</f>
        <v>1449</v>
      </c>
      <c r="AT9" s="66" t="n">
        <f aca="false">+VLOOKUP(AT$4,'Precios y Menú'!$C:$E,3,0)</f>
        <v>1299</v>
      </c>
      <c r="AU9" s="66" t="n">
        <f aca="false">+VLOOKUP(AU$4,'Precios y Menú'!$C:$E,3,0)</f>
        <v>1399</v>
      </c>
      <c r="AV9" s="66" t="n">
        <f aca="false">+VLOOKUP(AV$4,'Precios y Menú'!$C:$E,3,0)</f>
        <v>120</v>
      </c>
      <c r="AW9" s="66" t="n">
        <f aca="false">+VLOOKUP(AW$4,'Precios y Menú'!$C:$E,3,0)</f>
        <v>390</v>
      </c>
      <c r="AX9" s="66" t="n">
        <f aca="false">+VLOOKUP(AX$4,'Precios y Menú'!$C:$E,3,0)</f>
        <v>325</v>
      </c>
      <c r="AY9" s="66" t="n">
        <f aca="false">+VLOOKUP(AY$4,'Precios y Menú'!$C:$E,3,0)</f>
        <v>800</v>
      </c>
      <c r="AZ9" s="66" t="n">
        <f aca="false">+VLOOKUP(AZ$4,'Precios y Menú'!$C:$E,3,0)</f>
        <v>0</v>
      </c>
      <c r="BA9" s="31"/>
      <c r="BB9" s="56" t="n">
        <f aca="false">+AR9*N9</f>
        <v>0</v>
      </c>
      <c r="BC9" s="56" t="n">
        <f aca="false">+AS9*O9</f>
        <v>0</v>
      </c>
      <c r="BD9" s="56" t="n">
        <f aca="false">+AT9*P9</f>
        <v>0</v>
      </c>
      <c r="BE9" s="56" t="n">
        <f aca="false">+AU9*Q9</f>
        <v>0</v>
      </c>
      <c r="BF9" s="56" t="n">
        <f aca="false">+AV9*R9</f>
        <v>0</v>
      </c>
      <c r="BG9" s="56" t="n">
        <f aca="false">+AW9*S9</f>
        <v>0</v>
      </c>
      <c r="BH9" s="56" t="n">
        <f aca="false">+AX9*T9</f>
        <v>0</v>
      </c>
      <c r="BI9" s="56" t="n">
        <f aca="false">+AY9*U9</f>
        <v>0</v>
      </c>
      <c r="BJ9" s="56" t="n">
        <f aca="false">+AZ9*V9</f>
        <v>0</v>
      </c>
      <c r="BK9" s="56" t="n">
        <f aca="false">+SUM(BB9:BJ9)</f>
        <v>0</v>
      </c>
    </row>
    <row r="10" customFormat="false" ht="15" hidden="false" customHeight="true" outlineLevel="0" collapsed="false">
      <c r="A10" s="31"/>
      <c r="B10" s="31" t="n">
        <f aca="false">+B9+1</f>
        <v>6</v>
      </c>
      <c r="C10" s="67"/>
      <c r="D10" s="76"/>
      <c r="E10" s="76"/>
      <c r="F10" s="32"/>
      <c r="G10" s="32"/>
      <c r="H10" s="32"/>
      <c r="I10" s="51" t="n">
        <v>0</v>
      </c>
      <c r="J10" s="52" t="n">
        <f aca="false">K10*I10</f>
        <v>0</v>
      </c>
      <c r="K10" s="52" t="n">
        <f aca="false">+BK10</f>
        <v>0</v>
      </c>
      <c r="L10" s="53" t="n">
        <f aca="false">+K10-J10+IF(G10="si",'Precios y Menú'!$E$11,0)</f>
        <v>0</v>
      </c>
      <c r="M10" s="54" t="n">
        <f aca="false">+AB10+AH10+AN10</f>
        <v>0</v>
      </c>
      <c r="N10" s="68"/>
      <c r="O10" s="68"/>
      <c r="P10" s="68"/>
      <c r="Q10" s="68"/>
      <c r="R10" s="68"/>
      <c r="S10" s="68"/>
      <c r="T10" s="68"/>
      <c r="U10" s="68"/>
      <c r="V10" s="68"/>
      <c r="W10" s="31"/>
      <c r="X10" s="60"/>
      <c r="Y10" s="60"/>
      <c r="Z10" s="60"/>
      <c r="AA10" s="60"/>
      <c r="AB10" s="58" t="n">
        <f aca="false">+(N10*5)+(O10*3)-SUM(X10:AA10)+S10</f>
        <v>0</v>
      </c>
      <c r="AC10" s="63"/>
      <c r="AD10" s="63"/>
      <c r="AE10" s="63"/>
      <c r="AF10" s="63"/>
      <c r="AG10" s="63"/>
      <c r="AH10" s="63" t="n">
        <f aca="false">+(O10*2)+(P10*5)-SUM(AC10:AG10)+T10</f>
        <v>0</v>
      </c>
      <c r="AI10" s="72"/>
      <c r="AJ10" s="72"/>
      <c r="AK10" s="72"/>
      <c r="AL10" s="72"/>
      <c r="AM10" s="72"/>
      <c r="AN10" s="73" t="n">
        <f aca="false">-SUM(AI10:AM10)+SUM(N10:P10)*5+V10</f>
        <v>0</v>
      </c>
      <c r="AO10" s="31"/>
      <c r="AP10" s="64" t="n">
        <f aca="false">+SUM(X10:AA10)+SUM(AC10:AF10)+SUM(AI10:AM10)+SUM(Q10:R10)</f>
        <v>0</v>
      </c>
      <c r="AQ10" s="31"/>
      <c r="AR10" s="66" t="n">
        <f aca="false">+VLOOKUP(AR$4,'Precios y Menú'!$C:$E,3,0)</f>
        <v>1699</v>
      </c>
      <c r="AS10" s="66" t="n">
        <f aca="false">+VLOOKUP(AS$4,'Precios y Menú'!$C:$E,3,0)</f>
        <v>1449</v>
      </c>
      <c r="AT10" s="66" t="n">
        <f aca="false">+VLOOKUP(AT$4,'Precios y Menú'!$C:$E,3,0)</f>
        <v>1299</v>
      </c>
      <c r="AU10" s="66" t="n">
        <f aca="false">+VLOOKUP(AU$4,'Precios y Menú'!$C:$E,3,0)</f>
        <v>1399</v>
      </c>
      <c r="AV10" s="66" t="n">
        <f aca="false">+VLOOKUP(AV$4,'Precios y Menú'!$C:$E,3,0)</f>
        <v>120</v>
      </c>
      <c r="AW10" s="66" t="n">
        <f aca="false">+VLOOKUP(AW$4,'Precios y Menú'!$C:$E,3,0)</f>
        <v>390</v>
      </c>
      <c r="AX10" s="66" t="n">
        <f aca="false">+VLOOKUP(AX$4,'Precios y Menú'!$C:$E,3,0)</f>
        <v>325</v>
      </c>
      <c r="AY10" s="66" t="n">
        <f aca="false">+VLOOKUP(AY$4,'Precios y Menú'!$C:$E,3,0)</f>
        <v>800</v>
      </c>
      <c r="AZ10" s="66" t="n">
        <f aca="false">+VLOOKUP(AZ$4,'Precios y Menú'!$C:$E,3,0)</f>
        <v>0</v>
      </c>
      <c r="BA10" s="31"/>
      <c r="BB10" s="56" t="n">
        <f aca="false">+AR10*N10</f>
        <v>0</v>
      </c>
      <c r="BC10" s="56" t="n">
        <f aca="false">+AS10*O10</f>
        <v>0</v>
      </c>
      <c r="BD10" s="56" t="n">
        <f aca="false">+AT10*P10</f>
        <v>0</v>
      </c>
      <c r="BE10" s="56" t="n">
        <f aca="false">+AU10*Q10</f>
        <v>0</v>
      </c>
      <c r="BF10" s="56" t="n">
        <f aca="false">+AV10*R10</f>
        <v>0</v>
      </c>
      <c r="BG10" s="56" t="n">
        <f aca="false">+AW10*S10</f>
        <v>0</v>
      </c>
      <c r="BH10" s="56" t="n">
        <f aca="false">+AX10*T10</f>
        <v>0</v>
      </c>
      <c r="BI10" s="56" t="n">
        <f aca="false">+AY10*U10</f>
        <v>0</v>
      </c>
      <c r="BJ10" s="56" t="n">
        <f aca="false">+AZ10*V10</f>
        <v>0</v>
      </c>
      <c r="BK10" s="56" t="n">
        <f aca="false">+SUM(BB10:BJ10)</f>
        <v>0</v>
      </c>
    </row>
    <row r="11" customFormat="false" ht="15" hidden="false" customHeight="true" outlineLevel="0" collapsed="false">
      <c r="A11" s="31"/>
      <c r="B11" s="31" t="n">
        <f aca="false">+B10+1</f>
        <v>7</v>
      </c>
      <c r="C11" s="67"/>
      <c r="D11" s="76"/>
      <c r="E11" s="76"/>
      <c r="F11" s="32"/>
      <c r="G11" s="32"/>
      <c r="H11" s="32"/>
      <c r="I11" s="51" t="n">
        <v>0</v>
      </c>
      <c r="J11" s="52" t="n">
        <f aca="false">K11*I11</f>
        <v>0</v>
      </c>
      <c r="K11" s="52" t="n">
        <f aca="false">+BK11</f>
        <v>0</v>
      </c>
      <c r="L11" s="53" t="n">
        <f aca="false">+K11-J11+IF(G11="si",'Precios y Menú'!$E$11,0)</f>
        <v>0</v>
      </c>
      <c r="M11" s="54" t="n">
        <f aca="false">+AB11+AH11+AN11</f>
        <v>0</v>
      </c>
      <c r="N11" s="56"/>
      <c r="O11" s="56"/>
      <c r="P11" s="56"/>
      <c r="Q11" s="56"/>
      <c r="R11" s="56"/>
      <c r="S11" s="56"/>
      <c r="T11" s="56"/>
      <c r="U11" s="56"/>
      <c r="V11" s="56"/>
      <c r="X11" s="58"/>
      <c r="Y11" s="58"/>
      <c r="Z11" s="58"/>
      <c r="AA11" s="58"/>
      <c r="AB11" s="60" t="n">
        <f aca="false">+(N11*5)+(O11*3)-SUM(X11:AA11)+S11</f>
        <v>0</v>
      </c>
      <c r="AC11" s="61"/>
      <c r="AD11" s="61"/>
      <c r="AE11" s="61"/>
      <c r="AF11" s="61"/>
      <c r="AG11" s="61"/>
      <c r="AH11" s="63" t="n">
        <f aca="false">+(O11*2)+(P11*5)-SUM(AC11:AG11)+T11</f>
        <v>0</v>
      </c>
      <c r="AI11" s="64"/>
      <c r="AJ11" s="64"/>
      <c r="AK11" s="64"/>
      <c r="AL11" s="64"/>
      <c r="AM11" s="64"/>
      <c r="AN11" s="64" t="n">
        <f aca="false">-SUM(AI11:AM11)+SUM(N11:P11)*5+V11</f>
        <v>0</v>
      </c>
      <c r="AO11" s="31" t="s">
        <v>29</v>
      </c>
      <c r="AP11" s="64" t="n">
        <f aca="false">+SUM(X11:AA11)+SUM(AC11:AF11)+SUM(AI11:AM11)+SUM(Q11:R11)</f>
        <v>0</v>
      </c>
      <c r="AR11" s="66" t="n">
        <f aca="false">+VLOOKUP(AR$4,'Precios y Menú'!$C:$E,3,0)</f>
        <v>1699</v>
      </c>
      <c r="AS11" s="66" t="n">
        <f aca="false">+VLOOKUP(AS$4,'Precios y Menú'!$C:$E,3,0)</f>
        <v>1449</v>
      </c>
      <c r="AT11" s="66" t="n">
        <f aca="false">+VLOOKUP(AT$4,'Precios y Menú'!$C:$E,3,0)</f>
        <v>1299</v>
      </c>
      <c r="AU11" s="66" t="n">
        <f aca="false">+VLOOKUP(AU$4,'Precios y Menú'!$C:$E,3,0)</f>
        <v>1399</v>
      </c>
      <c r="AV11" s="66" t="n">
        <f aca="false">+VLOOKUP(AV$4,'Precios y Menú'!$C:$E,3,0)</f>
        <v>120</v>
      </c>
      <c r="AW11" s="66" t="n">
        <f aca="false">+VLOOKUP(AW$4,'Precios y Menú'!$C:$E,3,0)</f>
        <v>390</v>
      </c>
      <c r="AX11" s="66" t="n">
        <f aca="false">+VLOOKUP(AX$4,'Precios y Menú'!$C:$E,3,0)</f>
        <v>325</v>
      </c>
      <c r="AY11" s="66" t="n">
        <f aca="false">+VLOOKUP(AY$4,'Precios y Menú'!$C:$E,3,0)</f>
        <v>800</v>
      </c>
      <c r="AZ11" s="66" t="n">
        <f aca="false">+VLOOKUP(AZ$4,'Precios y Menú'!$C:$E,3,0)</f>
        <v>0</v>
      </c>
      <c r="BB11" s="56" t="n">
        <f aca="false">+AR11*N11</f>
        <v>0</v>
      </c>
      <c r="BC11" s="56" t="n">
        <f aca="false">+AS11*O11</f>
        <v>0</v>
      </c>
      <c r="BD11" s="56" t="n">
        <f aca="false">+AT11*P11</f>
        <v>0</v>
      </c>
      <c r="BE11" s="56" t="n">
        <f aca="false">+AU11*Q11</f>
        <v>0</v>
      </c>
      <c r="BF11" s="56" t="n">
        <f aca="false">+AV11*R11</f>
        <v>0</v>
      </c>
      <c r="BG11" s="56" t="n">
        <f aca="false">+AW11*S11</f>
        <v>0</v>
      </c>
      <c r="BH11" s="56" t="n">
        <f aca="false">+AX11*T11</f>
        <v>0</v>
      </c>
      <c r="BI11" s="56" t="n">
        <f aca="false">+AY11*U11</f>
        <v>0</v>
      </c>
      <c r="BJ11" s="56" t="n">
        <f aca="false">+AZ11*V11</f>
        <v>0</v>
      </c>
      <c r="BK11" s="56" t="n">
        <f aca="false">+SUM(BB11:BJ11)</f>
        <v>0</v>
      </c>
    </row>
    <row r="12" customFormat="false" ht="15" hidden="false" customHeight="true" outlineLevel="0" collapsed="false">
      <c r="B12" s="31" t="n">
        <f aca="false">+B11+1</f>
        <v>8</v>
      </c>
      <c r="C12" s="67"/>
      <c r="D12" s="76"/>
      <c r="E12" s="76"/>
      <c r="F12" s="32"/>
      <c r="G12" s="32"/>
      <c r="H12" s="32"/>
      <c r="I12" s="51" t="n">
        <v>0</v>
      </c>
      <c r="J12" s="52" t="n">
        <f aca="false">K12*I12</f>
        <v>0</v>
      </c>
      <c r="K12" s="52" t="n">
        <f aca="false">+BK12</f>
        <v>0</v>
      </c>
      <c r="L12" s="53" t="n">
        <f aca="false">+K12-J12+IF(G12="si",'Precios y Menú'!$E$11,0)</f>
        <v>0</v>
      </c>
      <c r="M12" s="54" t="n">
        <f aca="false">+AB12+AH12+AN12</f>
        <v>0</v>
      </c>
      <c r="N12" s="68"/>
      <c r="O12" s="68"/>
      <c r="P12" s="68"/>
      <c r="Q12" s="68"/>
      <c r="R12" s="68"/>
      <c r="S12" s="68"/>
      <c r="T12" s="68"/>
      <c r="U12" s="68"/>
      <c r="V12" s="68"/>
      <c r="X12" s="60"/>
      <c r="Y12" s="60"/>
      <c r="Z12" s="60"/>
      <c r="AA12" s="60"/>
      <c r="AB12" s="60" t="n">
        <f aca="false">+(N12*5)+(O12*3)-SUM(X12:AA12)+S12</f>
        <v>0</v>
      </c>
      <c r="AC12" s="63"/>
      <c r="AD12" s="63"/>
      <c r="AE12" s="63"/>
      <c r="AF12" s="63"/>
      <c r="AG12" s="63"/>
      <c r="AH12" s="63" t="n">
        <f aca="false">+(O12*2)+(P12*5)-SUM(AC12:AG12)+T12</f>
        <v>0</v>
      </c>
      <c r="AI12" s="72"/>
      <c r="AJ12" s="72"/>
      <c r="AK12" s="72"/>
      <c r="AL12" s="72"/>
      <c r="AM12" s="72"/>
      <c r="AN12" s="72" t="n">
        <f aca="false">-SUM(AI12:AM12)+SUM(N12:P12)*5+V12</f>
        <v>0</v>
      </c>
      <c r="AP12" s="64" t="n">
        <f aca="false">+SUM(X12:AA12)+SUM(AC12:AF12)+SUM(AI12:AM12)+SUM(Q12:R12)</f>
        <v>0</v>
      </c>
      <c r="AR12" s="66" t="n">
        <f aca="false">+VLOOKUP(AR$4,'Precios y Menú'!$C:$E,3,0)</f>
        <v>1699</v>
      </c>
      <c r="AS12" s="66" t="n">
        <f aca="false">+VLOOKUP(AS$4,'Precios y Menú'!$C:$E,3,0)</f>
        <v>1449</v>
      </c>
      <c r="AT12" s="66" t="n">
        <f aca="false">+VLOOKUP(AT$4,'Precios y Menú'!$C:$E,3,0)</f>
        <v>1299</v>
      </c>
      <c r="AU12" s="66" t="n">
        <f aca="false">+VLOOKUP(AU$4,'Precios y Menú'!$C:$E,3,0)</f>
        <v>1399</v>
      </c>
      <c r="AV12" s="66" t="n">
        <f aca="false">+VLOOKUP(AV$4,'Precios y Menú'!$C:$E,3,0)</f>
        <v>120</v>
      </c>
      <c r="AW12" s="66" t="n">
        <f aca="false">+VLOOKUP(AW$4,'Precios y Menú'!$C:$E,3,0)</f>
        <v>390</v>
      </c>
      <c r="AX12" s="66" t="n">
        <f aca="false">+VLOOKUP(AX$4,'Precios y Menú'!$C:$E,3,0)</f>
        <v>325</v>
      </c>
      <c r="AY12" s="66" t="n">
        <f aca="false">+VLOOKUP(AY$4,'Precios y Menú'!$C:$E,3,0)</f>
        <v>800</v>
      </c>
      <c r="AZ12" s="66" t="n">
        <f aca="false">+VLOOKUP(AZ$4,'Precios y Menú'!$C:$E,3,0)</f>
        <v>0</v>
      </c>
      <c r="BB12" s="56" t="n">
        <f aca="false">+AR12*N12</f>
        <v>0</v>
      </c>
      <c r="BC12" s="56" t="n">
        <f aca="false">+AS12*O12</f>
        <v>0</v>
      </c>
      <c r="BD12" s="56" t="n">
        <f aca="false">+AT12*P12</f>
        <v>0</v>
      </c>
      <c r="BE12" s="56" t="n">
        <f aca="false">+AU12*Q12</f>
        <v>0</v>
      </c>
      <c r="BF12" s="56" t="n">
        <f aca="false">+AV12*R12</f>
        <v>0</v>
      </c>
      <c r="BG12" s="56" t="n">
        <f aca="false">+AW12*S12</f>
        <v>0</v>
      </c>
      <c r="BH12" s="56" t="n">
        <f aca="false">+AX12*T12</f>
        <v>0</v>
      </c>
      <c r="BI12" s="56" t="n">
        <f aca="false">+AY12*U12</f>
        <v>0</v>
      </c>
      <c r="BJ12" s="56" t="n">
        <f aca="false">+AZ12*V12</f>
        <v>0</v>
      </c>
      <c r="BK12" s="56" t="n">
        <f aca="false">+SUM(BB12:BJ12)</f>
        <v>0</v>
      </c>
    </row>
    <row r="13" customFormat="false" ht="15" hidden="false" customHeight="true" outlineLevel="0" collapsed="false">
      <c r="B13" s="31" t="n">
        <f aca="false">+B12+1</f>
        <v>9</v>
      </c>
      <c r="C13" s="67"/>
      <c r="D13" s="76"/>
      <c r="E13" s="76"/>
      <c r="F13" s="32"/>
      <c r="G13" s="32"/>
      <c r="H13" s="32"/>
      <c r="I13" s="51" t="n">
        <v>0</v>
      </c>
      <c r="J13" s="52" t="n">
        <v>0</v>
      </c>
      <c r="K13" s="52" t="n">
        <f aca="false">+BK13</f>
        <v>0</v>
      </c>
      <c r="L13" s="53" t="n">
        <f aca="false">+K13-J13+IF(G13="si",'Precios y Menú'!$E$11,0)</f>
        <v>0</v>
      </c>
      <c r="M13" s="54" t="n">
        <f aca="false">+AB13+AH13+AN13</f>
        <v>0</v>
      </c>
      <c r="N13" s="56"/>
      <c r="O13" s="56"/>
      <c r="P13" s="56"/>
      <c r="Q13" s="56"/>
      <c r="R13" s="56"/>
      <c r="S13" s="56"/>
      <c r="T13" s="56"/>
      <c r="U13" s="56"/>
      <c r="V13" s="56"/>
      <c r="X13" s="58"/>
      <c r="Y13" s="58"/>
      <c r="Z13" s="58"/>
      <c r="AA13" s="58"/>
      <c r="AB13" s="58" t="n">
        <f aca="false">+(N13*5)+(O13*3)-SUM(X13:AA13)+S13</f>
        <v>0</v>
      </c>
      <c r="AC13" s="61"/>
      <c r="AD13" s="61"/>
      <c r="AE13" s="61"/>
      <c r="AF13" s="61"/>
      <c r="AG13" s="61"/>
      <c r="AH13" s="63" t="n">
        <f aca="false">+(O13*2)+(P13*5)-SUM(AC13:AG13)+T13</f>
        <v>0</v>
      </c>
      <c r="AI13" s="64"/>
      <c r="AJ13" s="64"/>
      <c r="AK13" s="64"/>
      <c r="AL13" s="64"/>
      <c r="AM13" s="64"/>
      <c r="AN13" s="64" t="n">
        <f aca="false">-SUM(AI13:AM13)+SUM(N13:P13)*5+V13</f>
        <v>0</v>
      </c>
      <c r="AP13" s="64" t="n">
        <f aca="false">+SUM(X13:AA13)+SUM(AC13:AF13)+SUM(AI13:AM13)+SUM(Q13:R13)</f>
        <v>0</v>
      </c>
      <c r="AR13" s="66" t="n">
        <f aca="false">+VLOOKUP(AR$4,'Precios y Menú'!$C:$E,3,0)</f>
        <v>1699</v>
      </c>
      <c r="AS13" s="66" t="n">
        <f aca="false">+VLOOKUP(AS$4,'Precios y Menú'!$C:$E,3,0)</f>
        <v>1449</v>
      </c>
      <c r="AT13" s="66" t="n">
        <f aca="false">+VLOOKUP(AT$4,'Precios y Menú'!$C:$E,3,0)</f>
        <v>1299</v>
      </c>
      <c r="AU13" s="66" t="n">
        <f aca="false">+VLOOKUP(AU$4,'Precios y Menú'!$C:$E,3,0)</f>
        <v>1399</v>
      </c>
      <c r="AV13" s="66" t="n">
        <f aca="false">+VLOOKUP(AV$4,'Precios y Menú'!$C:$E,3,0)</f>
        <v>120</v>
      </c>
      <c r="AW13" s="66" t="n">
        <f aca="false">+VLOOKUP(AW$4,'Precios y Menú'!$C:$E,3,0)</f>
        <v>390</v>
      </c>
      <c r="AX13" s="66" t="n">
        <f aca="false">+VLOOKUP(AX$4,'Precios y Menú'!$C:$E,3,0)</f>
        <v>325</v>
      </c>
      <c r="AY13" s="66" t="n">
        <f aca="false">+VLOOKUP(AY$4,'Precios y Menú'!$C:$E,3,0)</f>
        <v>800</v>
      </c>
      <c r="AZ13" s="66" t="n">
        <f aca="false">+VLOOKUP(AZ$4,'Precios y Menú'!$C:$E,3,0)</f>
        <v>0</v>
      </c>
      <c r="BB13" s="56" t="n">
        <f aca="false">+AR13*N13</f>
        <v>0</v>
      </c>
      <c r="BC13" s="56" t="n">
        <f aca="false">+AS13*O13</f>
        <v>0</v>
      </c>
      <c r="BD13" s="56" t="n">
        <f aca="false">+AT13*P13</f>
        <v>0</v>
      </c>
      <c r="BE13" s="56" t="n">
        <f aca="false">+AU13*Q13</f>
        <v>0</v>
      </c>
      <c r="BF13" s="56" t="n">
        <f aca="false">+AV13*R13</f>
        <v>0</v>
      </c>
      <c r="BG13" s="56" t="n">
        <f aca="false">+AW13*S13</f>
        <v>0</v>
      </c>
      <c r="BH13" s="56" t="n">
        <f aca="false">+AX13*T13</f>
        <v>0</v>
      </c>
      <c r="BI13" s="56" t="n">
        <f aca="false">+AY13*U13</f>
        <v>0</v>
      </c>
      <c r="BJ13" s="56" t="n">
        <f aca="false">+AZ13*V13</f>
        <v>0</v>
      </c>
      <c r="BK13" s="56" t="n">
        <f aca="false">+SUM(BB13:BJ13)</f>
        <v>0</v>
      </c>
    </row>
    <row r="14" customFormat="false" ht="15" hidden="false" customHeight="true" outlineLevel="0" collapsed="false">
      <c r="B14" s="31" t="n">
        <f aca="false">+B13+1</f>
        <v>10</v>
      </c>
      <c r="C14" s="67"/>
      <c r="D14" s="76"/>
      <c r="E14" s="76"/>
      <c r="F14" s="32"/>
      <c r="G14" s="32"/>
      <c r="H14" s="32"/>
      <c r="I14" s="51" t="n">
        <v>0</v>
      </c>
      <c r="J14" s="52" t="n">
        <v>0</v>
      </c>
      <c r="K14" s="52" t="n">
        <f aca="false">+BK14</f>
        <v>0</v>
      </c>
      <c r="L14" s="53" t="n">
        <f aca="false">+K14-J14+IF(G14="si",'Precios y Menú'!$E$11,0)</f>
        <v>0</v>
      </c>
      <c r="M14" s="54" t="n">
        <f aca="false">+AB14+AH14+AN14</f>
        <v>0</v>
      </c>
      <c r="N14" s="68"/>
      <c r="O14" s="68"/>
      <c r="P14" s="68"/>
      <c r="Q14" s="68"/>
      <c r="R14" s="68"/>
      <c r="S14" s="68"/>
      <c r="T14" s="68"/>
      <c r="U14" s="68"/>
      <c r="V14" s="68"/>
      <c r="X14" s="60"/>
      <c r="Y14" s="60"/>
      <c r="Z14" s="60"/>
      <c r="AA14" s="60" t="s">
        <v>61</v>
      </c>
      <c r="AB14" s="60" t="n">
        <f aca="false">+(N14*5)+(O14*3)-SUM(X14:AA14)+S14</f>
        <v>0</v>
      </c>
      <c r="AC14" s="63"/>
      <c r="AD14" s="63"/>
      <c r="AE14" s="63"/>
      <c r="AF14" s="63"/>
      <c r="AG14" s="63"/>
      <c r="AH14" s="63" t="n">
        <f aca="false">+(O14*2)+(P14*5)-SUM(AC14:AG14)+T14</f>
        <v>0</v>
      </c>
      <c r="AI14" s="72"/>
      <c r="AJ14" s="72"/>
      <c r="AK14" s="72"/>
      <c r="AL14" s="72"/>
      <c r="AM14" s="72"/>
      <c r="AN14" s="72" t="n">
        <f aca="false">-SUM(AI14:AM14)+SUM(N14:P14)*5+V14</f>
        <v>0</v>
      </c>
      <c r="AP14" s="64" t="n">
        <f aca="false">+SUM(X14:AA14)+SUM(AC14:AF14)+SUM(AI14:AM14)+SUM(Q14:R14)</f>
        <v>0</v>
      </c>
      <c r="AR14" s="66" t="n">
        <f aca="false">+VLOOKUP(AR$4,'Precios y Menú'!$C:$E,3,0)</f>
        <v>1699</v>
      </c>
      <c r="AS14" s="66" t="n">
        <f aca="false">+VLOOKUP(AS$4,'Precios y Menú'!$C:$E,3,0)</f>
        <v>1449</v>
      </c>
      <c r="AT14" s="66" t="n">
        <f aca="false">+VLOOKUP(AT$4,'Precios y Menú'!$C:$E,3,0)</f>
        <v>1299</v>
      </c>
      <c r="AU14" s="66" t="n">
        <f aca="false">+VLOOKUP(AU$4,'Precios y Menú'!$C:$E,3,0)</f>
        <v>1399</v>
      </c>
      <c r="AV14" s="66" t="n">
        <f aca="false">+VLOOKUP(AV$4,'Precios y Menú'!$C:$E,3,0)</f>
        <v>120</v>
      </c>
      <c r="AW14" s="66" t="n">
        <f aca="false">+VLOOKUP(AW$4,'Precios y Menú'!$C:$E,3,0)</f>
        <v>390</v>
      </c>
      <c r="AX14" s="66" t="n">
        <f aca="false">+VLOOKUP(AX$4,'Precios y Menú'!$C:$E,3,0)</f>
        <v>325</v>
      </c>
      <c r="AY14" s="66" t="n">
        <f aca="false">+VLOOKUP(AY$4,'Precios y Menú'!$C:$E,3,0)</f>
        <v>800</v>
      </c>
      <c r="AZ14" s="66" t="n">
        <f aca="false">+VLOOKUP(AZ$4,'Precios y Menú'!$C:$E,3,0)</f>
        <v>0</v>
      </c>
      <c r="BB14" s="56" t="n">
        <f aca="false">+AR14*N14</f>
        <v>0</v>
      </c>
      <c r="BC14" s="56" t="n">
        <f aca="false">+AS14*O14</f>
        <v>0</v>
      </c>
      <c r="BD14" s="56" t="n">
        <f aca="false">+AT14*P14</f>
        <v>0</v>
      </c>
      <c r="BE14" s="56" t="n">
        <f aca="false">+AU14*Q14</f>
        <v>0</v>
      </c>
      <c r="BF14" s="56" t="n">
        <f aca="false">+AV14*R14</f>
        <v>0</v>
      </c>
      <c r="BG14" s="56" t="n">
        <f aca="false">+AW14*S14</f>
        <v>0</v>
      </c>
      <c r="BH14" s="56" t="n">
        <f aca="false">+AX14*T14</f>
        <v>0</v>
      </c>
      <c r="BI14" s="56" t="n">
        <f aca="false">+AY14*U14</f>
        <v>0</v>
      </c>
      <c r="BJ14" s="56" t="n">
        <f aca="false">+AZ14*V14</f>
        <v>0</v>
      </c>
      <c r="BK14" s="56" t="n">
        <f aca="false">+SUM(BB14:BJ14)</f>
        <v>0</v>
      </c>
    </row>
    <row r="15" customFormat="false" ht="15" hidden="false" customHeight="true" outlineLevel="0" collapsed="false">
      <c r="B15" s="31" t="n">
        <f aca="false">+B14+1</f>
        <v>11</v>
      </c>
      <c r="C15" s="67"/>
      <c r="D15" s="76"/>
      <c r="E15" s="76"/>
      <c r="F15" s="32"/>
      <c r="G15" s="32"/>
      <c r="H15" s="32"/>
      <c r="I15" s="51" t="n">
        <v>0</v>
      </c>
      <c r="J15" s="52" t="n">
        <v>0</v>
      </c>
      <c r="K15" s="52" t="n">
        <f aca="false">+BK15</f>
        <v>0</v>
      </c>
      <c r="L15" s="53" t="n">
        <f aca="false">+K15-J15+IF(G15="si",'Precios y Menú'!$E$11,0)</f>
        <v>0</v>
      </c>
      <c r="M15" s="54" t="n">
        <f aca="false">+AB15+AH15+AN15</f>
        <v>0</v>
      </c>
      <c r="N15" s="56"/>
      <c r="O15" s="56"/>
      <c r="P15" s="56"/>
      <c r="Q15" s="56"/>
      <c r="R15" s="56"/>
      <c r="S15" s="56"/>
      <c r="T15" s="56"/>
      <c r="U15" s="56"/>
      <c r="V15" s="56"/>
      <c r="X15" s="58"/>
      <c r="Y15" s="58"/>
      <c r="Z15" s="58"/>
      <c r="AA15" s="58"/>
      <c r="AB15" s="58" t="n">
        <f aca="false">+(N15*5)+(O15*3)-SUM(X15:AA15)+S15</f>
        <v>0</v>
      </c>
      <c r="AC15" s="61"/>
      <c r="AD15" s="61"/>
      <c r="AE15" s="61"/>
      <c r="AF15" s="61"/>
      <c r="AG15" s="61"/>
      <c r="AH15" s="63" t="n">
        <f aca="false">+(O15*2)+(P15*5)-SUM(AC15:AG15)+T15</f>
        <v>0</v>
      </c>
      <c r="AI15" s="64"/>
      <c r="AJ15" s="64"/>
      <c r="AK15" s="64"/>
      <c r="AL15" s="64"/>
      <c r="AM15" s="64"/>
      <c r="AN15" s="64" t="n">
        <f aca="false">-SUM(AI15:AM15)+SUM(N15:P15)*5+V15</f>
        <v>0</v>
      </c>
      <c r="AP15" s="64" t="n">
        <f aca="false">+SUM(X15:AA15)+SUM(AC15:AF15)+SUM(AI15:AM15)+SUM(Q15:R15)</f>
        <v>0</v>
      </c>
      <c r="AR15" s="66" t="n">
        <f aca="false">+VLOOKUP(AR$4,'Precios y Menú'!$C:$E,3,0)</f>
        <v>1699</v>
      </c>
      <c r="AS15" s="66" t="n">
        <f aca="false">+VLOOKUP(AS$4,'Precios y Menú'!$C:$E,3,0)</f>
        <v>1449</v>
      </c>
      <c r="AT15" s="66" t="n">
        <f aca="false">+VLOOKUP(AT$4,'Precios y Menú'!$C:$E,3,0)</f>
        <v>1299</v>
      </c>
      <c r="AU15" s="66" t="n">
        <f aca="false">+VLOOKUP(AU$4,'Precios y Menú'!$C:$E,3,0)</f>
        <v>1399</v>
      </c>
      <c r="AV15" s="66" t="n">
        <f aca="false">+VLOOKUP(AV$4,'Precios y Menú'!$C:$E,3,0)</f>
        <v>120</v>
      </c>
      <c r="AW15" s="66" t="n">
        <f aca="false">+VLOOKUP(AW$4,'Precios y Menú'!$C:$E,3,0)</f>
        <v>390</v>
      </c>
      <c r="AX15" s="66" t="n">
        <f aca="false">+VLOOKUP(AX$4,'Precios y Menú'!$C:$E,3,0)</f>
        <v>325</v>
      </c>
      <c r="AY15" s="66" t="n">
        <f aca="false">+VLOOKUP(AY$4,'Precios y Menú'!$C:$E,3,0)</f>
        <v>800</v>
      </c>
      <c r="AZ15" s="66" t="n">
        <f aca="false">+VLOOKUP(AZ$4,'Precios y Menú'!$C:$E,3,0)</f>
        <v>0</v>
      </c>
      <c r="BB15" s="56" t="n">
        <f aca="false">+AR15*N15</f>
        <v>0</v>
      </c>
      <c r="BC15" s="56" t="n">
        <f aca="false">+AS15*O15</f>
        <v>0</v>
      </c>
      <c r="BD15" s="56" t="n">
        <f aca="false">+AT15*P15</f>
        <v>0</v>
      </c>
      <c r="BE15" s="56" t="n">
        <f aca="false">+AU15*Q15</f>
        <v>0</v>
      </c>
      <c r="BF15" s="56" t="n">
        <f aca="false">+AV15*R15</f>
        <v>0</v>
      </c>
      <c r="BG15" s="56" t="n">
        <f aca="false">+AW15*S15</f>
        <v>0</v>
      </c>
      <c r="BH15" s="56" t="n">
        <f aca="false">+AX15*T15</f>
        <v>0</v>
      </c>
      <c r="BI15" s="56" t="n">
        <f aca="false">+AY15*U15</f>
        <v>0</v>
      </c>
      <c r="BJ15" s="56" t="n">
        <f aca="false">+AZ15*V15</f>
        <v>0</v>
      </c>
      <c r="BK15" s="56" t="n">
        <f aca="false">+SUM(BB15:BJ15)</f>
        <v>0</v>
      </c>
    </row>
    <row r="16" customFormat="false" ht="15" hidden="false" customHeight="true" outlineLevel="0" collapsed="false">
      <c r="B16" s="31" t="n">
        <f aca="false">+B15+1</f>
        <v>12</v>
      </c>
      <c r="C16" s="67"/>
      <c r="D16" s="76"/>
      <c r="E16" s="76"/>
      <c r="F16" s="32"/>
      <c r="G16" s="32"/>
      <c r="H16" s="32"/>
      <c r="I16" s="51" t="n">
        <v>0</v>
      </c>
      <c r="J16" s="52" t="n">
        <v>0</v>
      </c>
      <c r="K16" s="52" t="n">
        <f aca="false">+BK16</f>
        <v>0</v>
      </c>
      <c r="L16" s="53" t="n">
        <f aca="false">+K16-J16+IF(G16="si",'Precios y Menú'!$E$11,0)</f>
        <v>0</v>
      </c>
      <c r="M16" s="54" t="n">
        <f aca="false">+AB16+AH16+AN16</f>
        <v>0</v>
      </c>
      <c r="N16" s="68"/>
      <c r="O16" s="68"/>
      <c r="P16" s="68"/>
      <c r="Q16" s="68"/>
      <c r="R16" s="68"/>
      <c r="S16" s="68"/>
      <c r="T16" s="68"/>
      <c r="U16" s="68"/>
      <c r="V16" s="68"/>
      <c r="X16" s="60"/>
      <c r="Y16" s="60"/>
      <c r="Z16" s="60"/>
      <c r="AA16" s="60"/>
      <c r="AB16" s="60" t="n">
        <f aca="false">+(N16*5)+(O16*3)-SUM(X16:AA16)+S16</f>
        <v>0</v>
      </c>
      <c r="AC16" s="63"/>
      <c r="AD16" s="63"/>
      <c r="AE16" s="63"/>
      <c r="AF16" s="63"/>
      <c r="AG16" s="63"/>
      <c r="AH16" s="63" t="n">
        <f aca="false">+(O16*2)+(P16*5)-SUM(AC16:AG16)+T16</f>
        <v>0</v>
      </c>
      <c r="AI16" s="72"/>
      <c r="AJ16" s="72"/>
      <c r="AK16" s="72"/>
      <c r="AL16" s="72"/>
      <c r="AM16" s="72"/>
      <c r="AN16" s="72" t="n">
        <f aca="false">-SUM(AI16:AM16)+SUM(N16:P16)*5+V16</f>
        <v>0</v>
      </c>
      <c r="AP16" s="64" t="n">
        <f aca="false">+SUM(X16:AA16)+SUM(AC16:AF16)+SUM(AI16:AM16)+SUM(Q16:R16)</f>
        <v>0</v>
      </c>
      <c r="AR16" s="66" t="n">
        <f aca="false">+VLOOKUP(AR$4,'Precios y Menú'!$C:$E,3,0)</f>
        <v>1699</v>
      </c>
      <c r="AS16" s="66" t="n">
        <f aca="false">+VLOOKUP(AS$4,'Precios y Menú'!$C:$E,3,0)</f>
        <v>1449</v>
      </c>
      <c r="AT16" s="66" t="n">
        <f aca="false">+VLOOKUP(AT$4,'Precios y Menú'!$C:$E,3,0)</f>
        <v>1299</v>
      </c>
      <c r="AU16" s="66" t="n">
        <f aca="false">+VLOOKUP(AU$4,'Precios y Menú'!$C:$E,3,0)</f>
        <v>1399</v>
      </c>
      <c r="AV16" s="66" t="n">
        <f aca="false">+VLOOKUP(AV$4,'Precios y Menú'!$C:$E,3,0)</f>
        <v>120</v>
      </c>
      <c r="AW16" s="66" t="n">
        <f aca="false">+VLOOKUP(AW$4,'Precios y Menú'!$C:$E,3,0)</f>
        <v>390</v>
      </c>
      <c r="AX16" s="66" t="n">
        <f aca="false">+VLOOKUP(AX$4,'Precios y Menú'!$C:$E,3,0)</f>
        <v>325</v>
      </c>
      <c r="AY16" s="66" t="n">
        <f aca="false">+VLOOKUP(AY$4,'Precios y Menú'!$C:$E,3,0)</f>
        <v>800</v>
      </c>
      <c r="AZ16" s="66" t="n">
        <f aca="false">+VLOOKUP(AZ$4,'Precios y Menú'!$C:$E,3,0)</f>
        <v>0</v>
      </c>
      <c r="BB16" s="56" t="n">
        <f aca="false">+AR16*N16</f>
        <v>0</v>
      </c>
      <c r="BC16" s="56" t="n">
        <f aca="false">+AS16*O16</f>
        <v>0</v>
      </c>
      <c r="BD16" s="56" t="n">
        <f aca="false">+AT16*P16</f>
        <v>0</v>
      </c>
      <c r="BE16" s="56" t="n">
        <f aca="false">+AU16*Q16</f>
        <v>0</v>
      </c>
      <c r="BF16" s="56" t="n">
        <f aca="false">+AV16*R16</f>
        <v>0</v>
      </c>
      <c r="BG16" s="56" t="n">
        <f aca="false">+AW16*S16</f>
        <v>0</v>
      </c>
      <c r="BH16" s="56" t="n">
        <f aca="false">+AX16*T16</f>
        <v>0</v>
      </c>
      <c r="BI16" s="56" t="n">
        <f aca="false">+AY16*U16</f>
        <v>0</v>
      </c>
      <c r="BJ16" s="56" t="n">
        <f aca="false">+AZ16*V16</f>
        <v>0</v>
      </c>
      <c r="BK16" s="56" t="n">
        <f aca="false">+SUM(BB16:BJ16)</f>
        <v>0</v>
      </c>
    </row>
    <row r="17" customFormat="false" ht="15" hidden="false" customHeight="true" outlineLevel="0" collapsed="false">
      <c r="B17" s="31" t="n">
        <f aca="false">+B16+1</f>
        <v>13</v>
      </c>
      <c r="C17" s="31"/>
      <c r="D17" s="76"/>
      <c r="E17" s="76"/>
      <c r="F17" s="32"/>
      <c r="G17" s="32"/>
      <c r="H17" s="32"/>
      <c r="I17" s="51" t="n">
        <v>0</v>
      </c>
      <c r="J17" s="52" t="n">
        <v>0</v>
      </c>
      <c r="K17" s="52" t="n">
        <f aca="false">+BK17</f>
        <v>0</v>
      </c>
      <c r="L17" s="53" t="n">
        <f aca="false">+K17-J17+IF(G17="si",'Precios y Menú'!$E$11,0)</f>
        <v>0</v>
      </c>
      <c r="M17" s="54" t="n">
        <f aca="false">+AB17+AH17+AN17</f>
        <v>0</v>
      </c>
      <c r="N17" s="56"/>
      <c r="O17" s="56"/>
      <c r="P17" s="56"/>
      <c r="Q17" s="56"/>
      <c r="R17" s="56"/>
      <c r="S17" s="56"/>
      <c r="T17" s="56"/>
      <c r="U17" s="56"/>
      <c r="V17" s="56"/>
      <c r="X17" s="58"/>
      <c r="Y17" s="58"/>
      <c r="Z17" s="58"/>
      <c r="AA17" s="58"/>
      <c r="AB17" s="58" t="n">
        <f aca="false">+(N17*5)+(O17*3)-SUM(X17:AA17)+S17</f>
        <v>0</v>
      </c>
      <c r="AC17" s="61"/>
      <c r="AD17" s="61"/>
      <c r="AE17" s="61"/>
      <c r="AF17" s="61"/>
      <c r="AG17" s="61"/>
      <c r="AH17" s="63" t="n">
        <f aca="false">+(O17*2)+(P17*5)-SUM(AC17:AG17)+T17</f>
        <v>0</v>
      </c>
      <c r="AI17" s="64"/>
      <c r="AJ17" s="64"/>
      <c r="AK17" s="64"/>
      <c r="AL17" s="64"/>
      <c r="AM17" s="64"/>
      <c r="AN17" s="64" t="n">
        <f aca="false">-SUM(AI17:AM17)+SUM(N17:P17)*5+V17</f>
        <v>0</v>
      </c>
      <c r="AP17" s="64" t="n">
        <f aca="false">+SUM(X17:AA17)+SUM(AC17:AF17)+SUM(AI17:AM17)+SUM(Q17:R17)</f>
        <v>0</v>
      </c>
      <c r="AR17" s="66" t="n">
        <f aca="false">+VLOOKUP(AR$4,'Precios y Menú'!$C:$E,3,0)</f>
        <v>1699</v>
      </c>
      <c r="AS17" s="66" t="n">
        <f aca="false">+VLOOKUP(AS$4,'Precios y Menú'!$C:$E,3,0)</f>
        <v>1449</v>
      </c>
      <c r="AT17" s="66" t="n">
        <f aca="false">+VLOOKUP(AT$4,'Precios y Menú'!$C:$E,3,0)</f>
        <v>1299</v>
      </c>
      <c r="AU17" s="66" t="n">
        <f aca="false">+VLOOKUP(AU$4,'Precios y Menú'!$C:$E,3,0)</f>
        <v>1399</v>
      </c>
      <c r="AV17" s="66" t="n">
        <f aca="false">+VLOOKUP(AV$4,'Precios y Menú'!$C:$E,3,0)</f>
        <v>120</v>
      </c>
      <c r="AW17" s="66" t="n">
        <f aca="false">+VLOOKUP(AW$4,'Precios y Menú'!$C:$E,3,0)</f>
        <v>390</v>
      </c>
      <c r="AX17" s="66" t="n">
        <f aca="false">+VLOOKUP(AX$4,'Precios y Menú'!$C:$E,3,0)</f>
        <v>325</v>
      </c>
      <c r="AY17" s="66" t="n">
        <f aca="false">+VLOOKUP(AY$4,'Precios y Menú'!$C:$E,3,0)</f>
        <v>800</v>
      </c>
      <c r="AZ17" s="66" t="n">
        <f aca="false">+VLOOKUP(AZ$4,'Precios y Menú'!$C:$E,3,0)</f>
        <v>0</v>
      </c>
      <c r="BB17" s="56" t="n">
        <f aca="false">+AR17*N17</f>
        <v>0</v>
      </c>
      <c r="BC17" s="56" t="n">
        <f aca="false">+AS17*O17</f>
        <v>0</v>
      </c>
      <c r="BD17" s="56" t="n">
        <f aca="false">+AT17*P17</f>
        <v>0</v>
      </c>
      <c r="BE17" s="56" t="n">
        <f aca="false">+AU17*Q17</f>
        <v>0</v>
      </c>
      <c r="BF17" s="56" t="n">
        <f aca="false">+AV17*R17</f>
        <v>0</v>
      </c>
      <c r="BG17" s="56" t="n">
        <f aca="false">+AW17*S17</f>
        <v>0</v>
      </c>
      <c r="BH17" s="56" t="n">
        <f aca="false">+AX17*T17</f>
        <v>0</v>
      </c>
      <c r="BI17" s="56" t="n">
        <f aca="false">+AY17*U17</f>
        <v>0</v>
      </c>
      <c r="BJ17" s="56" t="n">
        <f aca="false">+AZ17*V17</f>
        <v>0</v>
      </c>
      <c r="BK17" s="56" t="n">
        <f aca="false">+SUM(BB17:BJ17)</f>
        <v>0</v>
      </c>
    </row>
    <row r="18" customFormat="false" ht="15" hidden="false" customHeight="true" outlineLevel="0" collapsed="false">
      <c r="B18" s="31" t="n">
        <f aca="false">+B17+1</f>
        <v>14</v>
      </c>
      <c r="C18" s="31"/>
      <c r="D18" s="77"/>
      <c r="E18" s="77"/>
      <c r="F18" s="78"/>
      <c r="G18" s="78"/>
      <c r="H18" s="78"/>
      <c r="I18" s="51" t="n">
        <v>0</v>
      </c>
      <c r="J18" s="52" t="n">
        <v>0</v>
      </c>
      <c r="K18" s="52" t="n">
        <f aca="false">+BK18</f>
        <v>0</v>
      </c>
      <c r="L18" s="53" t="n">
        <f aca="false">+K18-J18+IF(G18="si",'Precios y Menú'!$E$11,0)</f>
        <v>0</v>
      </c>
      <c r="M18" s="54" t="n">
        <f aca="false">+AB18+AH18+AN18</f>
        <v>0</v>
      </c>
      <c r="N18" s="68"/>
      <c r="O18" s="68"/>
      <c r="P18" s="68"/>
      <c r="Q18" s="68"/>
      <c r="R18" s="68"/>
      <c r="S18" s="68"/>
      <c r="T18" s="68"/>
      <c r="U18" s="68"/>
      <c r="V18" s="68"/>
      <c r="X18" s="60"/>
      <c r="Y18" s="60"/>
      <c r="Z18" s="60"/>
      <c r="AA18" s="60"/>
      <c r="AB18" s="60" t="n">
        <f aca="false">+(N18*5)+(O18*3)-SUM(X18:AA18)+S18</f>
        <v>0</v>
      </c>
      <c r="AC18" s="63"/>
      <c r="AD18" s="63"/>
      <c r="AE18" s="63"/>
      <c r="AF18" s="63"/>
      <c r="AG18" s="63"/>
      <c r="AH18" s="63" t="n">
        <f aca="false">+(O18*2)+(P18*5)-SUM(AC18:AG18)+T18</f>
        <v>0</v>
      </c>
      <c r="AI18" s="72"/>
      <c r="AJ18" s="72"/>
      <c r="AK18" s="72"/>
      <c r="AL18" s="72"/>
      <c r="AM18" s="72"/>
      <c r="AN18" s="72" t="n">
        <f aca="false">-SUM(AI18:AM18)+SUM(N18:P18)*5+V18</f>
        <v>0</v>
      </c>
      <c r="AP18" s="64" t="n">
        <f aca="false">+SUM(X18:AA18)+SUM(AC18:AF18)+SUM(AI18:AM18)+SUM(Q18:R18)</f>
        <v>0</v>
      </c>
      <c r="AR18" s="66" t="n">
        <f aca="false">+VLOOKUP(AR$4,'Precios y Menú'!$C:$E,3,0)</f>
        <v>1699</v>
      </c>
      <c r="AS18" s="66" t="n">
        <f aca="false">+VLOOKUP(AS$4,'Precios y Menú'!$C:$E,3,0)</f>
        <v>1449</v>
      </c>
      <c r="AT18" s="66" t="n">
        <f aca="false">+VLOOKUP(AT$4,'Precios y Menú'!$C:$E,3,0)</f>
        <v>1299</v>
      </c>
      <c r="AU18" s="66" t="n">
        <f aca="false">+VLOOKUP(AU$4,'Precios y Menú'!$C:$E,3,0)</f>
        <v>1399</v>
      </c>
      <c r="AV18" s="66" t="n">
        <f aca="false">+VLOOKUP(AV$4,'Precios y Menú'!$C:$E,3,0)</f>
        <v>120</v>
      </c>
      <c r="AW18" s="66" t="n">
        <f aca="false">+VLOOKUP(AW$4,'Precios y Menú'!$C:$E,3,0)</f>
        <v>390</v>
      </c>
      <c r="AX18" s="66" t="n">
        <f aca="false">+VLOOKUP(AX$4,'Precios y Menú'!$C:$E,3,0)</f>
        <v>325</v>
      </c>
      <c r="AY18" s="66" t="n">
        <f aca="false">+VLOOKUP(AY$4,'Precios y Menú'!$C:$E,3,0)</f>
        <v>800</v>
      </c>
      <c r="AZ18" s="66" t="n">
        <f aca="false">+VLOOKUP(AZ$4,'Precios y Menú'!$C:$E,3,0)</f>
        <v>0</v>
      </c>
      <c r="BB18" s="56" t="n">
        <f aca="false">+AR18*N18</f>
        <v>0</v>
      </c>
      <c r="BC18" s="56" t="n">
        <f aca="false">+AS18*O18</f>
        <v>0</v>
      </c>
      <c r="BD18" s="56" t="n">
        <f aca="false">+AT18*P18</f>
        <v>0</v>
      </c>
      <c r="BE18" s="56" t="n">
        <f aca="false">+AU18*Q18</f>
        <v>0</v>
      </c>
      <c r="BF18" s="56" t="n">
        <f aca="false">+AV18*R18</f>
        <v>0</v>
      </c>
      <c r="BG18" s="56" t="n">
        <f aca="false">+AW18*S18</f>
        <v>0</v>
      </c>
      <c r="BH18" s="56" t="n">
        <f aca="false">+AX18*T18</f>
        <v>0</v>
      </c>
      <c r="BI18" s="56" t="n">
        <f aca="false">+AY18*U18</f>
        <v>0</v>
      </c>
      <c r="BJ18" s="56" t="n">
        <f aca="false">+AZ18*V18</f>
        <v>0</v>
      </c>
      <c r="BK18" s="56" t="n">
        <f aca="false">+SUM(BB18:BJ18)</f>
        <v>0</v>
      </c>
    </row>
    <row r="19" customFormat="false" ht="15" hidden="false" customHeight="true" outlineLevel="0" collapsed="false">
      <c r="B19" s="31" t="n">
        <f aca="false">+B18+1</f>
        <v>15</v>
      </c>
      <c r="C19" s="31"/>
      <c r="D19" s="77"/>
      <c r="E19" s="77"/>
      <c r="F19" s="78"/>
      <c r="G19" s="78"/>
      <c r="H19" s="78"/>
      <c r="I19" s="51" t="n">
        <v>0</v>
      </c>
      <c r="J19" s="52" t="n">
        <v>0</v>
      </c>
      <c r="K19" s="52" t="n">
        <f aca="false">+BK19</f>
        <v>0</v>
      </c>
      <c r="L19" s="53" t="n">
        <f aca="false">+K19-J19+IF(G19="si",'Precios y Menú'!$E$11,0)</f>
        <v>0</v>
      </c>
      <c r="M19" s="54" t="n">
        <f aca="false">+AB19+AH19+AN19</f>
        <v>0</v>
      </c>
      <c r="N19" s="56"/>
      <c r="O19" s="56"/>
      <c r="P19" s="56"/>
      <c r="Q19" s="56"/>
      <c r="R19" s="56"/>
      <c r="S19" s="56"/>
      <c r="T19" s="56"/>
      <c r="U19" s="56"/>
      <c r="V19" s="56"/>
      <c r="X19" s="58"/>
      <c r="Y19" s="58"/>
      <c r="Z19" s="58"/>
      <c r="AA19" s="58"/>
      <c r="AB19" s="58" t="n">
        <f aca="false">+(N19*5)+(O19*3)-SUM(X19:AA19)+S19</f>
        <v>0</v>
      </c>
      <c r="AC19" s="61"/>
      <c r="AD19" s="61"/>
      <c r="AE19" s="61"/>
      <c r="AF19" s="61"/>
      <c r="AG19" s="61"/>
      <c r="AH19" s="63" t="n">
        <f aca="false">+(O19*2)+(P19*5)-SUM(AC19:AG19)+T19</f>
        <v>0</v>
      </c>
      <c r="AI19" s="64"/>
      <c r="AJ19" s="64"/>
      <c r="AK19" s="64"/>
      <c r="AL19" s="64"/>
      <c r="AM19" s="64"/>
      <c r="AN19" s="64" t="n">
        <f aca="false">-SUM(AI19:AM19)+SUM(N19:P19)*5+V19</f>
        <v>0</v>
      </c>
      <c r="AP19" s="64" t="n">
        <f aca="false">+SUM(X19:AA19)+SUM(AC19:AF19)+SUM(AI19:AM19)+SUM(Q19:R19)</f>
        <v>0</v>
      </c>
      <c r="AR19" s="66" t="n">
        <f aca="false">+VLOOKUP(AR$4,'Precios y Menú'!$C:$E,3,0)</f>
        <v>1699</v>
      </c>
      <c r="AS19" s="66" t="n">
        <f aca="false">+VLOOKUP(AS$4,'Precios y Menú'!$C:$E,3,0)</f>
        <v>1449</v>
      </c>
      <c r="AT19" s="66" t="n">
        <f aca="false">+VLOOKUP(AT$4,'Precios y Menú'!$C:$E,3,0)</f>
        <v>1299</v>
      </c>
      <c r="AU19" s="66" t="n">
        <f aca="false">+VLOOKUP(AU$4,'Precios y Menú'!$C:$E,3,0)</f>
        <v>1399</v>
      </c>
      <c r="AV19" s="66" t="n">
        <f aca="false">+VLOOKUP(AV$4,'Precios y Menú'!$C:$E,3,0)</f>
        <v>120</v>
      </c>
      <c r="AW19" s="66" t="n">
        <f aca="false">+VLOOKUP(AW$4,'Precios y Menú'!$C:$E,3,0)</f>
        <v>390</v>
      </c>
      <c r="AX19" s="66" t="n">
        <f aca="false">+VLOOKUP(AX$4,'Precios y Menú'!$C:$E,3,0)</f>
        <v>325</v>
      </c>
      <c r="AY19" s="66" t="n">
        <f aca="false">+VLOOKUP(AY$4,'Precios y Menú'!$C:$E,3,0)</f>
        <v>800</v>
      </c>
      <c r="AZ19" s="66" t="n">
        <f aca="false">+VLOOKUP(AZ$4,'Precios y Menú'!$C:$E,3,0)</f>
        <v>0</v>
      </c>
      <c r="BB19" s="56" t="n">
        <f aca="false">+AR19*N19</f>
        <v>0</v>
      </c>
      <c r="BC19" s="56" t="n">
        <f aca="false">+AS19*O19</f>
        <v>0</v>
      </c>
      <c r="BD19" s="56" t="n">
        <f aca="false">+AT19*P19</f>
        <v>0</v>
      </c>
      <c r="BE19" s="56" t="n">
        <f aca="false">+AU19*Q19</f>
        <v>0</v>
      </c>
      <c r="BF19" s="56" t="n">
        <f aca="false">+AV19*R19</f>
        <v>0</v>
      </c>
      <c r="BG19" s="56" t="n">
        <f aca="false">+AW19*S19</f>
        <v>0</v>
      </c>
      <c r="BH19" s="56" t="n">
        <f aca="false">+AX19*T19</f>
        <v>0</v>
      </c>
      <c r="BI19" s="56" t="n">
        <f aca="false">+AY19*U19</f>
        <v>0</v>
      </c>
      <c r="BJ19" s="56" t="n">
        <f aca="false">+AZ19*V19</f>
        <v>0</v>
      </c>
      <c r="BK19" s="56" t="n">
        <f aca="false">+SUM(BB19:BJ19)</f>
        <v>0</v>
      </c>
    </row>
    <row r="20" customFormat="false" ht="15" hidden="false" customHeight="true" outlineLevel="0" collapsed="false">
      <c r="B20" s="31" t="n">
        <f aca="false">+B19+1</f>
        <v>16</v>
      </c>
      <c r="C20" s="31"/>
      <c r="D20" s="76"/>
      <c r="E20" s="76"/>
      <c r="F20" s="32"/>
      <c r="G20" s="32"/>
      <c r="H20" s="32"/>
      <c r="I20" s="51" t="n">
        <v>0</v>
      </c>
      <c r="J20" s="52" t="n">
        <v>0</v>
      </c>
      <c r="K20" s="52" t="n">
        <f aca="false">+BK20</f>
        <v>0</v>
      </c>
      <c r="L20" s="53" t="n">
        <f aca="false">+K20-J20+IF(G20="si",'Precios y Menú'!$E$11,0)</f>
        <v>0</v>
      </c>
      <c r="M20" s="54" t="n">
        <f aca="false">+AB20+AH20+AN20</f>
        <v>0</v>
      </c>
      <c r="N20" s="68"/>
      <c r="O20" s="68"/>
      <c r="P20" s="68"/>
      <c r="Q20" s="68"/>
      <c r="R20" s="68"/>
      <c r="S20" s="68"/>
      <c r="T20" s="68"/>
      <c r="U20" s="68"/>
      <c r="V20" s="68"/>
      <c r="X20" s="60"/>
      <c r="Y20" s="60"/>
      <c r="Z20" s="60"/>
      <c r="AA20" s="60"/>
      <c r="AB20" s="60" t="n">
        <f aca="false">+(N20*5)+(O20*3)-SUM(X20:AA20)+S20</f>
        <v>0</v>
      </c>
      <c r="AC20" s="63"/>
      <c r="AD20" s="63"/>
      <c r="AE20" s="63"/>
      <c r="AF20" s="63"/>
      <c r="AG20" s="63"/>
      <c r="AH20" s="63" t="n">
        <f aca="false">+(O20*2)+(P20*5)-SUM(AC20:AG20)+T20</f>
        <v>0</v>
      </c>
      <c r="AI20" s="72"/>
      <c r="AJ20" s="72"/>
      <c r="AK20" s="72"/>
      <c r="AL20" s="72"/>
      <c r="AM20" s="72"/>
      <c r="AN20" s="72" t="n">
        <f aca="false">-SUM(AI20:AM20)+SUM(N20:P20)*5+V20</f>
        <v>0</v>
      </c>
      <c r="AP20" s="64" t="n">
        <f aca="false">+SUM(X20:AA20)+SUM(AC20:AF20)+SUM(AI20:AM20)+SUM(Q20:R20)</f>
        <v>0</v>
      </c>
      <c r="AR20" s="66" t="n">
        <f aca="false">+VLOOKUP(AR$4,'Precios y Menú'!$C:$E,3,0)</f>
        <v>1699</v>
      </c>
      <c r="AS20" s="66" t="n">
        <f aca="false">+VLOOKUP(AS$4,'Precios y Menú'!$C:$E,3,0)</f>
        <v>1449</v>
      </c>
      <c r="AT20" s="66" t="n">
        <f aca="false">+VLOOKUP(AT$4,'Precios y Menú'!$C:$E,3,0)</f>
        <v>1299</v>
      </c>
      <c r="AU20" s="66" t="n">
        <f aca="false">+VLOOKUP(AU$4,'Precios y Menú'!$C:$E,3,0)</f>
        <v>1399</v>
      </c>
      <c r="AV20" s="66" t="n">
        <f aca="false">+VLOOKUP(AV$4,'Precios y Menú'!$C:$E,3,0)</f>
        <v>120</v>
      </c>
      <c r="AW20" s="66" t="n">
        <f aca="false">+VLOOKUP(AW$4,'Precios y Menú'!$C:$E,3,0)</f>
        <v>390</v>
      </c>
      <c r="AX20" s="66" t="n">
        <f aca="false">+VLOOKUP(AX$4,'Precios y Menú'!$C:$E,3,0)</f>
        <v>325</v>
      </c>
      <c r="AY20" s="66" t="n">
        <f aca="false">+VLOOKUP(AY$4,'Precios y Menú'!$C:$E,3,0)</f>
        <v>800</v>
      </c>
      <c r="AZ20" s="66" t="n">
        <f aca="false">+VLOOKUP(AZ$4,'Precios y Menú'!$C:$E,3,0)</f>
        <v>0</v>
      </c>
      <c r="BB20" s="56" t="n">
        <f aca="false">+AR20*N20</f>
        <v>0</v>
      </c>
      <c r="BC20" s="56" t="n">
        <f aca="false">+AS20*O20</f>
        <v>0</v>
      </c>
      <c r="BD20" s="56" t="n">
        <f aca="false">+AT20*P20</f>
        <v>0</v>
      </c>
      <c r="BE20" s="56" t="n">
        <f aca="false">+AU20*Q20</f>
        <v>0</v>
      </c>
      <c r="BF20" s="56" t="n">
        <f aca="false">+AV20*R20</f>
        <v>0</v>
      </c>
      <c r="BG20" s="56" t="n">
        <f aca="false">+AW20*S20</f>
        <v>0</v>
      </c>
      <c r="BH20" s="56" t="n">
        <f aca="false">+AX20*T20</f>
        <v>0</v>
      </c>
      <c r="BI20" s="56" t="n">
        <f aca="false">+AY20*U20</f>
        <v>0</v>
      </c>
      <c r="BJ20" s="56" t="n">
        <f aca="false">+AZ20*V20</f>
        <v>0</v>
      </c>
      <c r="BK20" s="56" t="n">
        <f aca="false">+SUM(BB20:BJ20)</f>
        <v>0</v>
      </c>
    </row>
    <row r="21" customFormat="false" ht="15.75" hidden="false" customHeight="true" outlineLevel="0" collapsed="false">
      <c r="B21" s="31" t="n">
        <f aca="false">+B20+1</f>
        <v>17</v>
      </c>
      <c r="C21" s="31"/>
      <c r="D21" s="76"/>
      <c r="E21" s="76"/>
      <c r="F21" s="32"/>
      <c r="G21" s="32"/>
      <c r="H21" s="32"/>
      <c r="I21" s="51" t="n">
        <v>0</v>
      </c>
      <c r="J21" s="52" t="n">
        <v>0</v>
      </c>
      <c r="K21" s="52" t="n">
        <f aca="false">+BK21</f>
        <v>0</v>
      </c>
      <c r="L21" s="53" t="n">
        <f aca="false">+K21-J21+IF(G21="si",'Precios y Menú'!$E$11,0)</f>
        <v>0</v>
      </c>
      <c r="M21" s="54" t="n">
        <f aca="false">+AB21+AH21+AN21</f>
        <v>0</v>
      </c>
      <c r="N21" s="56"/>
      <c r="O21" s="56"/>
      <c r="P21" s="56"/>
      <c r="Q21" s="56"/>
      <c r="R21" s="56"/>
      <c r="S21" s="56"/>
      <c r="T21" s="56"/>
      <c r="U21" s="56"/>
      <c r="V21" s="56"/>
      <c r="X21" s="58"/>
      <c r="Y21" s="58"/>
      <c r="Z21" s="58"/>
      <c r="AA21" s="58"/>
      <c r="AB21" s="58" t="n">
        <f aca="false">+(N21*5)+(O21*3)-SUM(X21:AA21)+S21</f>
        <v>0</v>
      </c>
      <c r="AC21" s="61"/>
      <c r="AD21" s="61"/>
      <c r="AE21" s="61"/>
      <c r="AF21" s="61"/>
      <c r="AG21" s="61"/>
      <c r="AH21" s="63" t="n">
        <f aca="false">+(O21*2)+(P21*5)-SUM(AC21:AG21)+T21</f>
        <v>0</v>
      </c>
      <c r="AI21" s="64"/>
      <c r="AJ21" s="64"/>
      <c r="AK21" s="64"/>
      <c r="AL21" s="64"/>
      <c r="AM21" s="64"/>
      <c r="AN21" s="64" t="n">
        <f aca="false">-SUM(AI21:AM21)+SUM(N21:P21)*5+V21</f>
        <v>0</v>
      </c>
      <c r="AP21" s="64" t="n">
        <f aca="false">+SUM(X21:AA21)+SUM(AC21:AF21)+SUM(AI21:AM21)+SUM(Q21:R21)</f>
        <v>0</v>
      </c>
      <c r="AR21" s="66" t="n">
        <f aca="false">+VLOOKUP(AR$4,'Precios y Menú'!$C:$E,3,0)</f>
        <v>1699</v>
      </c>
      <c r="AS21" s="66" t="n">
        <f aca="false">+VLOOKUP(AS$4,'Precios y Menú'!$C:$E,3,0)</f>
        <v>1449</v>
      </c>
      <c r="AT21" s="66" t="n">
        <f aca="false">+VLOOKUP(AT$4,'Precios y Menú'!$C:$E,3,0)</f>
        <v>1299</v>
      </c>
      <c r="AU21" s="66" t="n">
        <f aca="false">+VLOOKUP(AU$4,'Precios y Menú'!$C:$E,3,0)</f>
        <v>1399</v>
      </c>
      <c r="AV21" s="66" t="n">
        <f aca="false">+VLOOKUP(AV$4,'Precios y Menú'!$C:$E,3,0)</f>
        <v>120</v>
      </c>
      <c r="AW21" s="66" t="n">
        <f aca="false">+VLOOKUP(AW$4,'Precios y Menú'!$C:$E,3,0)</f>
        <v>390</v>
      </c>
      <c r="AX21" s="66" t="n">
        <f aca="false">+VLOOKUP(AX$4,'Precios y Menú'!$C:$E,3,0)</f>
        <v>325</v>
      </c>
      <c r="AY21" s="66" t="n">
        <f aca="false">+VLOOKUP(AY$4,'Precios y Menú'!$C:$E,3,0)</f>
        <v>800</v>
      </c>
      <c r="AZ21" s="66" t="n">
        <f aca="false">+VLOOKUP(AZ$4,'Precios y Menú'!$C:$E,3,0)</f>
        <v>0</v>
      </c>
      <c r="BB21" s="56" t="n">
        <f aca="false">+AR21*N21</f>
        <v>0</v>
      </c>
      <c r="BC21" s="56" t="n">
        <f aca="false">+AS21*O21</f>
        <v>0</v>
      </c>
      <c r="BD21" s="56" t="n">
        <f aca="false">+AT21*P21</f>
        <v>0</v>
      </c>
      <c r="BE21" s="56" t="n">
        <f aca="false">+AU21*Q21</f>
        <v>0</v>
      </c>
      <c r="BF21" s="56" t="n">
        <f aca="false">+AV21*R21</f>
        <v>0</v>
      </c>
      <c r="BG21" s="56" t="n">
        <f aca="false">+AW21*S21</f>
        <v>0</v>
      </c>
      <c r="BH21" s="56" t="n">
        <f aca="false">+AX21*T21</f>
        <v>0</v>
      </c>
      <c r="BI21" s="56" t="n">
        <f aca="false">+AY21*U21</f>
        <v>0</v>
      </c>
      <c r="BJ21" s="56" t="n">
        <f aca="false">+AZ21*V21</f>
        <v>0</v>
      </c>
      <c r="BK21" s="56" t="n">
        <f aca="false">+SUM(BB21:BJ21)</f>
        <v>0</v>
      </c>
    </row>
    <row r="22" customFormat="false" ht="15.75" hidden="false" customHeight="true" outlineLevel="0" collapsed="false">
      <c r="B22" s="31" t="n">
        <f aca="false">+B21+1</f>
        <v>18</v>
      </c>
      <c r="C22" s="31"/>
      <c r="D22" s="76"/>
      <c r="E22" s="76"/>
      <c r="F22" s="32"/>
      <c r="G22" s="32"/>
      <c r="H22" s="32"/>
      <c r="I22" s="51" t="n">
        <v>0</v>
      </c>
      <c r="J22" s="52" t="n">
        <v>0</v>
      </c>
      <c r="K22" s="52" t="n">
        <f aca="false">+BK22</f>
        <v>0</v>
      </c>
      <c r="L22" s="53" t="n">
        <f aca="false">+K22-J22+IF(G22="si",'Precios y Menú'!$E$11,0)</f>
        <v>0</v>
      </c>
      <c r="M22" s="54" t="n">
        <f aca="false">+AB22+AH22+AN22</f>
        <v>0</v>
      </c>
      <c r="N22" s="68"/>
      <c r="O22" s="68"/>
      <c r="P22" s="68"/>
      <c r="Q22" s="68"/>
      <c r="R22" s="68"/>
      <c r="S22" s="68"/>
      <c r="T22" s="68"/>
      <c r="U22" s="68"/>
      <c r="V22" s="68"/>
      <c r="X22" s="60"/>
      <c r="Y22" s="60"/>
      <c r="Z22" s="60"/>
      <c r="AA22" s="60"/>
      <c r="AB22" s="60" t="n">
        <f aca="false">+(N22*5)+(O22*3)-SUM(X22:AA22)+S22</f>
        <v>0</v>
      </c>
      <c r="AC22" s="63"/>
      <c r="AD22" s="63"/>
      <c r="AE22" s="63"/>
      <c r="AF22" s="63"/>
      <c r="AG22" s="63"/>
      <c r="AH22" s="63" t="n">
        <f aca="false">+(O22*2)+(P22*5)-SUM(AC22:AG22)+T22</f>
        <v>0</v>
      </c>
      <c r="AI22" s="72"/>
      <c r="AJ22" s="72"/>
      <c r="AK22" s="72"/>
      <c r="AL22" s="72"/>
      <c r="AM22" s="72"/>
      <c r="AN22" s="72" t="n">
        <v>0</v>
      </c>
      <c r="AP22" s="64" t="n">
        <f aca="false">+SUM(X22:AA22)+SUM(AC22:AF22)+SUM(AI22:AM22)+SUM(Q22:R22)</f>
        <v>0</v>
      </c>
      <c r="AR22" s="66" t="n">
        <f aca="false">+VLOOKUP(AR$4,'Precios y Menú'!$C:$E,3,0)</f>
        <v>1699</v>
      </c>
      <c r="AS22" s="66" t="n">
        <f aca="false">+VLOOKUP(AS$4,'Precios y Menú'!$C:$E,3,0)</f>
        <v>1449</v>
      </c>
      <c r="AT22" s="66" t="n">
        <f aca="false">+VLOOKUP(AT$4,'Precios y Menú'!$C:$E,3,0)</f>
        <v>1299</v>
      </c>
      <c r="AU22" s="66" t="n">
        <f aca="false">+VLOOKUP(AU$4,'Precios y Menú'!$C:$E,3,0)</f>
        <v>1399</v>
      </c>
      <c r="AV22" s="66" t="n">
        <f aca="false">+VLOOKUP(AV$4,'Precios y Menú'!$C:$E,3,0)</f>
        <v>120</v>
      </c>
      <c r="AW22" s="66" t="n">
        <f aca="false">+VLOOKUP(AW$4,'Precios y Menú'!$C:$E,3,0)</f>
        <v>390</v>
      </c>
      <c r="AX22" s="66" t="n">
        <f aca="false">+VLOOKUP(AX$4,'Precios y Menú'!$C:$E,3,0)</f>
        <v>325</v>
      </c>
      <c r="AY22" s="66" t="n">
        <f aca="false">+VLOOKUP(AY$4,'Precios y Menú'!$C:$E,3,0)</f>
        <v>800</v>
      </c>
      <c r="AZ22" s="66" t="n">
        <f aca="false">+VLOOKUP(AZ$4,'Precios y Menú'!$C:$E,3,0)</f>
        <v>0</v>
      </c>
      <c r="BB22" s="56" t="n">
        <f aca="false">+AR22*N22</f>
        <v>0</v>
      </c>
      <c r="BC22" s="56" t="n">
        <f aca="false">+AS22*O22</f>
        <v>0</v>
      </c>
      <c r="BD22" s="56" t="n">
        <f aca="false">+AT22*P22</f>
        <v>0</v>
      </c>
      <c r="BE22" s="56" t="n">
        <f aca="false">+AU22*Q22</f>
        <v>0</v>
      </c>
      <c r="BF22" s="56" t="n">
        <f aca="false">+AV22*R22</f>
        <v>0</v>
      </c>
      <c r="BG22" s="56" t="n">
        <f aca="false">+AW22*S22</f>
        <v>0</v>
      </c>
      <c r="BH22" s="56" t="n">
        <f aca="false">+AX22*T22</f>
        <v>0</v>
      </c>
      <c r="BI22" s="56" t="n">
        <f aca="false">+AY22*U22</f>
        <v>0</v>
      </c>
      <c r="BJ22" s="56" t="n">
        <f aca="false">+AZ22*V22</f>
        <v>0</v>
      </c>
      <c r="BK22" s="56" t="n">
        <f aca="false">+SUM(BB22:BJ22)</f>
        <v>0</v>
      </c>
    </row>
    <row r="23" customFormat="false" ht="15.75" hidden="false" customHeight="true" outlineLevel="0" collapsed="false">
      <c r="B23" s="31" t="n">
        <f aca="false">+B22+1</f>
        <v>19</v>
      </c>
      <c r="D23" s="76"/>
      <c r="E23" s="76"/>
      <c r="F23" s="32"/>
      <c r="G23" s="32"/>
      <c r="H23" s="32"/>
      <c r="I23" s="51" t="n">
        <v>0</v>
      </c>
      <c r="J23" s="52" t="n">
        <v>0</v>
      </c>
      <c r="K23" s="52" t="n">
        <f aca="false">+BK23</f>
        <v>0</v>
      </c>
      <c r="L23" s="53" t="n">
        <f aca="false">+K23-J23+IF(G23="si",'Precios y Menú'!$E$11,0)</f>
        <v>0</v>
      </c>
      <c r="M23" s="54" t="n">
        <f aca="false">+AB23+AH23+AN23</f>
        <v>0</v>
      </c>
      <c r="N23" s="56"/>
      <c r="O23" s="56"/>
      <c r="P23" s="56"/>
      <c r="Q23" s="56"/>
      <c r="R23" s="56"/>
      <c r="S23" s="56"/>
      <c r="T23" s="56"/>
      <c r="U23" s="56"/>
      <c r="V23" s="56"/>
      <c r="X23" s="58"/>
      <c r="Y23" s="58"/>
      <c r="Z23" s="58"/>
      <c r="AA23" s="58"/>
      <c r="AB23" s="58" t="n">
        <f aca="false">+(N23*5)+(O23*3)-SUM(X23:AA23)+S23</f>
        <v>0</v>
      </c>
      <c r="AC23" s="61"/>
      <c r="AD23" s="61"/>
      <c r="AE23" s="61"/>
      <c r="AF23" s="61"/>
      <c r="AG23" s="61"/>
      <c r="AH23" s="63" t="n">
        <f aca="false">+(O23*2)+(P23*5)-SUM(AC23:AG23)+T23</f>
        <v>0</v>
      </c>
      <c r="AI23" s="64" t="s">
        <v>29</v>
      </c>
      <c r="AJ23" s="64"/>
      <c r="AK23" s="64"/>
      <c r="AL23" s="64"/>
      <c r="AM23" s="64"/>
      <c r="AN23" s="64" t="n">
        <f aca="false">-SUM(AI23:AM23)+SUM(N23:P23)*5+V23</f>
        <v>0</v>
      </c>
      <c r="AP23" s="64" t="n">
        <f aca="false">+SUM(X23:AA23)+SUM(AC23:AF23)+SUM(AI23:AM23)+SUM(Q23:R23)</f>
        <v>0</v>
      </c>
      <c r="AR23" s="66" t="n">
        <f aca="false">+VLOOKUP(AR$4,'Precios y Menú'!$C:$E,3,0)</f>
        <v>1699</v>
      </c>
      <c r="AS23" s="66" t="n">
        <f aca="false">+VLOOKUP(AS$4,'Precios y Menú'!$C:$E,3,0)</f>
        <v>1449</v>
      </c>
      <c r="AT23" s="66" t="n">
        <f aca="false">+VLOOKUP(AT$4,'Precios y Menú'!$C:$E,3,0)</f>
        <v>1299</v>
      </c>
      <c r="AU23" s="66" t="n">
        <f aca="false">+VLOOKUP(AU$4,'Precios y Menú'!$C:$E,3,0)</f>
        <v>1399</v>
      </c>
      <c r="AV23" s="66" t="n">
        <f aca="false">+VLOOKUP(AV$4,'Precios y Menú'!$C:$E,3,0)</f>
        <v>120</v>
      </c>
      <c r="AW23" s="66" t="n">
        <f aca="false">+VLOOKUP(AW$4,'Precios y Menú'!$C:$E,3,0)</f>
        <v>390</v>
      </c>
      <c r="AX23" s="66" t="n">
        <f aca="false">+VLOOKUP(AX$4,'Precios y Menú'!$C:$E,3,0)</f>
        <v>325</v>
      </c>
      <c r="AY23" s="66" t="n">
        <f aca="false">+VLOOKUP(AY$4,'Precios y Menú'!$C:$E,3,0)</f>
        <v>800</v>
      </c>
      <c r="AZ23" s="66" t="n">
        <f aca="false">+VLOOKUP(AZ$4,'Precios y Menú'!$C:$E,3,0)</f>
        <v>0</v>
      </c>
      <c r="BB23" s="56" t="n">
        <f aca="false">+AR23*N23</f>
        <v>0</v>
      </c>
      <c r="BC23" s="56" t="n">
        <f aca="false">+AS23*O23</f>
        <v>0</v>
      </c>
      <c r="BD23" s="56" t="n">
        <f aca="false">+AT23*P23</f>
        <v>0</v>
      </c>
      <c r="BE23" s="56" t="n">
        <f aca="false">+AU23*Q23</f>
        <v>0</v>
      </c>
      <c r="BF23" s="56" t="n">
        <f aca="false">+AV23*R23</f>
        <v>0</v>
      </c>
      <c r="BG23" s="56" t="n">
        <f aca="false">+AW23*S23</f>
        <v>0</v>
      </c>
      <c r="BH23" s="56" t="n">
        <f aca="false">+AX23*T23</f>
        <v>0</v>
      </c>
      <c r="BI23" s="56" t="n">
        <f aca="false">+AY23*U23</f>
        <v>0</v>
      </c>
      <c r="BJ23" s="56" t="n">
        <f aca="false">+AZ23*V23</f>
        <v>0</v>
      </c>
      <c r="BK23" s="56" t="n">
        <f aca="false">+SUM(BB23:BJ23)</f>
        <v>0</v>
      </c>
    </row>
    <row r="24" customFormat="false" ht="15.75" hidden="false" customHeight="true" outlineLevel="0" collapsed="false">
      <c r="B24" s="31" t="n">
        <f aca="false">+B23+1</f>
        <v>20</v>
      </c>
      <c r="F24" s="32"/>
      <c r="G24" s="32"/>
      <c r="H24" s="32"/>
      <c r="I24" s="51" t="n">
        <v>0</v>
      </c>
      <c r="J24" s="52" t="n">
        <v>0</v>
      </c>
      <c r="K24" s="52" t="n">
        <f aca="false">+BK24</f>
        <v>0</v>
      </c>
      <c r="L24" s="53" t="n">
        <f aca="false">+K24-J24+IF(G24="si",'Precios y Menú'!$E$11,0)</f>
        <v>0</v>
      </c>
      <c r="M24" s="54" t="n">
        <f aca="false">+AB24+AH24+AN24</f>
        <v>0</v>
      </c>
      <c r="N24" s="68"/>
      <c r="O24" s="68"/>
      <c r="P24" s="68"/>
      <c r="Q24" s="68"/>
      <c r="R24" s="68"/>
      <c r="S24" s="68"/>
      <c r="T24" s="68"/>
      <c r="U24" s="68"/>
      <c r="V24" s="68"/>
      <c r="X24" s="60"/>
      <c r="Y24" s="60"/>
      <c r="Z24" s="60"/>
      <c r="AA24" s="60"/>
      <c r="AB24" s="60" t="n">
        <f aca="false">+(N24*5)+(O24*3)-SUM(X24:AA24)+S24</f>
        <v>0</v>
      </c>
      <c r="AC24" s="63"/>
      <c r="AD24" s="63"/>
      <c r="AE24" s="63"/>
      <c r="AF24" s="63"/>
      <c r="AG24" s="63"/>
      <c r="AH24" s="63" t="n">
        <f aca="false">+(O24*2)+(P24*5)-SUM(AC24:AG24)+T24</f>
        <v>0</v>
      </c>
      <c r="AI24" s="72" t="s">
        <v>29</v>
      </c>
      <c r="AJ24" s="72"/>
      <c r="AK24" s="72"/>
      <c r="AL24" s="72"/>
      <c r="AM24" s="72"/>
      <c r="AN24" s="72" t="n">
        <f aca="false">-SUM(AI24:AM24)+SUM(N24:P24)*5+V24</f>
        <v>0</v>
      </c>
      <c r="AP24" s="64" t="n">
        <f aca="false">+SUM(X24:AA24)+SUM(AC24:AF24)+SUM(AI24:AM24)+SUM(Q24:R24)</f>
        <v>0</v>
      </c>
      <c r="AR24" s="66" t="n">
        <f aca="false">+VLOOKUP(AR$4,'Precios y Menú'!$C:$E,3,0)</f>
        <v>1699</v>
      </c>
      <c r="AS24" s="66" t="n">
        <f aca="false">+VLOOKUP(AS$4,'Precios y Menú'!$C:$E,3,0)</f>
        <v>1449</v>
      </c>
      <c r="AT24" s="66" t="n">
        <f aca="false">+VLOOKUP(AT$4,'Precios y Menú'!$C:$E,3,0)</f>
        <v>1299</v>
      </c>
      <c r="AU24" s="66" t="n">
        <f aca="false">+VLOOKUP(AU$4,'Precios y Menú'!$C:$E,3,0)</f>
        <v>1399</v>
      </c>
      <c r="AV24" s="66" t="n">
        <f aca="false">+VLOOKUP(AV$4,'Precios y Menú'!$C:$E,3,0)</f>
        <v>120</v>
      </c>
      <c r="AW24" s="66" t="n">
        <f aca="false">+VLOOKUP(AW$4,'Precios y Menú'!$C:$E,3,0)</f>
        <v>390</v>
      </c>
      <c r="AX24" s="66" t="n">
        <f aca="false">+VLOOKUP(AX$4,'Precios y Menú'!$C:$E,3,0)</f>
        <v>325</v>
      </c>
      <c r="AY24" s="66" t="n">
        <f aca="false">+VLOOKUP(AY$4,'Precios y Menú'!$C:$E,3,0)</f>
        <v>800</v>
      </c>
      <c r="AZ24" s="66" t="n">
        <f aca="false">+VLOOKUP(AZ$4,'Precios y Menú'!$C:$E,3,0)</f>
        <v>0</v>
      </c>
      <c r="BB24" s="56" t="n">
        <f aca="false">+AR24*N24</f>
        <v>0</v>
      </c>
      <c r="BC24" s="56" t="n">
        <f aca="false">+AS24*O24</f>
        <v>0</v>
      </c>
      <c r="BD24" s="56" t="n">
        <f aca="false">+AT24*P24</f>
        <v>0</v>
      </c>
      <c r="BE24" s="56" t="n">
        <f aca="false">+AU24*Q24</f>
        <v>0</v>
      </c>
      <c r="BF24" s="56" t="n">
        <f aca="false">+AV24*R24</f>
        <v>0</v>
      </c>
      <c r="BG24" s="56" t="n">
        <f aca="false">+AW24*S24</f>
        <v>0</v>
      </c>
      <c r="BH24" s="56" t="n">
        <f aca="false">+AX24*T24</f>
        <v>0</v>
      </c>
      <c r="BI24" s="56" t="n">
        <f aca="false">+AY24*U24</f>
        <v>0</v>
      </c>
      <c r="BJ24" s="56" t="n">
        <f aca="false">+AZ24*V24</f>
        <v>0</v>
      </c>
      <c r="BK24" s="56" t="n">
        <f aca="false">+SUM(BB24:BJ24)</f>
        <v>0</v>
      </c>
    </row>
    <row r="25" customFormat="false" ht="15.75" hidden="true" customHeight="true" outlineLevel="0" collapsed="false">
      <c r="F25" s="32"/>
      <c r="G25" s="32"/>
      <c r="H25" s="32"/>
      <c r="I25" s="32"/>
      <c r="J25" s="32"/>
      <c r="K25" s="52"/>
      <c r="L25" s="53" t="n">
        <f aca="false">+BK25+IF(G25="si",'Precios y Menú'!$E$11,0)</f>
        <v>0</v>
      </c>
      <c r="M25" s="54" t="n">
        <f aca="false">+AB25+AH25+AN25</f>
        <v>0</v>
      </c>
      <c r="N25" s="56"/>
      <c r="O25" s="56"/>
      <c r="P25" s="56"/>
      <c r="Q25" s="56"/>
      <c r="R25" s="56"/>
      <c r="S25" s="56"/>
      <c r="T25" s="56"/>
      <c r="U25" s="56"/>
      <c r="V25" s="56"/>
      <c r="X25" s="58"/>
      <c r="Y25" s="58"/>
      <c r="Z25" s="58"/>
      <c r="AA25" s="58"/>
      <c r="AB25" s="58"/>
      <c r="AC25" s="61"/>
      <c r="AD25" s="61"/>
      <c r="AE25" s="61"/>
      <c r="AF25" s="61"/>
      <c r="AG25" s="61"/>
      <c r="AH25" s="61" t="n">
        <f aca="false">+(O25*2)+(P25*5)-SUM(AC25:AF25)+T25</f>
        <v>0</v>
      </c>
      <c r="AI25" s="64"/>
      <c r="AJ25" s="64"/>
      <c r="AK25" s="64"/>
      <c r="AL25" s="64"/>
      <c r="AM25" s="64"/>
      <c r="AN25" s="64"/>
      <c r="AP25" s="64"/>
      <c r="AR25" s="56"/>
      <c r="AS25" s="56"/>
      <c r="AT25" s="56"/>
      <c r="AU25" s="56"/>
      <c r="AV25" s="56"/>
      <c r="AW25" s="56"/>
      <c r="AX25" s="56"/>
      <c r="AY25" s="56"/>
      <c r="AZ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</row>
    <row r="26" customFormat="false" ht="15.75" hidden="true" customHeight="true" outlineLevel="0" collapsed="false"/>
    <row r="27" customFormat="false" ht="15.75" hidden="true" customHeight="true" outlineLevel="0" collapsed="false"/>
    <row r="28" customFormat="false" ht="15.75" hidden="true" customHeight="true" outlineLevel="0" collapsed="false"/>
    <row r="29" customFormat="false" ht="15.75" hidden="true" customHeight="true" outlineLevel="0" collapsed="false"/>
    <row r="30" customFormat="false" ht="15.75" hidden="true" customHeight="true" outlineLevel="0" collapsed="false"/>
    <row r="31" customFormat="false" ht="15.75" hidden="true" customHeight="true" outlineLevel="0" collapsed="false"/>
    <row r="32" customFormat="false" ht="15.75" hidden="true" customHeight="true" outlineLevel="0" collapsed="false"/>
    <row r="33" customFormat="false" ht="15.75" hidden="true" customHeight="true" outlineLevel="0" collapsed="false"/>
    <row r="34" customFormat="false" ht="15.75" hidden="true" customHeight="true" outlineLevel="0" collapsed="false"/>
    <row r="35" customFormat="false" ht="15.75" hidden="true" customHeight="true" outlineLevel="0" collapsed="false"/>
    <row r="36" customFormat="false" ht="15.75" hidden="true" customHeight="true" outlineLevel="0" collapsed="false"/>
    <row r="37" customFormat="false" ht="15.75" hidden="true" customHeight="true" outlineLevel="0" collapsed="false"/>
    <row r="38" customFormat="false" ht="15.75" hidden="true" customHeight="true" outlineLevel="0" collapsed="false"/>
    <row r="39" customFormat="false" ht="15.75" hidden="true" customHeight="true" outlineLevel="0" collapsed="false"/>
    <row r="40" customFormat="false" ht="15.75" hidden="true" customHeight="true" outlineLevel="0" collapsed="false"/>
    <row r="41" customFormat="false" ht="15.75" hidden="true" customHeight="true" outlineLevel="0" collapsed="false"/>
    <row r="42" customFormat="false" ht="15.75" hidden="true" customHeight="true" outlineLevel="0" collapsed="false"/>
    <row r="43" customFormat="false" ht="15.75" hidden="true" customHeight="true" outlineLevel="0" collapsed="false"/>
    <row r="44" customFormat="false" ht="15.75" hidden="true" customHeight="true" outlineLevel="0" collapsed="false"/>
    <row r="45" customFormat="false" ht="15.75" hidden="true" customHeight="true" outlineLevel="0" collapsed="false"/>
    <row r="46" customFormat="false" ht="15.75" hidden="true" customHeight="true" outlineLevel="0" collapsed="false"/>
    <row r="47" customFormat="false" ht="15.75" hidden="true" customHeight="true" outlineLevel="0" collapsed="false"/>
    <row r="48" customFormat="false" ht="15.75" hidden="true" customHeight="true" outlineLevel="0" collapsed="false"/>
    <row r="49" customFormat="false" ht="15.75" hidden="true" customHeight="true" outlineLevel="0" collapsed="false"/>
    <row r="50" customFormat="false" ht="15.75" hidden="true" customHeight="true" outlineLevel="0" collapsed="false"/>
    <row r="51" customFormat="false" ht="15.75" hidden="true" customHeight="true" outlineLevel="0" collapsed="false"/>
    <row r="52" customFormat="false" ht="15.75" hidden="true" customHeight="true" outlineLevel="0" collapsed="false"/>
    <row r="53" customFormat="false" ht="15.75" hidden="true" customHeight="true" outlineLevel="0" collapsed="false"/>
    <row r="54" customFormat="false" ht="15.75" hidden="true" customHeight="true" outlineLevel="0" collapsed="false"/>
    <row r="55" customFormat="false" ht="15.75" hidden="true" customHeight="true" outlineLevel="0" collapsed="false"/>
    <row r="56" customFormat="false" ht="15.75" hidden="true" customHeight="true" outlineLevel="0" collapsed="false"/>
    <row r="57" customFormat="false" ht="15.75" hidden="true" customHeight="true" outlineLevel="0" collapsed="false"/>
    <row r="58" customFormat="false" ht="15.75" hidden="true" customHeight="true" outlineLevel="0" collapsed="false"/>
    <row r="59" customFormat="false" ht="15.75" hidden="true" customHeight="true" outlineLevel="0" collapsed="false"/>
    <row r="60" customFormat="false" ht="15.75" hidden="true" customHeight="true" outlineLevel="0" collapsed="false"/>
    <row r="61" customFormat="false" ht="15.75" hidden="true" customHeight="true" outlineLevel="0" collapsed="false"/>
    <row r="62" customFormat="false" ht="15.75" hidden="true" customHeight="true" outlineLevel="0" collapsed="false"/>
    <row r="63" customFormat="false" ht="15.75" hidden="true" customHeight="true" outlineLevel="0" collapsed="false"/>
    <row r="64" customFormat="false" ht="15.75" hidden="true" customHeight="true" outlineLevel="0" collapsed="false"/>
    <row r="65" customFormat="false" ht="15.75" hidden="true" customHeight="true" outlineLevel="0" collapsed="false"/>
    <row r="66" customFormat="false" ht="15.75" hidden="true" customHeight="true" outlineLevel="0" collapsed="false"/>
    <row r="67" customFormat="false" ht="15.75" hidden="true" customHeight="true" outlineLevel="0" collapsed="false"/>
    <row r="68" customFormat="false" ht="15.75" hidden="true" customHeight="true" outlineLevel="0" collapsed="false"/>
    <row r="69" customFormat="false" ht="15.75" hidden="true" customHeight="true" outlineLevel="0" collapsed="false"/>
    <row r="70" customFormat="false" ht="15.75" hidden="true" customHeight="true" outlineLevel="0" collapsed="false"/>
    <row r="71" customFormat="false" ht="15.75" hidden="true" customHeight="true" outlineLevel="0" collapsed="false"/>
    <row r="72" customFormat="false" ht="15.75" hidden="true" customHeight="true" outlineLevel="0" collapsed="false"/>
    <row r="73" customFormat="false" ht="15.75" hidden="true" customHeight="true" outlineLevel="0" collapsed="false"/>
    <row r="74" customFormat="false" ht="15.75" hidden="true" customHeight="true" outlineLevel="0" collapsed="false"/>
    <row r="75" customFormat="false" ht="15.75" hidden="true" customHeight="true" outlineLevel="0" collapsed="false"/>
    <row r="76" customFormat="false" ht="15.75" hidden="true" customHeight="true" outlineLevel="0" collapsed="false"/>
    <row r="77" customFormat="false" ht="15.75" hidden="true" customHeight="true" outlineLevel="0" collapsed="false"/>
    <row r="78" customFormat="false" ht="15.75" hidden="true" customHeight="true" outlineLevel="0" collapsed="false"/>
    <row r="79" customFormat="false" ht="15.75" hidden="true" customHeight="true" outlineLevel="0" collapsed="false"/>
    <row r="80" customFormat="false" ht="15.75" hidden="true" customHeight="true" outlineLevel="0" collapsed="false"/>
    <row r="81" customFormat="false" ht="15.75" hidden="true" customHeight="true" outlineLevel="0" collapsed="false"/>
    <row r="82" customFormat="false" ht="15.75" hidden="true" customHeight="true" outlineLevel="0" collapsed="false"/>
    <row r="83" customFormat="false" ht="15.75" hidden="true" customHeight="true" outlineLevel="0" collapsed="false"/>
    <row r="84" customFormat="false" ht="15.75" hidden="true" customHeight="true" outlineLevel="0" collapsed="false"/>
    <row r="85" customFormat="false" ht="15.75" hidden="true" customHeight="true" outlineLevel="0" collapsed="false"/>
    <row r="86" customFormat="false" ht="15.75" hidden="true" customHeight="true" outlineLevel="0" collapsed="false"/>
    <row r="87" customFormat="false" ht="15.75" hidden="true" customHeight="true" outlineLevel="0" collapsed="false"/>
    <row r="88" customFormat="false" ht="15.75" hidden="true" customHeight="true" outlineLevel="0" collapsed="false"/>
    <row r="89" customFormat="false" ht="15.75" hidden="true" customHeight="true" outlineLevel="0" collapsed="false"/>
    <row r="90" customFormat="false" ht="15.75" hidden="true" customHeight="true" outlineLevel="0" collapsed="false"/>
    <row r="91" customFormat="false" ht="15.75" hidden="true" customHeight="true" outlineLevel="0" collapsed="false"/>
    <row r="92" customFormat="false" ht="15.75" hidden="true" customHeight="true" outlineLevel="0" collapsed="false"/>
    <row r="93" customFormat="false" ht="15.75" hidden="true" customHeight="true" outlineLevel="0" collapsed="false"/>
    <row r="94" customFormat="false" ht="15.75" hidden="true" customHeight="true" outlineLevel="0" collapsed="false"/>
    <row r="95" customFormat="false" ht="15.75" hidden="true" customHeight="true" outlineLevel="0" collapsed="false"/>
    <row r="96" customFormat="false" ht="15.75" hidden="true" customHeight="true" outlineLevel="0" collapsed="false"/>
    <row r="97" customFormat="false" ht="15.75" hidden="true" customHeight="true" outlineLevel="0" collapsed="false"/>
    <row r="98" customFormat="false" ht="15.75" hidden="true" customHeight="true" outlineLevel="0" collapsed="false"/>
    <row r="99" customFormat="false" ht="15.75" hidden="true" customHeight="true" outlineLevel="0" collapsed="false"/>
    <row r="100" customFormat="false" ht="15.75" hidden="true" customHeight="true" outlineLevel="0" collapsed="false"/>
    <row r="101" customFormat="false" ht="15.75" hidden="true" customHeight="true" outlineLevel="0" collapsed="false"/>
    <row r="102" customFormat="false" ht="15.75" hidden="true" customHeight="true" outlineLevel="0" collapsed="false"/>
    <row r="103" customFormat="false" ht="15.75" hidden="true" customHeight="true" outlineLevel="0" collapsed="false"/>
    <row r="104" customFormat="false" ht="15.75" hidden="true" customHeight="true" outlineLevel="0" collapsed="false"/>
    <row r="105" customFormat="false" ht="15.75" hidden="tru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M5:M2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J10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RowHeight="15" zeroHeight="false" outlineLevelRow="0" outlineLevelCol="1"/>
  <cols>
    <col collapsed="false" customWidth="true" hidden="false" outlineLevel="0" max="1" min="1" style="1" width="8.25"/>
    <col collapsed="false" customWidth="true" hidden="false" outlineLevel="0" max="2" min="2" style="1" width="11"/>
    <col collapsed="false" customWidth="true" hidden="false" outlineLevel="0" max="3" min="3" style="1" width="22.25"/>
    <col collapsed="false" customWidth="true" hidden="false" outlineLevel="0" max="7" min="4" style="1" width="11"/>
    <col collapsed="false" customWidth="true" hidden="false" outlineLevel="0" max="8" min="8" style="1" width="7"/>
    <col collapsed="false" customWidth="true" hidden="false" outlineLevel="0" max="22" min="9" style="1" width="11"/>
    <col collapsed="false" customWidth="true" hidden="false" outlineLevel="0" max="23" min="23" style="1" width="3.5"/>
    <col collapsed="false" customWidth="true" hidden="false" outlineLevel="0" max="28" min="24" style="1" width="12.75"/>
    <col collapsed="false" customWidth="true" hidden="false" outlineLevel="0" max="29" min="29" style="1" width="17.39"/>
    <col collapsed="false" customWidth="true" hidden="false" outlineLevel="0" max="30" min="30" style="1" width="15.13"/>
    <col collapsed="false" customWidth="true" hidden="false" outlineLevel="0" max="31" min="31" style="1" width="27.26"/>
    <col collapsed="false" customWidth="true" hidden="false" outlineLevel="0" max="32" min="32" style="1" width="14.88"/>
    <col collapsed="false" customWidth="true" hidden="false" outlineLevel="0" max="39" min="33" style="1" width="12.75"/>
    <col collapsed="false" customWidth="true" hidden="false" outlineLevel="0" max="40" min="40" style="1" width="3.5"/>
    <col collapsed="false" customWidth="true" hidden="false" outlineLevel="0" max="41" min="41" style="1" width="12.75"/>
    <col collapsed="false" customWidth="true" hidden="false" outlineLevel="0" max="42" min="42" style="1" width="3.5"/>
    <col collapsed="false" customWidth="true" hidden="true" outlineLevel="1" max="51" min="43" style="1" width="11"/>
    <col collapsed="false" customWidth="true" hidden="true" outlineLevel="1" max="52" min="52" style="1" width="3.5"/>
    <col collapsed="false" customWidth="true" hidden="true" outlineLevel="1" max="62" min="53" style="1" width="11"/>
    <col collapsed="false" customWidth="true" hidden="false" outlineLevel="0" max="1025" min="63" style="1" width="12.63"/>
  </cols>
  <sheetData>
    <row r="1" customFormat="false" ht="15" hidden="false" customHeight="true" outlineLevel="0" collapsed="false">
      <c r="A1" s="31"/>
      <c r="B1" s="31"/>
      <c r="C1" s="31"/>
      <c r="D1" s="31"/>
      <c r="E1" s="31"/>
      <c r="F1" s="32"/>
      <c r="G1" s="32"/>
      <c r="H1" s="32"/>
      <c r="I1" s="32"/>
      <c r="J1" s="32"/>
      <c r="K1" s="32"/>
      <c r="L1" s="3"/>
      <c r="M1" s="12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</row>
    <row r="2" customFormat="false" ht="15" hidden="false" customHeight="true" outlineLevel="0" collapsed="false">
      <c r="A2" s="33"/>
      <c r="B2" s="33"/>
      <c r="C2" s="33"/>
      <c r="D2" s="33"/>
      <c r="E2" s="33"/>
      <c r="F2" s="34"/>
      <c r="G2" s="34"/>
      <c r="H2" s="34"/>
      <c r="I2" s="34"/>
      <c r="J2" s="34"/>
      <c r="K2" s="34"/>
      <c r="L2" s="35" t="n">
        <f aca="false">+SUM(L5:L105)</f>
        <v>16022.75</v>
      </c>
      <c r="M2" s="36"/>
      <c r="N2" s="35" t="n">
        <f aca="false">+SUM(N5:N124)</f>
        <v>3</v>
      </c>
      <c r="O2" s="35" t="n">
        <f aca="false">+SUM(O5:O124)</f>
        <v>3</v>
      </c>
      <c r="P2" s="35" t="n">
        <f aca="false">+SUM(P5:P124)</f>
        <v>4</v>
      </c>
      <c r="Q2" s="35" t="n">
        <f aca="false">+SUM(Q5:Q124)</f>
        <v>0</v>
      </c>
      <c r="R2" s="35" t="n">
        <f aca="false">+SUM(R5:R124)</f>
        <v>0</v>
      </c>
      <c r="S2" s="35" t="n">
        <f aca="false">+SUM(S5:S124)</f>
        <v>0</v>
      </c>
      <c r="T2" s="35" t="n">
        <f aca="false">+SUM(T5:T124)</f>
        <v>4</v>
      </c>
      <c r="U2" s="35" t="n">
        <f aca="false">+SUM(U5:U124)</f>
        <v>0</v>
      </c>
      <c r="V2" s="35" t="n">
        <f aca="false">+SUM(V5:V124)</f>
        <v>4</v>
      </c>
      <c r="W2" s="35" t="n">
        <f aca="false">+SUM(W5:W124)</f>
        <v>0</v>
      </c>
      <c r="X2" s="35" t="n">
        <f aca="false">+SUM(X5:X124)</f>
        <v>12</v>
      </c>
      <c r="Y2" s="79" t="n">
        <f aca="false">+SUM(Y5:Y124)</f>
        <v>6</v>
      </c>
      <c r="Z2" s="35" t="n">
        <f aca="false">+SUM(Z5:Z124)</f>
        <v>4</v>
      </c>
      <c r="AA2" s="79" t="n">
        <f aca="false">+SUM(AA5:AA124)</f>
        <v>2</v>
      </c>
      <c r="AB2" s="35" t="n">
        <f aca="false">+SUM(AB5:AB124)</f>
        <v>0</v>
      </c>
      <c r="AC2" s="79" t="n">
        <f aca="false">+SUM(AC5:AC124)</f>
        <v>6</v>
      </c>
      <c r="AD2" s="35" t="n">
        <f aca="false">+SUM(AD5:AD124)</f>
        <v>2</v>
      </c>
      <c r="AE2" s="79" t="n">
        <f aca="false">+SUM(AE5:AE124)</f>
        <v>15</v>
      </c>
      <c r="AF2" s="35" t="n">
        <f aca="false">+SUM(AF5:AF124)</f>
        <v>7</v>
      </c>
      <c r="AG2" s="35" t="n">
        <f aca="false">+SUM(AG5:AG124)</f>
        <v>0</v>
      </c>
      <c r="AH2" s="79" t="n">
        <f aca="false">+SUM(AH5:AH124)</f>
        <v>13</v>
      </c>
      <c r="AI2" s="35" t="n">
        <f aca="false">+SUM(AI5:AI124)</f>
        <v>18</v>
      </c>
      <c r="AJ2" s="79" t="n">
        <f aca="false">+SUM(AJ5:AJ124)</f>
        <v>9</v>
      </c>
      <c r="AK2" s="35" t="n">
        <f aca="false">+SUM(AK5:AK124)</f>
        <v>2</v>
      </c>
      <c r="AL2" s="79" t="n">
        <f aca="false">+SUM(AL5:AL124)</f>
        <v>12</v>
      </c>
      <c r="AM2" s="35" t="n">
        <f aca="false">SUM(X2:AL2)</f>
        <v>108</v>
      </c>
      <c r="AN2" s="35" t="n">
        <f aca="false">SUM(W2:AL2)</f>
        <v>108</v>
      </c>
      <c r="AO2" s="35" t="n">
        <f aca="false">SUM(AA2:AN2)</f>
        <v>302</v>
      </c>
      <c r="AP2" s="35" t="n">
        <f aca="false">SUM(X2:AM2)</f>
        <v>216</v>
      </c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</row>
    <row r="3" customFormat="false" ht="15" hidden="true" customHeight="true" outlineLevel="0" collapsed="false">
      <c r="A3" s="31"/>
      <c r="B3" s="31"/>
      <c r="C3" s="31"/>
      <c r="D3" s="31"/>
      <c r="E3" s="31"/>
      <c r="F3" s="32"/>
      <c r="G3" s="32"/>
      <c r="H3" s="32"/>
      <c r="I3" s="32"/>
      <c r="J3" s="32"/>
      <c r="K3" s="32"/>
      <c r="L3" s="3"/>
      <c r="M3" s="12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</row>
    <row r="4" customFormat="false" ht="55.5" hidden="false" customHeight="true" outlineLevel="0" collapsed="false">
      <c r="A4" s="42"/>
      <c r="B4" s="80" t="s">
        <v>10</v>
      </c>
      <c r="C4" s="81" t="s">
        <v>8</v>
      </c>
      <c r="D4" s="81" t="s">
        <v>11</v>
      </c>
      <c r="E4" s="81" t="s">
        <v>12</v>
      </c>
      <c r="F4" s="81" t="s">
        <v>13</v>
      </c>
      <c r="G4" s="81" t="s">
        <v>14</v>
      </c>
      <c r="H4" s="81" t="s">
        <v>15</v>
      </c>
      <c r="I4" s="38" t="s">
        <v>16</v>
      </c>
      <c r="J4" s="38" t="s">
        <v>17</v>
      </c>
      <c r="K4" s="38" t="s">
        <v>18</v>
      </c>
      <c r="L4" s="82" t="s">
        <v>0</v>
      </c>
      <c r="M4" s="83" t="s">
        <v>19</v>
      </c>
      <c r="N4" s="84" t="s">
        <v>20</v>
      </c>
      <c r="O4" s="84" t="s">
        <v>21</v>
      </c>
      <c r="P4" s="84" t="s">
        <v>22</v>
      </c>
      <c r="Q4" s="84" t="s">
        <v>23</v>
      </c>
      <c r="R4" s="84" t="s">
        <v>24</v>
      </c>
      <c r="S4" s="84" t="s">
        <v>25</v>
      </c>
      <c r="T4" s="84" t="s">
        <v>26</v>
      </c>
      <c r="U4" s="84" t="s">
        <v>27</v>
      </c>
      <c r="V4" s="84" t="s">
        <v>28</v>
      </c>
      <c r="W4" s="85" t="s">
        <v>29</v>
      </c>
      <c r="X4" s="43" t="s">
        <v>30</v>
      </c>
      <c r="Y4" s="44" t="s">
        <v>62</v>
      </c>
      <c r="Z4" s="44" t="s">
        <v>32</v>
      </c>
      <c r="AA4" s="44" t="s">
        <v>33</v>
      </c>
      <c r="AB4" s="45" t="s">
        <v>19</v>
      </c>
      <c r="AC4" s="43" t="s">
        <v>34</v>
      </c>
      <c r="AD4" s="44" t="s">
        <v>35</v>
      </c>
      <c r="AE4" s="44" t="s">
        <v>36</v>
      </c>
      <c r="AF4" s="44" t="s">
        <v>37</v>
      </c>
      <c r="AG4" s="43" t="s">
        <v>19</v>
      </c>
      <c r="AH4" s="46" t="s">
        <v>39</v>
      </c>
      <c r="AI4" s="47" t="s">
        <v>40</v>
      </c>
      <c r="AJ4" s="47" t="s">
        <v>41</v>
      </c>
      <c r="AK4" s="47" t="s">
        <v>42</v>
      </c>
      <c r="AL4" s="47" t="s">
        <v>43</v>
      </c>
      <c r="AM4" s="46" t="s">
        <v>44</v>
      </c>
      <c r="AN4" s="42" t="s">
        <v>45</v>
      </c>
      <c r="AO4" s="46" t="s">
        <v>46</v>
      </c>
      <c r="AP4" s="42" t="s">
        <v>45</v>
      </c>
      <c r="AQ4" s="41" t="s">
        <v>47</v>
      </c>
      <c r="AR4" s="41" t="s">
        <v>48</v>
      </c>
      <c r="AS4" s="41" t="s">
        <v>49</v>
      </c>
      <c r="AT4" s="41" t="s">
        <v>50</v>
      </c>
      <c r="AU4" s="41" t="s">
        <v>24</v>
      </c>
      <c r="AV4" s="41" t="s">
        <v>25</v>
      </c>
      <c r="AW4" s="41" t="s">
        <v>26</v>
      </c>
      <c r="AX4" s="41" t="s">
        <v>27</v>
      </c>
      <c r="AY4" s="41" t="s">
        <v>28</v>
      </c>
      <c r="AZ4" s="42" t="s">
        <v>45</v>
      </c>
      <c r="BA4" s="41" t="s">
        <v>47</v>
      </c>
      <c r="BB4" s="41" t="s">
        <v>48</v>
      </c>
      <c r="BC4" s="41" t="s">
        <v>49</v>
      </c>
      <c r="BD4" s="41" t="s">
        <v>50</v>
      </c>
      <c r="BE4" s="41" t="s">
        <v>24</v>
      </c>
      <c r="BF4" s="41" t="s">
        <v>25</v>
      </c>
      <c r="BG4" s="41" t="s">
        <v>26</v>
      </c>
      <c r="BH4" s="41" t="s">
        <v>27</v>
      </c>
      <c r="BI4" s="41" t="s">
        <v>28</v>
      </c>
      <c r="BJ4" s="41" t="s">
        <v>44</v>
      </c>
    </row>
    <row r="5" customFormat="false" ht="15" hidden="false" customHeight="true" outlineLevel="0" collapsed="false">
      <c r="B5" s="86" t="n">
        <v>1</v>
      </c>
      <c r="C5" s="67" t="s">
        <v>63</v>
      </c>
      <c r="D5" s="76" t="n">
        <v>44148</v>
      </c>
      <c r="E5" s="76" t="n">
        <v>44153</v>
      </c>
      <c r="F5" s="32" t="s">
        <v>64</v>
      </c>
      <c r="G5" s="32" t="s">
        <v>54</v>
      </c>
      <c r="H5" s="32" t="s">
        <v>58</v>
      </c>
      <c r="I5" s="51" t="n">
        <v>0</v>
      </c>
      <c r="J5" s="52" t="n">
        <f aca="false">K5*I5</f>
        <v>0</v>
      </c>
      <c r="K5" s="52" t="n">
        <f aca="false">+BJ5</f>
        <v>2898</v>
      </c>
      <c r="L5" s="53" t="n">
        <f aca="false">+K5-J5+IF(G5="si",'Precios y Menú'!$E$11,0)</f>
        <v>2898</v>
      </c>
      <c r="M5" s="54" t="n">
        <f aca="false">+AB5+AG5+AM5</f>
        <v>0</v>
      </c>
      <c r="N5" s="56"/>
      <c r="O5" s="56" t="n">
        <v>2</v>
      </c>
      <c r="P5" s="56"/>
      <c r="Q5" s="56"/>
      <c r="R5" s="56"/>
      <c r="S5" s="56"/>
      <c r="T5" s="56"/>
      <c r="U5" s="56"/>
      <c r="V5" s="56"/>
      <c r="W5" s="31"/>
      <c r="X5" s="58" t="n">
        <v>5</v>
      </c>
      <c r="Y5" s="58" t="n">
        <v>1</v>
      </c>
      <c r="Z5" s="58"/>
      <c r="AA5" s="58"/>
      <c r="AB5" s="58" t="n">
        <f aca="false">+(N5*5)+(O5*3)-SUM(X5:AA5)+S5</f>
        <v>0</v>
      </c>
      <c r="AC5" s="61"/>
      <c r="AD5" s="61"/>
      <c r="AE5" s="61" t="n">
        <v>4</v>
      </c>
      <c r="AF5" s="61"/>
      <c r="AG5" s="61" t="n">
        <f aca="false">+(O5*2)+(P5*5)-SUM(AC5:AF5)+T5</f>
        <v>0</v>
      </c>
      <c r="AH5" s="64" t="n">
        <v>5</v>
      </c>
      <c r="AI5" s="64"/>
      <c r="AJ5" s="64" t="n">
        <v>2</v>
      </c>
      <c r="AK5" s="64"/>
      <c r="AL5" s="64" t="n">
        <v>3</v>
      </c>
      <c r="AM5" s="64" t="n">
        <f aca="false">-SUM(AH5:AL5)+SUM(N5:P5)*5+V5</f>
        <v>0</v>
      </c>
      <c r="AN5" s="31"/>
      <c r="AO5" s="87" t="n">
        <f aca="false">+SUM(X5:AA5)+SUM(AC5:AF5)+SUM(AH5:AL5)+R5+Q5</f>
        <v>20</v>
      </c>
      <c r="AQ5" s="66" t="n">
        <f aca="false">+VLOOKUP(AQ$4,'Precios y Menú'!$C:$E,3,0)</f>
        <v>1699</v>
      </c>
      <c r="AR5" s="66" t="n">
        <f aca="false">+VLOOKUP(AR$4,'Precios y Menú'!$C:$E,3,0)</f>
        <v>1449</v>
      </c>
      <c r="AS5" s="66" t="n">
        <f aca="false">+VLOOKUP(AS$4,'Precios y Menú'!$C:$E,3,0)</f>
        <v>1299</v>
      </c>
      <c r="AT5" s="66" t="n">
        <f aca="false">+VLOOKUP(AT$4,'Precios y Menú'!$C:$E,3,0)</f>
        <v>1399</v>
      </c>
      <c r="AU5" s="66" t="n">
        <f aca="false">+VLOOKUP(AU$4,'Precios y Menú'!$C:$E,3,0)</f>
        <v>120</v>
      </c>
      <c r="AV5" s="66" t="n">
        <f aca="false">+VLOOKUP(AV$4,'Precios y Menú'!$C:$E,3,0)</f>
        <v>390</v>
      </c>
      <c r="AW5" s="66" t="n">
        <f aca="false">+VLOOKUP(AW$4,'Precios y Menú'!$C:$E,3,0)</f>
        <v>325</v>
      </c>
      <c r="AX5" s="66" t="n">
        <f aca="false">+VLOOKUP(AX$4,'Precios y Menú'!$C:$E,3,0)</f>
        <v>800</v>
      </c>
      <c r="AY5" s="66" t="n">
        <f aca="false">+VLOOKUP(AY$4,'Precios y Menú'!$C:$E,3,0)</f>
        <v>0</v>
      </c>
      <c r="BA5" s="56" t="n">
        <f aca="false">+AQ5*N5</f>
        <v>0</v>
      </c>
      <c r="BB5" s="56" t="n">
        <f aca="false">+AR5*O5</f>
        <v>2898</v>
      </c>
      <c r="BC5" s="56" t="n">
        <f aca="false">+AS5*P5</f>
        <v>0</v>
      </c>
      <c r="BD5" s="56" t="n">
        <f aca="false">+AT5*Q5</f>
        <v>0</v>
      </c>
      <c r="BE5" s="56" t="n">
        <f aca="false">+AU5*R5</f>
        <v>0</v>
      </c>
      <c r="BF5" s="56" t="n">
        <f aca="false">+AV5*S5</f>
        <v>0</v>
      </c>
      <c r="BG5" s="56" t="n">
        <f aca="false">+AW5*T5</f>
        <v>0</v>
      </c>
      <c r="BH5" s="56" t="n">
        <f aca="false">+AX5*U5</f>
        <v>0</v>
      </c>
      <c r="BI5" s="56" t="n">
        <f aca="false">+AY5*V5</f>
        <v>0</v>
      </c>
      <c r="BJ5" s="56" t="n">
        <f aca="false">+SUM(BA5:BI5)</f>
        <v>2898</v>
      </c>
    </row>
    <row r="6" customFormat="false" ht="15" hidden="false" customHeight="true" outlineLevel="0" collapsed="false">
      <c r="B6" s="86" t="n">
        <v>2</v>
      </c>
      <c r="C6" s="31" t="s">
        <v>65</v>
      </c>
      <c r="D6" s="76" t="n">
        <v>44179</v>
      </c>
      <c r="E6" s="76" t="n">
        <v>44183</v>
      </c>
      <c r="F6" s="32" t="s">
        <v>64</v>
      </c>
      <c r="G6" s="32" t="s">
        <v>58</v>
      </c>
      <c r="H6" s="32" t="s">
        <v>58</v>
      </c>
      <c r="I6" s="51" t="n">
        <v>0</v>
      </c>
      <c r="J6" s="52" t="n">
        <f aca="false">K6*I6</f>
        <v>0</v>
      </c>
      <c r="K6" s="52" t="n">
        <f aca="false">+BJ6</f>
        <v>1300</v>
      </c>
      <c r="L6" s="53" t="n">
        <f aca="false">+K6-J6+IF(G6="si",'Precios y Menú'!$E$11,0)</f>
        <v>1449</v>
      </c>
      <c r="M6" s="54" t="n">
        <f aca="false">+AB6+AG6+AM6</f>
        <v>0</v>
      </c>
      <c r="N6" s="56"/>
      <c r="O6" s="56"/>
      <c r="P6" s="56"/>
      <c r="Q6" s="56"/>
      <c r="R6" s="56"/>
      <c r="S6" s="56"/>
      <c r="T6" s="56" t="n">
        <v>4</v>
      </c>
      <c r="U6" s="56"/>
      <c r="V6" s="56" t="n">
        <v>4</v>
      </c>
      <c r="W6" s="31"/>
      <c r="X6" s="58"/>
      <c r="Y6" s="58"/>
      <c r="Z6" s="58"/>
      <c r="AA6" s="58"/>
      <c r="AB6" s="58" t="n">
        <f aca="false">+(N6*5)+(O6*3)-SUM(X6:AA6)+S6</f>
        <v>0</v>
      </c>
      <c r="AC6" s="61"/>
      <c r="AD6" s="61"/>
      <c r="AE6" s="61" t="n">
        <v>2</v>
      </c>
      <c r="AF6" s="61" t="n">
        <v>2</v>
      </c>
      <c r="AG6" s="61" t="n">
        <f aca="false">+(O6*2)+(P6*5)-SUM(AC6:AF6)+T6</f>
        <v>0</v>
      </c>
      <c r="AH6" s="64"/>
      <c r="AI6" s="64" t="n">
        <v>2</v>
      </c>
      <c r="AJ6" s="64" t="n">
        <v>2</v>
      </c>
      <c r="AK6" s="64"/>
      <c r="AL6" s="64"/>
      <c r="AM6" s="64" t="n">
        <f aca="false">-SUM(AH6:AL6)+SUM(N6:P6)*5+V6</f>
        <v>0</v>
      </c>
      <c r="AN6" s="31"/>
      <c r="AO6" s="87" t="n">
        <f aca="false">+SUM(X6:AA6)+SUM(AC6:AF6)+SUM(AH6:AL6)+R6+Q6</f>
        <v>8</v>
      </c>
      <c r="AQ6" s="66" t="n">
        <f aca="false">+VLOOKUP(AQ$4,'Precios y Menú'!$C:$E,3,0)</f>
        <v>1699</v>
      </c>
      <c r="AR6" s="66" t="n">
        <f aca="false">+VLOOKUP(AR$4,'Precios y Menú'!$C:$E,3,0)</f>
        <v>1449</v>
      </c>
      <c r="AS6" s="66" t="n">
        <f aca="false">+VLOOKUP(AS$4,'Precios y Menú'!$C:$E,3,0)</f>
        <v>1299</v>
      </c>
      <c r="AT6" s="66" t="n">
        <f aca="false">+VLOOKUP(AT$4,'Precios y Menú'!$C:$E,3,0)</f>
        <v>1399</v>
      </c>
      <c r="AU6" s="66" t="n">
        <f aca="false">+VLOOKUP(AU$4,'Precios y Menú'!$C:$E,3,0)</f>
        <v>120</v>
      </c>
      <c r="AV6" s="66" t="n">
        <f aca="false">+VLOOKUP(AV$4,'Precios y Menú'!$C:$E,3,0)</f>
        <v>390</v>
      </c>
      <c r="AW6" s="66" t="n">
        <f aca="false">+VLOOKUP(AW$4,'Precios y Menú'!$C:$E,3,0)</f>
        <v>325</v>
      </c>
      <c r="AX6" s="66" t="n">
        <f aca="false">+VLOOKUP(AX$4,'Precios y Menú'!$C:$E,3,0)</f>
        <v>800</v>
      </c>
      <c r="AY6" s="66" t="n">
        <f aca="false">+VLOOKUP(AY$4,'Precios y Menú'!$C:$E,3,0)</f>
        <v>0</v>
      </c>
      <c r="BA6" s="56" t="n">
        <f aca="false">+AQ6*N6</f>
        <v>0</v>
      </c>
      <c r="BB6" s="56" t="n">
        <f aca="false">+AR6*O6</f>
        <v>0</v>
      </c>
      <c r="BC6" s="56" t="n">
        <f aca="false">+AS6*P6</f>
        <v>0</v>
      </c>
      <c r="BD6" s="56" t="n">
        <f aca="false">+AT6*Q6</f>
        <v>0</v>
      </c>
      <c r="BE6" s="56" t="n">
        <f aca="false">+AU6*R6</f>
        <v>0</v>
      </c>
      <c r="BF6" s="56" t="n">
        <f aca="false">+AV6*S6</f>
        <v>0</v>
      </c>
      <c r="BG6" s="56" t="n">
        <f aca="false">+AW6*T6</f>
        <v>1300</v>
      </c>
      <c r="BH6" s="56" t="n">
        <f aca="false">+AX6*U6</f>
        <v>0</v>
      </c>
      <c r="BI6" s="56" t="n">
        <f aca="false">+AY6*V6</f>
        <v>0</v>
      </c>
      <c r="BJ6" s="56" t="n">
        <f aca="false">+SUM(BA6:BI6)</f>
        <v>1300</v>
      </c>
    </row>
    <row r="7" customFormat="false" ht="15" hidden="false" customHeight="true" outlineLevel="0" collapsed="false">
      <c r="B7" s="86" t="n">
        <v>3</v>
      </c>
      <c r="C7" s="31" t="s">
        <v>66</v>
      </c>
      <c r="D7" s="76" t="n">
        <v>44180</v>
      </c>
      <c r="E7" s="76" t="n">
        <v>44183</v>
      </c>
      <c r="F7" s="32" t="s">
        <v>53</v>
      </c>
      <c r="G7" s="32" t="s">
        <v>58</v>
      </c>
      <c r="H7" s="32"/>
      <c r="I7" s="51" t="n">
        <v>0</v>
      </c>
      <c r="J7" s="52" t="n">
        <v>300</v>
      </c>
      <c r="K7" s="52" t="n">
        <f aca="false">+BJ7</f>
        <v>1699</v>
      </c>
      <c r="L7" s="53" t="n">
        <f aca="false">+K7-J7+IF(G7="si",'Precios y Menú'!$E$11,0)</f>
        <v>1548</v>
      </c>
      <c r="M7" s="54" t="n">
        <f aca="false">+AB7+AG7+AM7</f>
        <v>0</v>
      </c>
      <c r="N7" s="56" t="n">
        <v>1</v>
      </c>
      <c r="O7" s="56"/>
      <c r="P7" s="56"/>
      <c r="Q7" s="56"/>
      <c r="R7" s="56"/>
      <c r="S7" s="56"/>
      <c r="T7" s="56"/>
      <c r="U7" s="56"/>
      <c r="V7" s="56"/>
      <c r="W7" s="31"/>
      <c r="X7" s="58" t="n">
        <v>1</v>
      </c>
      <c r="Y7" s="58" t="n">
        <v>2</v>
      </c>
      <c r="Z7" s="58" t="n">
        <v>1</v>
      </c>
      <c r="AA7" s="58" t="n">
        <v>1</v>
      </c>
      <c r="AB7" s="58" t="n">
        <f aca="false">+(N7*5)+(O7*3)-SUM(X7:AA7)+S7</f>
        <v>0</v>
      </c>
      <c r="AC7" s="61"/>
      <c r="AD7" s="61"/>
      <c r="AE7" s="61"/>
      <c r="AF7" s="61"/>
      <c r="AG7" s="61" t="n">
        <f aca="false">+(O7*2)+(P7*5)-SUM(AC7:AF7)+T7</f>
        <v>0</v>
      </c>
      <c r="AH7" s="64"/>
      <c r="AI7" s="64" t="n">
        <v>3</v>
      </c>
      <c r="AJ7" s="64"/>
      <c r="AK7" s="64"/>
      <c r="AL7" s="64" t="n">
        <v>2</v>
      </c>
      <c r="AM7" s="64" t="n">
        <f aca="false">-SUM(AH7:AL7)+SUM(N7:P7)*5+V7</f>
        <v>0</v>
      </c>
      <c r="AN7" s="31"/>
      <c r="AO7" s="87" t="n">
        <f aca="false">+SUM(X7:AA7)+SUM(AC7:AF7)+SUM(AH7:AL7)+R7+Q7</f>
        <v>10</v>
      </c>
      <c r="AQ7" s="66" t="n">
        <f aca="false">+VLOOKUP(AQ$4,'Precios y Menú'!$C:$E,3,0)</f>
        <v>1699</v>
      </c>
      <c r="AR7" s="66" t="n">
        <f aca="false">+VLOOKUP(AR$4,'Precios y Menú'!$C:$E,3,0)</f>
        <v>1449</v>
      </c>
      <c r="AS7" s="66" t="n">
        <f aca="false">+VLOOKUP(AS$4,'Precios y Menú'!$C:$E,3,0)</f>
        <v>1299</v>
      </c>
      <c r="AT7" s="66" t="n">
        <f aca="false">+VLOOKUP(AT$4,'Precios y Menú'!$C:$E,3,0)</f>
        <v>1399</v>
      </c>
      <c r="AU7" s="66" t="n">
        <f aca="false">+VLOOKUP(AU$4,'Precios y Menú'!$C:$E,3,0)</f>
        <v>120</v>
      </c>
      <c r="AV7" s="66" t="n">
        <f aca="false">+VLOOKUP(AV$4,'Precios y Menú'!$C:$E,3,0)</f>
        <v>390</v>
      </c>
      <c r="AW7" s="66" t="n">
        <f aca="false">+VLOOKUP(AW$4,'Precios y Menú'!$C:$E,3,0)</f>
        <v>325</v>
      </c>
      <c r="AX7" s="66" t="n">
        <f aca="false">+VLOOKUP(AX$4,'Precios y Menú'!$C:$E,3,0)</f>
        <v>800</v>
      </c>
      <c r="AY7" s="66" t="n">
        <f aca="false">+VLOOKUP(AY$4,'Precios y Menú'!$C:$E,3,0)</f>
        <v>0</v>
      </c>
      <c r="BA7" s="56" t="n">
        <f aca="false">+AQ7*N7</f>
        <v>1699</v>
      </c>
      <c r="BB7" s="56" t="n">
        <f aca="false">+AR7*O7</f>
        <v>0</v>
      </c>
      <c r="BC7" s="56" t="n">
        <f aca="false">+AS7*P7</f>
        <v>0</v>
      </c>
      <c r="BD7" s="56" t="n">
        <f aca="false">+AT7*Q7</f>
        <v>0</v>
      </c>
      <c r="BE7" s="56" t="n">
        <f aca="false">+AU7*R7</f>
        <v>0</v>
      </c>
      <c r="BF7" s="56" t="n">
        <f aca="false">+AV7*S7</f>
        <v>0</v>
      </c>
      <c r="BG7" s="56" t="n">
        <f aca="false">+AW7*T7</f>
        <v>0</v>
      </c>
      <c r="BH7" s="56" t="n">
        <f aca="false">+AX7*U7</f>
        <v>0</v>
      </c>
      <c r="BI7" s="56" t="n">
        <f aca="false">+AY7*V7</f>
        <v>0</v>
      </c>
      <c r="BJ7" s="56" t="n">
        <f aca="false">+SUM(BA7:BI7)</f>
        <v>1699</v>
      </c>
    </row>
    <row r="8" customFormat="false" ht="15" hidden="false" customHeight="true" outlineLevel="0" collapsed="false">
      <c r="B8" s="86" t="n">
        <v>4</v>
      </c>
      <c r="C8" s="67" t="s">
        <v>67</v>
      </c>
      <c r="D8" s="76" t="n">
        <v>44180</v>
      </c>
      <c r="E8" s="76" t="n">
        <v>44183</v>
      </c>
      <c r="F8" s="32" t="s">
        <v>53</v>
      </c>
      <c r="G8" s="32" t="s">
        <v>58</v>
      </c>
      <c r="H8" s="32"/>
      <c r="I8" s="51" t="n">
        <v>0.25</v>
      </c>
      <c r="J8" s="52" t="n">
        <f aca="false">K8*I8</f>
        <v>362.25</v>
      </c>
      <c r="K8" s="52" t="n">
        <f aca="false">+BJ8</f>
        <v>1449</v>
      </c>
      <c r="L8" s="53" t="n">
        <f aca="false">+K8-J8+IF(G8="si",'Precios y Menú'!$E$11,0)</f>
        <v>1235.75</v>
      </c>
      <c r="M8" s="54" t="n">
        <f aca="false">+AB8+AG8+AM8</f>
        <v>0</v>
      </c>
      <c r="N8" s="56"/>
      <c r="O8" s="56" t="n">
        <v>1</v>
      </c>
      <c r="P8" s="56"/>
      <c r="Q8" s="56"/>
      <c r="R8" s="56"/>
      <c r="S8" s="56"/>
      <c r="T8" s="56"/>
      <c r="U8" s="56"/>
      <c r="V8" s="56"/>
      <c r="W8" s="31"/>
      <c r="X8" s="58" t="n">
        <v>1</v>
      </c>
      <c r="Y8" s="58"/>
      <c r="Z8" s="58" t="n">
        <v>1</v>
      </c>
      <c r="AA8" s="58" t="n">
        <v>1</v>
      </c>
      <c r="AB8" s="58" t="n">
        <f aca="false">+(N8*5)+(O8*3)-SUM(X8:AA8)+S8</f>
        <v>0</v>
      </c>
      <c r="AC8" s="61" t="n">
        <v>1</v>
      </c>
      <c r="AD8" s="61"/>
      <c r="AE8" s="61" t="n">
        <v>1</v>
      </c>
      <c r="AF8" s="61"/>
      <c r="AG8" s="61" t="n">
        <f aca="false">+(O8*2)+(P8*5)-SUM(AC8:AF8)+T8</f>
        <v>0</v>
      </c>
      <c r="AH8" s="64" t="n">
        <v>1</v>
      </c>
      <c r="AI8" s="64" t="n">
        <v>2</v>
      </c>
      <c r="AJ8" s="64" t="n">
        <v>1</v>
      </c>
      <c r="AK8" s="64"/>
      <c r="AL8" s="64" t="n">
        <v>1</v>
      </c>
      <c r="AM8" s="64" t="n">
        <f aca="false">-SUM(AH8:AL8)+SUM(N8:P8)*5+V8</f>
        <v>0</v>
      </c>
      <c r="AN8" s="31"/>
      <c r="AO8" s="87" t="n">
        <f aca="false">+SUM(X8:AA8)+SUM(AC8:AF8)+SUM(AH8:AL8)+R8+Q8</f>
        <v>10</v>
      </c>
      <c r="AQ8" s="66" t="n">
        <f aca="false">+VLOOKUP(AQ$4,'Precios y Menú'!$C:$E,3,0)</f>
        <v>1699</v>
      </c>
      <c r="AR8" s="66" t="n">
        <f aca="false">+VLOOKUP(AR$4,'Precios y Menú'!$C:$E,3,0)</f>
        <v>1449</v>
      </c>
      <c r="AS8" s="66" t="n">
        <f aca="false">+VLOOKUP(AS$4,'Precios y Menú'!$C:$E,3,0)</f>
        <v>1299</v>
      </c>
      <c r="AT8" s="66" t="n">
        <f aca="false">+VLOOKUP(AT$4,'Precios y Menú'!$C:$E,3,0)</f>
        <v>1399</v>
      </c>
      <c r="AU8" s="66" t="n">
        <f aca="false">+VLOOKUP(AU$4,'Precios y Menú'!$C:$E,3,0)</f>
        <v>120</v>
      </c>
      <c r="AV8" s="66" t="n">
        <f aca="false">+VLOOKUP(AV$4,'Precios y Menú'!$C:$E,3,0)</f>
        <v>390</v>
      </c>
      <c r="AW8" s="66" t="n">
        <f aca="false">+VLOOKUP(AW$4,'Precios y Menú'!$C:$E,3,0)</f>
        <v>325</v>
      </c>
      <c r="AX8" s="66" t="n">
        <f aca="false">+VLOOKUP(AX$4,'Precios y Menú'!$C:$E,3,0)</f>
        <v>800</v>
      </c>
      <c r="AY8" s="66" t="n">
        <f aca="false">+VLOOKUP(AY$4,'Precios y Menú'!$C:$E,3,0)</f>
        <v>0</v>
      </c>
      <c r="BA8" s="56" t="n">
        <f aca="false">+AQ8*N8</f>
        <v>0</v>
      </c>
      <c r="BB8" s="56" t="n">
        <f aca="false">+AR8*O8</f>
        <v>1449</v>
      </c>
      <c r="BC8" s="56" t="n">
        <f aca="false">+AS8*P8</f>
        <v>0</v>
      </c>
      <c r="BD8" s="56" t="n">
        <f aca="false">+AT8*Q8</f>
        <v>0</v>
      </c>
      <c r="BE8" s="56" t="n">
        <f aca="false">+AU8*R8</f>
        <v>0</v>
      </c>
      <c r="BF8" s="56" t="n">
        <f aca="false">+AV8*S8</f>
        <v>0</v>
      </c>
      <c r="BG8" s="56" t="n">
        <f aca="false">+AW8*T8</f>
        <v>0</v>
      </c>
      <c r="BH8" s="56" t="n">
        <f aca="false">+AX8*U8</f>
        <v>0</v>
      </c>
      <c r="BI8" s="56" t="n">
        <f aca="false">+AY8*V8</f>
        <v>0</v>
      </c>
      <c r="BJ8" s="56" t="n">
        <f aca="false">+SUM(BA8:BI8)</f>
        <v>1449</v>
      </c>
    </row>
    <row r="9" customFormat="false" ht="15" hidden="false" customHeight="true" outlineLevel="0" collapsed="false">
      <c r="B9" s="86" t="n">
        <f aca="false">+B8+1</f>
        <v>5</v>
      </c>
      <c r="C9" s="31" t="s">
        <v>68</v>
      </c>
      <c r="D9" s="76" t="n">
        <v>44181</v>
      </c>
      <c r="E9" s="76" t="n">
        <v>44183</v>
      </c>
      <c r="F9" s="32" t="s">
        <v>53</v>
      </c>
      <c r="G9" s="88" t="s">
        <v>58</v>
      </c>
      <c r="H9" s="32" t="s">
        <v>58</v>
      </c>
      <c r="I9" s="51" t="n">
        <v>0</v>
      </c>
      <c r="J9" s="52" t="n">
        <f aca="false">K9*I9</f>
        <v>0</v>
      </c>
      <c r="K9" s="52" t="n">
        <f aca="false">+BJ9</f>
        <v>1699</v>
      </c>
      <c r="L9" s="53" t="n">
        <f aca="false">+K9-J9+IF(G9="si",'Precios y Menú'!$E$11,0)</f>
        <v>1848</v>
      </c>
      <c r="M9" s="54" t="n">
        <f aca="false">+AB9+AG9+AM9</f>
        <v>0</v>
      </c>
      <c r="N9" s="56" t="n">
        <v>1</v>
      </c>
      <c r="O9" s="56"/>
      <c r="P9" s="56"/>
      <c r="Q9" s="56"/>
      <c r="R9" s="56"/>
      <c r="S9" s="56"/>
      <c r="T9" s="56"/>
      <c r="U9" s="56"/>
      <c r="V9" s="56"/>
      <c r="W9" s="31"/>
      <c r="X9" s="58" t="n">
        <v>5</v>
      </c>
      <c r="Y9" s="58"/>
      <c r="Z9" s="58"/>
      <c r="AA9" s="58"/>
      <c r="AB9" s="58" t="n">
        <f aca="false">+(N9*5)+(O9*3)-SUM(X9:AA9)+S9</f>
        <v>0</v>
      </c>
      <c r="AC9" s="61"/>
      <c r="AD9" s="61"/>
      <c r="AE9" s="61"/>
      <c r="AF9" s="61"/>
      <c r="AG9" s="61" t="n">
        <f aca="false">+(O9*2)+(P9*5)-SUM(AC9:AF9)+T9</f>
        <v>0</v>
      </c>
      <c r="AH9" s="64" t="n">
        <v>1</v>
      </c>
      <c r="AI9" s="64" t="n">
        <v>2</v>
      </c>
      <c r="AJ9" s="64" t="n">
        <v>2</v>
      </c>
      <c r="AK9" s="64"/>
      <c r="AL9" s="64"/>
      <c r="AM9" s="64" t="n">
        <f aca="false">-SUM(AH9:AL9)+SUM(N9:P9)*5+V9</f>
        <v>0</v>
      </c>
      <c r="AN9" s="31"/>
      <c r="AO9" s="87" t="n">
        <f aca="false">+SUM(X9:AA9)+SUM(AC9:AF9)+SUM(AH9:AL9)+R9+Q9</f>
        <v>10</v>
      </c>
      <c r="AQ9" s="66" t="n">
        <f aca="false">+VLOOKUP(AQ$4,'Precios y Menú'!$C:$E,3,0)</f>
        <v>1699</v>
      </c>
      <c r="AR9" s="66" t="n">
        <f aca="false">+VLOOKUP(AR$4,'Precios y Menú'!$C:$E,3,0)</f>
        <v>1449</v>
      </c>
      <c r="AS9" s="66" t="n">
        <f aca="false">+VLOOKUP(AS$4,'Precios y Menú'!$C:$E,3,0)</f>
        <v>1299</v>
      </c>
      <c r="AT9" s="66" t="n">
        <f aca="false">+VLOOKUP(AT$4,'Precios y Menú'!$C:$E,3,0)</f>
        <v>1399</v>
      </c>
      <c r="AU9" s="66" t="n">
        <f aca="false">+VLOOKUP(AU$4,'Precios y Menú'!$C:$E,3,0)</f>
        <v>120</v>
      </c>
      <c r="AV9" s="66" t="n">
        <f aca="false">+VLOOKUP(AV$4,'Precios y Menú'!$C:$E,3,0)</f>
        <v>390</v>
      </c>
      <c r="AW9" s="66" t="n">
        <f aca="false">+VLOOKUP(AW$4,'Precios y Menú'!$C:$E,3,0)</f>
        <v>325</v>
      </c>
      <c r="AX9" s="66" t="n">
        <f aca="false">+VLOOKUP(AX$4,'Precios y Menú'!$C:$E,3,0)</f>
        <v>800</v>
      </c>
      <c r="AY9" s="66" t="n">
        <f aca="false">+VLOOKUP(AY$4,'Precios y Menú'!$C:$E,3,0)</f>
        <v>0</v>
      </c>
      <c r="BA9" s="56" t="n">
        <f aca="false">+AQ9*N9</f>
        <v>1699</v>
      </c>
      <c r="BB9" s="56" t="n">
        <f aca="false">+AR9*O9</f>
        <v>0</v>
      </c>
      <c r="BC9" s="56" t="n">
        <f aca="false">+AS9*P9</f>
        <v>0</v>
      </c>
      <c r="BD9" s="56" t="n">
        <f aca="false">+AT9*Q9</f>
        <v>0</v>
      </c>
      <c r="BE9" s="56" t="n">
        <f aca="false">+AU9*R9</f>
        <v>0</v>
      </c>
      <c r="BF9" s="56" t="n">
        <f aca="false">+AV9*S9</f>
        <v>0</v>
      </c>
      <c r="BG9" s="56" t="n">
        <f aca="false">+AW9*T9</f>
        <v>0</v>
      </c>
      <c r="BH9" s="56" t="n">
        <f aca="false">+AX9*U9</f>
        <v>0</v>
      </c>
      <c r="BI9" s="56" t="n">
        <f aca="false">+AY9*V9</f>
        <v>0</v>
      </c>
      <c r="BJ9" s="56" t="n">
        <f aca="false">+SUM(BA9:BI9)</f>
        <v>1699</v>
      </c>
    </row>
    <row r="10" customFormat="false" ht="15" hidden="false" customHeight="true" outlineLevel="0" collapsed="false">
      <c r="B10" s="86" t="n">
        <f aca="false">+B9+1</f>
        <v>6</v>
      </c>
      <c r="C10" s="31" t="s">
        <v>69</v>
      </c>
      <c r="D10" s="76" t="n">
        <v>44181</v>
      </c>
      <c r="E10" s="76" t="n">
        <v>44183</v>
      </c>
      <c r="F10" s="32" t="s">
        <v>64</v>
      </c>
      <c r="G10" s="88" t="s">
        <v>54</v>
      </c>
      <c r="H10" s="32" t="s">
        <v>58</v>
      </c>
      <c r="I10" s="51" t="n">
        <v>0</v>
      </c>
      <c r="J10" s="52" t="n">
        <f aca="false">K10*I10</f>
        <v>0</v>
      </c>
      <c r="K10" s="52" t="n">
        <f aca="false">+BJ10</f>
        <v>2598</v>
      </c>
      <c r="L10" s="53" t="n">
        <f aca="false">+K10-J10+IF(G10="si",'Precios y Menú'!$E$11,0)</f>
        <v>2598</v>
      </c>
      <c r="M10" s="54" t="n">
        <f aca="false">+AB10+AG10+AM10</f>
        <v>0</v>
      </c>
      <c r="N10" s="56"/>
      <c r="O10" s="89"/>
      <c r="P10" s="56" t="n">
        <v>2</v>
      </c>
      <c r="Q10" s="56"/>
      <c r="R10" s="56"/>
      <c r="S10" s="56"/>
      <c r="T10" s="56"/>
      <c r="U10" s="56"/>
      <c r="V10" s="56"/>
      <c r="W10" s="31"/>
      <c r="X10" s="90"/>
      <c r="Y10" s="90"/>
      <c r="Z10" s="90"/>
      <c r="AA10" s="90"/>
      <c r="AB10" s="58" t="n">
        <f aca="false">+(N10*5)+(O10*3)-SUM(X10:AA10)+S10</f>
        <v>0</v>
      </c>
      <c r="AC10" s="91" t="n">
        <v>4</v>
      </c>
      <c r="AD10" s="91"/>
      <c r="AE10" s="91" t="n">
        <v>4</v>
      </c>
      <c r="AF10" s="91" t="n">
        <v>2</v>
      </c>
      <c r="AG10" s="61" t="n">
        <f aca="false">+(O10*2)+(P10*5)-SUM(AC10:AF10)+T10</f>
        <v>0</v>
      </c>
      <c r="AH10" s="92"/>
      <c r="AI10" s="92" t="n">
        <v>6</v>
      </c>
      <c r="AJ10" s="92"/>
      <c r="AK10" s="64" t="n">
        <v>2</v>
      </c>
      <c r="AL10" s="92" t="n">
        <v>2</v>
      </c>
      <c r="AM10" s="64" t="n">
        <f aca="false">-SUM(AH10:AL10)+SUM(N10:P10)*5+V10</f>
        <v>0</v>
      </c>
      <c r="AN10" s="31"/>
      <c r="AO10" s="87" t="n">
        <f aca="false">+SUM(X10:AA10)+SUM(AC10:AF10)+SUM(AH10:AL10)+R10+Q10</f>
        <v>20</v>
      </c>
      <c r="AQ10" s="66" t="n">
        <f aca="false">+VLOOKUP(AQ$4,'Precios y Menú'!$C:$E,3,0)</f>
        <v>1699</v>
      </c>
      <c r="AR10" s="66" t="n">
        <f aca="false">+VLOOKUP(AR$4,'Precios y Menú'!$C:$E,3,0)</f>
        <v>1449</v>
      </c>
      <c r="AS10" s="66" t="n">
        <f aca="false">+VLOOKUP(AS$4,'Precios y Menú'!$C:$E,3,0)</f>
        <v>1299</v>
      </c>
      <c r="AT10" s="66" t="n">
        <f aca="false">+VLOOKUP(AT$4,'Precios y Menú'!$C:$E,3,0)</f>
        <v>1399</v>
      </c>
      <c r="AU10" s="66" t="n">
        <f aca="false">+VLOOKUP(AU$4,'Precios y Menú'!$C:$E,3,0)</f>
        <v>120</v>
      </c>
      <c r="AV10" s="66" t="n">
        <f aca="false">+VLOOKUP(AV$4,'Precios y Menú'!$C:$E,3,0)</f>
        <v>390</v>
      </c>
      <c r="AW10" s="66" t="n">
        <f aca="false">+VLOOKUP(AW$4,'Precios y Menú'!$C:$E,3,0)</f>
        <v>325</v>
      </c>
      <c r="AX10" s="66" t="n">
        <f aca="false">+VLOOKUP(AX$4,'Precios y Menú'!$C:$E,3,0)</f>
        <v>800</v>
      </c>
      <c r="AY10" s="66" t="n">
        <f aca="false">+VLOOKUP(AY$4,'Precios y Menú'!$C:$E,3,0)</f>
        <v>0</v>
      </c>
      <c r="BA10" s="56" t="n">
        <f aca="false">+AQ10*N10</f>
        <v>0</v>
      </c>
      <c r="BB10" s="56" t="n">
        <f aca="false">+AR10*O10</f>
        <v>0</v>
      </c>
      <c r="BC10" s="56" t="n">
        <f aca="false">+AS10*P10</f>
        <v>2598</v>
      </c>
      <c r="BD10" s="56" t="n">
        <f aca="false">+AT10*Q10</f>
        <v>0</v>
      </c>
      <c r="BE10" s="56" t="n">
        <f aca="false">+AU10*R10</f>
        <v>0</v>
      </c>
      <c r="BF10" s="56" t="n">
        <f aca="false">+AV10*S10</f>
        <v>0</v>
      </c>
      <c r="BG10" s="56" t="n">
        <f aca="false">+AW10*T10</f>
        <v>0</v>
      </c>
      <c r="BH10" s="56" t="n">
        <f aca="false">+AX10*U10</f>
        <v>0</v>
      </c>
      <c r="BI10" s="56" t="n">
        <f aca="false">+AY10*V10</f>
        <v>0</v>
      </c>
      <c r="BJ10" s="56" t="n">
        <f aca="false">+SUM(BA10:BI10)</f>
        <v>2598</v>
      </c>
    </row>
    <row r="11" customFormat="false" ht="15" hidden="false" customHeight="true" outlineLevel="0" collapsed="false">
      <c r="B11" s="93" t="n">
        <f aca="false">+B10+1</f>
        <v>7</v>
      </c>
      <c r="C11" s="31" t="s">
        <v>70</v>
      </c>
      <c r="D11" s="76"/>
      <c r="E11" s="76" t="n">
        <v>44183</v>
      </c>
      <c r="F11" s="32" t="s">
        <v>57</v>
      </c>
      <c r="G11" s="32" t="s">
        <v>58</v>
      </c>
      <c r="H11" s="32"/>
      <c r="I11" s="51" t="n">
        <v>0</v>
      </c>
      <c r="J11" s="52" t="n">
        <f aca="false">K11*I11</f>
        <v>0</v>
      </c>
      <c r="K11" s="52" t="n">
        <f aca="false">+BJ11</f>
        <v>1299</v>
      </c>
      <c r="L11" s="53" t="n">
        <f aca="false">+K11-J11+IF(G11="si",'Precios y Menú'!$E$11,0)</f>
        <v>1448</v>
      </c>
      <c r="M11" s="54" t="n">
        <f aca="false">+AB11+AG11+AM11</f>
        <v>0</v>
      </c>
      <c r="N11" s="56"/>
      <c r="O11" s="56"/>
      <c r="P11" s="56" t="n">
        <v>1</v>
      </c>
      <c r="Q11" s="56"/>
      <c r="R11" s="56"/>
      <c r="S11" s="56"/>
      <c r="T11" s="56"/>
      <c r="U11" s="56"/>
      <c r="V11" s="56"/>
      <c r="W11" s="31"/>
      <c r="X11" s="58"/>
      <c r="Y11" s="58"/>
      <c r="Z11" s="58"/>
      <c r="AA11" s="58"/>
      <c r="AB11" s="58" t="n">
        <f aca="false">+(N11*5)+(O11*3)-SUM(X11:AA11)+S11</f>
        <v>0</v>
      </c>
      <c r="AC11" s="61" t="n">
        <v>1</v>
      </c>
      <c r="AD11" s="61" t="n">
        <v>2</v>
      </c>
      <c r="AE11" s="61" t="n">
        <v>2</v>
      </c>
      <c r="AF11" s="61"/>
      <c r="AG11" s="61" t="n">
        <f aca="false">+(O11*2)+(P11*5)-SUM(AC11:AF11)+T11</f>
        <v>0</v>
      </c>
      <c r="AH11" s="64" t="n">
        <v>2</v>
      </c>
      <c r="AI11" s="64" t="n">
        <v>3</v>
      </c>
      <c r="AJ11" s="64"/>
      <c r="AK11" s="64"/>
      <c r="AL11" s="64"/>
      <c r="AM11" s="64" t="n">
        <f aca="false">-SUM(AH11:AL11)+SUM(N11:P11)*5+V11</f>
        <v>0</v>
      </c>
      <c r="AN11" s="31"/>
      <c r="AO11" s="87" t="n">
        <f aca="false">+SUM(X11:AA11)+SUM(AC11:AF11)+SUM(AH11:AL11)+R11+Q11</f>
        <v>10</v>
      </c>
      <c r="AQ11" s="66" t="n">
        <f aca="false">+VLOOKUP(AQ$4,'Precios y Menú'!$C:$E,3,0)</f>
        <v>1699</v>
      </c>
      <c r="AR11" s="66" t="n">
        <f aca="false">+VLOOKUP(AR$4,'Precios y Menú'!$C:$E,3,0)</f>
        <v>1449</v>
      </c>
      <c r="AS11" s="66" t="n">
        <f aca="false">+VLOOKUP(AS$4,'Precios y Menú'!$C:$E,3,0)</f>
        <v>1299</v>
      </c>
      <c r="AT11" s="66" t="n">
        <f aca="false">+VLOOKUP(AT$4,'Precios y Menú'!$C:$E,3,0)</f>
        <v>1399</v>
      </c>
      <c r="AU11" s="66" t="n">
        <f aca="false">+VLOOKUP(AU$4,'Precios y Menú'!$C:$E,3,0)</f>
        <v>120</v>
      </c>
      <c r="AV11" s="66" t="n">
        <f aca="false">+VLOOKUP(AV$4,'Precios y Menú'!$C:$E,3,0)</f>
        <v>390</v>
      </c>
      <c r="AW11" s="66" t="n">
        <f aca="false">+VLOOKUP(AW$4,'Precios y Menú'!$C:$E,3,0)</f>
        <v>325</v>
      </c>
      <c r="AX11" s="66" t="n">
        <f aca="false">+VLOOKUP(AX$4,'Precios y Menú'!$C:$E,3,0)</f>
        <v>800</v>
      </c>
      <c r="AY11" s="66" t="n">
        <f aca="false">+VLOOKUP(AY$4,'Precios y Menú'!$C:$E,3,0)</f>
        <v>0</v>
      </c>
      <c r="BA11" s="56" t="n">
        <f aca="false">+AQ11*N11</f>
        <v>0</v>
      </c>
      <c r="BB11" s="56" t="n">
        <f aca="false">+AR11*O11</f>
        <v>0</v>
      </c>
      <c r="BC11" s="56" t="n">
        <f aca="false">+AS11*P11</f>
        <v>1299</v>
      </c>
      <c r="BD11" s="56" t="n">
        <f aca="false">+AT11*Q11</f>
        <v>0</v>
      </c>
      <c r="BE11" s="56" t="n">
        <f aca="false">+AU11*R11</f>
        <v>0</v>
      </c>
      <c r="BF11" s="56" t="n">
        <f aca="false">+AV11*S11</f>
        <v>0</v>
      </c>
      <c r="BG11" s="56" t="n">
        <f aca="false">+AW11*T11</f>
        <v>0</v>
      </c>
      <c r="BH11" s="56" t="n">
        <f aca="false">+AX11*U11</f>
        <v>0</v>
      </c>
      <c r="BI11" s="56" t="n">
        <f aca="false">+AY11*V11</f>
        <v>0</v>
      </c>
      <c r="BJ11" s="56" t="n">
        <f aca="false">+SUM(BA11:BI11)</f>
        <v>1299</v>
      </c>
    </row>
    <row r="12" customFormat="false" ht="15" hidden="false" customHeight="true" outlineLevel="0" collapsed="false">
      <c r="B12" s="86" t="n">
        <f aca="false">+B11+1</f>
        <v>8</v>
      </c>
      <c r="C12" s="31" t="s">
        <v>71</v>
      </c>
      <c r="D12" s="76"/>
      <c r="E12" s="76" t="n">
        <v>44183</v>
      </c>
      <c r="F12" s="32" t="s">
        <v>57</v>
      </c>
      <c r="G12" s="32" t="s">
        <v>54</v>
      </c>
      <c r="H12" s="32"/>
      <c r="I12" s="51" t="n">
        <v>0</v>
      </c>
      <c r="J12" s="52" t="n">
        <f aca="false">K12*I12</f>
        <v>0</v>
      </c>
      <c r="K12" s="52" t="n">
        <f aca="false">+BJ12</f>
        <v>2998</v>
      </c>
      <c r="L12" s="53" t="n">
        <f aca="false">+K12-J12+IF(G12="si",'Precios y Menú'!$E$11,0)</f>
        <v>2998</v>
      </c>
      <c r="M12" s="54" t="n">
        <f aca="false">+AB12+AG12+AM12</f>
        <v>0</v>
      </c>
      <c r="N12" s="56" t="n">
        <v>1</v>
      </c>
      <c r="O12" s="56"/>
      <c r="P12" s="56" t="n">
        <v>1</v>
      </c>
      <c r="Q12" s="56"/>
      <c r="R12" s="56"/>
      <c r="S12" s="56"/>
      <c r="T12" s="56"/>
      <c r="U12" s="56"/>
      <c r="V12" s="56"/>
      <c r="W12" s="31"/>
      <c r="X12" s="58"/>
      <c r="Y12" s="58" t="n">
        <v>3</v>
      </c>
      <c r="Z12" s="58" t="n">
        <v>2</v>
      </c>
      <c r="AA12" s="58"/>
      <c r="AB12" s="58" t="n">
        <f aca="false">+(N12*5)+(O12*3)-SUM(X12:AA12)+S12</f>
        <v>0</v>
      </c>
      <c r="AC12" s="61"/>
      <c r="AD12" s="61"/>
      <c r="AE12" s="61" t="n">
        <v>2</v>
      </c>
      <c r="AF12" s="61" t="n">
        <v>3</v>
      </c>
      <c r="AG12" s="61" t="n">
        <f aca="false">+(O12*2)+(P12*5)-SUM(AC12:AF12)+T12</f>
        <v>0</v>
      </c>
      <c r="AH12" s="64" t="n">
        <v>4</v>
      </c>
      <c r="AI12" s="64"/>
      <c r="AJ12" s="64" t="n">
        <v>2</v>
      </c>
      <c r="AK12" s="64"/>
      <c r="AL12" s="64" t="n">
        <v>4</v>
      </c>
      <c r="AM12" s="64" t="n">
        <f aca="false">-SUM(AH12:AL12)+SUM(N12:P12)*5+V12</f>
        <v>0</v>
      </c>
      <c r="AN12" s="31"/>
      <c r="AO12" s="87" t="n">
        <f aca="false">+SUM(X12:AA12)+SUM(AC12:AF12)+SUM(AH12:AL12)+R12+Q12</f>
        <v>20</v>
      </c>
      <c r="AQ12" s="66" t="n">
        <f aca="false">+VLOOKUP(AQ$4,'Precios y Menú'!$C:$E,3,0)</f>
        <v>1699</v>
      </c>
      <c r="AR12" s="66" t="n">
        <f aca="false">+VLOOKUP(AR$4,'Precios y Menú'!$C:$E,3,0)</f>
        <v>1449</v>
      </c>
      <c r="AS12" s="66" t="n">
        <f aca="false">+VLOOKUP(AS$4,'Precios y Menú'!$C:$E,3,0)</f>
        <v>1299</v>
      </c>
      <c r="AT12" s="66" t="n">
        <f aca="false">+VLOOKUP(AT$4,'Precios y Menú'!$C:$E,3,0)</f>
        <v>1399</v>
      </c>
      <c r="AU12" s="66" t="n">
        <f aca="false">+VLOOKUP(AU$4,'Precios y Menú'!$C:$E,3,0)</f>
        <v>120</v>
      </c>
      <c r="AV12" s="66" t="n">
        <f aca="false">+VLOOKUP(AV$4,'Precios y Menú'!$C:$E,3,0)</f>
        <v>390</v>
      </c>
      <c r="AW12" s="66" t="n">
        <f aca="false">+VLOOKUP(AW$4,'Precios y Menú'!$C:$E,3,0)</f>
        <v>325</v>
      </c>
      <c r="AX12" s="66" t="n">
        <f aca="false">+VLOOKUP(AX$4,'Precios y Menú'!$C:$E,3,0)</f>
        <v>800</v>
      </c>
      <c r="AY12" s="66" t="n">
        <f aca="false">+VLOOKUP(AY$4,'Precios y Menú'!$C:$E,3,0)</f>
        <v>0</v>
      </c>
      <c r="BA12" s="56" t="n">
        <f aca="false">+AQ12*N12</f>
        <v>1699</v>
      </c>
      <c r="BB12" s="56" t="n">
        <f aca="false">+AR12*O12</f>
        <v>0</v>
      </c>
      <c r="BC12" s="56" t="n">
        <f aca="false">+AS12*P12</f>
        <v>1299</v>
      </c>
      <c r="BD12" s="56" t="n">
        <f aca="false">+AT12*Q12</f>
        <v>0</v>
      </c>
      <c r="BE12" s="56" t="n">
        <f aca="false">+AU12*R12</f>
        <v>0</v>
      </c>
      <c r="BF12" s="56" t="n">
        <f aca="false">+AV12*S12</f>
        <v>0</v>
      </c>
      <c r="BG12" s="56" t="n">
        <f aca="false">+AW12*T12</f>
        <v>0</v>
      </c>
      <c r="BH12" s="56" t="n">
        <f aca="false">+AX12*U12</f>
        <v>0</v>
      </c>
      <c r="BI12" s="56" t="n">
        <f aca="false">+AY12*V12</f>
        <v>0</v>
      </c>
      <c r="BJ12" s="56" t="n">
        <f aca="false">+SUM(BA12:BI12)</f>
        <v>2998</v>
      </c>
    </row>
    <row r="13" customFormat="false" ht="15" hidden="false" customHeight="true" outlineLevel="0" collapsed="false">
      <c r="B13" s="86" t="n">
        <f aca="false">+B12+1</f>
        <v>9</v>
      </c>
      <c r="C13" s="31"/>
      <c r="D13" s="76"/>
      <c r="E13" s="76"/>
      <c r="F13" s="32"/>
      <c r="G13" s="32"/>
      <c r="H13" s="32"/>
      <c r="I13" s="51" t="n">
        <v>0</v>
      </c>
      <c r="J13" s="52" t="n">
        <f aca="false">K13*I13</f>
        <v>0</v>
      </c>
      <c r="K13" s="52" t="n">
        <f aca="false">+BJ13</f>
        <v>0</v>
      </c>
      <c r="L13" s="53" t="n">
        <f aca="false">+K13-J13+IF(G13="si",'Precios y Menú'!$E$11,0)</f>
        <v>0</v>
      </c>
      <c r="M13" s="54" t="n">
        <f aca="false">+AB13+AG13+AM13</f>
        <v>0</v>
      </c>
      <c r="N13" s="56"/>
      <c r="O13" s="56"/>
      <c r="P13" s="56"/>
      <c r="Q13" s="56"/>
      <c r="R13" s="56"/>
      <c r="S13" s="56"/>
      <c r="T13" s="56"/>
      <c r="U13" s="56"/>
      <c r="V13" s="56"/>
      <c r="W13" s="31"/>
      <c r="X13" s="58"/>
      <c r="Y13" s="58"/>
      <c r="Z13" s="58"/>
      <c r="AA13" s="58"/>
      <c r="AB13" s="58" t="n">
        <f aca="false">+(N13*5)+(O13*3)-SUM(X13:AA13)+S13</f>
        <v>0</v>
      </c>
      <c r="AC13" s="61"/>
      <c r="AD13" s="61"/>
      <c r="AE13" s="61"/>
      <c r="AF13" s="61"/>
      <c r="AG13" s="61" t="n">
        <f aca="false">+(O13*2)+(P13*5)-SUM(AC13:AF13)+T13</f>
        <v>0</v>
      </c>
      <c r="AH13" s="64"/>
      <c r="AI13" s="64"/>
      <c r="AJ13" s="64"/>
      <c r="AK13" s="64"/>
      <c r="AL13" s="64"/>
      <c r="AM13" s="64" t="n">
        <f aca="false">-SUM(AH13:AL13)+SUM(N13:P13)*5+V13</f>
        <v>0</v>
      </c>
      <c r="AN13" s="31"/>
      <c r="AO13" s="87" t="n">
        <f aca="false">+SUM(X13:AA13)+SUM(AC13:AF13)+SUM(AH13:AL13)+R13+Q13</f>
        <v>0</v>
      </c>
      <c r="AQ13" s="66" t="n">
        <f aca="false">+VLOOKUP(AQ$4,'Precios y Menú'!$C:$E,3,0)</f>
        <v>1699</v>
      </c>
      <c r="AR13" s="66" t="n">
        <f aca="false">+VLOOKUP(AR$4,'Precios y Menú'!$C:$E,3,0)</f>
        <v>1449</v>
      </c>
      <c r="AS13" s="66" t="n">
        <f aca="false">+VLOOKUP(AS$4,'Precios y Menú'!$C:$E,3,0)</f>
        <v>1299</v>
      </c>
      <c r="AT13" s="66" t="n">
        <f aca="false">+VLOOKUP(AT$4,'Precios y Menú'!$C:$E,3,0)</f>
        <v>1399</v>
      </c>
      <c r="AU13" s="66" t="n">
        <f aca="false">+VLOOKUP(AU$4,'Precios y Menú'!$C:$E,3,0)</f>
        <v>120</v>
      </c>
      <c r="AV13" s="66" t="n">
        <f aca="false">+VLOOKUP(AV$4,'Precios y Menú'!$C:$E,3,0)</f>
        <v>390</v>
      </c>
      <c r="AW13" s="66" t="n">
        <f aca="false">+VLOOKUP(AW$4,'Precios y Menú'!$C:$E,3,0)</f>
        <v>325</v>
      </c>
      <c r="AX13" s="66" t="n">
        <f aca="false">+VLOOKUP(AX$4,'Precios y Menú'!$C:$E,3,0)</f>
        <v>800</v>
      </c>
      <c r="AY13" s="66" t="n">
        <f aca="false">+VLOOKUP(AY$4,'Precios y Menú'!$C:$E,3,0)</f>
        <v>0</v>
      </c>
      <c r="BA13" s="56" t="n">
        <f aca="false">+AQ13*N13</f>
        <v>0</v>
      </c>
      <c r="BB13" s="56" t="n">
        <f aca="false">+AR13*O13</f>
        <v>0</v>
      </c>
      <c r="BC13" s="56" t="n">
        <f aca="false">+AS13*P13</f>
        <v>0</v>
      </c>
      <c r="BD13" s="56" t="n">
        <f aca="false">+AT13*Q13</f>
        <v>0</v>
      </c>
      <c r="BE13" s="56" t="n">
        <f aca="false">+AU13*R13</f>
        <v>0</v>
      </c>
      <c r="BF13" s="56" t="n">
        <f aca="false">+AV13*S13</f>
        <v>0</v>
      </c>
      <c r="BG13" s="56" t="n">
        <f aca="false">+AW13*T13</f>
        <v>0</v>
      </c>
      <c r="BH13" s="56" t="n">
        <f aca="false">+AX13*U13</f>
        <v>0</v>
      </c>
      <c r="BI13" s="56" t="n">
        <f aca="false">+AY13*V13</f>
        <v>0</v>
      </c>
      <c r="BJ13" s="56" t="n">
        <f aca="false">+SUM(BA13:BI13)</f>
        <v>0</v>
      </c>
    </row>
    <row r="14" customFormat="false" ht="15" hidden="false" customHeight="true" outlineLevel="0" collapsed="false">
      <c r="B14" s="86" t="n">
        <f aca="false">+B13+1</f>
        <v>10</v>
      </c>
      <c r="C14" s="31"/>
      <c r="D14" s="76"/>
      <c r="E14" s="76"/>
      <c r="F14" s="32"/>
      <c r="G14" s="32"/>
      <c r="H14" s="32"/>
      <c r="I14" s="51" t="n">
        <v>0</v>
      </c>
      <c r="J14" s="52" t="n">
        <f aca="false">K14*I14</f>
        <v>0</v>
      </c>
      <c r="K14" s="52" t="n">
        <f aca="false">+BJ14</f>
        <v>0</v>
      </c>
      <c r="L14" s="53" t="n">
        <f aca="false">+K14-J14+IF(G14="si",'Precios y Menú'!$E$11,0)</f>
        <v>0</v>
      </c>
      <c r="M14" s="54" t="n">
        <f aca="false">+AB14+AG14+AM14</f>
        <v>0</v>
      </c>
      <c r="N14" s="56"/>
      <c r="O14" s="56"/>
      <c r="P14" s="56"/>
      <c r="Q14" s="56"/>
      <c r="R14" s="56"/>
      <c r="S14" s="56"/>
      <c r="T14" s="56"/>
      <c r="U14" s="56"/>
      <c r="V14" s="56"/>
      <c r="W14" s="31"/>
      <c r="X14" s="58"/>
      <c r="Y14" s="58"/>
      <c r="Z14" s="58"/>
      <c r="AA14" s="58"/>
      <c r="AB14" s="58" t="n">
        <f aca="false">+(N14*5)+(O14*3)-SUM(X14:AA14)+S14</f>
        <v>0</v>
      </c>
      <c r="AC14" s="61"/>
      <c r="AD14" s="61"/>
      <c r="AE14" s="61"/>
      <c r="AF14" s="61"/>
      <c r="AG14" s="61" t="n">
        <f aca="false">+(O14*2)+(P14*5)-SUM(AC14:AF14)+T14</f>
        <v>0</v>
      </c>
      <c r="AH14" s="64"/>
      <c r="AI14" s="64"/>
      <c r="AJ14" s="64"/>
      <c r="AK14" s="64"/>
      <c r="AL14" s="64"/>
      <c r="AM14" s="64" t="n">
        <f aca="false">-SUM(AH14:AL14)+SUM(N14:P14)*5+V14</f>
        <v>0</v>
      </c>
      <c r="AN14" s="31"/>
      <c r="AO14" s="87" t="n">
        <f aca="false">+SUM(X14:AA14)+SUM(AC14:AF14)+SUM(AH14:AL14)+R14+Q14</f>
        <v>0</v>
      </c>
      <c r="AQ14" s="66" t="n">
        <f aca="false">+VLOOKUP(AQ$4,'Precios y Menú'!$C:$E,3,0)</f>
        <v>1699</v>
      </c>
      <c r="AR14" s="66" t="n">
        <f aca="false">+VLOOKUP(AR$4,'Precios y Menú'!$C:$E,3,0)</f>
        <v>1449</v>
      </c>
      <c r="AS14" s="66" t="n">
        <f aca="false">+VLOOKUP(AS$4,'Precios y Menú'!$C:$E,3,0)</f>
        <v>1299</v>
      </c>
      <c r="AT14" s="66" t="n">
        <f aca="false">+VLOOKUP(AT$4,'Precios y Menú'!$C:$E,3,0)</f>
        <v>1399</v>
      </c>
      <c r="AU14" s="66" t="n">
        <f aca="false">+VLOOKUP(AU$4,'Precios y Menú'!$C:$E,3,0)</f>
        <v>120</v>
      </c>
      <c r="AV14" s="66" t="n">
        <f aca="false">+VLOOKUP(AV$4,'Precios y Menú'!$C:$E,3,0)</f>
        <v>390</v>
      </c>
      <c r="AW14" s="66" t="n">
        <f aca="false">+VLOOKUP(AW$4,'Precios y Menú'!$C:$E,3,0)</f>
        <v>325</v>
      </c>
      <c r="AX14" s="66" t="n">
        <f aca="false">+VLOOKUP(AX$4,'Precios y Menú'!$C:$E,3,0)</f>
        <v>800</v>
      </c>
      <c r="AY14" s="66" t="n">
        <f aca="false">+VLOOKUP(AY$4,'Precios y Menú'!$C:$E,3,0)</f>
        <v>0</v>
      </c>
      <c r="BA14" s="56" t="n">
        <f aca="false">+AQ14*N14</f>
        <v>0</v>
      </c>
      <c r="BB14" s="56" t="n">
        <f aca="false">+AR14*O14</f>
        <v>0</v>
      </c>
      <c r="BC14" s="56" t="n">
        <f aca="false">+AS14*P14</f>
        <v>0</v>
      </c>
      <c r="BD14" s="56" t="n">
        <f aca="false">+AT14*Q14</f>
        <v>0</v>
      </c>
      <c r="BE14" s="56" t="n">
        <f aca="false">+AU14*R14</f>
        <v>0</v>
      </c>
      <c r="BF14" s="56" t="n">
        <f aca="false">+AV14*S14</f>
        <v>0</v>
      </c>
      <c r="BG14" s="56" t="n">
        <f aca="false">+AW14*T14</f>
        <v>0</v>
      </c>
      <c r="BH14" s="56" t="n">
        <f aca="false">+AX14*U14</f>
        <v>0</v>
      </c>
      <c r="BI14" s="56" t="n">
        <f aca="false">+AY14*V14</f>
        <v>0</v>
      </c>
      <c r="BJ14" s="56" t="n">
        <f aca="false">+SUM(BA14:BI14)</f>
        <v>0</v>
      </c>
    </row>
    <row r="15" customFormat="false" ht="15" hidden="false" customHeight="true" outlineLevel="0" collapsed="false">
      <c r="B15" s="86" t="n">
        <f aca="false">+B14+1</f>
        <v>11</v>
      </c>
      <c r="C15" s="31"/>
      <c r="D15" s="76"/>
      <c r="E15" s="76"/>
      <c r="F15" s="32"/>
      <c r="G15" s="32"/>
      <c r="H15" s="32"/>
      <c r="I15" s="51" t="n">
        <v>0</v>
      </c>
      <c r="J15" s="52" t="n">
        <f aca="false">K15*I15</f>
        <v>0</v>
      </c>
      <c r="K15" s="52" t="n">
        <f aca="false">+BJ15</f>
        <v>0</v>
      </c>
      <c r="L15" s="53" t="n">
        <f aca="false">+K15-J15+IF(G15="si",'Precios y Menú'!$E$11,0)</f>
        <v>0</v>
      </c>
      <c r="M15" s="54" t="n">
        <f aca="false">+AB15+AG15+AM15</f>
        <v>0</v>
      </c>
      <c r="N15" s="56"/>
      <c r="O15" s="56"/>
      <c r="P15" s="56"/>
      <c r="Q15" s="56"/>
      <c r="R15" s="56"/>
      <c r="S15" s="56"/>
      <c r="T15" s="56"/>
      <c r="U15" s="56"/>
      <c r="V15" s="56"/>
      <c r="W15" s="31"/>
      <c r="X15" s="58"/>
      <c r="Y15" s="58"/>
      <c r="Z15" s="58"/>
      <c r="AA15" s="58"/>
      <c r="AB15" s="58" t="n">
        <f aca="false">+(N15*5)+(O15*3)-SUM(X15:AA15)+S15</f>
        <v>0</v>
      </c>
      <c r="AC15" s="61"/>
      <c r="AD15" s="61"/>
      <c r="AE15" s="61"/>
      <c r="AF15" s="61"/>
      <c r="AG15" s="61" t="n">
        <f aca="false">+(O15*2)+(P15*5)-SUM(AC15:AF15)+T15</f>
        <v>0</v>
      </c>
      <c r="AH15" s="64"/>
      <c r="AI15" s="64"/>
      <c r="AJ15" s="64"/>
      <c r="AK15" s="64"/>
      <c r="AL15" s="64"/>
      <c r="AM15" s="64" t="n">
        <f aca="false">-SUM(AH15:AL15)+SUM(N15:P15)*5+V15</f>
        <v>0</v>
      </c>
      <c r="AN15" s="31"/>
      <c r="AO15" s="87" t="n">
        <f aca="false">+SUM(X15:AA15)+SUM(AC15:AF15)+SUM(AH15:AL15)+R15+Q15</f>
        <v>0</v>
      </c>
      <c r="AQ15" s="66" t="n">
        <f aca="false">+VLOOKUP(AQ$4,'Precios y Menú'!$C:$E,3,0)</f>
        <v>1699</v>
      </c>
      <c r="AR15" s="66" t="n">
        <f aca="false">+VLOOKUP(AR$4,'Precios y Menú'!$C:$E,3,0)</f>
        <v>1449</v>
      </c>
      <c r="AS15" s="66" t="n">
        <f aca="false">+VLOOKUP(AS$4,'Precios y Menú'!$C:$E,3,0)</f>
        <v>1299</v>
      </c>
      <c r="AT15" s="66" t="n">
        <f aca="false">+VLOOKUP(AT$4,'Precios y Menú'!$C:$E,3,0)</f>
        <v>1399</v>
      </c>
      <c r="AU15" s="66" t="n">
        <f aca="false">+VLOOKUP(AU$4,'Precios y Menú'!$C:$E,3,0)</f>
        <v>120</v>
      </c>
      <c r="AV15" s="66" t="n">
        <f aca="false">+VLOOKUP(AV$4,'Precios y Menú'!$C:$E,3,0)</f>
        <v>390</v>
      </c>
      <c r="AW15" s="66" t="n">
        <f aca="false">+VLOOKUP(AW$4,'Precios y Menú'!$C:$E,3,0)</f>
        <v>325</v>
      </c>
      <c r="AX15" s="66" t="n">
        <f aca="false">+VLOOKUP(AX$4,'Precios y Menú'!$C:$E,3,0)</f>
        <v>800</v>
      </c>
      <c r="AY15" s="66" t="n">
        <f aca="false">+VLOOKUP(AY$4,'Precios y Menú'!$C:$E,3,0)</f>
        <v>0</v>
      </c>
      <c r="BA15" s="56" t="n">
        <f aca="false">+AQ15*N15</f>
        <v>0</v>
      </c>
      <c r="BB15" s="56" t="n">
        <f aca="false">+AR15*O15</f>
        <v>0</v>
      </c>
      <c r="BC15" s="56" t="n">
        <f aca="false">+AS15*P15</f>
        <v>0</v>
      </c>
      <c r="BD15" s="56" t="n">
        <f aca="false">+AT15*Q15</f>
        <v>0</v>
      </c>
      <c r="BE15" s="56" t="n">
        <f aca="false">+AU15*R15</f>
        <v>0</v>
      </c>
      <c r="BF15" s="56" t="n">
        <f aca="false">+AV15*S15</f>
        <v>0</v>
      </c>
      <c r="BG15" s="56" t="n">
        <f aca="false">+AW15*T15</f>
        <v>0</v>
      </c>
      <c r="BH15" s="56" t="n">
        <f aca="false">+AX15*U15</f>
        <v>0</v>
      </c>
      <c r="BI15" s="56" t="n">
        <f aca="false">+AY15*V15</f>
        <v>0</v>
      </c>
      <c r="BJ15" s="56" t="n">
        <f aca="false">+SUM(BA15:BI15)</f>
        <v>0</v>
      </c>
    </row>
    <row r="16" customFormat="false" ht="15" hidden="false" customHeight="true" outlineLevel="0" collapsed="false">
      <c r="B16" s="86" t="n">
        <f aca="false">+B15+1</f>
        <v>12</v>
      </c>
      <c r="C16" s="31"/>
      <c r="D16" s="76"/>
      <c r="E16" s="76"/>
      <c r="F16" s="32"/>
      <c r="G16" s="32"/>
      <c r="H16" s="32"/>
      <c r="I16" s="51" t="n">
        <v>0</v>
      </c>
      <c r="J16" s="52" t="n">
        <f aca="false">K16*I16</f>
        <v>0</v>
      </c>
      <c r="K16" s="52" t="n">
        <f aca="false">+BJ16</f>
        <v>0</v>
      </c>
      <c r="L16" s="53" t="n">
        <f aca="false">+K16-J16+IF(G16="si",'Precios y Menú'!$E$11,0)</f>
        <v>0</v>
      </c>
      <c r="M16" s="54" t="n">
        <f aca="false">+AB16+AG16+AM16</f>
        <v>0</v>
      </c>
      <c r="N16" s="56"/>
      <c r="O16" s="56"/>
      <c r="P16" s="56"/>
      <c r="Q16" s="56"/>
      <c r="R16" s="56"/>
      <c r="S16" s="56"/>
      <c r="T16" s="56"/>
      <c r="U16" s="56"/>
      <c r="V16" s="56"/>
      <c r="W16" s="31"/>
      <c r="X16" s="58"/>
      <c r="Y16" s="58"/>
      <c r="Z16" s="58"/>
      <c r="AA16" s="58"/>
      <c r="AB16" s="58" t="n">
        <f aca="false">+(N16*5)+(O16*3)-SUM(X16:AA16)+S16</f>
        <v>0</v>
      </c>
      <c r="AC16" s="61"/>
      <c r="AD16" s="61"/>
      <c r="AE16" s="61"/>
      <c r="AF16" s="61"/>
      <c r="AG16" s="61" t="n">
        <f aca="false">+(O16*2)+(P16*5)-SUM(AC16:AF16)+T16</f>
        <v>0</v>
      </c>
      <c r="AH16" s="64"/>
      <c r="AI16" s="64"/>
      <c r="AJ16" s="64"/>
      <c r="AK16" s="64"/>
      <c r="AL16" s="64"/>
      <c r="AM16" s="64" t="n">
        <f aca="false">-SUM(AH16:AL16)+SUM(N16:P16)*5+V16</f>
        <v>0</v>
      </c>
      <c r="AN16" s="31"/>
      <c r="AO16" s="87" t="n">
        <f aca="false">+SUM(X16:AA16)+SUM(AC16:AF16)+SUM(AH16:AL16)+R16+Q16</f>
        <v>0</v>
      </c>
      <c r="AQ16" s="66" t="n">
        <f aca="false">+VLOOKUP(AQ$4,'Precios y Menú'!$C:$E,3,0)</f>
        <v>1699</v>
      </c>
      <c r="AR16" s="66" t="n">
        <f aca="false">+VLOOKUP(AR$4,'Precios y Menú'!$C:$E,3,0)</f>
        <v>1449</v>
      </c>
      <c r="AS16" s="66" t="n">
        <f aca="false">+VLOOKUP(AS$4,'Precios y Menú'!$C:$E,3,0)</f>
        <v>1299</v>
      </c>
      <c r="AT16" s="66" t="n">
        <f aca="false">+VLOOKUP(AT$4,'Precios y Menú'!$C:$E,3,0)</f>
        <v>1399</v>
      </c>
      <c r="AU16" s="66" t="n">
        <f aca="false">+VLOOKUP(AU$4,'Precios y Menú'!$C:$E,3,0)</f>
        <v>120</v>
      </c>
      <c r="AV16" s="66" t="n">
        <f aca="false">+VLOOKUP(AV$4,'Precios y Menú'!$C:$E,3,0)</f>
        <v>390</v>
      </c>
      <c r="AW16" s="66" t="n">
        <f aca="false">+VLOOKUP(AW$4,'Precios y Menú'!$C:$E,3,0)</f>
        <v>325</v>
      </c>
      <c r="AX16" s="66" t="n">
        <f aca="false">+VLOOKUP(AX$4,'Precios y Menú'!$C:$E,3,0)</f>
        <v>800</v>
      </c>
      <c r="AY16" s="66" t="n">
        <f aca="false">+VLOOKUP(AY$4,'Precios y Menú'!$C:$E,3,0)</f>
        <v>0</v>
      </c>
      <c r="BA16" s="56" t="n">
        <f aca="false">+AQ16*N16</f>
        <v>0</v>
      </c>
      <c r="BB16" s="56" t="n">
        <f aca="false">+AR16*O16</f>
        <v>0</v>
      </c>
      <c r="BC16" s="56" t="n">
        <f aca="false">+AS16*P16</f>
        <v>0</v>
      </c>
      <c r="BD16" s="56" t="n">
        <f aca="false">+AT16*Q16</f>
        <v>0</v>
      </c>
      <c r="BE16" s="56" t="n">
        <f aca="false">+AU16*R16</f>
        <v>0</v>
      </c>
      <c r="BF16" s="56" t="n">
        <f aca="false">+AV16*S16</f>
        <v>0</v>
      </c>
      <c r="BG16" s="56" t="n">
        <f aca="false">+AW16*T16</f>
        <v>0</v>
      </c>
      <c r="BH16" s="56" t="n">
        <f aca="false">+AX16*U16</f>
        <v>0</v>
      </c>
      <c r="BI16" s="56" t="n">
        <f aca="false">+AY16*V16</f>
        <v>0</v>
      </c>
      <c r="BJ16" s="56" t="n">
        <f aca="false">+SUM(BA16:BI16)</f>
        <v>0</v>
      </c>
    </row>
    <row r="17" customFormat="false" ht="15" hidden="false" customHeight="true" outlineLevel="0" collapsed="false">
      <c r="B17" s="86" t="n">
        <f aca="false">+B16+1</f>
        <v>13</v>
      </c>
      <c r="C17" s="31"/>
      <c r="D17" s="76"/>
      <c r="E17" s="76"/>
      <c r="F17" s="32"/>
      <c r="G17" s="32"/>
      <c r="H17" s="32"/>
      <c r="I17" s="51" t="n">
        <v>0</v>
      </c>
      <c r="J17" s="52" t="n">
        <f aca="false">K17*I17</f>
        <v>0</v>
      </c>
      <c r="K17" s="52" t="n">
        <f aca="false">+BJ17</f>
        <v>0</v>
      </c>
      <c r="L17" s="53" t="n">
        <f aca="false">+K17-J17+IF(G17="si",'Precios y Menú'!$E$11,0)</f>
        <v>0</v>
      </c>
      <c r="M17" s="54" t="n">
        <f aca="false">+AB17+AG17+AM17</f>
        <v>0</v>
      </c>
      <c r="N17" s="56"/>
      <c r="O17" s="56"/>
      <c r="P17" s="56"/>
      <c r="Q17" s="56"/>
      <c r="R17" s="56"/>
      <c r="S17" s="56"/>
      <c r="T17" s="56"/>
      <c r="U17" s="56"/>
      <c r="V17" s="56"/>
      <c r="W17" s="31"/>
      <c r="X17" s="58"/>
      <c r="Y17" s="58"/>
      <c r="Z17" s="58"/>
      <c r="AA17" s="58"/>
      <c r="AB17" s="58" t="n">
        <f aca="false">+(N17*5)+(O17*3)-SUM(X17:AA17)+S17</f>
        <v>0</v>
      </c>
      <c r="AC17" s="61"/>
      <c r="AD17" s="61"/>
      <c r="AE17" s="61"/>
      <c r="AF17" s="61"/>
      <c r="AG17" s="61" t="n">
        <f aca="false">+(O17*2)+(P17*5)-SUM(AC17:AF17)+T17</f>
        <v>0</v>
      </c>
      <c r="AH17" s="64"/>
      <c r="AI17" s="64"/>
      <c r="AJ17" s="64"/>
      <c r="AK17" s="64"/>
      <c r="AL17" s="64"/>
      <c r="AM17" s="64" t="n">
        <f aca="false">-SUM(AH17:AL17)+SUM(N17:P17)*5+V17</f>
        <v>0</v>
      </c>
      <c r="AN17" s="31"/>
      <c r="AO17" s="87" t="n">
        <f aca="false">+SUM(X17:AA17)+SUM(AC17:AF17)+SUM(AH17:AL17)+R17+Q17</f>
        <v>0</v>
      </c>
      <c r="AQ17" s="66" t="n">
        <f aca="false">+VLOOKUP(AQ$4,'Precios y Menú'!$C:$E,3,0)</f>
        <v>1699</v>
      </c>
      <c r="AR17" s="66" t="n">
        <f aca="false">+VLOOKUP(AR$4,'Precios y Menú'!$C:$E,3,0)</f>
        <v>1449</v>
      </c>
      <c r="AS17" s="66" t="n">
        <f aca="false">+VLOOKUP(AS$4,'Precios y Menú'!$C:$E,3,0)</f>
        <v>1299</v>
      </c>
      <c r="AT17" s="66" t="n">
        <f aca="false">+VLOOKUP(AT$4,'Precios y Menú'!$C:$E,3,0)</f>
        <v>1399</v>
      </c>
      <c r="AU17" s="66" t="n">
        <f aca="false">+VLOOKUP(AU$4,'Precios y Menú'!$C:$E,3,0)</f>
        <v>120</v>
      </c>
      <c r="AV17" s="66" t="n">
        <f aca="false">+VLOOKUP(AV$4,'Precios y Menú'!$C:$E,3,0)</f>
        <v>390</v>
      </c>
      <c r="AW17" s="66" t="n">
        <f aca="false">+VLOOKUP(AW$4,'Precios y Menú'!$C:$E,3,0)</f>
        <v>325</v>
      </c>
      <c r="AX17" s="66" t="n">
        <f aca="false">+VLOOKUP(AX$4,'Precios y Menú'!$C:$E,3,0)</f>
        <v>800</v>
      </c>
      <c r="AY17" s="66" t="n">
        <f aca="false">+VLOOKUP(AY$4,'Precios y Menú'!$C:$E,3,0)</f>
        <v>0</v>
      </c>
      <c r="BA17" s="56" t="n">
        <f aca="false">+AQ17*N17</f>
        <v>0</v>
      </c>
      <c r="BB17" s="56" t="n">
        <f aca="false">+AR17*O17</f>
        <v>0</v>
      </c>
      <c r="BC17" s="56" t="n">
        <f aca="false">+AS17*P17</f>
        <v>0</v>
      </c>
      <c r="BD17" s="56" t="n">
        <f aca="false">+AT17*Q17</f>
        <v>0</v>
      </c>
      <c r="BE17" s="56" t="n">
        <f aca="false">+AU17*R17</f>
        <v>0</v>
      </c>
      <c r="BF17" s="56" t="n">
        <f aca="false">+AV17*S17</f>
        <v>0</v>
      </c>
      <c r="BG17" s="56" t="n">
        <f aca="false">+AW17*T17</f>
        <v>0</v>
      </c>
      <c r="BH17" s="56" t="n">
        <f aca="false">+AX17*U17</f>
        <v>0</v>
      </c>
      <c r="BI17" s="56" t="n">
        <f aca="false">+AY17*V17</f>
        <v>0</v>
      </c>
      <c r="BJ17" s="56" t="n">
        <f aca="false">+SUM(BA17:BI17)</f>
        <v>0</v>
      </c>
    </row>
    <row r="18" customFormat="false" ht="15" hidden="false" customHeight="true" outlineLevel="0" collapsed="false">
      <c r="B18" s="86" t="n">
        <f aca="false">+B17+1</f>
        <v>14</v>
      </c>
      <c r="C18" s="31"/>
      <c r="D18" s="76"/>
      <c r="E18" s="76"/>
      <c r="F18" s="32"/>
      <c r="G18" s="32"/>
      <c r="H18" s="32"/>
      <c r="I18" s="51" t="n">
        <v>0</v>
      </c>
      <c r="J18" s="52" t="n">
        <f aca="false">K18*I18</f>
        <v>0</v>
      </c>
      <c r="K18" s="52" t="n">
        <f aca="false">+BJ18</f>
        <v>0</v>
      </c>
      <c r="L18" s="53" t="n">
        <f aca="false">+K18-J18+IF(G18="si",'Precios y Menú'!$E$11,0)</f>
        <v>0</v>
      </c>
      <c r="M18" s="54" t="n">
        <f aca="false">+AB18+AG18+AM18</f>
        <v>0</v>
      </c>
      <c r="N18" s="56"/>
      <c r="O18" s="56"/>
      <c r="P18" s="56"/>
      <c r="Q18" s="56"/>
      <c r="R18" s="56"/>
      <c r="S18" s="56"/>
      <c r="T18" s="56"/>
      <c r="U18" s="56"/>
      <c r="V18" s="56"/>
      <c r="W18" s="31"/>
      <c r="X18" s="58"/>
      <c r="Y18" s="58"/>
      <c r="Z18" s="58"/>
      <c r="AA18" s="58"/>
      <c r="AB18" s="58" t="n">
        <f aca="false">+(N18*5)+(O18*3)-SUM(X18:AA18)+S18</f>
        <v>0</v>
      </c>
      <c r="AC18" s="61"/>
      <c r="AD18" s="61"/>
      <c r="AE18" s="61"/>
      <c r="AF18" s="61"/>
      <c r="AG18" s="61" t="n">
        <f aca="false">+(O18*2)+(P18*5)-SUM(AC18:AF18)+T18</f>
        <v>0</v>
      </c>
      <c r="AH18" s="64"/>
      <c r="AI18" s="64"/>
      <c r="AJ18" s="64"/>
      <c r="AK18" s="64"/>
      <c r="AL18" s="64"/>
      <c r="AM18" s="64" t="n">
        <f aca="false">-SUM(AH18:AL18)+SUM(N18:P18)*5+V18</f>
        <v>0</v>
      </c>
      <c r="AN18" s="31"/>
      <c r="AO18" s="87" t="n">
        <f aca="false">+SUM(X18:AA18)+SUM(AC18:AF18)+SUM(AH18:AL18)+R18+Q18</f>
        <v>0</v>
      </c>
      <c r="AQ18" s="66" t="n">
        <f aca="false">+VLOOKUP(AQ$4,'Precios y Menú'!$C:$E,3,0)</f>
        <v>1699</v>
      </c>
      <c r="AR18" s="66" t="n">
        <f aca="false">+VLOOKUP(AR$4,'Precios y Menú'!$C:$E,3,0)</f>
        <v>1449</v>
      </c>
      <c r="AS18" s="66" t="n">
        <f aca="false">+VLOOKUP(AS$4,'Precios y Menú'!$C:$E,3,0)</f>
        <v>1299</v>
      </c>
      <c r="AT18" s="66" t="n">
        <f aca="false">+VLOOKUP(AT$4,'Precios y Menú'!$C:$E,3,0)</f>
        <v>1399</v>
      </c>
      <c r="AU18" s="66" t="n">
        <f aca="false">+VLOOKUP(AU$4,'Precios y Menú'!$C:$E,3,0)</f>
        <v>120</v>
      </c>
      <c r="AV18" s="66" t="n">
        <f aca="false">+VLOOKUP(AV$4,'Precios y Menú'!$C:$E,3,0)</f>
        <v>390</v>
      </c>
      <c r="AW18" s="66" t="n">
        <f aca="false">+VLOOKUP(AW$4,'Precios y Menú'!$C:$E,3,0)</f>
        <v>325</v>
      </c>
      <c r="AX18" s="66" t="n">
        <f aca="false">+VLOOKUP(AX$4,'Precios y Menú'!$C:$E,3,0)</f>
        <v>800</v>
      </c>
      <c r="AY18" s="66" t="n">
        <f aca="false">+VLOOKUP(AY$4,'Precios y Menú'!$C:$E,3,0)</f>
        <v>0</v>
      </c>
      <c r="BA18" s="56" t="n">
        <f aca="false">+AQ18*N18</f>
        <v>0</v>
      </c>
      <c r="BB18" s="56" t="n">
        <f aca="false">+AR18*O18</f>
        <v>0</v>
      </c>
      <c r="BC18" s="56" t="n">
        <f aca="false">+AS18*P18</f>
        <v>0</v>
      </c>
      <c r="BD18" s="56" t="n">
        <f aca="false">+AT18*Q18</f>
        <v>0</v>
      </c>
      <c r="BE18" s="56" t="n">
        <f aca="false">+AU18*R18</f>
        <v>0</v>
      </c>
      <c r="BF18" s="56" t="n">
        <f aca="false">+AV18*S18</f>
        <v>0</v>
      </c>
      <c r="BG18" s="56" t="n">
        <f aca="false">+AW18*T18</f>
        <v>0</v>
      </c>
      <c r="BH18" s="56" t="n">
        <f aca="false">+AX18*U18</f>
        <v>0</v>
      </c>
      <c r="BI18" s="56" t="n">
        <f aca="false">+AY18*V18</f>
        <v>0</v>
      </c>
      <c r="BJ18" s="56" t="n">
        <f aca="false">+SUM(BA18:BI18)</f>
        <v>0</v>
      </c>
    </row>
    <row r="19" customFormat="false" ht="15" hidden="false" customHeight="true" outlineLevel="0" collapsed="false">
      <c r="B19" s="86" t="n">
        <f aca="false">+B18+1</f>
        <v>15</v>
      </c>
      <c r="C19" s="31"/>
      <c r="D19" s="76"/>
      <c r="E19" s="76"/>
      <c r="F19" s="32"/>
      <c r="G19" s="32"/>
      <c r="H19" s="32"/>
      <c r="I19" s="51" t="n">
        <v>0</v>
      </c>
      <c r="J19" s="52" t="n">
        <f aca="false">K19*I19</f>
        <v>0</v>
      </c>
      <c r="K19" s="52" t="n">
        <f aca="false">+BJ19</f>
        <v>0</v>
      </c>
      <c r="L19" s="53" t="n">
        <f aca="false">+K19-J19+IF(G19="si",'Precios y Menú'!$E$11,0)</f>
        <v>0</v>
      </c>
      <c r="M19" s="54" t="n">
        <f aca="false">+AB19+AG19+AM19</f>
        <v>0</v>
      </c>
      <c r="N19" s="56"/>
      <c r="O19" s="56"/>
      <c r="P19" s="56"/>
      <c r="Q19" s="56"/>
      <c r="R19" s="56"/>
      <c r="S19" s="56"/>
      <c r="T19" s="56"/>
      <c r="U19" s="56"/>
      <c r="V19" s="56"/>
      <c r="W19" s="31"/>
      <c r="X19" s="58"/>
      <c r="Y19" s="58"/>
      <c r="Z19" s="58"/>
      <c r="AA19" s="58"/>
      <c r="AB19" s="58" t="n">
        <f aca="false">+(N19*5)+(O19*3)-SUM(X19:AA19)+S19</f>
        <v>0</v>
      </c>
      <c r="AC19" s="61"/>
      <c r="AD19" s="61"/>
      <c r="AE19" s="61"/>
      <c r="AF19" s="61"/>
      <c r="AG19" s="61" t="n">
        <f aca="false">+(O19*2)+(P19*5)-SUM(AC19:AF19)+T19</f>
        <v>0</v>
      </c>
      <c r="AH19" s="64"/>
      <c r="AI19" s="64" t="s">
        <v>29</v>
      </c>
      <c r="AJ19" s="64" t="s">
        <v>29</v>
      </c>
      <c r="AK19" s="64"/>
      <c r="AL19" s="64"/>
      <c r="AM19" s="64" t="n">
        <f aca="false">-SUM(AH19:AL19)+SUM(N19:P19)*5+V19</f>
        <v>0</v>
      </c>
      <c r="AN19" s="31"/>
      <c r="AO19" s="87" t="n">
        <f aca="false">+SUM(X19:AA19)+SUM(AC19:AF19)+SUM(AH19:AL19)+R19+Q19</f>
        <v>0</v>
      </c>
      <c r="AQ19" s="66" t="n">
        <f aca="false">+VLOOKUP(AQ$4,'Precios y Menú'!$C:$E,3,0)</f>
        <v>1699</v>
      </c>
      <c r="AR19" s="66" t="n">
        <f aca="false">+VLOOKUP(AR$4,'Precios y Menú'!$C:$E,3,0)</f>
        <v>1449</v>
      </c>
      <c r="AS19" s="66" t="n">
        <f aca="false">+VLOOKUP(AS$4,'Precios y Menú'!$C:$E,3,0)</f>
        <v>1299</v>
      </c>
      <c r="AT19" s="66" t="n">
        <f aca="false">+VLOOKUP(AT$4,'Precios y Menú'!$C:$E,3,0)</f>
        <v>1399</v>
      </c>
      <c r="AU19" s="66" t="n">
        <f aca="false">+VLOOKUP(AU$4,'Precios y Menú'!$C:$E,3,0)</f>
        <v>120</v>
      </c>
      <c r="AV19" s="66" t="n">
        <f aca="false">+VLOOKUP(AV$4,'Precios y Menú'!$C:$E,3,0)</f>
        <v>390</v>
      </c>
      <c r="AW19" s="66" t="n">
        <f aca="false">+VLOOKUP(AW$4,'Precios y Menú'!$C:$E,3,0)</f>
        <v>325</v>
      </c>
      <c r="AX19" s="66" t="n">
        <f aca="false">+VLOOKUP(AX$4,'Precios y Menú'!$C:$E,3,0)</f>
        <v>800</v>
      </c>
      <c r="AY19" s="66" t="n">
        <f aca="false">+VLOOKUP(AY$4,'Precios y Menú'!$C:$E,3,0)</f>
        <v>0</v>
      </c>
      <c r="BA19" s="56" t="n">
        <f aca="false">+AQ19*N19</f>
        <v>0</v>
      </c>
      <c r="BB19" s="56" t="n">
        <f aca="false">+AR19*O19</f>
        <v>0</v>
      </c>
      <c r="BC19" s="56" t="n">
        <f aca="false">+AS19*P19</f>
        <v>0</v>
      </c>
      <c r="BD19" s="56" t="n">
        <f aca="false">+AT19*Q19</f>
        <v>0</v>
      </c>
      <c r="BE19" s="56" t="n">
        <f aca="false">+AU19*R19</f>
        <v>0</v>
      </c>
      <c r="BF19" s="56" t="n">
        <f aca="false">+AV19*S19</f>
        <v>0</v>
      </c>
      <c r="BG19" s="56" t="n">
        <f aca="false">+AW19*T19</f>
        <v>0</v>
      </c>
      <c r="BH19" s="56" t="n">
        <f aca="false">+AX19*U19</f>
        <v>0</v>
      </c>
      <c r="BI19" s="56" t="n">
        <f aca="false">+AY19*V19</f>
        <v>0</v>
      </c>
      <c r="BJ19" s="56" t="n">
        <f aca="false">+SUM(BA19:BI19)</f>
        <v>0</v>
      </c>
    </row>
    <row r="20" customFormat="false" ht="15" hidden="false" customHeight="true" outlineLevel="0" collapsed="false">
      <c r="B20" s="86" t="n">
        <f aca="false">+B19+1</f>
        <v>16</v>
      </c>
      <c r="C20" s="31"/>
      <c r="D20" s="76"/>
      <c r="E20" s="31"/>
      <c r="F20" s="94"/>
      <c r="G20" s="32"/>
      <c r="H20" s="32"/>
      <c r="I20" s="51" t="n">
        <v>0</v>
      </c>
      <c r="J20" s="52" t="n">
        <f aca="false">K20*I20</f>
        <v>0</v>
      </c>
      <c r="K20" s="52" t="n">
        <f aca="false">+BJ20</f>
        <v>0</v>
      </c>
      <c r="L20" s="53" t="n">
        <f aca="false">+K20-J20+IF(G20="si",'Precios y Menú'!$E$11,0)</f>
        <v>0</v>
      </c>
      <c r="M20" s="54" t="n">
        <f aca="false">+AB20+AG20+AM20</f>
        <v>0</v>
      </c>
      <c r="N20" s="56"/>
      <c r="O20" s="56"/>
      <c r="P20" s="56"/>
      <c r="Q20" s="56"/>
      <c r="R20" s="56"/>
      <c r="S20" s="56"/>
      <c r="T20" s="56"/>
      <c r="U20" s="56"/>
      <c r="V20" s="56"/>
      <c r="W20" s="31"/>
      <c r="X20" s="58"/>
      <c r="Y20" s="58"/>
      <c r="Z20" s="58"/>
      <c r="AA20" s="58"/>
      <c r="AB20" s="58" t="n">
        <f aca="false">+(N20*5)+(O20*3)-SUM(X20:AA20)+S20</f>
        <v>0</v>
      </c>
      <c r="AC20" s="61"/>
      <c r="AD20" s="61"/>
      <c r="AE20" s="61"/>
      <c r="AF20" s="61"/>
      <c r="AG20" s="61" t="n">
        <f aca="false">+(O20*2)+(P20*5)-SUM(AC20:AF20)+T20</f>
        <v>0</v>
      </c>
      <c r="AH20" s="64"/>
      <c r="AI20" s="64"/>
      <c r="AJ20" s="64"/>
      <c r="AK20" s="64"/>
      <c r="AL20" s="64"/>
      <c r="AM20" s="64" t="n">
        <f aca="false">-SUM(AH20:AL20)+SUM(N20:P20)*5+V20</f>
        <v>0</v>
      </c>
      <c r="AN20" s="31"/>
      <c r="AO20" s="87" t="n">
        <f aca="false">+SUM(X20:AA20)+SUM(AC20:AF20)+SUM(AH20:AL20)+R20+Q20</f>
        <v>0</v>
      </c>
      <c r="AQ20" s="66" t="n">
        <f aca="false">+VLOOKUP(AQ$4,'Precios y Menú'!$C:$E,3,0)</f>
        <v>1699</v>
      </c>
      <c r="AR20" s="66" t="n">
        <f aca="false">+VLOOKUP(AR$4,'Precios y Menú'!$C:$E,3,0)</f>
        <v>1449</v>
      </c>
      <c r="AS20" s="66" t="n">
        <f aca="false">+VLOOKUP(AS$4,'Precios y Menú'!$C:$E,3,0)</f>
        <v>1299</v>
      </c>
      <c r="AT20" s="66" t="n">
        <f aca="false">+VLOOKUP(AT$4,'Precios y Menú'!$C:$E,3,0)</f>
        <v>1399</v>
      </c>
      <c r="AU20" s="66" t="n">
        <f aca="false">+VLOOKUP(AU$4,'Precios y Menú'!$C:$E,3,0)</f>
        <v>120</v>
      </c>
      <c r="AV20" s="66" t="n">
        <f aca="false">+VLOOKUP(AV$4,'Precios y Menú'!$C:$E,3,0)</f>
        <v>390</v>
      </c>
      <c r="AW20" s="66" t="n">
        <f aca="false">+VLOOKUP(AW$4,'Precios y Menú'!$C:$E,3,0)</f>
        <v>325</v>
      </c>
      <c r="AX20" s="66" t="n">
        <f aca="false">+VLOOKUP(AX$4,'Precios y Menú'!$C:$E,3,0)</f>
        <v>800</v>
      </c>
      <c r="AY20" s="66" t="n">
        <f aca="false">+VLOOKUP(AY$4,'Precios y Menú'!$C:$E,3,0)</f>
        <v>0</v>
      </c>
      <c r="BA20" s="56" t="n">
        <f aca="false">+AQ20*N20</f>
        <v>0</v>
      </c>
      <c r="BB20" s="56" t="n">
        <f aca="false">+AR20*O20</f>
        <v>0</v>
      </c>
      <c r="BC20" s="56" t="n">
        <f aca="false">+AS20*P20</f>
        <v>0</v>
      </c>
      <c r="BD20" s="56" t="n">
        <f aca="false">+AT20*Q20</f>
        <v>0</v>
      </c>
      <c r="BE20" s="56" t="n">
        <f aca="false">+AU20*R20</f>
        <v>0</v>
      </c>
      <c r="BF20" s="56" t="n">
        <f aca="false">+AV20*S20</f>
        <v>0</v>
      </c>
      <c r="BG20" s="56" t="n">
        <f aca="false">+AW20*T20</f>
        <v>0</v>
      </c>
      <c r="BH20" s="56" t="n">
        <f aca="false">+AX20*U20</f>
        <v>0</v>
      </c>
      <c r="BI20" s="56" t="n">
        <f aca="false">+AY20*V20</f>
        <v>0</v>
      </c>
      <c r="BJ20" s="56" t="n">
        <f aca="false">+SUM(BA20:BI20)</f>
        <v>0</v>
      </c>
    </row>
    <row r="21" customFormat="false" ht="15.75" hidden="false" customHeight="true" outlineLevel="0" collapsed="false">
      <c r="B21" s="86" t="n">
        <f aca="false">+B20+1</f>
        <v>17</v>
      </c>
      <c r="C21" s="31"/>
      <c r="D21" s="76"/>
      <c r="E21" s="76"/>
      <c r="F21" s="32"/>
      <c r="G21" s="32"/>
      <c r="H21" s="32"/>
      <c r="I21" s="51" t="n">
        <v>0</v>
      </c>
      <c r="J21" s="52" t="n">
        <f aca="false">+I21*K21</f>
        <v>0</v>
      </c>
      <c r="K21" s="52" t="n">
        <f aca="false">+BJ21</f>
        <v>0</v>
      </c>
      <c r="L21" s="53" t="n">
        <f aca="false">+K21-J21+IF(G21="si",'Precios y Menú'!$E$11,0)</f>
        <v>0</v>
      </c>
      <c r="M21" s="54" t="n">
        <f aca="false">+AB21+AG21+AM21</f>
        <v>0</v>
      </c>
      <c r="N21" s="56"/>
      <c r="O21" s="56"/>
      <c r="P21" s="56"/>
      <c r="Q21" s="56"/>
      <c r="R21" s="56"/>
      <c r="S21" s="56"/>
      <c r="T21" s="56"/>
      <c r="U21" s="56"/>
      <c r="V21" s="56"/>
      <c r="W21" s="31"/>
      <c r="X21" s="58"/>
      <c r="Y21" s="58"/>
      <c r="Z21" s="58"/>
      <c r="AA21" s="58"/>
      <c r="AB21" s="58" t="n">
        <f aca="false">+(N21*5)+(O21*3)-SUM(X21:AA21)+S21</f>
        <v>0</v>
      </c>
      <c r="AC21" s="61"/>
      <c r="AD21" s="61"/>
      <c r="AE21" s="61"/>
      <c r="AF21" s="61"/>
      <c r="AG21" s="61" t="n">
        <f aca="false">+(O21*2)+(P21*5)-SUM(AC21:AF21)+T21</f>
        <v>0</v>
      </c>
      <c r="AH21" s="64"/>
      <c r="AI21" s="64"/>
      <c r="AJ21" s="64"/>
      <c r="AK21" s="64"/>
      <c r="AL21" s="64"/>
      <c r="AM21" s="64" t="n">
        <f aca="false">-SUM(AH21:AL21)+SUM(N21:P21)*5+V21</f>
        <v>0</v>
      </c>
      <c r="AN21" s="31"/>
      <c r="AO21" s="87" t="n">
        <f aca="false">+SUM(X21:AA21)+SUM(AC21:AF21)+SUM(AH21:AL21)+R21+Q21</f>
        <v>0</v>
      </c>
      <c r="AQ21" s="66" t="n">
        <f aca="false">+VLOOKUP(AQ$4,'Precios y Menú'!$C:$E,3,0)</f>
        <v>1699</v>
      </c>
      <c r="AR21" s="66" t="n">
        <f aca="false">+VLOOKUP(AR$4,'Precios y Menú'!$C:$E,3,0)</f>
        <v>1449</v>
      </c>
      <c r="AS21" s="66" t="n">
        <f aca="false">+VLOOKUP(AS$4,'Precios y Menú'!$C:$E,3,0)</f>
        <v>1299</v>
      </c>
      <c r="AT21" s="66" t="n">
        <f aca="false">+VLOOKUP(AT$4,'Precios y Menú'!$C:$E,3,0)</f>
        <v>1399</v>
      </c>
      <c r="AU21" s="66" t="n">
        <f aca="false">+VLOOKUP(AU$4,'Precios y Menú'!$C:$E,3,0)</f>
        <v>120</v>
      </c>
      <c r="AV21" s="66" t="n">
        <f aca="false">+VLOOKUP(AV$4,'Precios y Menú'!$C:$E,3,0)</f>
        <v>390</v>
      </c>
      <c r="AW21" s="66" t="n">
        <f aca="false">+VLOOKUP(AW$4,'Precios y Menú'!$C:$E,3,0)</f>
        <v>325</v>
      </c>
      <c r="AX21" s="66" t="n">
        <f aca="false">+VLOOKUP(AX$4,'Precios y Menú'!$C:$E,3,0)</f>
        <v>800</v>
      </c>
      <c r="AY21" s="66" t="n">
        <f aca="false">+VLOOKUP(AY$4,'Precios y Menú'!$C:$E,3,0)</f>
        <v>0</v>
      </c>
      <c r="BA21" s="56" t="n">
        <f aca="false">+AQ21*N21</f>
        <v>0</v>
      </c>
      <c r="BB21" s="56" t="n">
        <f aca="false">+AR21*O21</f>
        <v>0</v>
      </c>
      <c r="BC21" s="56" t="n">
        <f aca="false">+AS21*P21</f>
        <v>0</v>
      </c>
      <c r="BD21" s="56" t="n">
        <f aca="false">+AT21*Q21</f>
        <v>0</v>
      </c>
      <c r="BE21" s="56" t="n">
        <f aca="false">+AU21*R21</f>
        <v>0</v>
      </c>
      <c r="BF21" s="56" t="n">
        <f aca="false">+AV21*S21</f>
        <v>0</v>
      </c>
      <c r="BG21" s="56" t="n">
        <f aca="false">+AW21*T21</f>
        <v>0</v>
      </c>
      <c r="BH21" s="56" t="n">
        <f aca="false">+AX21*U21</f>
        <v>0</v>
      </c>
      <c r="BI21" s="56" t="n">
        <f aca="false">+AY21*V21</f>
        <v>0</v>
      </c>
      <c r="BJ21" s="56" t="n">
        <f aca="false">+SUM(BA21:BI21)</f>
        <v>0</v>
      </c>
    </row>
    <row r="22" customFormat="false" ht="15.75" hidden="false" customHeight="true" outlineLevel="0" collapsed="false">
      <c r="B22" s="86" t="n">
        <f aca="false">+B21+1</f>
        <v>18</v>
      </c>
      <c r="C22" s="31"/>
      <c r="D22" s="76"/>
      <c r="E22" s="76"/>
      <c r="F22" s="32"/>
      <c r="G22" s="32"/>
      <c r="H22" s="32"/>
      <c r="I22" s="51" t="n">
        <v>0</v>
      </c>
      <c r="J22" s="52" t="n">
        <f aca="false">+I22*K22</f>
        <v>0</v>
      </c>
      <c r="K22" s="52" t="n">
        <f aca="false">+BJ22</f>
        <v>0</v>
      </c>
      <c r="L22" s="53" t="n">
        <f aca="false">+K22-J22+IF(G22="si",'Precios y Menú'!$E$11,0)</f>
        <v>0</v>
      </c>
      <c r="M22" s="54" t="n">
        <f aca="false">+AB22+AG22+AM22</f>
        <v>0</v>
      </c>
      <c r="N22" s="56"/>
      <c r="O22" s="56"/>
      <c r="P22" s="56"/>
      <c r="Q22" s="56"/>
      <c r="R22" s="56"/>
      <c r="S22" s="56"/>
      <c r="T22" s="56"/>
      <c r="U22" s="56"/>
      <c r="V22" s="56"/>
      <c r="W22" s="31"/>
      <c r="X22" s="58"/>
      <c r="Y22" s="58"/>
      <c r="Z22" s="58"/>
      <c r="AA22" s="58"/>
      <c r="AB22" s="58" t="n">
        <f aca="false">+(N22*5)+(O22*3)-SUM(X22:AA22)+S22</f>
        <v>0</v>
      </c>
      <c r="AC22" s="61"/>
      <c r="AD22" s="61"/>
      <c r="AE22" s="61"/>
      <c r="AF22" s="61"/>
      <c r="AG22" s="61" t="n">
        <f aca="false">+(O22*2)+(P22*5)-SUM(AC22:AF22)+T22</f>
        <v>0</v>
      </c>
      <c r="AH22" s="64"/>
      <c r="AI22" s="64"/>
      <c r="AJ22" s="64"/>
      <c r="AK22" s="64"/>
      <c r="AL22" s="64"/>
      <c r="AM22" s="64" t="n">
        <f aca="false">-SUM(AH22:AL22)+SUM(N22:P22)*5+V22</f>
        <v>0</v>
      </c>
      <c r="AN22" s="31"/>
      <c r="AO22" s="87" t="n">
        <f aca="false">+SUM(X22:AA22)+SUM(AC22:AF22)+SUM(AH22:AL22)+R22+Q22</f>
        <v>0</v>
      </c>
      <c r="AQ22" s="66" t="n">
        <f aca="false">+VLOOKUP(AQ$4,'Precios y Menú'!$C:$E,3,0)</f>
        <v>1699</v>
      </c>
      <c r="AR22" s="66" t="n">
        <f aca="false">+VLOOKUP(AR$4,'Precios y Menú'!$C:$E,3,0)</f>
        <v>1449</v>
      </c>
      <c r="AS22" s="66" t="n">
        <f aca="false">+VLOOKUP(AS$4,'Precios y Menú'!$C:$E,3,0)</f>
        <v>1299</v>
      </c>
      <c r="AT22" s="66" t="n">
        <f aca="false">+VLOOKUP(AT$4,'Precios y Menú'!$C:$E,3,0)</f>
        <v>1399</v>
      </c>
      <c r="AU22" s="66" t="n">
        <f aca="false">+VLOOKUP(AU$4,'Precios y Menú'!$C:$E,3,0)</f>
        <v>120</v>
      </c>
      <c r="AV22" s="66" t="n">
        <f aca="false">+VLOOKUP(AV$4,'Precios y Menú'!$C:$E,3,0)</f>
        <v>390</v>
      </c>
      <c r="AW22" s="66" t="n">
        <f aca="false">+VLOOKUP(AW$4,'Precios y Menú'!$C:$E,3,0)</f>
        <v>325</v>
      </c>
      <c r="AX22" s="66" t="n">
        <f aca="false">+VLOOKUP(AX$4,'Precios y Menú'!$C:$E,3,0)</f>
        <v>800</v>
      </c>
      <c r="AY22" s="66" t="n">
        <f aca="false">+VLOOKUP(AY$4,'Precios y Menú'!$C:$E,3,0)</f>
        <v>0</v>
      </c>
      <c r="BA22" s="56" t="n">
        <f aca="false">+AQ22*N22</f>
        <v>0</v>
      </c>
      <c r="BB22" s="56" t="n">
        <f aca="false">+AR22*O22</f>
        <v>0</v>
      </c>
      <c r="BC22" s="56" t="n">
        <f aca="false">+AS22*P22</f>
        <v>0</v>
      </c>
      <c r="BD22" s="56" t="n">
        <f aca="false">+AT22*Q22</f>
        <v>0</v>
      </c>
      <c r="BE22" s="56" t="n">
        <f aca="false">+AU22*R22</f>
        <v>0</v>
      </c>
      <c r="BF22" s="56" t="n">
        <f aca="false">+AV22*S22</f>
        <v>0</v>
      </c>
      <c r="BG22" s="56" t="n">
        <f aca="false">+AW22*T22</f>
        <v>0</v>
      </c>
      <c r="BH22" s="56" t="n">
        <f aca="false">+AX22*U22</f>
        <v>0</v>
      </c>
      <c r="BI22" s="56" t="n">
        <f aca="false">+AY22*V22</f>
        <v>0</v>
      </c>
      <c r="BJ22" s="56" t="n">
        <f aca="false">+SUM(BA22:BI22)</f>
        <v>0</v>
      </c>
    </row>
    <row r="23" customFormat="false" ht="15.75" hidden="false" customHeight="true" outlineLevel="0" collapsed="false">
      <c r="B23" s="86" t="n">
        <f aca="false">+B22+1</f>
        <v>19</v>
      </c>
      <c r="C23" s="31"/>
      <c r="D23" s="76"/>
      <c r="E23" s="76"/>
      <c r="F23" s="32"/>
      <c r="G23" s="32"/>
      <c r="H23" s="32"/>
      <c r="I23" s="51" t="n">
        <v>0</v>
      </c>
      <c r="J23" s="52" t="n">
        <f aca="false">+I23*K23</f>
        <v>0</v>
      </c>
      <c r="K23" s="52" t="n">
        <f aca="false">+BJ23</f>
        <v>0</v>
      </c>
      <c r="L23" s="53" t="n">
        <f aca="false">+K23-J23+IF(G23="si",'Precios y Menú'!$E$11,0)</f>
        <v>0</v>
      </c>
      <c r="M23" s="54" t="n">
        <f aca="false">+AB23+AG23+AM23</f>
        <v>0</v>
      </c>
      <c r="N23" s="56"/>
      <c r="O23" s="56"/>
      <c r="P23" s="56"/>
      <c r="Q23" s="56"/>
      <c r="R23" s="56"/>
      <c r="S23" s="56"/>
      <c r="T23" s="56"/>
      <c r="U23" s="56"/>
      <c r="V23" s="56"/>
      <c r="W23" s="31"/>
      <c r="X23" s="58"/>
      <c r="Y23" s="58"/>
      <c r="Z23" s="58"/>
      <c r="AA23" s="58"/>
      <c r="AB23" s="58" t="n">
        <f aca="false">+(N23*5)+(O23*3)-SUM(X23:AA23)+S23</f>
        <v>0</v>
      </c>
      <c r="AC23" s="61"/>
      <c r="AD23" s="61"/>
      <c r="AE23" s="61"/>
      <c r="AF23" s="61"/>
      <c r="AG23" s="61" t="n">
        <f aca="false">+(O23*2)+(P23*5)-SUM(AC23:AF23)+T23</f>
        <v>0</v>
      </c>
      <c r="AH23" s="64"/>
      <c r="AI23" s="64"/>
      <c r="AJ23" s="64"/>
      <c r="AK23" s="64"/>
      <c r="AL23" s="64"/>
      <c r="AM23" s="64" t="n">
        <f aca="false">-SUM(AH23:AL23)+SUM(N23:P23)*5+V23</f>
        <v>0</v>
      </c>
      <c r="AN23" s="31"/>
      <c r="AO23" s="87" t="n">
        <f aca="false">+SUM(X23:AA23)+SUM(AC23:AF23)+SUM(AH23:AL23)+R23+Q23</f>
        <v>0</v>
      </c>
      <c r="AQ23" s="66" t="n">
        <f aca="false">+VLOOKUP(AQ$4,'Precios y Menú'!$C:$E,3,0)</f>
        <v>1699</v>
      </c>
      <c r="AR23" s="66" t="n">
        <f aca="false">+VLOOKUP(AR$4,'Precios y Menú'!$C:$E,3,0)</f>
        <v>1449</v>
      </c>
      <c r="AS23" s="66" t="n">
        <f aca="false">+VLOOKUP(AS$4,'Precios y Menú'!$C:$E,3,0)</f>
        <v>1299</v>
      </c>
      <c r="AT23" s="66" t="n">
        <f aca="false">+VLOOKUP(AT$4,'Precios y Menú'!$C:$E,3,0)</f>
        <v>1399</v>
      </c>
      <c r="AU23" s="66" t="n">
        <f aca="false">+VLOOKUP(AU$4,'Precios y Menú'!$C:$E,3,0)</f>
        <v>120</v>
      </c>
      <c r="AV23" s="66" t="n">
        <f aca="false">+VLOOKUP(AV$4,'Precios y Menú'!$C:$E,3,0)</f>
        <v>390</v>
      </c>
      <c r="AW23" s="66" t="n">
        <f aca="false">+VLOOKUP(AW$4,'Precios y Menú'!$C:$E,3,0)</f>
        <v>325</v>
      </c>
      <c r="AX23" s="66" t="n">
        <f aca="false">+VLOOKUP(AX$4,'Precios y Menú'!$C:$E,3,0)</f>
        <v>800</v>
      </c>
      <c r="AY23" s="66" t="n">
        <f aca="false">+VLOOKUP(AY$4,'Precios y Menú'!$C:$E,3,0)</f>
        <v>0</v>
      </c>
      <c r="BA23" s="56" t="n">
        <f aca="false">+AQ23*N23</f>
        <v>0</v>
      </c>
      <c r="BB23" s="56" t="n">
        <f aca="false">+AR23*O23</f>
        <v>0</v>
      </c>
      <c r="BC23" s="56" t="n">
        <f aca="false">+AS23*P23</f>
        <v>0</v>
      </c>
      <c r="BD23" s="56" t="n">
        <f aca="false">+AT23*Q23</f>
        <v>0</v>
      </c>
      <c r="BE23" s="56" t="n">
        <f aca="false">+AU23*R23</f>
        <v>0</v>
      </c>
      <c r="BF23" s="56" t="n">
        <f aca="false">+AV23*S23</f>
        <v>0</v>
      </c>
      <c r="BG23" s="56" t="n">
        <f aca="false">+AW23*T23</f>
        <v>0</v>
      </c>
      <c r="BH23" s="56" t="n">
        <f aca="false">+AX23*U23</f>
        <v>0</v>
      </c>
      <c r="BI23" s="56" t="n">
        <f aca="false">+AY23*V23</f>
        <v>0</v>
      </c>
      <c r="BJ23" s="56" t="n">
        <f aca="false">+SUM(BA23:BI23)</f>
        <v>0</v>
      </c>
    </row>
    <row r="24" customFormat="false" ht="15.75" hidden="false" customHeight="true" outlineLevel="0" collapsed="false">
      <c r="B24" s="95" t="n">
        <f aca="false">+B23+1</f>
        <v>20</v>
      </c>
      <c r="C24" s="96"/>
      <c r="D24" s="97"/>
      <c r="E24" s="97"/>
      <c r="F24" s="98"/>
      <c r="G24" s="98"/>
      <c r="H24" s="98"/>
      <c r="I24" s="51" t="n">
        <v>0</v>
      </c>
      <c r="J24" s="52" t="n">
        <f aca="false">+I24*K24</f>
        <v>0</v>
      </c>
      <c r="K24" s="52" t="n">
        <f aca="false">+BJ24</f>
        <v>0</v>
      </c>
      <c r="L24" s="53" t="n">
        <f aca="false">+K24-J24+IF(G24="si",'Precios y Menú'!$E$11,0)</f>
        <v>0</v>
      </c>
      <c r="M24" s="99" t="n">
        <f aca="false">+AB24+AG24+AM24</f>
        <v>0</v>
      </c>
      <c r="N24" s="100"/>
      <c r="O24" s="100"/>
      <c r="P24" s="100"/>
      <c r="Q24" s="100"/>
      <c r="R24" s="100"/>
      <c r="S24" s="100"/>
      <c r="T24" s="100"/>
      <c r="U24" s="100"/>
      <c r="V24" s="100"/>
      <c r="W24" s="96"/>
      <c r="X24" s="101"/>
      <c r="Y24" s="101"/>
      <c r="Z24" s="101"/>
      <c r="AA24" s="101"/>
      <c r="AB24" s="101" t="n">
        <f aca="false">+(N24*5)+(O24*3)-SUM(X24:AA24)+S24</f>
        <v>0</v>
      </c>
      <c r="AC24" s="102"/>
      <c r="AD24" s="102"/>
      <c r="AE24" s="102"/>
      <c r="AF24" s="102"/>
      <c r="AG24" s="102" t="n">
        <f aca="false">+(O24*2)+(P24*5)-SUM(AC24:AF24)+T24</f>
        <v>0</v>
      </c>
      <c r="AH24" s="103"/>
      <c r="AI24" s="103"/>
      <c r="AJ24" s="103"/>
      <c r="AK24" s="103"/>
      <c r="AL24" s="103"/>
      <c r="AM24" s="103" t="n">
        <f aca="false">-SUM(AH24:AL24)+SUM(N24:P24)*5+V24</f>
        <v>0</v>
      </c>
      <c r="AN24" s="96"/>
      <c r="AO24" s="104" t="n">
        <f aca="false">+SUM(X24:AA24)+SUM(AC24:AF24)+SUM(AH24:AL24)+R24+Q24</f>
        <v>0</v>
      </c>
      <c r="AQ24" s="66" t="n">
        <f aca="false">+VLOOKUP(AQ$4,'Precios y Menú'!$C:$E,3,0)</f>
        <v>1699</v>
      </c>
      <c r="AR24" s="66" t="n">
        <f aca="false">+VLOOKUP(AR$4,'Precios y Menú'!$C:$E,3,0)</f>
        <v>1449</v>
      </c>
      <c r="AS24" s="66" t="n">
        <f aca="false">+VLOOKUP(AS$4,'Precios y Menú'!$C:$E,3,0)</f>
        <v>1299</v>
      </c>
      <c r="AT24" s="66" t="n">
        <f aca="false">+VLOOKUP(AT$4,'Precios y Menú'!$C:$E,3,0)</f>
        <v>1399</v>
      </c>
      <c r="AU24" s="66" t="n">
        <f aca="false">+VLOOKUP(AU$4,'Precios y Menú'!$C:$E,3,0)</f>
        <v>120</v>
      </c>
      <c r="AV24" s="66" t="n">
        <f aca="false">+VLOOKUP(AV$4,'Precios y Menú'!$C:$E,3,0)</f>
        <v>390</v>
      </c>
      <c r="AW24" s="66" t="n">
        <f aca="false">+VLOOKUP(AW$4,'Precios y Menú'!$C:$E,3,0)</f>
        <v>325</v>
      </c>
      <c r="AX24" s="66" t="n">
        <f aca="false">+VLOOKUP(AX$4,'Precios y Menú'!$C:$E,3,0)</f>
        <v>800</v>
      </c>
      <c r="AY24" s="66" t="n">
        <f aca="false">+VLOOKUP(AY$4,'Precios y Menú'!$C:$E,3,0)</f>
        <v>0</v>
      </c>
      <c r="BA24" s="56" t="n">
        <f aca="false">+AQ24*N24</f>
        <v>0</v>
      </c>
      <c r="BB24" s="56" t="n">
        <f aca="false">+AR24*O24</f>
        <v>0</v>
      </c>
      <c r="BC24" s="56" t="n">
        <f aca="false">+AS24*P24</f>
        <v>0</v>
      </c>
      <c r="BD24" s="56" t="n">
        <f aca="false">+AT24*Q24</f>
        <v>0</v>
      </c>
      <c r="BE24" s="56" t="n">
        <f aca="false">+AU24*R24</f>
        <v>0</v>
      </c>
      <c r="BF24" s="56" t="n">
        <f aca="false">+AV24*S24</f>
        <v>0</v>
      </c>
      <c r="BG24" s="56" t="n">
        <f aca="false">+AW24*T24</f>
        <v>0</v>
      </c>
      <c r="BH24" s="56" t="n">
        <f aca="false">+AX24*U24</f>
        <v>0</v>
      </c>
      <c r="BI24" s="56" t="n">
        <f aca="false">+AY24*V24</f>
        <v>0</v>
      </c>
      <c r="BJ24" s="56" t="n">
        <f aca="false">+SUM(BA24:BI24)</f>
        <v>0</v>
      </c>
    </row>
    <row r="25" customFormat="false" ht="15.75" hidden="false" customHeight="true" outlineLevel="0" collapsed="false">
      <c r="D25" s="76"/>
      <c r="E25" s="76"/>
      <c r="F25" s="32"/>
      <c r="G25" s="32"/>
      <c r="H25" s="32"/>
      <c r="I25" s="32"/>
      <c r="J25" s="32"/>
      <c r="K25" s="32"/>
      <c r="L25" s="53"/>
      <c r="M25" s="54"/>
      <c r="N25" s="56"/>
      <c r="O25" s="56"/>
      <c r="P25" s="56"/>
      <c r="Q25" s="56"/>
      <c r="R25" s="56"/>
      <c r="S25" s="56"/>
      <c r="T25" s="56"/>
      <c r="U25" s="56"/>
      <c r="V25" s="56"/>
      <c r="X25" s="58"/>
      <c r="Y25" s="58"/>
      <c r="Z25" s="58"/>
      <c r="AA25" s="58"/>
      <c r="AB25" s="58"/>
      <c r="AC25" s="61"/>
      <c r="AD25" s="61"/>
      <c r="AE25" s="61"/>
      <c r="AF25" s="61"/>
      <c r="AG25" s="61"/>
      <c r="AH25" s="64"/>
      <c r="AI25" s="64"/>
      <c r="AJ25" s="64"/>
      <c r="AK25" s="64"/>
      <c r="AL25" s="64"/>
      <c r="AM25" s="64"/>
      <c r="AO25" s="64"/>
      <c r="AQ25" s="56"/>
      <c r="AR25" s="56"/>
      <c r="AS25" s="56"/>
      <c r="AT25" s="56"/>
      <c r="AU25" s="56"/>
      <c r="AV25" s="56"/>
      <c r="AW25" s="56"/>
      <c r="AX25" s="56"/>
      <c r="AY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</row>
    <row r="26" customFormat="false" ht="15.75" hidden="false" customHeight="true" outlineLevel="0" collapsed="false">
      <c r="D26" s="76"/>
      <c r="E26" s="76"/>
      <c r="F26" s="32"/>
      <c r="G26" s="32"/>
      <c r="H26" s="32"/>
      <c r="I26" s="32"/>
      <c r="J26" s="32"/>
      <c r="K26" s="32"/>
      <c r="L26" s="53"/>
      <c r="M26" s="54"/>
      <c r="N26" s="56"/>
      <c r="O26" s="56"/>
      <c r="P26" s="56"/>
      <c r="Q26" s="56"/>
      <c r="R26" s="56"/>
      <c r="S26" s="56"/>
      <c r="T26" s="56"/>
      <c r="U26" s="56"/>
      <c r="V26" s="56"/>
      <c r="X26" s="58"/>
      <c r="Y26" s="58"/>
      <c r="Z26" s="58"/>
      <c r="AA26" s="58"/>
      <c r="AB26" s="58"/>
      <c r="AC26" s="61"/>
      <c r="AD26" s="61"/>
      <c r="AE26" s="61"/>
      <c r="AF26" s="61"/>
      <c r="AG26" s="61"/>
      <c r="AH26" s="64"/>
      <c r="AI26" s="64"/>
      <c r="AJ26" s="64"/>
      <c r="AK26" s="64"/>
      <c r="AL26" s="64"/>
      <c r="AM26" s="64"/>
      <c r="AO26" s="64"/>
      <c r="AQ26" s="56"/>
      <c r="AR26" s="56"/>
      <c r="AS26" s="56"/>
      <c r="AT26" s="56"/>
      <c r="AU26" s="56"/>
      <c r="AV26" s="56"/>
      <c r="AW26" s="56"/>
      <c r="AX26" s="56"/>
      <c r="AY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</row>
    <row r="27" customFormat="false" ht="15.75" hidden="false" customHeight="true" outlineLevel="0" collapsed="false">
      <c r="D27" s="76"/>
      <c r="E27" s="76"/>
      <c r="F27" s="32"/>
      <c r="G27" s="32"/>
      <c r="H27" s="32"/>
      <c r="I27" s="32"/>
      <c r="J27" s="32"/>
      <c r="K27" s="32"/>
      <c r="L27" s="53"/>
      <c r="M27" s="54"/>
      <c r="N27" s="56"/>
      <c r="O27" s="56"/>
      <c r="P27" s="56"/>
      <c r="Q27" s="56"/>
      <c r="R27" s="56"/>
      <c r="S27" s="56"/>
      <c r="T27" s="56"/>
      <c r="U27" s="56"/>
      <c r="V27" s="56"/>
      <c r="X27" s="58"/>
      <c r="Y27" s="58"/>
      <c r="Z27" s="58"/>
      <c r="AA27" s="58"/>
      <c r="AB27" s="58"/>
      <c r="AC27" s="61"/>
      <c r="AD27" s="61"/>
      <c r="AE27" s="61"/>
      <c r="AF27" s="61"/>
      <c r="AG27" s="61"/>
      <c r="AH27" s="64"/>
      <c r="AI27" s="64"/>
      <c r="AJ27" s="64"/>
      <c r="AK27" s="64"/>
      <c r="AL27" s="64"/>
      <c r="AM27" s="64"/>
      <c r="AO27" s="64"/>
      <c r="AQ27" s="56"/>
      <c r="AR27" s="56"/>
      <c r="AS27" s="56"/>
      <c r="AT27" s="56"/>
      <c r="AU27" s="56"/>
      <c r="AV27" s="56"/>
      <c r="AW27" s="56"/>
      <c r="AX27" s="56"/>
      <c r="AY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</row>
    <row r="28" customFormat="false" ht="15.75" hidden="false" customHeight="true" outlineLevel="0" collapsed="false">
      <c r="D28" s="76"/>
      <c r="E28" s="76"/>
      <c r="F28" s="32"/>
      <c r="G28" s="32"/>
      <c r="H28" s="32"/>
      <c r="I28" s="32"/>
      <c r="J28" s="32"/>
      <c r="K28" s="32"/>
      <c r="L28" s="53"/>
      <c r="M28" s="54"/>
      <c r="N28" s="56"/>
      <c r="O28" s="56"/>
      <c r="P28" s="56"/>
      <c r="Q28" s="56"/>
      <c r="R28" s="56"/>
      <c r="S28" s="56"/>
      <c r="T28" s="56"/>
      <c r="U28" s="56"/>
      <c r="V28" s="56"/>
      <c r="X28" s="58"/>
      <c r="Y28" s="58"/>
      <c r="Z28" s="58"/>
      <c r="AA28" s="58"/>
      <c r="AB28" s="58"/>
      <c r="AC28" s="61"/>
      <c r="AD28" s="61"/>
      <c r="AE28" s="61"/>
      <c r="AF28" s="61"/>
      <c r="AG28" s="61"/>
      <c r="AH28" s="64"/>
      <c r="AI28" s="64"/>
      <c r="AJ28" s="64"/>
      <c r="AK28" s="64"/>
      <c r="AL28" s="64"/>
      <c r="AM28" s="64"/>
      <c r="AO28" s="64"/>
      <c r="AQ28" s="56"/>
      <c r="AR28" s="56"/>
      <c r="AS28" s="56"/>
      <c r="AT28" s="56"/>
      <c r="AU28" s="56"/>
      <c r="AV28" s="56"/>
      <c r="AW28" s="56"/>
      <c r="AX28" s="56"/>
      <c r="AY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</row>
    <row r="29" customFormat="false" ht="15.75" hidden="false" customHeight="true" outlineLevel="0" collapsed="false">
      <c r="D29" s="76"/>
      <c r="E29" s="76"/>
      <c r="F29" s="32"/>
      <c r="G29" s="32"/>
      <c r="H29" s="32"/>
      <c r="I29" s="32"/>
      <c r="J29" s="32"/>
      <c r="K29" s="32"/>
      <c r="L29" s="53"/>
      <c r="M29" s="54"/>
      <c r="N29" s="56"/>
      <c r="O29" s="56"/>
      <c r="P29" s="56"/>
      <c r="Q29" s="56"/>
      <c r="R29" s="56"/>
      <c r="S29" s="56"/>
      <c r="T29" s="56"/>
      <c r="U29" s="56"/>
      <c r="V29" s="56"/>
      <c r="X29" s="58"/>
      <c r="Y29" s="58"/>
      <c r="Z29" s="58"/>
      <c r="AA29" s="58"/>
      <c r="AB29" s="58"/>
      <c r="AC29" s="61"/>
      <c r="AD29" s="61"/>
      <c r="AE29" s="61"/>
      <c r="AF29" s="61"/>
      <c r="AG29" s="61"/>
      <c r="AH29" s="64"/>
      <c r="AI29" s="64"/>
      <c r="AJ29" s="64"/>
      <c r="AK29" s="64"/>
      <c r="AL29" s="64"/>
      <c r="AM29" s="64"/>
      <c r="AO29" s="64"/>
      <c r="AQ29" s="56"/>
      <c r="AR29" s="56"/>
      <c r="AS29" s="56"/>
      <c r="AT29" s="56"/>
      <c r="AU29" s="56"/>
      <c r="AV29" s="56"/>
      <c r="AW29" s="56"/>
      <c r="AX29" s="56"/>
      <c r="AY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</row>
    <row r="30" customFormat="false" ht="15.75" hidden="false" customHeight="true" outlineLevel="0" collapsed="false">
      <c r="D30" s="76"/>
      <c r="E30" s="76"/>
      <c r="F30" s="32"/>
      <c r="G30" s="32"/>
      <c r="H30" s="32"/>
      <c r="I30" s="32"/>
      <c r="J30" s="32"/>
      <c r="K30" s="32"/>
      <c r="L30" s="53"/>
      <c r="M30" s="54"/>
      <c r="N30" s="56"/>
      <c r="O30" s="56"/>
      <c r="P30" s="56"/>
      <c r="Q30" s="56"/>
      <c r="R30" s="56"/>
      <c r="S30" s="56"/>
      <c r="T30" s="56"/>
      <c r="U30" s="56"/>
      <c r="V30" s="56"/>
      <c r="X30" s="58"/>
      <c r="Y30" s="58"/>
      <c r="Z30" s="58"/>
      <c r="AA30" s="58"/>
      <c r="AB30" s="58"/>
      <c r="AC30" s="61"/>
      <c r="AD30" s="61"/>
      <c r="AE30" s="61"/>
      <c r="AF30" s="61"/>
      <c r="AG30" s="61"/>
      <c r="AH30" s="64"/>
      <c r="AI30" s="64"/>
      <c r="AJ30" s="64"/>
      <c r="AK30" s="64"/>
      <c r="AL30" s="64"/>
      <c r="AM30" s="64"/>
      <c r="AO30" s="64"/>
      <c r="AQ30" s="56"/>
      <c r="AR30" s="56"/>
      <c r="AS30" s="56"/>
      <c r="AT30" s="56"/>
      <c r="AU30" s="56"/>
      <c r="AV30" s="56"/>
      <c r="AW30" s="56"/>
      <c r="AX30" s="56"/>
      <c r="AY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</row>
    <row r="31" customFormat="false" ht="15.75" hidden="false" customHeight="true" outlineLevel="0" collapsed="false">
      <c r="D31" s="76"/>
      <c r="E31" s="76"/>
      <c r="F31" s="32"/>
      <c r="G31" s="32"/>
      <c r="H31" s="32"/>
      <c r="I31" s="32"/>
      <c r="J31" s="32"/>
      <c r="K31" s="32"/>
      <c r="L31" s="53"/>
      <c r="M31" s="54"/>
      <c r="N31" s="56"/>
      <c r="O31" s="56"/>
      <c r="P31" s="56"/>
      <c r="Q31" s="56"/>
      <c r="R31" s="56"/>
      <c r="S31" s="56"/>
      <c r="T31" s="56"/>
      <c r="U31" s="56"/>
      <c r="V31" s="56"/>
      <c r="X31" s="58"/>
      <c r="Y31" s="58"/>
      <c r="Z31" s="58"/>
      <c r="AA31" s="58"/>
      <c r="AB31" s="58"/>
      <c r="AC31" s="61"/>
      <c r="AD31" s="61"/>
      <c r="AE31" s="61"/>
      <c r="AF31" s="61"/>
      <c r="AG31" s="61"/>
      <c r="AH31" s="64"/>
      <c r="AI31" s="64"/>
      <c r="AJ31" s="64"/>
      <c r="AK31" s="64"/>
      <c r="AL31" s="64"/>
      <c r="AM31" s="64"/>
      <c r="AO31" s="64"/>
      <c r="AQ31" s="56"/>
      <c r="AR31" s="56"/>
      <c r="AS31" s="56"/>
      <c r="AT31" s="56"/>
      <c r="AU31" s="56"/>
      <c r="AV31" s="56"/>
      <c r="AW31" s="56"/>
      <c r="AX31" s="56"/>
      <c r="AY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</row>
    <row r="32" customFormat="false" ht="15.75" hidden="false" customHeight="true" outlineLevel="0" collapsed="false">
      <c r="D32" s="76"/>
      <c r="E32" s="76"/>
      <c r="F32" s="32"/>
      <c r="G32" s="32"/>
      <c r="H32" s="32"/>
      <c r="I32" s="32"/>
      <c r="J32" s="32"/>
      <c r="K32" s="32"/>
      <c r="L32" s="53"/>
      <c r="M32" s="54"/>
      <c r="N32" s="56"/>
      <c r="O32" s="56"/>
      <c r="P32" s="56"/>
      <c r="Q32" s="56"/>
      <c r="R32" s="56"/>
      <c r="S32" s="56"/>
      <c r="T32" s="56"/>
      <c r="U32" s="56"/>
      <c r="V32" s="56"/>
      <c r="X32" s="58"/>
      <c r="Y32" s="58"/>
      <c r="Z32" s="58"/>
      <c r="AA32" s="58"/>
      <c r="AB32" s="58"/>
      <c r="AC32" s="61"/>
      <c r="AD32" s="61"/>
      <c r="AE32" s="61"/>
      <c r="AF32" s="61"/>
      <c r="AG32" s="61"/>
      <c r="AH32" s="64"/>
      <c r="AI32" s="64"/>
      <c r="AJ32" s="64"/>
      <c r="AK32" s="64"/>
      <c r="AL32" s="64"/>
      <c r="AM32" s="64"/>
      <c r="AO32" s="64"/>
      <c r="AQ32" s="56"/>
      <c r="AR32" s="56"/>
      <c r="AS32" s="56"/>
      <c r="AT32" s="56"/>
      <c r="AU32" s="56"/>
      <c r="AV32" s="56"/>
      <c r="AW32" s="56"/>
      <c r="AX32" s="56"/>
      <c r="AY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</row>
    <row r="33" customFormat="false" ht="15.75" hidden="false" customHeight="true" outlineLevel="0" collapsed="false">
      <c r="D33" s="76"/>
      <c r="E33" s="76"/>
      <c r="F33" s="32"/>
      <c r="G33" s="32"/>
      <c r="H33" s="32"/>
      <c r="I33" s="32"/>
      <c r="J33" s="32"/>
      <c r="K33" s="32"/>
      <c r="L33" s="53"/>
      <c r="M33" s="54"/>
      <c r="N33" s="56"/>
      <c r="O33" s="56"/>
      <c r="P33" s="56"/>
      <c r="Q33" s="56"/>
      <c r="R33" s="56"/>
      <c r="S33" s="56"/>
      <c r="T33" s="56"/>
      <c r="U33" s="56"/>
      <c r="V33" s="56"/>
      <c r="X33" s="58"/>
      <c r="Y33" s="58"/>
      <c r="Z33" s="58"/>
      <c r="AA33" s="58"/>
      <c r="AB33" s="58"/>
      <c r="AC33" s="61"/>
      <c r="AD33" s="61"/>
      <c r="AE33" s="61"/>
      <c r="AF33" s="61"/>
      <c r="AG33" s="61"/>
      <c r="AH33" s="64"/>
      <c r="AI33" s="64"/>
      <c r="AJ33" s="64"/>
      <c r="AK33" s="64"/>
      <c r="AL33" s="64"/>
      <c r="AM33" s="64"/>
      <c r="AO33" s="64"/>
      <c r="AQ33" s="56"/>
      <c r="AR33" s="56"/>
      <c r="AS33" s="56"/>
      <c r="AT33" s="56"/>
      <c r="AU33" s="56"/>
      <c r="AV33" s="56"/>
      <c r="AW33" s="56"/>
      <c r="AX33" s="56"/>
      <c r="AY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</row>
    <row r="34" customFormat="false" ht="15.75" hidden="false" customHeight="true" outlineLevel="0" collapsed="false">
      <c r="D34" s="76"/>
      <c r="E34" s="76"/>
      <c r="F34" s="32"/>
      <c r="G34" s="32"/>
      <c r="H34" s="32"/>
      <c r="I34" s="32"/>
      <c r="J34" s="32"/>
      <c r="K34" s="32"/>
      <c r="L34" s="53"/>
      <c r="M34" s="54"/>
      <c r="N34" s="56"/>
      <c r="O34" s="56"/>
      <c r="P34" s="56"/>
      <c r="Q34" s="56"/>
      <c r="R34" s="56"/>
      <c r="S34" s="56"/>
      <c r="T34" s="56"/>
      <c r="U34" s="56"/>
      <c r="V34" s="56"/>
      <c r="X34" s="58"/>
      <c r="Y34" s="58"/>
      <c r="Z34" s="58"/>
      <c r="AA34" s="58"/>
      <c r="AB34" s="58"/>
      <c r="AC34" s="61"/>
      <c r="AD34" s="61"/>
      <c r="AE34" s="61"/>
      <c r="AF34" s="61"/>
      <c r="AG34" s="61"/>
      <c r="AH34" s="64"/>
      <c r="AI34" s="64"/>
      <c r="AJ34" s="64"/>
      <c r="AK34" s="64"/>
      <c r="AL34" s="64"/>
      <c r="AM34" s="64"/>
      <c r="AO34" s="64"/>
      <c r="AQ34" s="56"/>
      <c r="AR34" s="56"/>
      <c r="AS34" s="56"/>
      <c r="AT34" s="56"/>
      <c r="AU34" s="56"/>
      <c r="AV34" s="56"/>
      <c r="AW34" s="56"/>
      <c r="AX34" s="56"/>
      <c r="AY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</row>
    <row r="35" customFormat="false" ht="15.75" hidden="false" customHeight="true" outlineLevel="0" collapsed="false">
      <c r="D35" s="76"/>
      <c r="E35" s="76"/>
      <c r="F35" s="32"/>
      <c r="G35" s="32"/>
      <c r="H35" s="32"/>
      <c r="I35" s="32"/>
      <c r="J35" s="32"/>
      <c r="K35" s="32"/>
      <c r="L35" s="53"/>
      <c r="M35" s="54"/>
      <c r="N35" s="56"/>
      <c r="O35" s="56"/>
      <c r="P35" s="56"/>
      <c r="Q35" s="56"/>
      <c r="R35" s="56"/>
      <c r="S35" s="56"/>
      <c r="T35" s="56"/>
      <c r="U35" s="56"/>
      <c r="V35" s="56"/>
      <c r="X35" s="58"/>
      <c r="Y35" s="58"/>
      <c r="Z35" s="58"/>
      <c r="AA35" s="58"/>
      <c r="AB35" s="58"/>
      <c r="AC35" s="61"/>
      <c r="AD35" s="61"/>
      <c r="AE35" s="61"/>
      <c r="AF35" s="61"/>
      <c r="AG35" s="61"/>
      <c r="AH35" s="64"/>
      <c r="AI35" s="64"/>
      <c r="AJ35" s="64"/>
      <c r="AK35" s="64"/>
      <c r="AL35" s="64"/>
      <c r="AM35" s="64"/>
      <c r="AO35" s="64"/>
      <c r="AQ35" s="56"/>
      <c r="AR35" s="56"/>
      <c r="AS35" s="56"/>
      <c r="AT35" s="56"/>
      <c r="AU35" s="56"/>
      <c r="AV35" s="56"/>
      <c r="AW35" s="56"/>
      <c r="AX35" s="56"/>
      <c r="AY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</row>
    <row r="36" customFormat="false" ht="15.75" hidden="false" customHeight="true" outlineLevel="0" collapsed="false">
      <c r="D36" s="76"/>
      <c r="E36" s="76"/>
      <c r="F36" s="32"/>
      <c r="G36" s="32"/>
      <c r="H36" s="32"/>
      <c r="I36" s="32"/>
      <c r="J36" s="32"/>
      <c r="K36" s="32"/>
      <c r="L36" s="53"/>
      <c r="M36" s="54"/>
      <c r="N36" s="56"/>
      <c r="O36" s="56"/>
      <c r="P36" s="56"/>
      <c r="Q36" s="56"/>
      <c r="R36" s="56"/>
      <c r="S36" s="56"/>
      <c r="T36" s="56"/>
      <c r="U36" s="56"/>
      <c r="V36" s="56"/>
      <c r="X36" s="58"/>
      <c r="Y36" s="58"/>
      <c r="Z36" s="58"/>
      <c r="AA36" s="58"/>
      <c r="AB36" s="58"/>
      <c r="AC36" s="61"/>
      <c r="AD36" s="61"/>
      <c r="AE36" s="61"/>
      <c r="AF36" s="61"/>
      <c r="AG36" s="61"/>
      <c r="AH36" s="64"/>
      <c r="AI36" s="64"/>
      <c r="AJ36" s="64"/>
      <c r="AK36" s="64"/>
      <c r="AL36" s="64"/>
      <c r="AM36" s="64"/>
      <c r="AO36" s="64"/>
      <c r="AQ36" s="56"/>
      <c r="AR36" s="56"/>
      <c r="AS36" s="56"/>
      <c r="AT36" s="56"/>
      <c r="AU36" s="56"/>
      <c r="AV36" s="56"/>
      <c r="AW36" s="56"/>
      <c r="AX36" s="56"/>
      <c r="AY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</row>
    <row r="37" customFormat="false" ht="15.75" hidden="false" customHeight="true" outlineLevel="0" collapsed="false">
      <c r="D37" s="76"/>
      <c r="E37" s="76"/>
      <c r="F37" s="32"/>
      <c r="G37" s="32"/>
      <c r="H37" s="32"/>
      <c r="I37" s="32"/>
      <c r="J37" s="32"/>
      <c r="K37" s="32"/>
      <c r="L37" s="53"/>
      <c r="M37" s="54"/>
      <c r="N37" s="56"/>
      <c r="O37" s="56"/>
      <c r="P37" s="56"/>
      <c r="Q37" s="56"/>
      <c r="R37" s="56"/>
      <c r="S37" s="56"/>
      <c r="T37" s="56"/>
      <c r="U37" s="56"/>
      <c r="V37" s="56"/>
      <c r="X37" s="58"/>
      <c r="Y37" s="58"/>
      <c r="Z37" s="58"/>
      <c r="AA37" s="58"/>
      <c r="AB37" s="58"/>
      <c r="AC37" s="61"/>
      <c r="AD37" s="61"/>
      <c r="AE37" s="61"/>
      <c r="AF37" s="61"/>
      <c r="AG37" s="61"/>
      <c r="AH37" s="64"/>
      <c r="AI37" s="64"/>
      <c r="AJ37" s="64"/>
      <c r="AK37" s="64"/>
      <c r="AL37" s="64"/>
      <c r="AM37" s="64"/>
      <c r="AO37" s="64"/>
      <c r="AQ37" s="56"/>
      <c r="AR37" s="56"/>
      <c r="AS37" s="56"/>
      <c r="AT37" s="56"/>
      <c r="AU37" s="56"/>
      <c r="AV37" s="56"/>
      <c r="AW37" s="56"/>
      <c r="AX37" s="56"/>
      <c r="AY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</row>
    <row r="38" customFormat="false" ht="15.75" hidden="false" customHeight="true" outlineLevel="0" collapsed="false">
      <c r="D38" s="76"/>
      <c r="E38" s="76"/>
      <c r="F38" s="32"/>
      <c r="G38" s="32"/>
      <c r="H38" s="32"/>
      <c r="I38" s="32"/>
      <c r="J38" s="32"/>
      <c r="K38" s="32"/>
      <c r="L38" s="53"/>
      <c r="M38" s="54"/>
      <c r="N38" s="56"/>
      <c r="O38" s="56"/>
      <c r="P38" s="56"/>
      <c r="Q38" s="56"/>
      <c r="R38" s="56"/>
      <c r="S38" s="56"/>
      <c r="T38" s="56"/>
      <c r="U38" s="56"/>
      <c r="V38" s="56"/>
      <c r="X38" s="58"/>
      <c r="Y38" s="58"/>
      <c r="Z38" s="58"/>
      <c r="AA38" s="58"/>
      <c r="AB38" s="58"/>
      <c r="AC38" s="61"/>
      <c r="AD38" s="61"/>
      <c r="AE38" s="61"/>
      <c r="AF38" s="61"/>
      <c r="AG38" s="61"/>
      <c r="AH38" s="64"/>
      <c r="AI38" s="64"/>
      <c r="AJ38" s="64"/>
      <c r="AK38" s="64"/>
      <c r="AL38" s="64"/>
      <c r="AM38" s="64"/>
      <c r="AO38" s="64"/>
      <c r="AQ38" s="56"/>
      <c r="AR38" s="56"/>
      <c r="AS38" s="56"/>
      <c r="AT38" s="56"/>
      <c r="AU38" s="56"/>
      <c r="AV38" s="56"/>
      <c r="AW38" s="56"/>
      <c r="AX38" s="56"/>
      <c r="AY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</row>
    <row r="39" customFormat="false" ht="15.75" hidden="false" customHeight="true" outlineLevel="0" collapsed="false">
      <c r="D39" s="76"/>
      <c r="E39" s="76"/>
      <c r="F39" s="32"/>
      <c r="G39" s="32"/>
      <c r="H39" s="32"/>
      <c r="I39" s="32"/>
      <c r="J39" s="32"/>
      <c r="K39" s="32"/>
      <c r="L39" s="53"/>
      <c r="M39" s="54"/>
      <c r="N39" s="56"/>
      <c r="O39" s="56"/>
      <c r="P39" s="56"/>
      <c r="Q39" s="56"/>
      <c r="R39" s="56"/>
      <c r="S39" s="56"/>
      <c r="T39" s="56"/>
      <c r="U39" s="56"/>
      <c r="V39" s="56"/>
      <c r="X39" s="58"/>
      <c r="Y39" s="58"/>
      <c r="Z39" s="58"/>
      <c r="AA39" s="58"/>
      <c r="AB39" s="58"/>
      <c r="AC39" s="61"/>
      <c r="AD39" s="61"/>
      <c r="AE39" s="61"/>
      <c r="AF39" s="61"/>
      <c r="AG39" s="61"/>
      <c r="AH39" s="64"/>
      <c r="AI39" s="64"/>
      <c r="AJ39" s="64"/>
      <c r="AK39" s="64"/>
      <c r="AL39" s="64"/>
      <c r="AM39" s="64"/>
      <c r="AO39" s="64"/>
      <c r="AQ39" s="56"/>
      <c r="AR39" s="56"/>
      <c r="AS39" s="56"/>
      <c r="AT39" s="56"/>
      <c r="AU39" s="56"/>
      <c r="AV39" s="56"/>
      <c r="AW39" s="56"/>
      <c r="AX39" s="56"/>
      <c r="AY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</row>
    <row r="40" customFormat="false" ht="15.75" hidden="false" customHeight="true" outlineLevel="0" collapsed="false">
      <c r="D40" s="76"/>
      <c r="E40" s="76"/>
      <c r="F40" s="32"/>
      <c r="G40" s="32"/>
      <c r="H40" s="32"/>
      <c r="I40" s="32"/>
      <c r="J40" s="32"/>
      <c r="K40" s="32"/>
      <c r="L40" s="53"/>
      <c r="M40" s="54"/>
      <c r="N40" s="56"/>
      <c r="O40" s="56"/>
      <c r="P40" s="56"/>
      <c r="Q40" s="56"/>
      <c r="R40" s="56"/>
      <c r="S40" s="56"/>
      <c r="T40" s="56"/>
      <c r="U40" s="56"/>
      <c r="V40" s="56"/>
      <c r="X40" s="58"/>
      <c r="Y40" s="58"/>
      <c r="Z40" s="58"/>
      <c r="AA40" s="58"/>
      <c r="AB40" s="58"/>
      <c r="AC40" s="61"/>
      <c r="AD40" s="61"/>
      <c r="AE40" s="61"/>
      <c r="AF40" s="61"/>
      <c r="AG40" s="61"/>
      <c r="AH40" s="64"/>
      <c r="AI40" s="64"/>
      <c r="AJ40" s="64"/>
      <c r="AK40" s="64"/>
      <c r="AL40" s="64"/>
      <c r="AM40" s="64"/>
      <c r="AO40" s="64"/>
      <c r="AQ40" s="56"/>
      <c r="AR40" s="56"/>
      <c r="AS40" s="56"/>
      <c r="AT40" s="56"/>
      <c r="AU40" s="56"/>
      <c r="AV40" s="56"/>
      <c r="AW40" s="56"/>
      <c r="AX40" s="56"/>
      <c r="AY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</row>
    <row r="41" customFormat="false" ht="15.75" hidden="false" customHeight="true" outlineLevel="0" collapsed="false">
      <c r="D41" s="76"/>
      <c r="E41" s="76"/>
      <c r="F41" s="32"/>
      <c r="G41" s="32"/>
      <c r="H41" s="32"/>
      <c r="I41" s="32"/>
      <c r="J41" s="32"/>
      <c r="K41" s="32"/>
      <c r="L41" s="53"/>
      <c r="M41" s="54"/>
      <c r="N41" s="56"/>
      <c r="O41" s="56"/>
      <c r="P41" s="56"/>
      <c r="Q41" s="56"/>
      <c r="R41" s="56"/>
      <c r="S41" s="56"/>
      <c r="T41" s="56"/>
      <c r="U41" s="56"/>
      <c r="V41" s="56"/>
      <c r="X41" s="58"/>
      <c r="Y41" s="58"/>
      <c r="Z41" s="58"/>
      <c r="AA41" s="58"/>
      <c r="AB41" s="58"/>
      <c r="AC41" s="61"/>
      <c r="AD41" s="61"/>
      <c r="AE41" s="61"/>
      <c r="AF41" s="61"/>
      <c r="AG41" s="61"/>
      <c r="AH41" s="64"/>
      <c r="AI41" s="64"/>
      <c r="AJ41" s="64"/>
      <c r="AK41" s="64"/>
      <c r="AL41" s="64"/>
      <c r="AM41" s="64"/>
      <c r="AO41" s="64"/>
      <c r="AQ41" s="56"/>
      <c r="AR41" s="56"/>
      <c r="AS41" s="56"/>
      <c r="AT41" s="56"/>
      <c r="AU41" s="56"/>
      <c r="AV41" s="56"/>
      <c r="AW41" s="56"/>
      <c r="AX41" s="56"/>
      <c r="AY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</row>
    <row r="42" customFormat="false" ht="15.75" hidden="false" customHeight="true" outlineLevel="0" collapsed="false">
      <c r="D42" s="76"/>
      <c r="E42" s="76"/>
      <c r="F42" s="32"/>
      <c r="G42" s="32"/>
      <c r="H42" s="32"/>
      <c r="I42" s="32"/>
      <c r="J42" s="32"/>
      <c r="K42" s="32"/>
      <c r="L42" s="53"/>
      <c r="M42" s="54"/>
      <c r="N42" s="56"/>
      <c r="O42" s="56"/>
      <c r="P42" s="56"/>
      <c r="Q42" s="56"/>
      <c r="R42" s="56"/>
      <c r="S42" s="56"/>
      <c r="T42" s="56"/>
      <c r="U42" s="56"/>
      <c r="V42" s="56"/>
      <c r="X42" s="58"/>
      <c r="Y42" s="58"/>
      <c r="Z42" s="58"/>
      <c r="AA42" s="58"/>
      <c r="AB42" s="58"/>
      <c r="AC42" s="61"/>
      <c r="AD42" s="61"/>
      <c r="AE42" s="61"/>
      <c r="AF42" s="61"/>
      <c r="AG42" s="61"/>
      <c r="AH42" s="64"/>
      <c r="AI42" s="64"/>
      <c r="AJ42" s="64"/>
      <c r="AK42" s="64"/>
      <c r="AL42" s="64"/>
      <c r="AM42" s="64"/>
      <c r="AO42" s="64"/>
      <c r="AQ42" s="56"/>
      <c r="AR42" s="56"/>
      <c r="AS42" s="56"/>
      <c r="AT42" s="56"/>
      <c r="AU42" s="56"/>
      <c r="AV42" s="56"/>
      <c r="AW42" s="56"/>
      <c r="AX42" s="56"/>
      <c r="AY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</row>
    <row r="43" customFormat="false" ht="15.75" hidden="false" customHeight="true" outlineLevel="0" collapsed="false">
      <c r="D43" s="76"/>
      <c r="E43" s="76"/>
      <c r="F43" s="32"/>
      <c r="G43" s="32"/>
      <c r="H43" s="32"/>
      <c r="I43" s="32"/>
      <c r="J43" s="32"/>
      <c r="K43" s="32"/>
      <c r="L43" s="53"/>
      <c r="M43" s="54"/>
      <c r="N43" s="56"/>
      <c r="O43" s="56"/>
      <c r="P43" s="56"/>
      <c r="Q43" s="56"/>
      <c r="R43" s="56"/>
      <c r="S43" s="56"/>
      <c r="T43" s="56"/>
      <c r="U43" s="56"/>
      <c r="V43" s="56"/>
      <c r="X43" s="58"/>
      <c r="Y43" s="58"/>
      <c r="Z43" s="58"/>
      <c r="AA43" s="58"/>
      <c r="AB43" s="58"/>
      <c r="AC43" s="61"/>
      <c r="AD43" s="61"/>
      <c r="AE43" s="61"/>
      <c r="AF43" s="61"/>
      <c r="AG43" s="61"/>
      <c r="AH43" s="64"/>
      <c r="AI43" s="64"/>
      <c r="AJ43" s="64"/>
      <c r="AK43" s="64"/>
      <c r="AL43" s="64"/>
      <c r="AM43" s="64"/>
      <c r="AO43" s="64"/>
      <c r="AQ43" s="56"/>
      <c r="AR43" s="56"/>
      <c r="AS43" s="56"/>
      <c r="AT43" s="56"/>
      <c r="AU43" s="56"/>
      <c r="AV43" s="56"/>
      <c r="AW43" s="56"/>
      <c r="AX43" s="56"/>
      <c r="AY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</row>
    <row r="44" customFormat="false" ht="15.75" hidden="false" customHeight="true" outlineLevel="0" collapsed="false">
      <c r="D44" s="76"/>
      <c r="E44" s="76"/>
      <c r="F44" s="32"/>
      <c r="G44" s="32"/>
      <c r="H44" s="32"/>
      <c r="I44" s="32"/>
      <c r="J44" s="32"/>
      <c r="K44" s="32"/>
      <c r="L44" s="53"/>
      <c r="M44" s="54"/>
      <c r="N44" s="56"/>
      <c r="O44" s="56"/>
      <c r="P44" s="56"/>
      <c r="Q44" s="56"/>
      <c r="R44" s="56"/>
      <c r="S44" s="56"/>
      <c r="T44" s="56"/>
      <c r="U44" s="56"/>
      <c r="V44" s="56"/>
      <c r="X44" s="58"/>
      <c r="Y44" s="58"/>
      <c r="Z44" s="58"/>
      <c r="AA44" s="58"/>
      <c r="AB44" s="58"/>
      <c r="AC44" s="61"/>
      <c r="AD44" s="61"/>
      <c r="AE44" s="61"/>
      <c r="AF44" s="61"/>
      <c r="AG44" s="61"/>
      <c r="AH44" s="64"/>
      <c r="AI44" s="64"/>
      <c r="AJ44" s="64"/>
      <c r="AK44" s="64"/>
      <c r="AL44" s="64"/>
      <c r="AM44" s="64"/>
      <c r="AO44" s="64"/>
      <c r="AQ44" s="56"/>
      <c r="AR44" s="56"/>
      <c r="AS44" s="56"/>
      <c r="AT44" s="56"/>
      <c r="AU44" s="56"/>
      <c r="AV44" s="56"/>
      <c r="AW44" s="56"/>
      <c r="AX44" s="56"/>
      <c r="AY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</row>
    <row r="45" customFormat="false" ht="15.75" hidden="false" customHeight="true" outlineLevel="0" collapsed="false">
      <c r="D45" s="76"/>
      <c r="E45" s="76"/>
      <c r="F45" s="32"/>
      <c r="G45" s="32"/>
      <c r="H45" s="32"/>
      <c r="I45" s="32"/>
      <c r="J45" s="32"/>
      <c r="K45" s="32"/>
      <c r="L45" s="53"/>
      <c r="M45" s="54"/>
      <c r="N45" s="56"/>
      <c r="O45" s="56"/>
      <c r="P45" s="56"/>
      <c r="Q45" s="56"/>
      <c r="R45" s="56"/>
      <c r="S45" s="56"/>
      <c r="T45" s="56"/>
      <c r="U45" s="56"/>
      <c r="V45" s="56"/>
      <c r="X45" s="58"/>
      <c r="Y45" s="58"/>
      <c r="Z45" s="58"/>
      <c r="AA45" s="58"/>
      <c r="AB45" s="58"/>
      <c r="AC45" s="61"/>
      <c r="AD45" s="61"/>
      <c r="AE45" s="61"/>
      <c r="AF45" s="61"/>
      <c r="AG45" s="61"/>
      <c r="AH45" s="64"/>
      <c r="AI45" s="64"/>
      <c r="AJ45" s="64"/>
      <c r="AK45" s="64"/>
      <c r="AL45" s="64"/>
      <c r="AM45" s="64"/>
      <c r="AO45" s="64"/>
      <c r="AQ45" s="56"/>
      <c r="AR45" s="56"/>
      <c r="AS45" s="56"/>
      <c r="AT45" s="56"/>
      <c r="AU45" s="56"/>
      <c r="AV45" s="56"/>
      <c r="AW45" s="56"/>
      <c r="AX45" s="56"/>
      <c r="AY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</row>
    <row r="46" customFormat="false" ht="15.75" hidden="false" customHeight="true" outlineLevel="0" collapsed="false">
      <c r="D46" s="76"/>
      <c r="E46" s="76"/>
      <c r="F46" s="32"/>
      <c r="G46" s="32"/>
      <c r="H46" s="32"/>
      <c r="I46" s="32"/>
      <c r="J46" s="32"/>
      <c r="K46" s="32"/>
      <c r="L46" s="53"/>
      <c r="M46" s="54"/>
      <c r="N46" s="56"/>
      <c r="O46" s="56"/>
      <c r="P46" s="56"/>
      <c r="Q46" s="56"/>
      <c r="R46" s="56"/>
      <c r="S46" s="56"/>
      <c r="T46" s="56"/>
      <c r="U46" s="56"/>
      <c r="V46" s="56"/>
      <c r="X46" s="58"/>
      <c r="Y46" s="58"/>
      <c r="Z46" s="58"/>
      <c r="AA46" s="58"/>
      <c r="AB46" s="58"/>
      <c r="AC46" s="61"/>
      <c r="AD46" s="61"/>
      <c r="AE46" s="61"/>
      <c r="AF46" s="61"/>
      <c r="AG46" s="61"/>
      <c r="AH46" s="64"/>
      <c r="AI46" s="64"/>
      <c r="AJ46" s="64"/>
      <c r="AK46" s="64"/>
      <c r="AL46" s="64"/>
      <c r="AM46" s="64"/>
      <c r="AO46" s="64"/>
      <c r="AQ46" s="56"/>
      <c r="AR46" s="56"/>
      <c r="AS46" s="56"/>
      <c r="AT46" s="56"/>
      <c r="AU46" s="56"/>
      <c r="AV46" s="56"/>
      <c r="AW46" s="56"/>
      <c r="AX46" s="56"/>
      <c r="AY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</row>
    <row r="47" customFormat="false" ht="15.75" hidden="false" customHeight="true" outlineLevel="0" collapsed="false">
      <c r="D47" s="76"/>
      <c r="E47" s="76"/>
      <c r="F47" s="32"/>
      <c r="G47" s="32"/>
      <c r="H47" s="32"/>
      <c r="I47" s="32"/>
      <c r="J47" s="32"/>
      <c r="K47" s="32"/>
      <c r="L47" s="53"/>
      <c r="M47" s="54"/>
      <c r="N47" s="56"/>
      <c r="O47" s="56"/>
      <c r="P47" s="56"/>
      <c r="Q47" s="56"/>
      <c r="R47" s="56"/>
      <c r="S47" s="56"/>
      <c r="T47" s="56"/>
      <c r="U47" s="56"/>
      <c r="V47" s="56"/>
      <c r="X47" s="58"/>
      <c r="Y47" s="58"/>
      <c r="Z47" s="58"/>
      <c r="AA47" s="58"/>
      <c r="AB47" s="58"/>
      <c r="AC47" s="61"/>
      <c r="AD47" s="61"/>
      <c r="AE47" s="61"/>
      <c r="AF47" s="61"/>
      <c r="AG47" s="61"/>
      <c r="AH47" s="64"/>
      <c r="AI47" s="64"/>
      <c r="AJ47" s="64"/>
      <c r="AK47" s="64"/>
      <c r="AL47" s="64"/>
      <c r="AM47" s="64"/>
      <c r="AO47" s="64"/>
      <c r="AQ47" s="56"/>
      <c r="AR47" s="56"/>
      <c r="AS47" s="56"/>
      <c r="AT47" s="56"/>
      <c r="AU47" s="56"/>
      <c r="AV47" s="56"/>
      <c r="AW47" s="56"/>
      <c r="AX47" s="56"/>
      <c r="AY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</row>
    <row r="48" customFormat="false" ht="15.75" hidden="false" customHeight="true" outlineLevel="0" collapsed="false">
      <c r="D48" s="76"/>
      <c r="E48" s="76"/>
      <c r="F48" s="32"/>
      <c r="G48" s="32"/>
      <c r="H48" s="32"/>
      <c r="I48" s="32"/>
      <c r="J48" s="32"/>
      <c r="K48" s="32"/>
      <c r="L48" s="53"/>
      <c r="M48" s="54"/>
      <c r="N48" s="56"/>
      <c r="O48" s="56"/>
      <c r="P48" s="56"/>
      <c r="Q48" s="56"/>
      <c r="R48" s="56"/>
      <c r="S48" s="56"/>
      <c r="T48" s="56"/>
      <c r="U48" s="56"/>
      <c r="V48" s="56"/>
      <c r="X48" s="58"/>
      <c r="Y48" s="58"/>
      <c r="Z48" s="58"/>
      <c r="AA48" s="58"/>
      <c r="AB48" s="58"/>
      <c r="AC48" s="61"/>
      <c r="AD48" s="61"/>
      <c r="AE48" s="61"/>
      <c r="AF48" s="61"/>
      <c r="AG48" s="61"/>
      <c r="AH48" s="64"/>
      <c r="AI48" s="64"/>
      <c r="AJ48" s="64"/>
      <c r="AK48" s="64"/>
      <c r="AL48" s="64"/>
      <c r="AM48" s="64"/>
      <c r="AO48" s="64"/>
      <c r="AQ48" s="56"/>
      <c r="AR48" s="56"/>
      <c r="AS48" s="56"/>
      <c r="AT48" s="56"/>
      <c r="AU48" s="56"/>
      <c r="AV48" s="56"/>
      <c r="AW48" s="56"/>
      <c r="AX48" s="56"/>
      <c r="AY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</row>
    <row r="49" customFormat="false" ht="15.75" hidden="false" customHeight="true" outlineLevel="0" collapsed="false">
      <c r="D49" s="76"/>
      <c r="E49" s="76"/>
      <c r="F49" s="32"/>
      <c r="G49" s="32"/>
      <c r="H49" s="32"/>
      <c r="I49" s="32"/>
      <c r="J49" s="32"/>
      <c r="K49" s="32"/>
      <c r="L49" s="53"/>
      <c r="M49" s="54"/>
      <c r="N49" s="56"/>
      <c r="O49" s="56"/>
      <c r="P49" s="56"/>
      <c r="Q49" s="56"/>
      <c r="R49" s="56"/>
      <c r="S49" s="56"/>
      <c r="T49" s="56"/>
      <c r="U49" s="56"/>
      <c r="V49" s="56"/>
      <c r="X49" s="58"/>
      <c r="Y49" s="58"/>
      <c r="Z49" s="58"/>
      <c r="AA49" s="58"/>
      <c r="AB49" s="58"/>
      <c r="AC49" s="61"/>
      <c r="AD49" s="61"/>
      <c r="AE49" s="61"/>
      <c r="AF49" s="61"/>
      <c r="AG49" s="61"/>
      <c r="AH49" s="64"/>
      <c r="AI49" s="64"/>
      <c r="AJ49" s="64"/>
      <c r="AK49" s="64"/>
      <c r="AL49" s="64"/>
      <c r="AM49" s="64"/>
      <c r="AO49" s="64"/>
      <c r="AQ49" s="56"/>
      <c r="AR49" s="56"/>
      <c r="AS49" s="56"/>
      <c r="AT49" s="56"/>
      <c r="AU49" s="56"/>
      <c r="AV49" s="56"/>
      <c r="AW49" s="56"/>
      <c r="AX49" s="56"/>
      <c r="AY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</row>
    <row r="50" customFormat="false" ht="15.75" hidden="false" customHeight="true" outlineLevel="0" collapsed="false">
      <c r="D50" s="76"/>
      <c r="E50" s="76"/>
      <c r="F50" s="32"/>
      <c r="G50" s="32"/>
      <c r="H50" s="32"/>
      <c r="I50" s="32"/>
      <c r="J50" s="32"/>
      <c r="K50" s="32"/>
      <c r="L50" s="53"/>
      <c r="M50" s="54"/>
      <c r="N50" s="56"/>
      <c r="O50" s="56"/>
      <c r="P50" s="56"/>
      <c r="Q50" s="56"/>
      <c r="R50" s="56"/>
      <c r="S50" s="56"/>
      <c r="T50" s="56"/>
      <c r="U50" s="56"/>
      <c r="V50" s="56"/>
      <c r="X50" s="58"/>
      <c r="Y50" s="58"/>
      <c r="Z50" s="58"/>
      <c r="AA50" s="58"/>
      <c r="AB50" s="58"/>
      <c r="AC50" s="61"/>
      <c r="AD50" s="61"/>
      <c r="AE50" s="61"/>
      <c r="AF50" s="61"/>
      <c r="AG50" s="61"/>
      <c r="AH50" s="64"/>
      <c r="AI50" s="64"/>
      <c r="AJ50" s="64"/>
      <c r="AK50" s="64"/>
      <c r="AL50" s="64"/>
      <c r="AM50" s="64"/>
      <c r="AO50" s="64"/>
      <c r="AQ50" s="56"/>
      <c r="AR50" s="56"/>
      <c r="AS50" s="56"/>
      <c r="AT50" s="56"/>
      <c r="AU50" s="56"/>
      <c r="AV50" s="56"/>
      <c r="AW50" s="56"/>
      <c r="AX50" s="56"/>
      <c r="AY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</row>
    <row r="51" customFormat="false" ht="15.75" hidden="false" customHeight="true" outlineLevel="0" collapsed="false">
      <c r="D51" s="76"/>
      <c r="E51" s="76"/>
      <c r="F51" s="32"/>
      <c r="G51" s="32"/>
      <c r="H51" s="32"/>
      <c r="I51" s="32"/>
      <c r="J51" s="32"/>
      <c r="K51" s="32"/>
      <c r="L51" s="53"/>
      <c r="M51" s="54"/>
      <c r="N51" s="56"/>
      <c r="O51" s="56"/>
      <c r="P51" s="56"/>
      <c r="Q51" s="56"/>
      <c r="R51" s="56"/>
      <c r="S51" s="56"/>
      <c r="T51" s="56"/>
      <c r="U51" s="56"/>
      <c r="V51" s="56"/>
      <c r="X51" s="58"/>
      <c r="Y51" s="58"/>
      <c r="Z51" s="58"/>
      <c r="AA51" s="58"/>
      <c r="AB51" s="58"/>
      <c r="AC51" s="61"/>
      <c r="AD51" s="61"/>
      <c r="AE51" s="61"/>
      <c r="AF51" s="61"/>
      <c r="AG51" s="61"/>
      <c r="AH51" s="64"/>
      <c r="AI51" s="64"/>
      <c r="AJ51" s="64"/>
      <c r="AK51" s="64"/>
      <c r="AL51" s="64"/>
      <c r="AM51" s="64"/>
      <c r="AO51" s="64"/>
      <c r="AQ51" s="56"/>
      <c r="AR51" s="56"/>
      <c r="AS51" s="56"/>
      <c r="AT51" s="56"/>
      <c r="AU51" s="56"/>
      <c r="AV51" s="56"/>
      <c r="AW51" s="56"/>
      <c r="AX51" s="56"/>
      <c r="AY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</row>
    <row r="52" customFormat="false" ht="15.75" hidden="false" customHeight="true" outlineLevel="0" collapsed="false">
      <c r="D52" s="76"/>
      <c r="E52" s="76"/>
      <c r="F52" s="32"/>
      <c r="G52" s="32"/>
      <c r="H52" s="32"/>
      <c r="I52" s="32"/>
      <c r="J52" s="32"/>
      <c r="K52" s="32"/>
      <c r="L52" s="53"/>
      <c r="M52" s="54"/>
      <c r="N52" s="56"/>
      <c r="O52" s="56"/>
      <c r="P52" s="56"/>
      <c r="Q52" s="56"/>
      <c r="R52" s="56"/>
      <c r="S52" s="56"/>
      <c r="T52" s="56"/>
      <c r="U52" s="56"/>
      <c r="V52" s="56"/>
      <c r="X52" s="58"/>
      <c r="Y52" s="58"/>
      <c r="Z52" s="58"/>
      <c r="AA52" s="58"/>
      <c r="AB52" s="58"/>
      <c r="AC52" s="61"/>
      <c r="AD52" s="61"/>
      <c r="AE52" s="61"/>
      <c r="AF52" s="61"/>
      <c r="AG52" s="61"/>
      <c r="AH52" s="64"/>
      <c r="AI52" s="64"/>
      <c r="AJ52" s="64"/>
      <c r="AK52" s="64"/>
      <c r="AL52" s="64"/>
      <c r="AM52" s="64"/>
      <c r="AO52" s="64"/>
      <c r="AQ52" s="56"/>
      <c r="AR52" s="56"/>
      <c r="AS52" s="56"/>
      <c r="AT52" s="56"/>
      <c r="AU52" s="56"/>
      <c r="AV52" s="56"/>
      <c r="AW52" s="56"/>
      <c r="AX52" s="56"/>
      <c r="AY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</row>
    <row r="53" customFormat="false" ht="15.75" hidden="false" customHeight="true" outlineLevel="0" collapsed="false">
      <c r="D53" s="76"/>
      <c r="E53" s="76"/>
      <c r="F53" s="32"/>
      <c r="G53" s="32"/>
      <c r="H53" s="32"/>
      <c r="I53" s="32"/>
      <c r="J53" s="32"/>
      <c r="K53" s="32"/>
      <c r="L53" s="53"/>
      <c r="M53" s="54"/>
      <c r="N53" s="56"/>
      <c r="O53" s="56"/>
      <c r="P53" s="56"/>
      <c r="Q53" s="56"/>
      <c r="R53" s="56"/>
      <c r="S53" s="56"/>
      <c r="T53" s="56"/>
      <c r="U53" s="56"/>
      <c r="V53" s="56"/>
      <c r="X53" s="58"/>
      <c r="Y53" s="58"/>
      <c r="Z53" s="58"/>
      <c r="AA53" s="58"/>
      <c r="AB53" s="58"/>
      <c r="AC53" s="61"/>
      <c r="AD53" s="61"/>
      <c r="AE53" s="61"/>
      <c r="AF53" s="61"/>
      <c r="AG53" s="61"/>
      <c r="AH53" s="64"/>
      <c r="AI53" s="64"/>
      <c r="AJ53" s="64"/>
      <c r="AK53" s="64"/>
      <c r="AL53" s="64"/>
      <c r="AM53" s="64"/>
      <c r="AO53" s="64"/>
      <c r="AQ53" s="56"/>
      <c r="AR53" s="56"/>
      <c r="AS53" s="56"/>
      <c r="AT53" s="56"/>
      <c r="AU53" s="56"/>
      <c r="AV53" s="56"/>
      <c r="AW53" s="56"/>
      <c r="AX53" s="56"/>
      <c r="AY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</row>
    <row r="54" customFormat="false" ht="15.75" hidden="false" customHeight="true" outlineLevel="0" collapsed="false">
      <c r="D54" s="76"/>
      <c r="E54" s="76"/>
      <c r="F54" s="32"/>
      <c r="G54" s="32"/>
      <c r="H54" s="32"/>
      <c r="I54" s="32"/>
      <c r="J54" s="32"/>
      <c r="K54" s="32"/>
      <c r="L54" s="53"/>
      <c r="M54" s="54"/>
      <c r="N54" s="56"/>
      <c r="O54" s="56"/>
      <c r="P54" s="56"/>
      <c r="Q54" s="56"/>
      <c r="R54" s="56"/>
      <c r="S54" s="56"/>
      <c r="T54" s="56"/>
      <c r="U54" s="56"/>
      <c r="V54" s="56"/>
      <c r="X54" s="58"/>
      <c r="Y54" s="58"/>
      <c r="Z54" s="58"/>
      <c r="AA54" s="58"/>
      <c r="AB54" s="58"/>
      <c r="AC54" s="61"/>
      <c r="AD54" s="61"/>
      <c r="AE54" s="61"/>
      <c r="AF54" s="61"/>
      <c r="AG54" s="61"/>
      <c r="AH54" s="64"/>
      <c r="AI54" s="64"/>
      <c r="AJ54" s="64"/>
      <c r="AK54" s="64"/>
      <c r="AL54" s="64"/>
      <c r="AM54" s="64"/>
      <c r="AO54" s="64"/>
      <c r="AQ54" s="56"/>
      <c r="AR54" s="56"/>
      <c r="AS54" s="56"/>
      <c r="AT54" s="56"/>
      <c r="AU54" s="56"/>
      <c r="AV54" s="56"/>
      <c r="AW54" s="56"/>
      <c r="AX54" s="56"/>
      <c r="AY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</row>
    <row r="55" customFormat="false" ht="15.75" hidden="false" customHeight="true" outlineLevel="0" collapsed="false">
      <c r="D55" s="76"/>
      <c r="E55" s="76"/>
      <c r="F55" s="32"/>
      <c r="G55" s="32"/>
      <c r="H55" s="32"/>
      <c r="I55" s="32"/>
      <c r="J55" s="32"/>
      <c r="K55" s="32"/>
      <c r="L55" s="53"/>
      <c r="M55" s="54"/>
      <c r="N55" s="56"/>
      <c r="O55" s="56"/>
      <c r="P55" s="56"/>
      <c r="Q55" s="56"/>
      <c r="R55" s="56"/>
      <c r="S55" s="56"/>
      <c r="T55" s="56"/>
      <c r="U55" s="56"/>
      <c r="V55" s="56"/>
      <c r="X55" s="58"/>
      <c r="Y55" s="58"/>
      <c r="Z55" s="58"/>
      <c r="AA55" s="58"/>
      <c r="AB55" s="58"/>
      <c r="AC55" s="61"/>
      <c r="AD55" s="61"/>
      <c r="AE55" s="61"/>
      <c r="AF55" s="61"/>
      <c r="AG55" s="61"/>
      <c r="AH55" s="64"/>
      <c r="AI55" s="64"/>
      <c r="AJ55" s="64"/>
      <c r="AK55" s="64"/>
      <c r="AL55" s="64"/>
      <c r="AM55" s="64"/>
      <c r="AO55" s="64"/>
      <c r="AQ55" s="56"/>
      <c r="AR55" s="56"/>
      <c r="AS55" s="56"/>
      <c r="AT55" s="56"/>
      <c r="AU55" s="56"/>
      <c r="AV55" s="56"/>
      <c r="AW55" s="56"/>
      <c r="AX55" s="56"/>
      <c r="AY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</row>
    <row r="56" customFormat="false" ht="15.75" hidden="false" customHeight="true" outlineLevel="0" collapsed="false">
      <c r="D56" s="76"/>
      <c r="E56" s="76"/>
      <c r="F56" s="32"/>
      <c r="G56" s="32"/>
      <c r="H56" s="32"/>
      <c r="I56" s="32"/>
      <c r="J56" s="32"/>
      <c r="K56" s="32"/>
      <c r="L56" s="53"/>
      <c r="M56" s="54"/>
      <c r="N56" s="56"/>
      <c r="O56" s="56"/>
      <c r="P56" s="56"/>
      <c r="Q56" s="56"/>
      <c r="R56" s="56"/>
      <c r="S56" s="56"/>
      <c r="T56" s="56"/>
      <c r="U56" s="56"/>
      <c r="V56" s="56"/>
      <c r="X56" s="58"/>
      <c r="Y56" s="58"/>
      <c r="Z56" s="58"/>
      <c r="AA56" s="58"/>
      <c r="AB56" s="58"/>
      <c r="AC56" s="61"/>
      <c r="AD56" s="61"/>
      <c r="AE56" s="61"/>
      <c r="AF56" s="61"/>
      <c r="AG56" s="61"/>
      <c r="AH56" s="64"/>
      <c r="AI56" s="64"/>
      <c r="AJ56" s="64"/>
      <c r="AK56" s="64"/>
      <c r="AL56" s="64"/>
      <c r="AM56" s="64"/>
      <c r="AO56" s="64"/>
      <c r="AQ56" s="56"/>
      <c r="AR56" s="56"/>
      <c r="AS56" s="56"/>
      <c r="AT56" s="56"/>
      <c r="AU56" s="56"/>
      <c r="AV56" s="56"/>
      <c r="AW56" s="56"/>
      <c r="AX56" s="56"/>
      <c r="AY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</row>
    <row r="57" customFormat="false" ht="15.75" hidden="false" customHeight="true" outlineLevel="0" collapsed="false">
      <c r="D57" s="76"/>
      <c r="E57" s="76"/>
      <c r="F57" s="32"/>
      <c r="G57" s="32"/>
      <c r="H57" s="32"/>
      <c r="I57" s="32"/>
      <c r="J57" s="32"/>
      <c r="K57" s="32"/>
      <c r="L57" s="53"/>
      <c r="M57" s="54"/>
      <c r="N57" s="56"/>
      <c r="O57" s="56"/>
      <c r="P57" s="56"/>
      <c r="Q57" s="56"/>
      <c r="R57" s="56"/>
      <c r="S57" s="56"/>
      <c r="T57" s="56"/>
      <c r="U57" s="56"/>
      <c r="V57" s="56"/>
      <c r="X57" s="58"/>
      <c r="Y57" s="58"/>
      <c r="Z57" s="58"/>
      <c r="AA57" s="58"/>
      <c r="AB57" s="58"/>
      <c r="AC57" s="61"/>
      <c r="AD57" s="61"/>
      <c r="AE57" s="61"/>
      <c r="AF57" s="61"/>
      <c r="AG57" s="61"/>
      <c r="AH57" s="64"/>
      <c r="AI57" s="64"/>
      <c r="AJ57" s="64"/>
      <c r="AK57" s="64"/>
      <c r="AL57" s="64"/>
      <c r="AM57" s="64"/>
      <c r="AO57" s="64"/>
      <c r="AQ57" s="56"/>
      <c r="AR57" s="56"/>
      <c r="AS57" s="56"/>
      <c r="AT57" s="56"/>
      <c r="AU57" s="56"/>
      <c r="AV57" s="56"/>
      <c r="AW57" s="56"/>
      <c r="AX57" s="56"/>
      <c r="AY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</row>
    <row r="58" customFormat="false" ht="15.75" hidden="false" customHeight="true" outlineLevel="0" collapsed="false">
      <c r="D58" s="76"/>
      <c r="E58" s="76"/>
      <c r="F58" s="32"/>
      <c r="G58" s="32"/>
      <c r="H58" s="32"/>
      <c r="I58" s="32"/>
      <c r="J58" s="32"/>
      <c r="K58" s="32"/>
      <c r="L58" s="53"/>
      <c r="M58" s="54"/>
      <c r="N58" s="56"/>
      <c r="O58" s="56"/>
      <c r="P58" s="56"/>
      <c r="Q58" s="56"/>
      <c r="R58" s="56"/>
      <c r="S58" s="56"/>
      <c r="T58" s="56"/>
      <c r="U58" s="56"/>
      <c r="V58" s="56"/>
      <c r="X58" s="58"/>
      <c r="Y58" s="58"/>
      <c r="Z58" s="58"/>
      <c r="AA58" s="58"/>
      <c r="AB58" s="58"/>
      <c r="AC58" s="61"/>
      <c r="AD58" s="61"/>
      <c r="AE58" s="61"/>
      <c r="AF58" s="61"/>
      <c r="AG58" s="61"/>
      <c r="AH58" s="64"/>
      <c r="AI58" s="64"/>
      <c r="AJ58" s="64"/>
      <c r="AK58" s="64"/>
      <c r="AL58" s="64"/>
      <c r="AM58" s="64"/>
      <c r="AO58" s="64"/>
      <c r="AQ58" s="56"/>
      <c r="AR58" s="56"/>
      <c r="AS58" s="56"/>
      <c r="AT58" s="56"/>
      <c r="AU58" s="56"/>
      <c r="AV58" s="56"/>
      <c r="AW58" s="56"/>
      <c r="AX58" s="56"/>
      <c r="AY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</row>
    <row r="59" customFormat="false" ht="15.75" hidden="false" customHeight="true" outlineLevel="0" collapsed="false">
      <c r="D59" s="76"/>
      <c r="E59" s="76"/>
      <c r="F59" s="32"/>
      <c r="G59" s="32"/>
      <c r="H59" s="32"/>
      <c r="I59" s="32"/>
      <c r="J59" s="32"/>
      <c r="K59" s="32"/>
      <c r="L59" s="53"/>
      <c r="M59" s="54"/>
      <c r="N59" s="56"/>
      <c r="O59" s="56"/>
      <c r="P59" s="56"/>
      <c r="Q59" s="56"/>
      <c r="R59" s="56"/>
      <c r="S59" s="56"/>
      <c r="T59" s="56"/>
      <c r="U59" s="56"/>
      <c r="V59" s="56"/>
      <c r="X59" s="58"/>
      <c r="Y59" s="58"/>
      <c r="Z59" s="58"/>
      <c r="AA59" s="58"/>
      <c r="AB59" s="58"/>
      <c r="AC59" s="61"/>
      <c r="AD59" s="61"/>
      <c r="AE59" s="61"/>
      <c r="AF59" s="61"/>
      <c r="AG59" s="61"/>
      <c r="AH59" s="64"/>
      <c r="AI59" s="64"/>
      <c r="AJ59" s="64"/>
      <c r="AK59" s="64"/>
      <c r="AL59" s="64"/>
      <c r="AM59" s="64"/>
      <c r="AO59" s="64"/>
      <c r="AQ59" s="56"/>
      <c r="AR59" s="56"/>
      <c r="AS59" s="56"/>
      <c r="AT59" s="56"/>
      <c r="AU59" s="56"/>
      <c r="AV59" s="56"/>
      <c r="AW59" s="56"/>
      <c r="AX59" s="56"/>
      <c r="AY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</row>
    <row r="60" customFormat="false" ht="15.75" hidden="false" customHeight="true" outlineLevel="0" collapsed="false">
      <c r="D60" s="76"/>
      <c r="E60" s="76"/>
      <c r="F60" s="32"/>
      <c r="G60" s="32"/>
      <c r="H60" s="32"/>
      <c r="I60" s="32"/>
      <c r="J60" s="32"/>
      <c r="K60" s="32"/>
      <c r="L60" s="53"/>
      <c r="M60" s="54"/>
      <c r="N60" s="56"/>
      <c r="O60" s="56"/>
      <c r="P60" s="56"/>
      <c r="Q60" s="56"/>
      <c r="R60" s="56"/>
      <c r="S60" s="56"/>
      <c r="T60" s="56"/>
      <c r="U60" s="56"/>
      <c r="V60" s="56"/>
      <c r="X60" s="58"/>
      <c r="Y60" s="58"/>
      <c r="Z60" s="58"/>
      <c r="AA60" s="58"/>
      <c r="AB60" s="58"/>
      <c r="AC60" s="61"/>
      <c r="AD60" s="61"/>
      <c r="AE60" s="61"/>
      <c r="AF60" s="61"/>
      <c r="AG60" s="61"/>
      <c r="AH60" s="64"/>
      <c r="AI60" s="64"/>
      <c r="AJ60" s="64"/>
      <c r="AK60" s="64"/>
      <c r="AL60" s="64"/>
      <c r="AM60" s="64"/>
      <c r="AO60" s="64"/>
      <c r="AQ60" s="56"/>
      <c r="AR60" s="56"/>
      <c r="AS60" s="56"/>
      <c r="AT60" s="56"/>
      <c r="AU60" s="56"/>
      <c r="AV60" s="56"/>
      <c r="AW60" s="56"/>
      <c r="AX60" s="56"/>
      <c r="AY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</row>
    <row r="61" customFormat="false" ht="15.75" hidden="false" customHeight="true" outlineLevel="0" collapsed="false">
      <c r="D61" s="76"/>
      <c r="E61" s="76"/>
      <c r="F61" s="32"/>
      <c r="G61" s="32"/>
      <c r="H61" s="32"/>
      <c r="I61" s="32"/>
      <c r="J61" s="32"/>
      <c r="K61" s="32"/>
      <c r="L61" s="53"/>
      <c r="M61" s="54"/>
      <c r="N61" s="56"/>
      <c r="O61" s="56"/>
      <c r="P61" s="56"/>
      <c r="Q61" s="56"/>
      <c r="R61" s="56"/>
      <c r="S61" s="56"/>
      <c r="T61" s="56"/>
      <c r="U61" s="56"/>
      <c r="V61" s="56"/>
      <c r="X61" s="58"/>
      <c r="Y61" s="58"/>
      <c r="Z61" s="58"/>
      <c r="AA61" s="58"/>
      <c r="AB61" s="58"/>
      <c r="AC61" s="61"/>
      <c r="AD61" s="61"/>
      <c r="AE61" s="61"/>
      <c r="AF61" s="61"/>
      <c r="AG61" s="61"/>
      <c r="AH61" s="64"/>
      <c r="AI61" s="64"/>
      <c r="AJ61" s="64"/>
      <c r="AK61" s="64"/>
      <c r="AL61" s="64"/>
      <c r="AM61" s="64"/>
      <c r="AO61" s="64"/>
      <c r="AQ61" s="56"/>
      <c r="AR61" s="56"/>
      <c r="AS61" s="56"/>
      <c r="AT61" s="56"/>
      <c r="AU61" s="56"/>
      <c r="AV61" s="56"/>
      <c r="AW61" s="56"/>
      <c r="AX61" s="56"/>
      <c r="AY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</row>
    <row r="62" customFormat="false" ht="15.75" hidden="false" customHeight="true" outlineLevel="0" collapsed="false">
      <c r="D62" s="76"/>
      <c r="E62" s="76"/>
      <c r="F62" s="32"/>
      <c r="G62" s="32"/>
      <c r="H62" s="32"/>
      <c r="I62" s="32"/>
      <c r="J62" s="32"/>
      <c r="K62" s="32"/>
      <c r="L62" s="53"/>
      <c r="M62" s="54"/>
      <c r="N62" s="56"/>
      <c r="O62" s="56"/>
      <c r="P62" s="56"/>
      <c r="Q62" s="56"/>
      <c r="R62" s="56"/>
      <c r="S62" s="56"/>
      <c r="T62" s="56"/>
      <c r="U62" s="56"/>
      <c r="V62" s="56"/>
      <c r="X62" s="58"/>
      <c r="Y62" s="58"/>
      <c r="Z62" s="58"/>
      <c r="AA62" s="58"/>
      <c r="AB62" s="58"/>
      <c r="AC62" s="61"/>
      <c r="AD62" s="61"/>
      <c r="AE62" s="61"/>
      <c r="AF62" s="61"/>
      <c r="AG62" s="61"/>
      <c r="AH62" s="64"/>
      <c r="AI62" s="64"/>
      <c r="AJ62" s="64"/>
      <c r="AK62" s="64"/>
      <c r="AL62" s="64"/>
      <c r="AM62" s="64"/>
      <c r="AO62" s="64"/>
      <c r="AQ62" s="56"/>
      <c r="AR62" s="56"/>
      <c r="AS62" s="56"/>
      <c r="AT62" s="56"/>
      <c r="AU62" s="56"/>
      <c r="AV62" s="56"/>
      <c r="AW62" s="56"/>
      <c r="AX62" s="56"/>
      <c r="AY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</row>
    <row r="63" customFormat="false" ht="15.75" hidden="false" customHeight="true" outlineLevel="0" collapsed="false">
      <c r="D63" s="76"/>
      <c r="E63" s="76"/>
      <c r="F63" s="32"/>
      <c r="G63" s="32"/>
      <c r="H63" s="32"/>
      <c r="I63" s="32"/>
      <c r="J63" s="32"/>
      <c r="K63" s="32"/>
      <c r="L63" s="53"/>
      <c r="M63" s="54"/>
      <c r="N63" s="56"/>
      <c r="O63" s="56"/>
      <c r="P63" s="56"/>
      <c r="Q63" s="56"/>
      <c r="R63" s="56"/>
      <c r="S63" s="56"/>
      <c r="T63" s="56"/>
      <c r="U63" s="56"/>
      <c r="V63" s="56"/>
      <c r="X63" s="58"/>
      <c r="Y63" s="58"/>
      <c r="Z63" s="58"/>
      <c r="AA63" s="58"/>
      <c r="AB63" s="58"/>
      <c r="AC63" s="61"/>
      <c r="AD63" s="61"/>
      <c r="AE63" s="61"/>
      <c r="AF63" s="61"/>
      <c r="AG63" s="61"/>
      <c r="AH63" s="64"/>
      <c r="AI63" s="64"/>
      <c r="AJ63" s="64"/>
      <c r="AK63" s="64"/>
      <c r="AL63" s="64"/>
      <c r="AM63" s="64"/>
      <c r="AO63" s="64"/>
      <c r="AQ63" s="56"/>
      <c r="AR63" s="56"/>
      <c r="AS63" s="56"/>
      <c r="AT63" s="56"/>
      <c r="AU63" s="56"/>
      <c r="AV63" s="56"/>
      <c r="AW63" s="56"/>
      <c r="AX63" s="56"/>
      <c r="AY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</row>
    <row r="64" customFormat="false" ht="15.75" hidden="false" customHeight="true" outlineLevel="0" collapsed="false">
      <c r="D64" s="76"/>
      <c r="E64" s="76"/>
      <c r="F64" s="32"/>
      <c r="G64" s="32"/>
      <c r="H64" s="32"/>
      <c r="I64" s="32"/>
      <c r="J64" s="32"/>
      <c r="K64" s="32"/>
      <c r="L64" s="53"/>
      <c r="M64" s="54"/>
      <c r="N64" s="56"/>
      <c r="O64" s="56"/>
      <c r="P64" s="56"/>
      <c r="Q64" s="56"/>
      <c r="R64" s="56"/>
      <c r="S64" s="56"/>
      <c r="T64" s="56"/>
      <c r="U64" s="56"/>
      <c r="V64" s="56"/>
      <c r="X64" s="58"/>
      <c r="Y64" s="58"/>
      <c r="Z64" s="58"/>
      <c r="AA64" s="58"/>
      <c r="AB64" s="58"/>
      <c r="AC64" s="61"/>
      <c r="AD64" s="61"/>
      <c r="AE64" s="61"/>
      <c r="AF64" s="61"/>
      <c r="AG64" s="61"/>
      <c r="AH64" s="64"/>
      <c r="AI64" s="64"/>
      <c r="AJ64" s="64"/>
      <c r="AK64" s="64"/>
      <c r="AL64" s="64"/>
      <c r="AM64" s="64"/>
      <c r="AO64" s="64"/>
      <c r="AQ64" s="56"/>
      <c r="AR64" s="56"/>
      <c r="AS64" s="56"/>
      <c r="AT64" s="56"/>
      <c r="AU64" s="56"/>
      <c r="AV64" s="56"/>
      <c r="AW64" s="56"/>
      <c r="AX64" s="56"/>
      <c r="AY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</row>
    <row r="65" customFormat="false" ht="15.75" hidden="false" customHeight="true" outlineLevel="0" collapsed="false">
      <c r="D65" s="76"/>
      <c r="E65" s="76"/>
      <c r="F65" s="32"/>
      <c r="G65" s="32"/>
      <c r="H65" s="32"/>
      <c r="I65" s="32"/>
      <c r="J65" s="32"/>
      <c r="K65" s="32"/>
      <c r="L65" s="53"/>
      <c r="M65" s="54"/>
      <c r="N65" s="56"/>
      <c r="O65" s="56"/>
      <c r="P65" s="56"/>
      <c r="Q65" s="56"/>
      <c r="R65" s="56"/>
      <c r="S65" s="56"/>
      <c r="T65" s="56"/>
      <c r="U65" s="56"/>
      <c r="V65" s="56"/>
      <c r="X65" s="58"/>
      <c r="Y65" s="58"/>
      <c r="Z65" s="58"/>
      <c r="AA65" s="58"/>
      <c r="AB65" s="58"/>
      <c r="AC65" s="61"/>
      <c r="AD65" s="61"/>
      <c r="AE65" s="61"/>
      <c r="AF65" s="61"/>
      <c r="AG65" s="61"/>
      <c r="AH65" s="64"/>
      <c r="AI65" s="64"/>
      <c r="AJ65" s="64"/>
      <c r="AK65" s="64"/>
      <c r="AL65" s="64"/>
      <c r="AM65" s="64"/>
      <c r="AO65" s="64"/>
      <c r="AQ65" s="56"/>
      <c r="AR65" s="56"/>
      <c r="AS65" s="56"/>
      <c r="AT65" s="56"/>
      <c r="AU65" s="56"/>
      <c r="AV65" s="56"/>
      <c r="AW65" s="56"/>
      <c r="AX65" s="56"/>
      <c r="AY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</row>
    <row r="66" customFormat="false" ht="15.75" hidden="false" customHeight="true" outlineLevel="0" collapsed="false">
      <c r="D66" s="76"/>
      <c r="E66" s="76"/>
      <c r="F66" s="32"/>
      <c r="G66" s="32"/>
      <c r="H66" s="32"/>
      <c r="I66" s="32"/>
      <c r="J66" s="32"/>
      <c r="K66" s="32"/>
      <c r="L66" s="53"/>
      <c r="M66" s="54"/>
      <c r="N66" s="56"/>
      <c r="O66" s="56"/>
      <c r="P66" s="56"/>
      <c r="Q66" s="56"/>
      <c r="R66" s="56"/>
      <c r="S66" s="56"/>
      <c r="T66" s="56"/>
      <c r="U66" s="56"/>
      <c r="V66" s="56"/>
      <c r="X66" s="58"/>
      <c r="Y66" s="58"/>
      <c r="Z66" s="58"/>
      <c r="AA66" s="58"/>
      <c r="AB66" s="58"/>
      <c r="AC66" s="61"/>
      <c r="AD66" s="61"/>
      <c r="AE66" s="61"/>
      <c r="AF66" s="61"/>
      <c r="AG66" s="61"/>
      <c r="AH66" s="64"/>
      <c r="AI66" s="64"/>
      <c r="AJ66" s="64"/>
      <c r="AK66" s="64"/>
      <c r="AL66" s="64"/>
      <c r="AM66" s="64"/>
      <c r="AO66" s="64"/>
      <c r="AQ66" s="56"/>
      <c r="AR66" s="56"/>
      <c r="AS66" s="56"/>
      <c r="AT66" s="56"/>
      <c r="AU66" s="56"/>
      <c r="AV66" s="56"/>
      <c r="AW66" s="56"/>
      <c r="AX66" s="56"/>
      <c r="AY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</row>
    <row r="67" customFormat="false" ht="15.75" hidden="false" customHeight="true" outlineLevel="0" collapsed="false">
      <c r="D67" s="76"/>
      <c r="E67" s="76"/>
      <c r="F67" s="32"/>
      <c r="G67" s="32"/>
      <c r="H67" s="32"/>
      <c r="I67" s="32"/>
      <c r="J67" s="32"/>
      <c r="K67" s="32"/>
      <c r="L67" s="53"/>
      <c r="M67" s="54"/>
      <c r="N67" s="56"/>
      <c r="O67" s="56"/>
      <c r="P67" s="56"/>
      <c r="Q67" s="56"/>
      <c r="R67" s="56"/>
      <c r="S67" s="56"/>
      <c r="T67" s="56"/>
      <c r="U67" s="56"/>
      <c r="V67" s="56"/>
      <c r="X67" s="58"/>
      <c r="Y67" s="58"/>
      <c r="Z67" s="58"/>
      <c r="AA67" s="58"/>
      <c r="AB67" s="58"/>
      <c r="AC67" s="61"/>
      <c r="AD67" s="61"/>
      <c r="AE67" s="61"/>
      <c r="AF67" s="61"/>
      <c r="AG67" s="61"/>
      <c r="AH67" s="64"/>
      <c r="AI67" s="64"/>
      <c r="AJ67" s="64"/>
      <c r="AK67" s="64"/>
      <c r="AL67" s="64"/>
      <c r="AM67" s="64"/>
      <c r="AO67" s="64"/>
      <c r="AQ67" s="56"/>
      <c r="AR67" s="56"/>
      <c r="AS67" s="56"/>
      <c r="AT67" s="56"/>
      <c r="AU67" s="56"/>
      <c r="AV67" s="56"/>
      <c r="AW67" s="56"/>
      <c r="AX67" s="56"/>
      <c r="AY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</row>
    <row r="68" customFormat="false" ht="15.75" hidden="false" customHeight="true" outlineLevel="0" collapsed="false">
      <c r="D68" s="76"/>
      <c r="E68" s="76"/>
      <c r="F68" s="32"/>
      <c r="G68" s="32"/>
      <c r="H68" s="32"/>
      <c r="I68" s="32"/>
      <c r="J68" s="32"/>
      <c r="K68" s="32"/>
      <c r="L68" s="53"/>
      <c r="M68" s="54"/>
      <c r="N68" s="56"/>
      <c r="O68" s="56"/>
      <c r="P68" s="56"/>
      <c r="Q68" s="56"/>
      <c r="R68" s="56"/>
      <c r="S68" s="56"/>
      <c r="T68" s="56"/>
      <c r="U68" s="56"/>
      <c r="V68" s="56"/>
      <c r="X68" s="58"/>
      <c r="Y68" s="58"/>
      <c r="Z68" s="58"/>
      <c r="AA68" s="58"/>
      <c r="AB68" s="58"/>
      <c r="AC68" s="61"/>
      <c r="AD68" s="61"/>
      <c r="AE68" s="61"/>
      <c r="AF68" s="61"/>
      <c r="AG68" s="61"/>
      <c r="AH68" s="64"/>
      <c r="AI68" s="64"/>
      <c r="AJ68" s="64"/>
      <c r="AK68" s="64"/>
      <c r="AL68" s="64"/>
      <c r="AM68" s="64"/>
      <c r="AO68" s="64"/>
      <c r="AQ68" s="56"/>
      <c r="AR68" s="56"/>
      <c r="AS68" s="56"/>
      <c r="AT68" s="56"/>
      <c r="AU68" s="56"/>
      <c r="AV68" s="56"/>
      <c r="AW68" s="56"/>
      <c r="AX68" s="56"/>
      <c r="AY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</row>
    <row r="69" customFormat="false" ht="15.75" hidden="false" customHeight="true" outlineLevel="0" collapsed="false">
      <c r="D69" s="76"/>
      <c r="E69" s="76"/>
      <c r="F69" s="32"/>
      <c r="G69" s="32"/>
      <c r="H69" s="32"/>
      <c r="I69" s="32"/>
      <c r="J69" s="32"/>
      <c r="K69" s="32"/>
      <c r="L69" s="53"/>
      <c r="M69" s="54"/>
      <c r="N69" s="56"/>
      <c r="O69" s="56"/>
      <c r="P69" s="56"/>
      <c r="Q69" s="56"/>
      <c r="R69" s="56"/>
      <c r="S69" s="56"/>
      <c r="T69" s="56"/>
      <c r="U69" s="56"/>
      <c r="V69" s="56"/>
      <c r="X69" s="58"/>
      <c r="Y69" s="58"/>
      <c r="Z69" s="58"/>
      <c r="AA69" s="58"/>
      <c r="AB69" s="58"/>
      <c r="AC69" s="61"/>
      <c r="AD69" s="61"/>
      <c r="AE69" s="61"/>
      <c r="AF69" s="61"/>
      <c r="AG69" s="61"/>
      <c r="AH69" s="64"/>
      <c r="AI69" s="64"/>
      <c r="AJ69" s="64"/>
      <c r="AK69" s="64"/>
      <c r="AL69" s="64"/>
      <c r="AM69" s="64"/>
      <c r="AO69" s="64"/>
      <c r="AQ69" s="56"/>
      <c r="AR69" s="56"/>
      <c r="AS69" s="56"/>
      <c r="AT69" s="56"/>
      <c r="AU69" s="56"/>
      <c r="AV69" s="56"/>
      <c r="AW69" s="56"/>
      <c r="AX69" s="56"/>
      <c r="AY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</row>
    <row r="70" customFormat="false" ht="15.75" hidden="false" customHeight="true" outlineLevel="0" collapsed="false">
      <c r="D70" s="76"/>
      <c r="E70" s="76"/>
      <c r="F70" s="32"/>
      <c r="G70" s="32"/>
      <c r="H70" s="32"/>
      <c r="I70" s="32"/>
      <c r="J70" s="32"/>
      <c r="K70" s="32"/>
      <c r="L70" s="53"/>
      <c r="M70" s="54"/>
      <c r="N70" s="56"/>
      <c r="O70" s="56"/>
      <c r="P70" s="56"/>
      <c r="Q70" s="56"/>
      <c r="R70" s="56"/>
      <c r="S70" s="56"/>
      <c r="T70" s="56"/>
      <c r="U70" s="56"/>
      <c r="V70" s="56"/>
      <c r="X70" s="58"/>
      <c r="Y70" s="58"/>
      <c r="Z70" s="58"/>
      <c r="AA70" s="58"/>
      <c r="AB70" s="58"/>
      <c r="AC70" s="61"/>
      <c r="AD70" s="61"/>
      <c r="AE70" s="61"/>
      <c r="AF70" s="61"/>
      <c r="AG70" s="61"/>
      <c r="AH70" s="64"/>
      <c r="AI70" s="64"/>
      <c r="AJ70" s="64"/>
      <c r="AK70" s="64"/>
      <c r="AL70" s="64"/>
      <c r="AM70" s="64"/>
      <c r="AO70" s="64"/>
      <c r="AQ70" s="56"/>
      <c r="AR70" s="56"/>
      <c r="AS70" s="56"/>
      <c r="AT70" s="56"/>
      <c r="AU70" s="56"/>
      <c r="AV70" s="56"/>
      <c r="AW70" s="56"/>
      <c r="AX70" s="56"/>
      <c r="AY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</row>
    <row r="71" customFormat="false" ht="15.75" hidden="false" customHeight="true" outlineLevel="0" collapsed="false">
      <c r="D71" s="76"/>
      <c r="E71" s="76"/>
      <c r="F71" s="32"/>
      <c r="G71" s="32"/>
      <c r="H71" s="32"/>
      <c r="I71" s="32"/>
      <c r="J71" s="32"/>
      <c r="K71" s="32"/>
      <c r="L71" s="53"/>
      <c r="M71" s="54"/>
      <c r="N71" s="56"/>
      <c r="O71" s="56"/>
      <c r="P71" s="56"/>
      <c r="Q71" s="56"/>
      <c r="R71" s="56"/>
      <c r="S71" s="56"/>
      <c r="T71" s="56"/>
      <c r="U71" s="56"/>
      <c r="V71" s="56"/>
      <c r="X71" s="58"/>
      <c r="Y71" s="58"/>
      <c r="Z71" s="58"/>
      <c r="AA71" s="58"/>
      <c r="AB71" s="58"/>
      <c r="AC71" s="61"/>
      <c r="AD71" s="61"/>
      <c r="AE71" s="61"/>
      <c r="AF71" s="61"/>
      <c r="AG71" s="61"/>
      <c r="AH71" s="64"/>
      <c r="AI71" s="64"/>
      <c r="AJ71" s="64"/>
      <c r="AK71" s="64"/>
      <c r="AL71" s="64"/>
      <c r="AM71" s="64"/>
      <c r="AO71" s="64"/>
      <c r="AQ71" s="56"/>
      <c r="AR71" s="56"/>
      <c r="AS71" s="56"/>
      <c r="AT71" s="56"/>
      <c r="AU71" s="56"/>
      <c r="AV71" s="56"/>
      <c r="AW71" s="56"/>
      <c r="AX71" s="56"/>
      <c r="AY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</row>
    <row r="72" customFormat="false" ht="15.75" hidden="false" customHeight="true" outlineLevel="0" collapsed="false">
      <c r="D72" s="76"/>
      <c r="E72" s="76"/>
      <c r="F72" s="32"/>
      <c r="G72" s="32"/>
      <c r="H72" s="32"/>
      <c r="I72" s="32"/>
      <c r="J72" s="32"/>
      <c r="K72" s="32"/>
      <c r="L72" s="53"/>
      <c r="M72" s="54"/>
      <c r="N72" s="56"/>
      <c r="O72" s="56"/>
      <c r="P72" s="56"/>
      <c r="Q72" s="56"/>
      <c r="R72" s="56"/>
      <c r="S72" s="56"/>
      <c r="T72" s="56"/>
      <c r="U72" s="56"/>
      <c r="V72" s="56"/>
      <c r="X72" s="58"/>
      <c r="Y72" s="58"/>
      <c r="Z72" s="58"/>
      <c r="AA72" s="58"/>
      <c r="AB72" s="58"/>
      <c r="AC72" s="61"/>
      <c r="AD72" s="61"/>
      <c r="AE72" s="61"/>
      <c r="AF72" s="61"/>
      <c r="AG72" s="61"/>
      <c r="AH72" s="64"/>
      <c r="AI72" s="64"/>
      <c r="AJ72" s="64"/>
      <c r="AK72" s="64"/>
      <c r="AL72" s="64"/>
      <c r="AM72" s="64"/>
      <c r="AO72" s="64"/>
      <c r="AQ72" s="56"/>
      <c r="AR72" s="56"/>
      <c r="AS72" s="56"/>
      <c r="AT72" s="56"/>
      <c r="AU72" s="56"/>
      <c r="AV72" s="56"/>
      <c r="AW72" s="56"/>
      <c r="AX72" s="56"/>
      <c r="AY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</row>
    <row r="73" customFormat="false" ht="15.75" hidden="false" customHeight="true" outlineLevel="0" collapsed="false">
      <c r="D73" s="76"/>
      <c r="E73" s="76"/>
      <c r="F73" s="32"/>
      <c r="G73" s="32"/>
      <c r="H73" s="32"/>
      <c r="I73" s="32"/>
      <c r="J73" s="32"/>
      <c r="K73" s="32"/>
      <c r="L73" s="53"/>
      <c r="M73" s="54"/>
      <c r="N73" s="56"/>
      <c r="O73" s="56"/>
      <c r="P73" s="56"/>
      <c r="Q73" s="56"/>
      <c r="R73" s="56"/>
      <c r="S73" s="56"/>
      <c r="T73" s="56"/>
      <c r="U73" s="56"/>
      <c r="V73" s="56"/>
      <c r="X73" s="58"/>
      <c r="Y73" s="58"/>
      <c r="Z73" s="58"/>
      <c r="AA73" s="58"/>
      <c r="AB73" s="58"/>
      <c r="AC73" s="61"/>
      <c r="AD73" s="61"/>
      <c r="AE73" s="61"/>
      <c r="AF73" s="61"/>
      <c r="AG73" s="61"/>
      <c r="AH73" s="64"/>
      <c r="AI73" s="64"/>
      <c r="AJ73" s="64"/>
      <c r="AK73" s="64"/>
      <c r="AL73" s="64"/>
      <c r="AM73" s="64"/>
      <c r="AO73" s="64"/>
      <c r="AQ73" s="56"/>
      <c r="AR73" s="56"/>
      <c r="AS73" s="56"/>
      <c r="AT73" s="56"/>
      <c r="AU73" s="56"/>
      <c r="AV73" s="56"/>
      <c r="AW73" s="56"/>
      <c r="AX73" s="56"/>
      <c r="AY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</row>
    <row r="74" customFormat="false" ht="15.75" hidden="false" customHeight="true" outlineLevel="0" collapsed="false">
      <c r="D74" s="76"/>
      <c r="E74" s="76"/>
      <c r="F74" s="32"/>
      <c r="G74" s="32"/>
      <c r="H74" s="32"/>
      <c r="I74" s="32"/>
      <c r="J74" s="32"/>
      <c r="K74" s="32"/>
      <c r="L74" s="53"/>
      <c r="M74" s="54"/>
      <c r="N74" s="56"/>
      <c r="O74" s="56"/>
      <c r="P74" s="56"/>
      <c r="Q74" s="56"/>
      <c r="R74" s="56"/>
      <c r="S74" s="56"/>
      <c r="T74" s="56"/>
      <c r="U74" s="56"/>
      <c r="V74" s="56"/>
      <c r="X74" s="58"/>
      <c r="Y74" s="58"/>
      <c r="Z74" s="58"/>
      <c r="AA74" s="58"/>
      <c r="AB74" s="58"/>
      <c r="AC74" s="61"/>
      <c r="AD74" s="61"/>
      <c r="AE74" s="61"/>
      <c r="AF74" s="61"/>
      <c r="AG74" s="61"/>
      <c r="AH74" s="64"/>
      <c r="AI74" s="64"/>
      <c r="AJ74" s="64"/>
      <c r="AK74" s="64"/>
      <c r="AL74" s="64"/>
      <c r="AM74" s="64"/>
      <c r="AO74" s="64"/>
      <c r="AQ74" s="56"/>
      <c r="AR74" s="56"/>
      <c r="AS74" s="56"/>
      <c r="AT74" s="56"/>
      <c r="AU74" s="56"/>
      <c r="AV74" s="56"/>
      <c r="AW74" s="56"/>
      <c r="AX74" s="56"/>
      <c r="AY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</row>
    <row r="75" customFormat="false" ht="15.75" hidden="false" customHeight="true" outlineLevel="0" collapsed="false">
      <c r="D75" s="76"/>
      <c r="E75" s="76"/>
      <c r="F75" s="32"/>
      <c r="G75" s="32"/>
      <c r="H75" s="32"/>
      <c r="I75" s="32"/>
      <c r="J75" s="32"/>
      <c r="K75" s="32"/>
      <c r="L75" s="53"/>
      <c r="M75" s="54"/>
      <c r="N75" s="56"/>
      <c r="O75" s="56"/>
      <c r="P75" s="56"/>
      <c r="Q75" s="56"/>
      <c r="R75" s="56"/>
      <c r="S75" s="56"/>
      <c r="T75" s="56"/>
      <c r="U75" s="56"/>
      <c r="V75" s="56"/>
      <c r="X75" s="58"/>
      <c r="Y75" s="58"/>
      <c r="Z75" s="58"/>
      <c r="AA75" s="58"/>
      <c r="AB75" s="58"/>
      <c r="AC75" s="61"/>
      <c r="AD75" s="61"/>
      <c r="AE75" s="61"/>
      <c r="AF75" s="61"/>
      <c r="AG75" s="61"/>
      <c r="AH75" s="64"/>
      <c r="AI75" s="64"/>
      <c r="AJ75" s="64"/>
      <c r="AK75" s="64"/>
      <c r="AL75" s="64"/>
      <c r="AM75" s="64"/>
      <c r="AO75" s="64"/>
      <c r="AQ75" s="56"/>
      <c r="AR75" s="56"/>
      <c r="AS75" s="56"/>
      <c r="AT75" s="56"/>
      <c r="AU75" s="56"/>
      <c r="AV75" s="56"/>
      <c r="AW75" s="56"/>
      <c r="AX75" s="56"/>
      <c r="AY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</row>
    <row r="76" customFormat="false" ht="15.75" hidden="false" customHeight="true" outlineLevel="0" collapsed="false">
      <c r="D76" s="76"/>
      <c r="E76" s="76"/>
      <c r="F76" s="32"/>
      <c r="G76" s="32"/>
      <c r="H76" s="32"/>
      <c r="I76" s="32"/>
      <c r="J76" s="32"/>
      <c r="K76" s="32"/>
      <c r="L76" s="53"/>
      <c r="M76" s="54"/>
      <c r="N76" s="56"/>
      <c r="O76" s="56"/>
      <c r="P76" s="56"/>
      <c r="Q76" s="56"/>
      <c r="R76" s="56"/>
      <c r="S76" s="56"/>
      <c r="T76" s="56"/>
      <c r="U76" s="56"/>
      <c r="V76" s="56"/>
      <c r="X76" s="58"/>
      <c r="Y76" s="58"/>
      <c r="Z76" s="58"/>
      <c r="AA76" s="58"/>
      <c r="AB76" s="58"/>
      <c r="AC76" s="61"/>
      <c r="AD76" s="61"/>
      <c r="AE76" s="61"/>
      <c r="AF76" s="61"/>
      <c r="AG76" s="61"/>
      <c r="AH76" s="64"/>
      <c r="AI76" s="64"/>
      <c r="AJ76" s="64"/>
      <c r="AK76" s="64"/>
      <c r="AL76" s="64"/>
      <c r="AM76" s="64"/>
      <c r="AO76" s="64"/>
      <c r="AQ76" s="56"/>
      <c r="AR76" s="56"/>
      <c r="AS76" s="56"/>
      <c r="AT76" s="56"/>
      <c r="AU76" s="56"/>
      <c r="AV76" s="56"/>
      <c r="AW76" s="56"/>
      <c r="AX76" s="56"/>
      <c r="AY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</row>
    <row r="77" customFormat="false" ht="15.75" hidden="false" customHeight="true" outlineLevel="0" collapsed="false">
      <c r="D77" s="76"/>
      <c r="E77" s="76"/>
      <c r="F77" s="32"/>
      <c r="G77" s="32"/>
      <c r="H77" s="32"/>
      <c r="I77" s="32"/>
      <c r="J77" s="32"/>
      <c r="K77" s="32"/>
      <c r="L77" s="53"/>
      <c r="M77" s="54"/>
      <c r="N77" s="56"/>
      <c r="O77" s="56"/>
      <c r="P77" s="56"/>
      <c r="Q77" s="56"/>
      <c r="R77" s="56"/>
      <c r="S77" s="56"/>
      <c r="T77" s="56"/>
      <c r="U77" s="56"/>
      <c r="V77" s="56"/>
      <c r="X77" s="58"/>
      <c r="Y77" s="58"/>
      <c r="Z77" s="58"/>
      <c r="AA77" s="58"/>
      <c r="AB77" s="58"/>
      <c r="AC77" s="61"/>
      <c r="AD77" s="61"/>
      <c r="AE77" s="61"/>
      <c r="AF77" s="61"/>
      <c r="AG77" s="61"/>
      <c r="AH77" s="64"/>
      <c r="AI77" s="64"/>
      <c r="AJ77" s="64"/>
      <c r="AK77" s="64"/>
      <c r="AL77" s="64"/>
      <c r="AM77" s="64"/>
      <c r="AO77" s="64"/>
      <c r="AQ77" s="56"/>
      <c r="AR77" s="56"/>
      <c r="AS77" s="56"/>
      <c r="AT77" s="56"/>
      <c r="AU77" s="56"/>
      <c r="AV77" s="56"/>
      <c r="AW77" s="56"/>
      <c r="AX77" s="56"/>
      <c r="AY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</row>
    <row r="78" customFormat="false" ht="15.75" hidden="false" customHeight="true" outlineLevel="0" collapsed="false">
      <c r="D78" s="76"/>
      <c r="E78" s="76"/>
      <c r="F78" s="32"/>
      <c r="G78" s="32"/>
      <c r="H78" s="32"/>
      <c r="I78" s="32"/>
      <c r="J78" s="32"/>
      <c r="K78" s="32"/>
      <c r="L78" s="53"/>
      <c r="M78" s="54"/>
      <c r="N78" s="56"/>
      <c r="O78" s="56"/>
      <c r="P78" s="56"/>
      <c r="Q78" s="56"/>
      <c r="R78" s="56"/>
      <c r="S78" s="56"/>
      <c r="T78" s="56"/>
      <c r="U78" s="56"/>
      <c r="V78" s="56"/>
      <c r="X78" s="58"/>
      <c r="Y78" s="58"/>
      <c r="Z78" s="58"/>
      <c r="AA78" s="58"/>
      <c r="AB78" s="58"/>
      <c r="AC78" s="61"/>
      <c r="AD78" s="61"/>
      <c r="AE78" s="61"/>
      <c r="AF78" s="61"/>
      <c r="AG78" s="61"/>
      <c r="AH78" s="64"/>
      <c r="AI78" s="64"/>
      <c r="AJ78" s="64"/>
      <c r="AK78" s="64"/>
      <c r="AL78" s="64"/>
      <c r="AM78" s="64"/>
      <c r="AO78" s="64"/>
      <c r="AQ78" s="56"/>
      <c r="AR78" s="56"/>
      <c r="AS78" s="56"/>
      <c r="AT78" s="56"/>
      <c r="AU78" s="56"/>
      <c r="AV78" s="56"/>
      <c r="AW78" s="56"/>
      <c r="AX78" s="56"/>
      <c r="AY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</row>
    <row r="79" customFormat="false" ht="15.75" hidden="false" customHeight="true" outlineLevel="0" collapsed="false">
      <c r="D79" s="76"/>
      <c r="E79" s="76"/>
      <c r="F79" s="32"/>
      <c r="G79" s="32"/>
      <c r="H79" s="32"/>
      <c r="I79" s="32"/>
      <c r="J79" s="32"/>
      <c r="K79" s="32"/>
      <c r="L79" s="53"/>
      <c r="M79" s="54"/>
      <c r="N79" s="56"/>
      <c r="O79" s="56"/>
      <c r="P79" s="56"/>
      <c r="Q79" s="56"/>
      <c r="R79" s="56"/>
      <c r="S79" s="56"/>
      <c r="T79" s="56"/>
      <c r="U79" s="56"/>
      <c r="V79" s="56"/>
      <c r="X79" s="58"/>
      <c r="Y79" s="58"/>
      <c r="Z79" s="58"/>
      <c r="AA79" s="58"/>
      <c r="AB79" s="58"/>
      <c r="AC79" s="61"/>
      <c r="AD79" s="61"/>
      <c r="AE79" s="61"/>
      <c r="AF79" s="61"/>
      <c r="AG79" s="61"/>
      <c r="AH79" s="64"/>
      <c r="AI79" s="64"/>
      <c r="AJ79" s="64"/>
      <c r="AK79" s="64"/>
      <c r="AL79" s="64"/>
      <c r="AM79" s="64"/>
      <c r="AO79" s="64"/>
      <c r="AQ79" s="56"/>
      <c r="AR79" s="56"/>
      <c r="AS79" s="56"/>
      <c r="AT79" s="56"/>
      <c r="AU79" s="56"/>
      <c r="AV79" s="56"/>
      <c r="AW79" s="56"/>
      <c r="AX79" s="56"/>
      <c r="AY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</row>
    <row r="80" customFormat="false" ht="15.75" hidden="false" customHeight="true" outlineLevel="0" collapsed="false">
      <c r="D80" s="76"/>
      <c r="E80" s="76"/>
      <c r="F80" s="32"/>
      <c r="G80" s="32"/>
      <c r="H80" s="32"/>
      <c r="I80" s="32"/>
      <c r="J80" s="32"/>
      <c r="K80" s="32"/>
      <c r="L80" s="53"/>
      <c r="M80" s="54"/>
      <c r="N80" s="56"/>
      <c r="O80" s="56"/>
      <c r="P80" s="56"/>
      <c r="Q80" s="56"/>
      <c r="R80" s="56"/>
      <c r="S80" s="56"/>
      <c r="T80" s="56"/>
      <c r="U80" s="56"/>
      <c r="V80" s="56"/>
      <c r="X80" s="58"/>
      <c r="Y80" s="58"/>
      <c r="Z80" s="58"/>
      <c r="AA80" s="58"/>
      <c r="AB80" s="58"/>
      <c r="AC80" s="61"/>
      <c r="AD80" s="61"/>
      <c r="AE80" s="61"/>
      <c r="AF80" s="61"/>
      <c r="AG80" s="61"/>
      <c r="AH80" s="64"/>
      <c r="AI80" s="64"/>
      <c r="AJ80" s="64"/>
      <c r="AK80" s="64"/>
      <c r="AL80" s="64"/>
      <c r="AM80" s="64"/>
      <c r="AO80" s="64"/>
      <c r="AQ80" s="56"/>
      <c r="AR80" s="56"/>
      <c r="AS80" s="56"/>
      <c r="AT80" s="56"/>
      <c r="AU80" s="56"/>
      <c r="AV80" s="56"/>
      <c r="AW80" s="56"/>
      <c r="AX80" s="56"/>
      <c r="AY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</row>
    <row r="81" customFormat="false" ht="15.75" hidden="false" customHeight="true" outlineLevel="0" collapsed="false">
      <c r="D81" s="76"/>
      <c r="E81" s="76"/>
      <c r="F81" s="32"/>
      <c r="G81" s="32"/>
      <c r="H81" s="32"/>
      <c r="I81" s="32"/>
      <c r="J81" s="32"/>
      <c r="K81" s="32"/>
      <c r="L81" s="53"/>
      <c r="M81" s="54"/>
      <c r="N81" s="56"/>
      <c r="O81" s="56"/>
      <c r="P81" s="56"/>
      <c r="Q81" s="56"/>
      <c r="R81" s="56"/>
      <c r="S81" s="56"/>
      <c r="T81" s="56"/>
      <c r="U81" s="56"/>
      <c r="V81" s="56"/>
      <c r="X81" s="58"/>
      <c r="Y81" s="58"/>
      <c r="Z81" s="58"/>
      <c r="AA81" s="58"/>
      <c r="AB81" s="58"/>
      <c r="AC81" s="61"/>
      <c r="AD81" s="61"/>
      <c r="AE81" s="61"/>
      <c r="AF81" s="61"/>
      <c r="AG81" s="61"/>
      <c r="AH81" s="64"/>
      <c r="AI81" s="64"/>
      <c r="AJ81" s="64"/>
      <c r="AK81" s="64"/>
      <c r="AL81" s="64"/>
      <c r="AM81" s="64"/>
      <c r="AO81" s="64"/>
      <c r="AQ81" s="56"/>
      <c r="AR81" s="56"/>
      <c r="AS81" s="56"/>
      <c r="AT81" s="56"/>
      <c r="AU81" s="56"/>
      <c r="AV81" s="56"/>
      <c r="AW81" s="56"/>
      <c r="AX81" s="56"/>
      <c r="AY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</row>
    <row r="82" customFormat="false" ht="15.75" hidden="false" customHeight="true" outlineLevel="0" collapsed="false">
      <c r="D82" s="76"/>
      <c r="E82" s="76"/>
      <c r="F82" s="32"/>
      <c r="G82" s="32"/>
      <c r="H82" s="32"/>
      <c r="I82" s="32"/>
      <c r="J82" s="32"/>
      <c r="K82" s="32"/>
      <c r="L82" s="53"/>
      <c r="M82" s="54"/>
      <c r="N82" s="56"/>
      <c r="O82" s="56"/>
      <c r="P82" s="56"/>
      <c r="Q82" s="56"/>
      <c r="R82" s="56"/>
      <c r="S82" s="56"/>
      <c r="T82" s="56"/>
      <c r="U82" s="56"/>
      <c r="V82" s="56"/>
      <c r="X82" s="58"/>
      <c r="Y82" s="58"/>
      <c r="Z82" s="58"/>
      <c r="AA82" s="58"/>
      <c r="AB82" s="58"/>
      <c r="AC82" s="61"/>
      <c r="AD82" s="61"/>
      <c r="AE82" s="61"/>
      <c r="AF82" s="61"/>
      <c r="AG82" s="61"/>
      <c r="AH82" s="64"/>
      <c r="AI82" s="64"/>
      <c r="AJ82" s="64"/>
      <c r="AK82" s="64"/>
      <c r="AL82" s="64"/>
      <c r="AM82" s="64"/>
      <c r="AO82" s="64"/>
      <c r="AQ82" s="56"/>
      <c r="AR82" s="56"/>
      <c r="AS82" s="56"/>
      <c r="AT82" s="56"/>
      <c r="AU82" s="56"/>
      <c r="AV82" s="56"/>
      <c r="AW82" s="56"/>
      <c r="AX82" s="56"/>
      <c r="AY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</row>
    <row r="83" customFormat="false" ht="15.75" hidden="false" customHeight="true" outlineLevel="0" collapsed="false">
      <c r="D83" s="76"/>
      <c r="E83" s="76"/>
      <c r="F83" s="32"/>
      <c r="G83" s="32"/>
      <c r="H83" s="32"/>
      <c r="I83" s="32"/>
      <c r="J83" s="32"/>
      <c r="K83" s="32"/>
      <c r="L83" s="53"/>
      <c r="M83" s="54"/>
      <c r="N83" s="56"/>
      <c r="O83" s="56"/>
      <c r="P83" s="56"/>
      <c r="Q83" s="56"/>
      <c r="R83" s="56"/>
      <c r="S83" s="56"/>
      <c r="T83" s="56"/>
      <c r="U83" s="56"/>
      <c r="V83" s="56"/>
      <c r="X83" s="58"/>
      <c r="Y83" s="58"/>
      <c r="Z83" s="58"/>
      <c r="AA83" s="58"/>
      <c r="AB83" s="58"/>
      <c r="AC83" s="61"/>
      <c r="AD83" s="61"/>
      <c r="AE83" s="61"/>
      <c r="AF83" s="61"/>
      <c r="AG83" s="61"/>
      <c r="AH83" s="64"/>
      <c r="AI83" s="64"/>
      <c r="AJ83" s="64"/>
      <c r="AK83" s="64"/>
      <c r="AL83" s="64"/>
      <c r="AM83" s="64"/>
      <c r="AO83" s="64"/>
      <c r="AQ83" s="56"/>
      <c r="AR83" s="56"/>
      <c r="AS83" s="56"/>
      <c r="AT83" s="56"/>
      <c r="AU83" s="56"/>
      <c r="AV83" s="56"/>
      <c r="AW83" s="56"/>
      <c r="AX83" s="56"/>
      <c r="AY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</row>
    <row r="84" customFormat="false" ht="15.75" hidden="false" customHeight="true" outlineLevel="0" collapsed="false">
      <c r="D84" s="76"/>
      <c r="E84" s="76"/>
      <c r="F84" s="32"/>
      <c r="G84" s="32"/>
      <c r="H84" s="32"/>
      <c r="I84" s="32"/>
      <c r="J84" s="32"/>
      <c r="K84" s="32"/>
      <c r="L84" s="53"/>
      <c r="M84" s="54"/>
      <c r="N84" s="56"/>
      <c r="O84" s="56"/>
      <c r="P84" s="56"/>
      <c r="Q84" s="56"/>
      <c r="R84" s="56"/>
      <c r="S84" s="56"/>
      <c r="T84" s="56"/>
      <c r="U84" s="56"/>
      <c r="V84" s="56"/>
      <c r="X84" s="58"/>
      <c r="Y84" s="58"/>
      <c r="Z84" s="58"/>
      <c r="AA84" s="58"/>
      <c r="AB84" s="58"/>
      <c r="AC84" s="61"/>
      <c r="AD84" s="61"/>
      <c r="AE84" s="61"/>
      <c r="AF84" s="61"/>
      <c r="AG84" s="61"/>
      <c r="AH84" s="64"/>
      <c r="AI84" s="64"/>
      <c r="AJ84" s="64"/>
      <c r="AK84" s="64"/>
      <c r="AL84" s="64"/>
      <c r="AM84" s="64"/>
      <c r="AO84" s="64"/>
      <c r="AQ84" s="56"/>
      <c r="AR84" s="56"/>
      <c r="AS84" s="56"/>
      <c r="AT84" s="56"/>
      <c r="AU84" s="56"/>
      <c r="AV84" s="56"/>
      <c r="AW84" s="56"/>
      <c r="AX84" s="56"/>
      <c r="AY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</row>
    <row r="85" customFormat="false" ht="15.75" hidden="false" customHeight="true" outlineLevel="0" collapsed="false">
      <c r="D85" s="76"/>
      <c r="E85" s="76"/>
      <c r="F85" s="32"/>
      <c r="G85" s="32"/>
      <c r="H85" s="32"/>
      <c r="I85" s="32"/>
      <c r="J85" s="32"/>
      <c r="K85" s="32"/>
      <c r="L85" s="53"/>
      <c r="M85" s="54"/>
      <c r="N85" s="56"/>
      <c r="O85" s="56"/>
      <c r="P85" s="56"/>
      <c r="Q85" s="56"/>
      <c r="R85" s="56"/>
      <c r="S85" s="56"/>
      <c r="T85" s="56"/>
      <c r="U85" s="56"/>
      <c r="V85" s="56"/>
      <c r="X85" s="58"/>
      <c r="Y85" s="58"/>
      <c r="Z85" s="58"/>
      <c r="AA85" s="58"/>
      <c r="AB85" s="58"/>
      <c r="AC85" s="61"/>
      <c r="AD85" s="61"/>
      <c r="AE85" s="61"/>
      <c r="AF85" s="61"/>
      <c r="AG85" s="61"/>
      <c r="AH85" s="64"/>
      <c r="AI85" s="64"/>
      <c r="AJ85" s="64"/>
      <c r="AK85" s="64"/>
      <c r="AL85" s="64"/>
      <c r="AM85" s="64"/>
      <c r="AO85" s="64"/>
      <c r="AQ85" s="56"/>
      <c r="AR85" s="56"/>
      <c r="AS85" s="56"/>
      <c r="AT85" s="56"/>
      <c r="AU85" s="56"/>
      <c r="AV85" s="56"/>
      <c r="AW85" s="56"/>
      <c r="AX85" s="56"/>
      <c r="AY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</row>
    <row r="86" customFormat="false" ht="15.75" hidden="false" customHeight="true" outlineLevel="0" collapsed="false">
      <c r="D86" s="76"/>
      <c r="E86" s="76"/>
      <c r="F86" s="32"/>
      <c r="G86" s="32"/>
      <c r="H86" s="32"/>
      <c r="I86" s="32"/>
      <c r="J86" s="32"/>
      <c r="K86" s="32"/>
      <c r="L86" s="53"/>
      <c r="M86" s="54"/>
      <c r="N86" s="56"/>
      <c r="O86" s="56"/>
      <c r="P86" s="56"/>
      <c r="Q86" s="56"/>
      <c r="R86" s="56"/>
      <c r="S86" s="56"/>
      <c r="T86" s="56"/>
      <c r="U86" s="56"/>
      <c r="V86" s="56"/>
      <c r="X86" s="58"/>
      <c r="Y86" s="58"/>
      <c r="Z86" s="58"/>
      <c r="AA86" s="58"/>
      <c r="AB86" s="58"/>
      <c r="AC86" s="61"/>
      <c r="AD86" s="61"/>
      <c r="AE86" s="61"/>
      <c r="AF86" s="61"/>
      <c r="AG86" s="61"/>
      <c r="AH86" s="64"/>
      <c r="AI86" s="64"/>
      <c r="AJ86" s="64"/>
      <c r="AK86" s="64"/>
      <c r="AL86" s="64"/>
      <c r="AM86" s="64"/>
      <c r="AO86" s="64"/>
      <c r="AQ86" s="56"/>
      <c r="AR86" s="56"/>
      <c r="AS86" s="56"/>
      <c r="AT86" s="56"/>
      <c r="AU86" s="56"/>
      <c r="AV86" s="56"/>
      <c r="AW86" s="56"/>
      <c r="AX86" s="56"/>
      <c r="AY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</row>
    <row r="87" customFormat="false" ht="15.75" hidden="false" customHeight="true" outlineLevel="0" collapsed="false">
      <c r="D87" s="76"/>
      <c r="E87" s="76"/>
      <c r="F87" s="32"/>
      <c r="G87" s="32"/>
      <c r="H87" s="32"/>
      <c r="I87" s="32"/>
      <c r="J87" s="32"/>
      <c r="K87" s="32"/>
      <c r="L87" s="53"/>
      <c r="M87" s="54"/>
      <c r="N87" s="56"/>
      <c r="O87" s="56"/>
      <c r="P87" s="56"/>
      <c r="Q87" s="56"/>
      <c r="R87" s="56"/>
      <c r="S87" s="56"/>
      <c r="T87" s="56"/>
      <c r="U87" s="56"/>
      <c r="V87" s="56"/>
      <c r="X87" s="58"/>
      <c r="Y87" s="58"/>
      <c r="Z87" s="58"/>
      <c r="AA87" s="58"/>
      <c r="AB87" s="58"/>
      <c r="AC87" s="61"/>
      <c r="AD87" s="61"/>
      <c r="AE87" s="61"/>
      <c r="AF87" s="61"/>
      <c r="AG87" s="61"/>
      <c r="AH87" s="64"/>
      <c r="AI87" s="64"/>
      <c r="AJ87" s="64"/>
      <c r="AK87" s="64"/>
      <c r="AL87" s="64"/>
      <c r="AM87" s="64"/>
      <c r="AO87" s="64"/>
      <c r="AQ87" s="56"/>
      <c r="AR87" s="56"/>
      <c r="AS87" s="56"/>
      <c r="AT87" s="56"/>
      <c r="AU87" s="56"/>
      <c r="AV87" s="56"/>
      <c r="AW87" s="56"/>
      <c r="AX87" s="56"/>
      <c r="AY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</row>
    <row r="88" customFormat="false" ht="15.75" hidden="false" customHeight="true" outlineLevel="0" collapsed="false">
      <c r="D88" s="76"/>
      <c r="E88" s="76"/>
      <c r="F88" s="32"/>
      <c r="G88" s="32"/>
      <c r="H88" s="32"/>
      <c r="I88" s="32"/>
      <c r="J88" s="32"/>
      <c r="K88" s="32"/>
      <c r="L88" s="53"/>
      <c r="M88" s="54"/>
      <c r="N88" s="56"/>
      <c r="O88" s="56"/>
      <c r="P88" s="56"/>
      <c r="Q88" s="56"/>
      <c r="R88" s="56"/>
      <c r="S88" s="56"/>
      <c r="T88" s="56"/>
      <c r="U88" s="56"/>
      <c r="V88" s="56"/>
      <c r="X88" s="58"/>
      <c r="Y88" s="58"/>
      <c r="Z88" s="58"/>
      <c r="AA88" s="58"/>
      <c r="AB88" s="58"/>
      <c r="AC88" s="61"/>
      <c r="AD88" s="61"/>
      <c r="AE88" s="61"/>
      <c r="AF88" s="61"/>
      <c r="AG88" s="61"/>
      <c r="AH88" s="64"/>
      <c r="AI88" s="64"/>
      <c r="AJ88" s="64"/>
      <c r="AK88" s="64"/>
      <c r="AL88" s="64"/>
      <c r="AM88" s="64"/>
      <c r="AO88" s="64"/>
      <c r="AQ88" s="56"/>
      <c r="AR88" s="56"/>
      <c r="AS88" s="56"/>
      <c r="AT88" s="56"/>
      <c r="AU88" s="56"/>
      <c r="AV88" s="56"/>
      <c r="AW88" s="56"/>
      <c r="AX88" s="56"/>
      <c r="AY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</row>
    <row r="89" customFormat="false" ht="15.75" hidden="false" customHeight="true" outlineLevel="0" collapsed="false">
      <c r="D89" s="76"/>
      <c r="E89" s="76"/>
      <c r="F89" s="32"/>
      <c r="G89" s="32"/>
      <c r="H89" s="32"/>
      <c r="I89" s="32"/>
      <c r="J89" s="32"/>
      <c r="K89" s="32"/>
      <c r="L89" s="53"/>
      <c r="M89" s="54"/>
      <c r="N89" s="56"/>
      <c r="O89" s="56"/>
      <c r="P89" s="56"/>
      <c r="Q89" s="56"/>
      <c r="R89" s="56"/>
      <c r="S89" s="56"/>
      <c r="T89" s="56"/>
      <c r="U89" s="56"/>
      <c r="V89" s="56"/>
      <c r="X89" s="58"/>
      <c r="Y89" s="58"/>
      <c r="Z89" s="58"/>
      <c r="AA89" s="58"/>
      <c r="AB89" s="58"/>
      <c r="AC89" s="61"/>
      <c r="AD89" s="61"/>
      <c r="AE89" s="61"/>
      <c r="AF89" s="61"/>
      <c r="AG89" s="61"/>
      <c r="AH89" s="64"/>
      <c r="AI89" s="64"/>
      <c r="AJ89" s="64"/>
      <c r="AK89" s="64"/>
      <c r="AL89" s="64"/>
      <c r="AM89" s="64"/>
      <c r="AO89" s="64"/>
      <c r="AQ89" s="56"/>
      <c r="AR89" s="56"/>
      <c r="AS89" s="56"/>
      <c r="AT89" s="56"/>
      <c r="AU89" s="56"/>
      <c r="AV89" s="56"/>
      <c r="AW89" s="56"/>
      <c r="AX89" s="56"/>
      <c r="AY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</row>
    <row r="90" customFormat="false" ht="15.75" hidden="false" customHeight="true" outlineLevel="0" collapsed="false">
      <c r="D90" s="76"/>
      <c r="E90" s="76"/>
      <c r="F90" s="32"/>
      <c r="G90" s="32"/>
      <c r="H90" s="32"/>
      <c r="I90" s="32"/>
      <c r="J90" s="32"/>
      <c r="K90" s="32"/>
      <c r="L90" s="53"/>
      <c r="M90" s="54"/>
      <c r="N90" s="56"/>
      <c r="O90" s="56"/>
      <c r="P90" s="56"/>
      <c r="Q90" s="56"/>
      <c r="R90" s="56"/>
      <c r="S90" s="56"/>
      <c r="T90" s="56"/>
      <c r="U90" s="56"/>
      <c r="V90" s="56"/>
      <c r="X90" s="58"/>
      <c r="Y90" s="58"/>
      <c r="Z90" s="58"/>
      <c r="AA90" s="58"/>
      <c r="AB90" s="58"/>
      <c r="AC90" s="61"/>
      <c r="AD90" s="61"/>
      <c r="AE90" s="61"/>
      <c r="AF90" s="61"/>
      <c r="AG90" s="61"/>
      <c r="AH90" s="64"/>
      <c r="AI90" s="64"/>
      <c r="AJ90" s="64"/>
      <c r="AK90" s="64"/>
      <c r="AL90" s="64"/>
      <c r="AM90" s="64"/>
      <c r="AO90" s="64"/>
      <c r="AQ90" s="56"/>
      <c r="AR90" s="56"/>
      <c r="AS90" s="56"/>
      <c r="AT90" s="56"/>
      <c r="AU90" s="56"/>
      <c r="AV90" s="56"/>
      <c r="AW90" s="56"/>
      <c r="AX90" s="56"/>
      <c r="AY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</row>
    <row r="91" customFormat="false" ht="15.75" hidden="false" customHeight="true" outlineLevel="0" collapsed="false">
      <c r="D91" s="76"/>
      <c r="E91" s="76"/>
      <c r="F91" s="32"/>
      <c r="G91" s="32"/>
      <c r="H91" s="32"/>
      <c r="I91" s="32"/>
      <c r="J91" s="32"/>
      <c r="K91" s="32"/>
      <c r="L91" s="53"/>
      <c r="M91" s="54"/>
      <c r="N91" s="56"/>
      <c r="O91" s="56"/>
      <c r="P91" s="56"/>
      <c r="Q91" s="56"/>
      <c r="R91" s="56"/>
      <c r="S91" s="56"/>
      <c r="T91" s="56"/>
      <c r="U91" s="56"/>
      <c r="V91" s="56"/>
      <c r="X91" s="58"/>
      <c r="Y91" s="58"/>
      <c r="Z91" s="58"/>
      <c r="AA91" s="58"/>
      <c r="AB91" s="58"/>
      <c r="AC91" s="61"/>
      <c r="AD91" s="61"/>
      <c r="AE91" s="61"/>
      <c r="AF91" s="61"/>
      <c r="AG91" s="61"/>
      <c r="AH91" s="64"/>
      <c r="AI91" s="64"/>
      <c r="AJ91" s="64"/>
      <c r="AK91" s="64"/>
      <c r="AL91" s="64"/>
      <c r="AM91" s="64"/>
      <c r="AO91" s="64"/>
      <c r="AQ91" s="56"/>
      <c r="AR91" s="56"/>
      <c r="AS91" s="56"/>
      <c r="AT91" s="56"/>
      <c r="AU91" s="56"/>
      <c r="AV91" s="56"/>
      <c r="AW91" s="56"/>
      <c r="AX91" s="56"/>
      <c r="AY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</row>
    <row r="92" customFormat="false" ht="15.75" hidden="false" customHeight="true" outlineLevel="0" collapsed="false">
      <c r="D92" s="76"/>
      <c r="E92" s="76"/>
      <c r="F92" s="32"/>
      <c r="G92" s="32"/>
      <c r="H92" s="32"/>
      <c r="I92" s="32"/>
      <c r="J92" s="32"/>
      <c r="K92" s="32"/>
      <c r="L92" s="53"/>
      <c r="M92" s="54"/>
      <c r="N92" s="56"/>
      <c r="O92" s="56"/>
      <c r="P92" s="56"/>
      <c r="Q92" s="56"/>
      <c r="R92" s="56"/>
      <c r="S92" s="56"/>
      <c r="T92" s="56"/>
      <c r="U92" s="56"/>
      <c r="V92" s="56"/>
      <c r="X92" s="58"/>
      <c r="Y92" s="58"/>
      <c r="Z92" s="58"/>
      <c r="AA92" s="58"/>
      <c r="AB92" s="58"/>
      <c r="AC92" s="61"/>
      <c r="AD92" s="61"/>
      <c r="AE92" s="61"/>
      <c r="AF92" s="61"/>
      <c r="AG92" s="61"/>
      <c r="AH92" s="64"/>
      <c r="AI92" s="64"/>
      <c r="AJ92" s="64"/>
      <c r="AK92" s="64"/>
      <c r="AL92" s="64"/>
      <c r="AM92" s="64"/>
      <c r="AO92" s="64"/>
      <c r="AQ92" s="56"/>
      <c r="AR92" s="56"/>
      <c r="AS92" s="56"/>
      <c r="AT92" s="56"/>
      <c r="AU92" s="56"/>
      <c r="AV92" s="56"/>
      <c r="AW92" s="56"/>
      <c r="AX92" s="56"/>
      <c r="AY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</row>
    <row r="93" customFormat="false" ht="15.75" hidden="false" customHeight="true" outlineLevel="0" collapsed="false">
      <c r="D93" s="76"/>
      <c r="E93" s="76"/>
      <c r="F93" s="32"/>
      <c r="G93" s="32"/>
      <c r="H93" s="32"/>
      <c r="I93" s="32"/>
      <c r="J93" s="32"/>
      <c r="K93" s="32"/>
      <c r="L93" s="53"/>
      <c r="M93" s="54"/>
      <c r="N93" s="56"/>
      <c r="O93" s="56"/>
      <c r="P93" s="56"/>
      <c r="Q93" s="56"/>
      <c r="R93" s="56"/>
      <c r="S93" s="56"/>
      <c r="T93" s="56"/>
      <c r="U93" s="56"/>
      <c r="V93" s="56"/>
      <c r="X93" s="58"/>
      <c r="Y93" s="58"/>
      <c r="Z93" s="58"/>
      <c r="AA93" s="58"/>
      <c r="AB93" s="58"/>
      <c r="AC93" s="61"/>
      <c r="AD93" s="61"/>
      <c r="AE93" s="61"/>
      <c r="AF93" s="61"/>
      <c r="AG93" s="61"/>
      <c r="AH93" s="64"/>
      <c r="AI93" s="64"/>
      <c r="AJ93" s="64"/>
      <c r="AK93" s="64"/>
      <c r="AL93" s="64"/>
      <c r="AM93" s="64"/>
      <c r="AO93" s="64"/>
      <c r="AQ93" s="56"/>
      <c r="AR93" s="56"/>
      <c r="AS93" s="56"/>
      <c r="AT93" s="56"/>
      <c r="AU93" s="56"/>
      <c r="AV93" s="56"/>
      <c r="AW93" s="56"/>
      <c r="AX93" s="56"/>
      <c r="AY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</row>
    <row r="94" customFormat="false" ht="15.75" hidden="false" customHeight="true" outlineLevel="0" collapsed="false">
      <c r="D94" s="76"/>
      <c r="E94" s="76"/>
      <c r="F94" s="32"/>
      <c r="G94" s="32"/>
      <c r="H94" s="32"/>
      <c r="I94" s="32"/>
      <c r="J94" s="32"/>
      <c r="K94" s="32"/>
      <c r="L94" s="53"/>
      <c r="M94" s="54"/>
      <c r="N94" s="56"/>
      <c r="O94" s="56"/>
      <c r="P94" s="56"/>
      <c r="Q94" s="56"/>
      <c r="R94" s="56"/>
      <c r="S94" s="56"/>
      <c r="T94" s="56"/>
      <c r="U94" s="56"/>
      <c r="V94" s="56"/>
      <c r="X94" s="58"/>
      <c r="Y94" s="58"/>
      <c r="Z94" s="58"/>
      <c r="AA94" s="58"/>
      <c r="AB94" s="58"/>
      <c r="AC94" s="61"/>
      <c r="AD94" s="61"/>
      <c r="AE94" s="61"/>
      <c r="AF94" s="61"/>
      <c r="AG94" s="61"/>
      <c r="AH94" s="64"/>
      <c r="AI94" s="64"/>
      <c r="AJ94" s="64"/>
      <c r="AK94" s="64"/>
      <c r="AL94" s="64"/>
      <c r="AM94" s="64"/>
      <c r="AO94" s="64"/>
      <c r="AQ94" s="56"/>
      <c r="AR94" s="56"/>
      <c r="AS94" s="56"/>
      <c r="AT94" s="56"/>
      <c r="AU94" s="56"/>
      <c r="AV94" s="56"/>
      <c r="AW94" s="56"/>
      <c r="AX94" s="56"/>
      <c r="AY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</row>
    <row r="95" customFormat="false" ht="15.75" hidden="false" customHeight="true" outlineLevel="0" collapsed="false">
      <c r="D95" s="76"/>
      <c r="E95" s="76"/>
      <c r="F95" s="32"/>
      <c r="G95" s="32"/>
      <c r="H95" s="32"/>
      <c r="I95" s="32"/>
      <c r="J95" s="32"/>
      <c r="K95" s="32"/>
      <c r="L95" s="53"/>
      <c r="M95" s="54"/>
      <c r="N95" s="56"/>
      <c r="O95" s="56"/>
      <c r="P95" s="56"/>
      <c r="Q95" s="56"/>
      <c r="R95" s="56"/>
      <c r="S95" s="56"/>
      <c r="T95" s="56"/>
      <c r="U95" s="56"/>
      <c r="V95" s="56"/>
      <c r="X95" s="58"/>
      <c r="Y95" s="58"/>
      <c r="Z95" s="58"/>
      <c r="AA95" s="58"/>
      <c r="AB95" s="58"/>
      <c r="AC95" s="61"/>
      <c r="AD95" s="61"/>
      <c r="AE95" s="61"/>
      <c r="AF95" s="61"/>
      <c r="AG95" s="61"/>
      <c r="AH95" s="64"/>
      <c r="AI95" s="64"/>
      <c r="AJ95" s="64"/>
      <c r="AK95" s="64"/>
      <c r="AL95" s="64"/>
      <c r="AM95" s="64"/>
      <c r="AO95" s="64"/>
      <c r="AQ95" s="56"/>
      <c r="AR95" s="56"/>
      <c r="AS95" s="56"/>
      <c r="AT95" s="56"/>
      <c r="AU95" s="56"/>
      <c r="AV95" s="56"/>
      <c r="AW95" s="56"/>
      <c r="AX95" s="56"/>
      <c r="AY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</row>
    <row r="96" customFormat="false" ht="15.75" hidden="false" customHeight="true" outlineLevel="0" collapsed="false">
      <c r="D96" s="76"/>
      <c r="E96" s="76"/>
      <c r="F96" s="32"/>
      <c r="G96" s="32"/>
      <c r="H96" s="32"/>
      <c r="I96" s="32"/>
      <c r="J96" s="32"/>
      <c r="K96" s="32"/>
      <c r="L96" s="53"/>
      <c r="M96" s="54"/>
      <c r="N96" s="56"/>
      <c r="O96" s="56"/>
      <c r="P96" s="56"/>
      <c r="Q96" s="56"/>
      <c r="R96" s="56"/>
      <c r="S96" s="56"/>
      <c r="T96" s="56"/>
      <c r="U96" s="56"/>
      <c r="V96" s="56"/>
      <c r="X96" s="58"/>
      <c r="Y96" s="58"/>
      <c r="Z96" s="58"/>
      <c r="AA96" s="58"/>
      <c r="AB96" s="58"/>
      <c r="AC96" s="61"/>
      <c r="AD96" s="61"/>
      <c r="AE96" s="61"/>
      <c r="AF96" s="61"/>
      <c r="AG96" s="61"/>
      <c r="AH96" s="64"/>
      <c r="AI96" s="64"/>
      <c r="AJ96" s="64"/>
      <c r="AK96" s="64"/>
      <c r="AL96" s="64"/>
      <c r="AM96" s="64"/>
      <c r="AO96" s="64"/>
      <c r="AQ96" s="56"/>
      <c r="AR96" s="56"/>
      <c r="AS96" s="56"/>
      <c r="AT96" s="56"/>
      <c r="AU96" s="56"/>
      <c r="AV96" s="56"/>
      <c r="AW96" s="56"/>
      <c r="AX96" s="56"/>
      <c r="AY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</row>
    <row r="97" customFormat="false" ht="15.75" hidden="false" customHeight="true" outlineLevel="0" collapsed="false">
      <c r="D97" s="76"/>
      <c r="E97" s="76"/>
      <c r="F97" s="32"/>
      <c r="G97" s="32"/>
      <c r="H97" s="32"/>
      <c r="I97" s="32"/>
      <c r="J97" s="32"/>
      <c r="K97" s="32"/>
      <c r="L97" s="53"/>
      <c r="M97" s="54"/>
      <c r="N97" s="56"/>
      <c r="O97" s="56"/>
      <c r="P97" s="56"/>
      <c r="Q97" s="56"/>
      <c r="R97" s="56"/>
      <c r="S97" s="56"/>
      <c r="T97" s="56"/>
      <c r="U97" s="56"/>
      <c r="V97" s="56"/>
      <c r="X97" s="58"/>
      <c r="Y97" s="58"/>
      <c r="Z97" s="58"/>
      <c r="AA97" s="58"/>
      <c r="AB97" s="58"/>
      <c r="AC97" s="61"/>
      <c r="AD97" s="61"/>
      <c r="AE97" s="61"/>
      <c r="AF97" s="61"/>
      <c r="AG97" s="61"/>
      <c r="AH97" s="64"/>
      <c r="AI97" s="64"/>
      <c r="AJ97" s="64"/>
      <c r="AK97" s="64"/>
      <c r="AL97" s="64"/>
      <c r="AM97" s="64"/>
      <c r="AO97" s="64"/>
      <c r="AQ97" s="56"/>
      <c r="AR97" s="56"/>
      <c r="AS97" s="56"/>
      <c r="AT97" s="56"/>
      <c r="AU97" s="56"/>
      <c r="AV97" s="56"/>
      <c r="AW97" s="56"/>
      <c r="AX97" s="56"/>
      <c r="AY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</row>
    <row r="98" customFormat="false" ht="15.75" hidden="false" customHeight="true" outlineLevel="0" collapsed="false">
      <c r="D98" s="76"/>
      <c r="E98" s="76"/>
      <c r="F98" s="32"/>
      <c r="G98" s="32"/>
      <c r="H98" s="32"/>
      <c r="I98" s="32"/>
      <c r="J98" s="32"/>
      <c r="K98" s="32"/>
      <c r="L98" s="53"/>
      <c r="M98" s="54"/>
      <c r="N98" s="56"/>
      <c r="O98" s="56"/>
      <c r="P98" s="56"/>
      <c r="Q98" s="56"/>
      <c r="R98" s="56"/>
      <c r="S98" s="56"/>
      <c r="T98" s="56"/>
      <c r="U98" s="56"/>
      <c r="V98" s="56"/>
      <c r="X98" s="58"/>
      <c r="Y98" s="58"/>
      <c r="Z98" s="58"/>
      <c r="AA98" s="58"/>
      <c r="AB98" s="58"/>
      <c r="AC98" s="61"/>
      <c r="AD98" s="61"/>
      <c r="AE98" s="61"/>
      <c r="AF98" s="61"/>
      <c r="AG98" s="61"/>
      <c r="AH98" s="64"/>
      <c r="AI98" s="64"/>
      <c r="AJ98" s="64"/>
      <c r="AK98" s="64"/>
      <c r="AL98" s="64"/>
      <c r="AM98" s="64"/>
      <c r="AO98" s="64"/>
      <c r="AQ98" s="56"/>
      <c r="AR98" s="56"/>
      <c r="AS98" s="56"/>
      <c r="AT98" s="56"/>
      <c r="AU98" s="56"/>
      <c r="AV98" s="56"/>
      <c r="AW98" s="56"/>
      <c r="AX98" s="56"/>
      <c r="AY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</row>
    <row r="99" customFormat="false" ht="15.75" hidden="false" customHeight="true" outlineLevel="0" collapsed="false">
      <c r="D99" s="76"/>
      <c r="E99" s="76"/>
      <c r="F99" s="32"/>
      <c r="G99" s="32"/>
      <c r="H99" s="32"/>
      <c r="I99" s="32"/>
      <c r="J99" s="32"/>
      <c r="K99" s="32"/>
      <c r="L99" s="53"/>
      <c r="M99" s="54"/>
      <c r="N99" s="56"/>
      <c r="O99" s="56"/>
      <c r="P99" s="56"/>
      <c r="Q99" s="56"/>
      <c r="R99" s="56"/>
      <c r="S99" s="56"/>
      <c r="T99" s="56"/>
      <c r="U99" s="56"/>
      <c r="V99" s="56"/>
      <c r="X99" s="58"/>
      <c r="Y99" s="58"/>
      <c r="Z99" s="58"/>
      <c r="AA99" s="58"/>
      <c r="AB99" s="58"/>
      <c r="AC99" s="61"/>
      <c r="AD99" s="61"/>
      <c r="AE99" s="61"/>
      <c r="AF99" s="61"/>
      <c r="AG99" s="61"/>
      <c r="AH99" s="64"/>
      <c r="AI99" s="64"/>
      <c r="AJ99" s="64"/>
      <c r="AK99" s="64"/>
      <c r="AL99" s="64"/>
      <c r="AM99" s="64"/>
      <c r="AO99" s="64"/>
      <c r="AQ99" s="56"/>
      <c r="AR99" s="56"/>
      <c r="AS99" s="56"/>
      <c r="AT99" s="56"/>
      <c r="AU99" s="56"/>
      <c r="AV99" s="56"/>
      <c r="AW99" s="56"/>
      <c r="AX99" s="56"/>
      <c r="AY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</row>
    <row r="100" customFormat="false" ht="15.75" hidden="false" customHeight="true" outlineLevel="0" collapsed="false">
      <c r="D100" s="76"/>
      <c r="E100" s="76"/>
      <c r="F100" s="32"/>
      <c r="G100" s="32"/>
      <c r="H100" s="32"/>
      <c r="I100" s="32"/>
      <c r="J100" s="32"/>
      <c r="K100" s="32"/>
      <c r="L100" s="53"/>
      <c r="M100" s="54"/>
      <c r="N100" s="56"/>
      <c r="O100" s="56"/>
      <c r="P100" s="56"/>
      <c r="Q100" s="56"/>
      <c r="R100" s="56"/>
      <c r="S100" s="56"/>
      <c r="T100" s="56"/>
      <c r="U100" s="56"/>
      <c r="V100" s="56"/>
      <c r="X100" s="58"/>
      <c r="Y100" s="58"/>
      <c r="Z100" s="58"/>
      <c r="AA100" s="58"/>
      <c r="AB100" s="58"/>
      <c r="AC100" s="61"/>
      <c r="AD100" s="61"/>
      <c r="AE100" s="61"/>
      <c r="AF100" s="61"/>
      <c r="AG100" s="61"/>
      <c r="AH100" s="64"/>
      <c r="AI100" s="64"/>
      <c r="AJ100" s="64"/>
      <c r="AK100" s="64"/>
      <c r="AL100" s="64"/>
      <c r="AM100" s="64"/>
      <c r="AO100" s="64"/>
      <c r="AQ100" s="56"/>
      <c r="AR100" s="56"/>
      <c r="AS100" s="56"/>
      <c r="AT100" s="56"/>
      <c r="AU100" s="56"/>
      <c r="AV100" s="56"/>
      <c r="AW100" s="56"/>
      <c r="AX100" s="56"/>
      <c r="AY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</row>
    <row r="101" customFormat="false" ht="15.75" hidden="false" customHeight="true" outlineLevel="0" collapsed="false">
      <c r="D101" s="76"/>
      <c r="E101" s="76"/>
      <c r="F101" s="32"/>
      <c r="G101" s="32"/>
      <c r="H101" s="32"/>
      <c r="I101" s="32"/>
      <c r="J101" s="32"/>
      <c r="K101" s="32"/>
      <c r="L101" s="53"/>
      <c r="M101" s="54"/>
      <c r="N101" s="56"/>
      <c r="O101" s="56"/>
      <c r="P101" s="56"/>
      <c r="Q101" s="56"/>
      <c r="R101" s="56"/>
      <c r="S101" s="56"/>
      <c r="T101" s="56"/>
      <c r="U101" s="56"/>
      <c r="V101" s="56"/>
      <c r="X101" s="58"/>
      <c r="Y101" s="58"/>
      <c r="Z101" s="58"/>
      <c r="AA101" s="58"/>
      <c r="AB101" s="58"/>
      <c r="AC101" s="61"/>
      <c r="AD101" s="61"/>
      <c r="AE101" s="61"/>
      <c r="AF101" s="61"/>
      <c r="AG101" s="61"/>
      <c r="AH101" s="64"/>
      <c r="AI101" s="64"/>
      <c r="AJ101" s="64"/>
      <c r="AK101" s="64"/>
      <c r="AL101" s="64"/>
      <c r="AM101" s="64"/>
      <c r="AO101" s="64"/>
      <c r="AQ101" s="56"/>
      <c r="AR101" s="56"/>
      <c r="AS101" s="56"/>
      <c r="AT101" s="56"/>
      <c r="AU101" s="56"/>
      <c r="AV101" s="56"/>
      <c r="AW101" s="56"/>
      <c r="AX101" s="56"/>
      <c r="AY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</row>
    <row r="102" customFormat="false" ht="15.75" hidden="false" customHeight="true" outlineLevel="0" collapsed="false">
      <c r="D102" s="76"/>
      <c r="E102" s="76"/>
      <c r="F102" s="32"/>
      <c r="G102" s="32"/>
      <c r="H102" s="32"/>
      <c r="I102" s="32"/>
      <c r="J102" s="32"/>
      <c r="K102" s="32"/>
      <c r="L102" s="53"/>
      <c r="M102" s="54"/>
      <c r="N102" s="56"/>
      <c r="O102" s="56"/>
      <c r="P102" s="56"/>
      <c r="Q102" s="56"/>
      <c r="R102" s="56"/>
      <c r="S102" s="56"/>
      <c r="T102" s="56"/>
      <c r="U102" s="56"/>
      <c r="V102" s="56"/>
      <c r="X102" s="58"/>
      <c r="Y102" s="58"/>
      <c r="Z102" s="58"/>
      <c r="AA102" s="58"/>
      <c r="AB102" s="58"/>
      <c r="AC102" s="61"/>
      <c r="AD102" s="61"/>
      <c r="AE102" s="61"/>
      <c r="AF102" s="61"/>
      <c r="AG102" s="61"/>
      <c r="AH102" s="64"/>
      <c r="AI102" s="64"/>
      <c r="AJ102" s="64"/>
      <c r="AK102" s="64"/>
      <c r="AL102" s="64"/>
      <c r="AM102" s="64"/>
      <c r="AO102" s="64"/>
      <c r="AQ102" s="56"/>
      <c r="AR102" s="56"/>
      <c r="AS102" s="56"/>
      <c r="AT102" s="56"/>
      <c r="AU102" s="56"/>
      <c r="AV102" s="56"/>
      <c r="AW102" s="56"/>
      <c r="AX102" s="56"/>
      <c r="AY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</row>
    <row r="103" customFormat="false" ht="15.75" hidden="false" customHeight="true" outlineLevel="0" collapsed="false">
      <c r="D103" s="76"/>
      <c r="E103" s="76"/>
      <c r="F103" s="32"/>
      <c r="G103" s="32"/>
      <c r="H103" s="32"/>
      <c r="I103" s="32"/>
      <c r="J103" s="32"/>
      <c r="K103" s="32"/>
      <c r="L103" s="53"/>
      <c r="M103" s="54"/>
      <c r="N103" s="56"/>
      <c r="O103" s="56"/>
      <c r="P103" s="56"/>
      <c r="Q103" s="56"/>
      <c r="R103" s="56"/>
      <c r="S103" s="56"/>
      <c r="T103" s="56"/>
      <c r="U103" s="56"/>
      <c r="V103" s="56"/>
      <c r="X103" s="58"/>
      <c r="Y103" s="58"/>
      <c r="Z103" s="58"/>
      <c r="AA103" s="58"/>
      <c r="AB103" s="58"/>
      <c r="AC103" s="61"/>
      <c r="AD103" s="61"/>
      <c r="AE103" s="61"/>
      <c r="AF103" s="61"/>
      <c r="AG103" s="61"/>
      <c r="AH103" s="64"/>
      <c r="AI103" s="64"/>
      <c r="AJ103" s="64"/>
      <c r="AK103" s="64"/>
      <c r="AL103" s="64"/>
      <c r="AM103" s="64"/>
      <c r="AO103" s="64"/>
      <c r="AQ103" s="56"/>
      <c r="AR103" s="56"/>
      <c r="AS103" s="56"/>
      <c r="AT103" s="56"/>
      <c r="AU103" s="56"/>
      <c r="AV103" s="56"/>
      <c r="AW103" s="56"/>
      <c r="AX103" s="56"/>
      <c r="AY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</row>
    <row r="104" customFormat="false" ht="15.75" hidden="false" customHeight="true" outlineLevel="0" collapsed="false">
      <c r="D104" s="76"/>
      <c r="E104" s="76"/>
      <c r="F104" s="32"/>
      <c r="G104" s="32"/>
      <c r="H104" s="32"/>
      <c r="I104" s="32"/>
      <c r="J104" s="32"/>
      <c r="K104" s="32"/>
      <c r="L104" s="53"/>
      <c r="M104" s="54"/>
      <c r="N104" s="56"/>
      <c r="O104" s="56"/>
      <c r="P104" s="56"/>
      <c r="Q104" s="56"/>
      <c r="R104" s="56"/>
      <c r="S104" s="56"/>
      <c r="T104" s="56"/>
      <c r="U104" s="56"/>
      <c r="V104" s="56"/>
      <c r="X104" s="58"/>
      <c r="Y104" s="58"/>
      <c r="Z104" s="58"/>
      <c r="AA104" s="58"/>
      <c r="AB104" s="58"/>
      <c r="AC104" s="61"/>
      <c r="AD104" s="61"/>
      <c r="AE104" s="61"/>
      <c r="AF104" s="61"/>
      <c r="AG104" s="61"/>
      <c r="AH104" s="64"/>
      <c r="AI104" s="64"/>
      <c r="AJ104" s="64"/>
      <c r="AK104" s="64"/>
      <c r="AL104" s="64"/>
      <c r="AM104" s="64"/>
      <c r="AO104" s="64"/>
      <c r="AQ104" s="56"/>
      <c r="AR104" s="56"/>
      <c r="AS104" s="56"/>
      <c r="AT104" s="56"/>
      <c r="AU104" s="56"/>
      <c r="AV104" s="56"/>
      <c r="AW104" s="56"/>
      <c r="AX104" s="56"/>
      <c r="AY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</row>
    <row r="105" customFormat="false" ht="15.75" hidden="false" customHeight="true" outlineLevel="0" collapsed="false">
      <c r="F105" s="32"/>
      <c r="G105" s="32"/>
      <c r="H105" s="32"/>
      <c r="I105" s="32"/>
      <c r="J105" s="32"/>
      <c r="K105" s="32"/>
      <c r="L105" s="53" t="n">
        <f aca="false">+BJ105+IF(G105="si",100,0)</f>
        <v>0</v>
      </c>
      <c r="M105" s="54" t="n">
        <f aca="false">+AB105+AG105+AM105</f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X105" s="58"/>
      <c r="Y105" s="58"/>
      <c r="Z105" s="58"/>
      <c r="AA105" s="58"/>
      <c r="AB105" s="58"/>
      <c r="AC105" s="61"/>
      <c r="AD105" s="61"/>
      <c r="AE105" s="61"/>
      <c r="AF105" s="61"/>
      <c r="AG105" s="61" t="n">
        <f aca="false">+(O105*2)+(P105*5)-SUM(AC105:AF105)+T105</f>
        <v>0</v>
      </c>
      <c r="AH105" s="64"/>
      <c r="AI105" s="64"/>
      <c r="AJ105" s="64"/>
      <c r="AK105" s="64"/>
      <c r="AL105" s="64"/>
      <c r="AM105" s="64"/>
      <c r="AO105" s="64"/>
      <c r="AQ105" s="56"/>
      <c r="AR105" s="56"/>
      <c r="AS105" s="56"/>
      <c r="AT105" s="56"/>
      <c r="AU105" s="56"/>
      <c r="AV105" s="56"/>
      <c r="AW105" s="56"/>
      <c r="AX105" s="56"/>
      <c r="AY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</row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M5:M10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N10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RowHeight="15" zeroHeight="false" outlineLevelRow="0" outlineLevelCol="1"/>
  <cols>
    <col collapsed="false" customWidth="true" hidden="false" outlineLevel="0" max="1" min="1" style="1" width="21.88"/>
    <col collapsed="false" customWidth="true" hidden="false" outlineLevel="0" max="2" min="2" style="1" width="11"/>
    <col collapsed="false" customWidth="true" hidden="false" outlineLevel="0" max="3" min="3" style="1" width="23.88"/>
    <col collapsed="false" customWidth="true" hidden="false" outlineLevel="0" max="7" min="4" style="1" width="11"/>
    <col collapsed="false" customWidth="true" hidden="false" outlineLevel="0" max="8" min="8" style="1" width="8.88"/>
    <col collapsed="false" customWidth="true" hidden="false" outlineLevel="0" max="18" min="9" style="1" width="11"/>
    <col collapsed="false" customWidth="true" hidden="false" outlineLevel="0" max="19" min="19" style="1" width="3.5"/>
    <col collapsed="false" customWidth="true" hidden="false" outlineLevel="0" max="25" min="20" style="1" width="12.75"/>
    <col collapsed="false" customWidth="true" hidden="false" outlineLevel="0" max="26" min="26" style="1" width="3.5"/>
    <col collapsed="false" customWidth="true" hidden="false" outlineLevel="0" max="27" min="27" style="1" width="12.75"/>
    <col collapsed="false" customWidth="true" hidden="false" outlineLevel="0" max="28" min="28" style="1" width="3.5"/>
    <col collapsed="false" customWidth="true" hidden="false" outlineLevel="1" max="33" min="29" style="1" width="11"/>
    <col collapsed="false" customWidth="true" hidden="false" outlineLevel="1" max="34" min="34" style="1" width="3.5"/>
    <col collapsed="false" customWidth="true" hidden="false" outlineLevel="1" max="40" min="35" style="1" width="11"/>
    <col collapsed="false" customWidth="true" hidden="false" outlineLevel="0" max="1025" min="41" style="1" width="12.63"/>
  </cols>
  <sheetData>
    <row r="1" customFormat="false" ht="15" hidden="false" customHeight="true" outlineLevel="0" collapsed="false">
      <c r="A1" s="31"/>
      <c r="B1" s="31"/>
      <c r="C1" s="31"/>
      <c r="D1" s="31"/>
      <c r="E1" s="31"/>
      <c r="F1" s="32"/>
      <c r="G1" s="32"/>
      <c r="H1" s="32"/>
      <c r="I1" s="32"/>
      <c r="J1" s="32"/>
      <c r="K1" s="32"/>
      <c r="L1" s="3"/>
      <c r="M1" s="12"/>
      <c r="N1" s="31"/>
      <c r="O1" s="31"/>
      <c r="P1" s="31"/>
      <c r="Q1" s="31"/>
      <c r="R1" s="31"/>
      <c r="S1" s="31" t="s">
        <v>72</v>
      </c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</row>
    <row r="2" customFormat="false" ht="15" hidden="false" customHeight="true" outlineLevel="0" collapsed="false">
      <c r="A2" s="33"/>
      <c r="B2" s="33"/>
      <c r="C2" s="33"/>
      <c r="D2" s="33"/>
      <c r="E2" s="33"/>
      <c r="F2" s="34"/>
      <c r="G2" s="34"/>
      <c r="H2" s="34"/>
      <c r="I2" s="34"/>
      <c r="J2" s="34"/>
      <c r="K2" s="34"/>
      <c r="L2" s="35" t="n">
        <f aca="false">+SUM(L5:L25)</f>
        <v>0</v>
      </c>
      <c r="M2" s="36"/>
      <c r="N2" s="35" t="n">
        <f aca="false">+SUM(N5:N24)</f>
        <v>0</v>
      </c>
      <c r="O2" s="35" t="n">
        <f aca="false">+SUM(O5:O24)</f>
        <v>0</v>
      </c>
      <c r="P2" s="35" t="n">
        <f aca="false">+SUM(P5:P24)</f>
        <v>0</v>
      </c>
      <c r="Q2" s="36" t="n">
        <f aca="false">+SUM(Q5:Q24)</f>
        <v>0</v>
      </c>
      <c r="R2" s="36" t="n">
        <f aca="false">+SUM(R5:R24)</f>
        <v>0</v>
      </c>
      <c r="S2" s="35" t="n">
        <f aca="false">+SUM(S5:S24)</f>
        <v>0</v>
      </c>
      <c r="T2" s="35" t="n">
        <f aca="false">+SUM(T5:T24)</f>
        <v>0</v>
      </c>
      <c r="U2" s="35" t="n">
        <f aca="false">+SUM(U5:U24)</f>
        <v>0</v>
      </c>
      <c r="V2" s="35" t="n">
        <f aca="false">+SUM(V5:V24)</f>
        <v>0</v>
      </c>
      <c r="W2" s="35" t="n">
        <f aca="false">+SUM(W5:W24)</f>
        <v>0</v>
      </c>
      <c r="X2" s="35" t="n">
        <f aca="false">+SUM(X5:X24)</f>
        <v>0</v>
      </c>
      <c r="Y2" s="35" t="n">
        <f aca="false">+SUM(Y5:Y24)</f>
        <v>0</v>
      </c>
      <c r="Z2" s="33"/>
      <c r="AA2" s="35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</row>
    <row r="3" customFormat="false" ht="15" hidden="false" customHeight="true" outlineLevel="0" collapsed="false">
      <c r="A3" s="31"/>
      <c r="B3" s="31"/>
      <c r="C3" s="31"/>
      <c r="D3" s="31"/>
      <c r="E3" s="31"/>
      <c r="F3" s="32"/>
      <c r="G3" s="32"/>
      <c r="H3" s="32"/>
      <c r="I3" s="32"/>
      <c r="J3" s="32"/>
      <c r="K3" s="32"/>
      <c r="L3" s="3"/>
      <c r="M3" s="12"/>
      <c r="N3" s="31"/>
      <c r="O3" s="31"/>
      <c r="P3" s="31"/>
      <c r="Q3" s="3" t="n">
        <f aca="false">Q2</f>
        <v>0</v>
      </c>
      <c r="R3" s="3" t="n">
        <f aca="false">R2*2</f>
        <v>0</v>
      </c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customFormat="false" ht="15" hidden="false" customHeight="true" outlineLevel="0" collapsed="false">
      <c r="A4" s="37"/>
      <c r="B4" s="38" t="s">
        <v>10</v>
      </c>
      <c r="C4" s="38" t="s">
        <v>8</v>
      </c>
      <c r="D4" s="38" t="s">
        <v>11</v>
      </c>
      <c r="E4" s="38" t="s">
        <v>12</v>
      </c>
      <c r="F4" s="38" t="s">
        <v>13</v>
      </c>
      <c r="G4" s="38" t="s">
        <v>14</v>
      </c>
      <c r="H4" s="38" t="s">
        <v>16</v>
      </c>
      <c r="I4" s="38" t="s">
        <v>17</v>
      </c>
      <c r="J4" s="38" t="s">
        <v>18</v>
      </c>
      <c r="K4" s="38" t="s">
        <v>15</v>
      </c>
      <c r="L4" s="39" t="s">
        <v>0</v>
      </c>
      <c r="M4" s="40" t="s">
        <v>19</v>
      </c>
      <c r="N4" s="41" t="s">
        <v>50</v>
      </c>
      <c r="O4" s="41" t="s">
        <v>51</v>
      </c>
      <c r="P4" s="41" t="s">
        <v>73</v>
      </c>
      <c r="Q4" s="41" t="s">
        <v>74</v>
      </c>
      <c r="R4" s="41" t="s">
        <v>75</v>
      </c>
      <c r="S4" s="42" t="s">
        <v>29</v>
      </c>
      <c r="T4" s="43" t="str">
        <f aca="false">+'Precios y Menú'!C12</f>
        <v>PROMO 1</v>
      </c>
      <c r="U4" s="43" t="str">
        <f aca="false">+'Precios y Menú'!C13</f>
        <v>PROMO 2</v>
      </c>
      <c r="V4" s="43" t="str">
        <f aca="false">+'Precios y Menú'!C14</f>
        <v>PROMO 3</v>
      </c>
      <c r="W4" s="43" t="str">
        <f aca="false">+'Precios y Menú'!C15</f>
        <v>PROMO 4</v>
      </c>
      <c r="X4" s="43" t="str">
        <f aca="false">+'Precios y Menú'!C16</f>
        <v>PROMO 5</v>
      </c>
      <c r="Y4" s="45" t="s">
        <v>19</v>
      </c>
      <c r="Z4" s="42" t="s">
        <v>45</v>
      </c>
      <c r="AA4" s="46" t="s">
        <v>46</v>
      </c>
      <c r="AB4" s="42" t="s">
        <v>45</v>
      </c>
      <c r="AC4" s="41" t="s">
        <v>50</v>
      </c>
      <c r="AD4" s="41" t="s">
        <v>51</v>
      </c>
      <c r="AE4" s="41" t="s">
        <v>73</v>
      </c>
      <c r="AF4" s="41" t="s">
        <v>74</v>
      </c>
      <c r="AG4" s="41" t="s">
        <v>75</v>
      </c>
      <c r="AH4" s="42" t="s">
        <v>45</v>
      </c>
      <c r="AI4" s="41" t="s">
        <v>50</v>
      </c>
      <c r="AJ4" s="41" t="s">
        <v>51</v>
      </c>
      <c r="AK4" s="41" t="s">
        <v>73</v>
      </c>
      <c r="AL4" s="41" t="s">
        <v>74</v>
      </c>
      <c r="AM4" s="41" t="s">
        <v>75</v>
      </c>
      <c r="AN4" s="41" t="s">
        <v>44</v>
      </c>
    </row>
    <row r="5" customFormat="false" ht="15" hidden="false" customHeight="true" outlineLevel="0" collapsed="false">
      <c r="A5" s="31"/>
      <c r="B5" s="31" t="n">
        <v>1</v>
      </c>
      <c r="C5" s="48"/>
      <c r="D5" s="50"/>
      <c r="E5" s="50"/>
      <c r="F5" s="32"/>
      <c r="G5" s="32"/>
      <c r="H5" s="51" t="n">
        <v>0</v>
      </c>
      <c r="I5" s="52" t="n">
        <v>0</v>
      </c>
      <c r="J5" s="52" t="n">
        <f aca="false">+AN5</f>
        <v>0</v>
      </c>
      <c r="K5" s="32"/>
      <c r="L5" s="53" t="n">
        <f aca="false">+J5-I5+IF(G5="si",'Precios y Menú'!$E$11,0)</f>
        <v>0</v>
      </c>
      <c r="M5" s="54" t="n">
        <f aca="false">+Y5</f>
        <v>0</v>
      </c>
      <c r="N5" s="56"/>
      <c r="O5" s="56"/>
      <c r="P5" s="56"/>
      <c r="Q5" s="56"/>
      <c r="R5" s="56"/>
      <c r="S5" s="31"/>
      <c r="T5" s="58"/>
      <c r="U5" s="58"/>
      <c r="V5" s="58"/>
      <c r="W5" s="58"/>
      <c r="X5" s="58"/>
      <c r="Y5" s="58" t="n">
        <f aca="false">+(N5*1)+(O5*1)-SUM(T5:X5)</f>
        <v>0</v>
      </c>
      <c r="AA5" s="64" t="n">
        <f aca="false">+SUM(T5:X5)+SUM(Q5:R5)</f>
        <v>0</v>
      </c>
      <c r="AC5" s="66" t="n">
        <f aca="false">+VLOOKUP(AC$4,'Precios y Menú'!$C:$E,3,0)</f>
        <v>1399</v>
      </c>
      <c r="AD5" s="66" t="n">
        <f aca="false">+VLOOKUP(AD$4,'Precios y Menú'!$C:$E,3,0)</f>
        <v>1000</v>
      </c>
      <c r="AE5" s="66" t="n">
        <f aca="false">+VLOOKUP(AE$4,'Precios y Menú'!$C:$E,3,0)</f>
        <v>150</v>
      </c>
      <c r="AF5" s="66" t="n">
        <f aca="false">+VLOOKUP(AF$4,'Precios y Menú'!$C:$E,3,0)</f>
        <v>0</v>
      </c>
      <c r="AG5" s="66" t="n">
        <f aca="false">+VLOOKUP(AG$4,'Precios y Menú'!$C:$E,3,0)</f>
        <v>0</v>
      </c>
      <c r="AI5" s="56" t="n">
        <f aca="false">+AC5*N5</f>
        <v>0</v>
      </c>
      <c r="AJ5" s="56" t="n">
        <f aca="false">+AD5*O5</f>
        <v>0</v>
      </c>
      <c r="AK5" s="56" t="n">
        <f aca="false">+AE5*P5</f>
        <v>0</v>
      </c>
      <c r="AL5" s="56" t="n">
        <f aca="false">+AF5*Q5</f>
        <v>0</v>
      </c>
      <c r="AM5" s="56" t="n">
        <f aca="false">+AG5*R5</f>
        <v>0</v>
      </c>
      <c r="AN5" s="56" t="n">
        <f aca="false">+SUM(AI5:AM5)</f>
        <v>0</v>
      </c>
    </row>
    <row r="6" customFormat="false" ht="15" hidden="false" customHeight="true" outlineLevel="0" collapsed="false">
      <c r="A6" s="31"/>
      <c r="B6" s="31" t="n">
        <f aca="false">+B5+1</f>
        <v>2</v>
      </c>
      <c r="C6" s="67"/>
      <c r="D6" s="50"/>
      <c r="E6" s="50"/>
      <c r="F6" s="32"/>
      <c r="G6" s="32"/>
      <c r="H6" s="51" t="n">
        <v>0</v>
      </c>
      <c r="I6" s="52" t="n">
        <v>0</v>
      </c>
      <c r="J6" s="52" t="n">
        <f aca="false">+AN6</f>
        <v>0</v>
      </c>
      <c r="K6" s="32"/>
      <c r="L6" s="53" t="n">
        <f aca="false">+J6-I6+IF(G6="si",'Precios y Menú'!$E$11,0)</f>
        <v>0</v>
      </c>
      <c r="M6" s="54" t="n">
        <f aca="false">+Y6</f>
        <v>0</v>
      </c>
      <c r="N6" s="68"/>
      <c r="O6" s="68"/>
      <c r="P6" s="68"/>
      <c r="Q6" s="68"/>
      <c r="R6" s="68"/>
      <c r="T6" s="60"/>
      <c r="U6" s="60"/>
      <c r="V6" s="60"/>
      <c r="W6" s="60"/>
      <c r="X6" s="60"/>
      <c r="Y6" s="58" t="n">
        <f aca="false">+(N6*1)+(O6*1)-SUM(T6:X6)</f>
        <v>0</v>
      </c>
      <c r="AA6" s="64" t="n">
        <f aca="false">+SUM(T6:X6)+SUM(Q6:R6)</f>
        <v>0</v>
      </c>
      <c r="AC6" s="66" t="n">
        <f aca="false">+VLOOKUP(AC$4,'Precios y Menú'!$C:$E,3,0)</f>
        <v>1399</v>
      </c>
      <c r="AD6" s="66" t="n">
        <f aca="false">+VLOOKUP(AD$4,'Precios y Menú'!$C:$E,3,0)</f>
        <v>1000</v>
      </c>
      <c r="AE6" s="66" t="n">
        <f aca="false">+VLOOKUP(AE$4,'Precios y Menú'!$C:$E,3,0)</f>
        <v>150</v>
      </c>
      <c r="AF6" s="66" t="n">
        <f aca="false">+VLOOKUP(AF$4,'Precios y Menú'!$C:$E,3,0)</f>
        <v>0</v>
      </c>
      <c r="AG6" s="66" t="n">
        <f aca="false">+VLOOKUP(AG$4,'Precios y Menú'!$C:$E,3,0)</f>
        <v>0</v>
      </c>
      <c r="AI6" s="56" t="n">
        <f aca="false">+AC6*N6</f>
        <v>0</v>
      </c>
      <c r="AJ6" s="56" t="n">
        <f aca="false">+AD6*O6</f>
        <v>0</v>
      </c>
      <c r="AK6" s="56" t="n">
        <f aca="false">+AE6*P6</f>
        <v>0</v>
      </c>
      <c r="AL6" s="56" t="n">
        <f aca="false">+AF6*Q6</f>
        <v>0</v>
      </c>
      <c r="AM6" s="56" t="n">
        <f aca="false">+AG6*R6</f>
        <v>0</v>
      </c>
      <c r="AN6" s="56" t="n">
        <f aca="false">+SUM(AI6:AM6)</f>
        <v>0</v>
      </c>
    </row>
    <row r="7" customFormat="false" ht="15" hidden="false" customHeight="true" outlineLevel="0" collapsed="false">
      <c r="A7" s="31"/>
      <c r="B7" s="31" t="n">
        <f aca="false">+B6+1</f>
        <v>3</v>
      </c>
      <c r="C7" s="67"/>
      <c r="D7" s="50"/>
      <c r="E7" s="50"/>
      <c r="F7" s="32"/>
      <c r="G7" s="32"/>
      <c r="H7" s="51" t="n">
        <v>0</v>
      </c>
      <c r="I7" s="52" t="n">
        <v>0</v>
      </c>
      <c r="J7" s="52" t="n">
        <f aca="false">+AN7</f>
        <v>0</v>
      </c>
      <c r="K7" s="32"/>
      <c r="L7" s="53" t="n">
        <f aca="false">+J7-I7+IF(G7="si",'Precios y Menú'!$E$11,0)</f>
        <v>0</v>
      </c>
      <c r="M7" s="54" t="n">
        <f aca="false">+Y7</f>
        <v>0</v>
      </c>
      <c r="N7" s="56"/>
      <c r="O7" s="56"/>
      <c r="P7" s="56"/>
      <c r="Q7" s="56"/>
      <c r="R7" s="56"/>
      <c r="T7" s="58"/>
      <c r="U7" s="58"/>
      <c r="V7" s="58"/>
      <c r="W7" s="58"/>
      <c r="X7" s="58"/>
      <c r="Y7" s="58" t="n">
        <f aca="false">+(N7*1)+(O7*1)-SUM(T7:X7)</f>
        <v>0</v>
      </c>
      <c r="AA7" s="64" t="n">
        <f aca="false">+SUM(T7:X7)+SUM(Q7:R7)</f>
        <v>0</v>
      </c>
      <c r="AC7" s="66" t="n">
        <f aca="false">+VLOOKUP(AC$4,'Precios y Menú'!$C:$E,3,0)</f>
        <v>1399</v>
      </c>
      <c r="AD7" s="66" t="n">
        <f aca="false">+VLOOKUP(AD$4,'Precios y Menú'!$C:$E,3,0)</f>
        <v>1000</v>
      </c>
      <c r="AE7" s="66" t="n">
        <f aca="false">+VLOOKUP(AE$4,'Precios y Menú'!$C:$E,3,0)</f>
        <v>150</v>
      </c>
      <c r="AF7" s="66" t="n">
        <f aca="false">+VLOOKUP(AF$4,'Precios y Menú'!$C:$E,3,0)</f>
        <v>0</v>
      </c>
      <c r="AG7" s="66" t="n">
        <f aca="false">+VLOOKUP(AG$4,'Precios y Menú'!$C:$E,3,0)</f>
        <v>0</v>
      </c>
      <c r="AI7" s="56" t="n">
        <f aca="false">+AC7*N7</f>
        <v>0</v>
      </c>
      <c r="AJ7" s="56" t="n">
        <f aca="false">+AD7*O7</f>
        <v>0</v>
      </c>
      <c r="AK7" s="56" t="n">
        <f aca="false">+AE7*P7</f>
        <v>0</v>
      </c>
      <c r="AL7" s="56" t="n">
        <f aca="false">+AF7*Q7</f>
        <v>0</v>
      </c>
      <c r="AM7" s="56" t="n">
        <f aca="false">+AG7*R7</f>
        <v>0</v>
      </c>
      <c r="AN7" s="56" t="n">
        <f aca="false">+SUM(AI7:AM7)</f>
        <v>0</v>
      </c>
    </row>
    <row r="8" customFormat="false" ht="15" hidden="false" customHeight="true" outlineLevel="0" collapsed="false">
      <c r="A8" s="31"/>
      <c r="B8" s="31" t="n">
        <f aca="false">+B7+1</f>
        <v>4</v>
      </c>
      <c r="C8" s="67"/>
      <c r="D8" s="105"/>
      <c r="E8" s="50"/>
      <c r="F8" s="32"/>
      <c r="G8" s="32"/>
      <c r="H8" s="51" t="n">
        <v>0</v>
      </c>
      <c r="I8" s="52" t="n">
        <f aca="false">+H8*J8</f>
        <v>0</v>
      </c>
      <c r="J8" s="52" t="n">
        <f aca="false">+AN8</f>
        <v>0</v>
      </c>
      <c r="K8" s="32"/>
      <c r="L8" s="53" t="n">
        <f aca="false">+J8-I8+IF(G8="si",'Precios y Menú'!$E$11,0)</f>
        <v>0</v>
      </c>
      <c r="M8" s="54" t="n">
        <f aca="false">+Y8</f>
        <v>0</v>
      </c>
      <c r="N8" s="68"/>
      <c r="O8" s="68"/>
      <c r="P8" s="68"/>
      <c r="Q8" s="68"/>
      <c r="R8" s="68"/>
      <c r="T8" s="60"/>
      <c r="U8" s="60"/>
      <c r="V8" s="60"/>
      <c r="W8" s="60"/>
      <c r="X8" s="60"/>
      <c r="Y8" s="58" t="n">
        <f aca="false">+(N8*1)+(O8*1)-SUM(T8:X8)</f>
        <v>0</v>
      </c>
      <c r="AA8" s="64" t="n">
        <f aca="false">+SUM(T8:X8)+SUM(Q8:R8)</f>
        <v>0</v>
      </c>
      <c r="AC8" s="66" t="n">
        <f aca="false">+VLOOKUP(AC$4,'Precios y Menú'!$C:$E,3,0)</f>
        <v>1399</v>
      </c>
      <c r="AD8" s="66" t="n">
        <f aca="false">+VLOOKUP(AD$4,'Precios y Menú'!$C:$E,3,0)</f>
        <v>1000</v>
      </c>
      <c r="AE8" s="66" t="n">
        <f aca="false">+VLOOKUP(AE$4,'Precios y Menú'!$C:$E,3,0)</f>
        <v>150</v>
      </c>
      <c r="AF8" s="66" t="n">
        <f aca="false">+VLOOKUP(AF$4,'Precios y Menú'!$C:$E,3,0)</f>
        <v>0</v>
      </c>
      <c r="AG8" s="66" t="n">
        <f aca="false">+VLOOKUP(AG$4,'Precios y Menú'!$C:$E,3,0)</f>
        <v>0</v>
      </c>
      <c r="AI8" s="56" t="n">
        <f aca="false">+AC8*N8</f>
        <v>0</v>
      </c>
      <c r="AJ8" s="56" t="n">
        <f aca="false">+AD8*O8</f>
        <v>0</v>
      </c>
      <c r="AK8" s="56" t="n">
        <f aca="false">+AE8*P8</f>
        <v>0</v>
      </c>
      <c r="AL8" s="56" t="n">
        <f aca="false">+AF8*Q8</f>
        <v>0</v>
      </c>
      <c r="AM8" s="56" t="n">
        <f aca="false">+AG8*R8</f>
        <v>0</v>
      </c>
      <c r="AN8" s="56" t="n">
        <f aca="false">+SUM(AI8:AM8)</f>
        <v>0</v>
      </c>
    </row>
    <row r="9" customFormat="false" ht="15" hidden="false" customHeight="true" outlineLevel="0" collapsed="false">
      <c r="A9" s="31"/>
      <c r="B9" s="31" t="n">
        <f aca="false">+B8+1</f>
        <v>5</v>
      </c>
      <c r="C9" s="67"/>
      <c r="D9" s="50"/>
      <c r="E9" s="50"/>
      <c r="F9" s="32"/>
      <c r="G9" s="32"/>
      <c r="H9" s="51" t="n">
        <v>0</v>
      </c>
      <c r="I9" s="52" t="n">
        <f aca="false">+H9*J9</f>
        <v>0</v>
      </c>
      <c r="J9" s="52" t="n">
        <f aca="false">+AN9</f>
        <v>0</v>
      </c>
      <c r="K9" s="32"/>
      <c r="L9" s="53" t="n">
        <f aca="false">+J9-I9+IF(G9="si",'Precios y Menú'!$E$11,0)</f>
        <v>0</v>
      </c>
      <c r="M9" s="54" t="n">
        <f aca="false">+Y9</f>
        <v>0</v>
      </c>
      <c r="N9" s="56"/>
      <c r="O9" s="56"/>
      <c r="P9" s="56"/>
      <c r="Q9" s="56"/>
      <c r="R9" s="56"/>
      <c r="S9" s="31"/>
      <c r="T9" s="58"/>
      <c r="U9" s="58"/>
      <c r="V9" s="58"/>
      <c r="W9" s="58"/>
      <c r="X9" s="58"/>
      <c r="Y9" s="58" t="n">
        <f aca="false">+(N9*1)+(O9*1)-SUM(T9:X9)</f>
        <v>0</v>
      </c>
      <c r="Z9" s="31"/>
      <c r="AA9" s="64" t="n">
        <f aca="false">+SUM(T9:X9)+SUM(Q9:R9)</f>
        <v>0</v>
      </c>
      <c r="AB9" s="31"/>
      <c r="AC9" s="66" t="n">
        <f aca="false">+VLOOKUP(AC$4,'Precios y Menú'!$C:$E,3,0)</f>
        <v>1399</v>
      </c>
      <c r="AD9" s="66" t="n">
        <f aca="false">+VLOOKUP(AD$4,'Precios y Menú'!$C:$E,3,0)</f>
        <v>1000</v>
      </c>
      <c r="AE9" s="66" t="n">
        <f aca="false">+VLOOKUP(AE$4,'Precios y Menú'!$C:$E,3,0)</f>
        <v>150</v>
      </c>
      <c r="AF9" s="66" t="n">
        <f aca="false">+VLOOKUP(AF$4,'Precios y Menú'!$C:$E,3,0)</f>
        <v>0</v>
      </c>
      <c r="AG9" s="66" t="n">
        <f aca="false">+VLOOKUP(AG$4,'Precios y Menú'!$C:$E,3,0)</f>
        <v>0</v>
      </c>
      <c r="AH9" s="31"/>
      <c r="AI9" s="56" t="n">
        <f aca="false">+AC9*N9</f>
        <v>0</v>
      </c>
      <c r="AJ9" s="56" t="n">
        <f aca="false">+AD9*O9</f>
        <v>0</v>
      </c>
      <c r="AK9" s="56" t="n">
        <f aca="false">+AE9*P9</f>
        <v>0</v>
      </c>
      <c r="AL9" s="56" t="n">
        <f aca="false">+AF9*Q9</f>
        <v>0</v>
      </c>
      <c r="AM9" s="56" t="n">
        <f aca="false">+AG9*R9</f>
        <v>0</v>
      </c>
      <c r="AN9" s="56" t="n">
        <f aca="false">+SUM(AI9:AM9)</f>
        <v>0</v>
      </c>
    </row>
    <row r="10" customFormat="false" ht="15" hidden="false" customHeight="true" outlineLevel="0" collapsed="false">
      <c r="A10" s="31"/>
      <c r="B10" s="31" t="n">
        <f aca="false">+B9+1</f>
        <v>6</v>
      </c>
      <c r="C10" s="67"/>
      <c r="D10" s="50"/>
      <c r="E10" s="50"/>
      <c r="F10" s="32"/>
      <c r="G10" s="32"/>
      <c r="H10" s="51" t="n">
        <v>0</v>
      </c>
      <c r="I10" s="52" t="n">
        <f aca="false">+H10*J10</f>
        <v>0</v>
      </c>
      <c r="J10" s="52" t="n">
        <f aca="false">+AN10</f>
        <v>0</v>
      </c>
      <c r="K10" s="32"/>
      <c r="L10" s="53" t="n">
        <f aca="false">+J10-I10+IF(G10="si",'Precios y Menú'!$E$11,0)</f>
        <v>0</v>
      </c>
      <c r="M10" s="54" t="n">
        <f aca="false">+Y10</f>
        <v>0</v>
      </c>
      <c r="N10" s="68"/>
      <c r="O10" s="68"/>
      <c r="P10" s="68"/>
      <c r="Q10" s="68"/>
      <c r="R10" s="68"/>
      <c r="S10" s="31"/>
      <c r="T10" s="60"/>
      <c r="U10" s="60"/>
      <c r="V10" s="60"/>
      <c r="W10" s="60"/>
      <c r="X10" s="60"/>
      <c r="Y10" s="58" t="n">
        <f aca="false">+(N10*1)+(O10*1)-SUM(T10:X10)</f>
        <v>0</v>
      </c>
      <c r="Z10" s="31"/>
      <c r="AA10" s="64" t="n">
        <f aca="false">+SUM(T10:X10)+SUM(Q10:R10)</f>
        <v>0</v>
      </c>
      <c r="AB10" s="31"/>
      <c r="AC10" s="66" t="n">
        <f aca="false">+VLOOKUP(AC$4,'Precios y Menú'!$C:$E,3,0)</f>
        <v>1399</v>
      </c>
      <c r="AD10" s="66" t="n">
        <f aca="false">+VLOOKUP(AD$4,'Precios y Menú'!$C:$E,3,0)</f>
        <v>1000</v>
      </c>
      <c r="AE10" s="66" t="n">
        <f aca="false">+VLOOKUP(AE$4,'Precios y Menú'!$C:$E,3,0)</f>
        <v>150</v>
      </c>
      <c r="AF10" s="66" t="n">
        <f aca="false">+VLOOKUP(AF$4,'Precios y Menú'!$C:$E,3,0)</f>
        <v>0</v>
      </c>
      <c r="AG10" s="66" t="n">
        <f aca="false">+VLOOKUP(AG$4,'Precios y Menú'!$C:$E,3,0)</f>
        <v>0</v>
      </c>
      <c r="AH10" s="31"/>
      <c r="AI10" s="56" t="n">
        <f aca="false">+AC10*N10</f>
        <v>0</v>
      </c>
      <c r="AJ10" s="56" t="n">
        <f aca="false">+AD10*O10</f>
        <v>0</v>
      </c>
      <c r="AK10" s="56" t="n">
        <f aca="false">+AE10*P10</f>
        <v>0</v>
      </c>
      <c r="AL10" s="56" t="n">
        <f aca="false">+AF10*Q10</f>
        <v>0</v>
      </c>
      <c r="AM10" s="56" t="n">
        <f aca="false">+AG10*R10</f>
        <v>0</v>
      </c>
      <c r="AN10" s="56" t="n">
        <f aca="false">+SUM(AI10:AM10)</f>
        <v>0</v>
      </c>
    </row>
    <row r="11" customFormat="false" ht="15" hidden="false" customHeight="true" outlineLevel="0" collapsed="false">
      <c r="A11" s="31"/>
      <c r="B11" s="31" t="n">
        <f aca="false">+B10+1</f>
        <v>7</v>
      </c>
      <c r="C11" s="67"/>
      <c r="D11" s="106"/>
      <c r="E11" s="50"/>
      <c r="F11" s="32"/>
      <c r="G11" s="32"/>
      <c r="H11" s="51" t="n">
        <v>0</v>
      </c>
      <c r="I11" s="52" t="n">
        <f aca="false">+H11*J11</f>
        <v>0</v>
      </c>
      <c r="J11" s="52" t="n">
        <f aca="false">+AN11</f>
        <v>0</v>
      </c>
      <c r="K11" s="32"/>
      <c r="L11" s="53" t="n">
        <f aca="false">+J11-I11+IF(G11="si",'Precios y Menú'!$E$11,0)</f>
        <v>0</v>
      </c>
      <c r="M11" s="54" t="n">
        <f aca="false">+Y11</f>
        <v>0</v>
      </c>
      <c r="N11" s="56"/>
      <c r="O11" s="56"/>
      <c r="P11" s="56"/>
      <c r="Q11" s="56"/>
      <c r="R11" s="56"/>
      <c r="T11" s="58"/>
      <c r="U11" s="58"/>
      <c r="V11" s="58"/>
      <c r="W11" s="58"/>
      <c r="X11" s="58"/>
      <c r="Y11" s="58" t="n">
        <f aca="false">+(N11*1)+(O11*1)-SUM(T11:X11)</f>
        <v>0</v>
      </c>
      <c r="Z11" s="31" t="s">
        <v>29</v>
      </c>
      <c r="AA11" s="64" t="n">
        <f aca="false">+SUM(T11:X11)+SUM(Q11:R11)</f>
        <v>0</v>
      </c>
      <c r="AC11" s="66" t="n">
        <f aca="false">+VLOOKUP(AC$4,'Precios y Menú'!$C:$E,3,0)</f>
        <v>1399</v>
      </c>
      <c r="AD11" s="66" t="n">
        <f aca="false">+VLOOKUP(AD$4,'Precios y Menú'!$C:$E,3,0)</f>
        <v>1000</v>
      </c>
      <c r="AE11" s="66" t="n">
        <f aca="false">+VLOOKUP(AE$4,'Precios y Menú'!$C:$E,3,0)</f>
        <v>150</v>
      </c>
      <c r="AF11" s="66" t="n">
        <f aca="false">+VLOOKUP(AF$4,'Precios y Menú'!$C:$E,3,0)</f>
        <v>0</v>
      </c>
      <c r="AG11" s="66" t="n">
        <f aca="false">+VLOOKUP(AG$4,'Precios y Menú'!$C:$E,3,0)</f>
        <v>0</v>
      </c>
      <c r="AI11" s="56" t="n">
        <f aca="false">+AC11*N11</f>
        <v>0</v>
      </c>
      <c r="AJ11" s="56" t="n">
        <f aca="false">+AD11*O11</f>
        <v>0</v>
      </c>
      <c r="AK11" s="56" t="n">
        <f aca="false">+AE11*P11</f>
        <v>0</v>
      </c>
      <c r="AL11" s="56" t="n">
        <f aca="false">+AF11*Q11</f>
        <v>0</v>
      </c>
      <c r="AM11" s="56" t="n">
        <f aca="false">+AG11*R11</f>
        <v>0</v>
      </c>
      <c r="AN11" s="56" t="n">
        <f aca="false">+SUM(AI11:AM11)</f>
        <v>0</v>
      </c>
    </row>
    <row r="12" customFormat="false" ht="15" hidden="false" customHeight="true" outlineLevel="0" collapsed="false">
      <c r="A12" s="31"/>
      <c r="B12" s="31" t="n">
        <f aca="false">+B11+1</f>
        <v>8</v>
      </c>
      <c r="C12" s="67"/>
      <c r="D12" s="76"/>
      <c r="E12" s="76"/>
      <c r="F12" s="32"/>
      <c r="G12" s="32"/>
      <c r="H12" s="51" t="n">
        <v>0</v>
      </c>
      <c r="I12" s="52" t="n">
        <f aca="false">+H12*J12</f>
        <v>0</v>
      </c>
      <c r="J12" s="52" t="n">
        <f aca="false">+AN12</f>
        <v>0</v>
      </c>
      <c r="K12" s="32"/>
      <c r="L12" s="53" t="n">
        <f aca="false">+J12-I12+IF(G12="si",'Precios y Menú'!$E$11,0)</f>
        <v>0</v>
      </c>
      <c r="M12" s="54" t="n">
        <f aca="false">+Y12</f>
        <v>0</v>
      </c>
      <c r="N12" s="68"/>
      <c r="O12" s="68"/>
      <c r="P12" s="68"/>
      <c r="Q12" s="68"/>
      <c r="R12" s="68"/>
      <c r="T12" s="60"/>
      <c r="U12" s="60"/>
      <c r="V12" s="60"/>
      <c r="W12" s="60"/>
      <c r="X12" s="60"/>
      <c r="Y12" s="58" t="n">
        <f aca="false">+(N12*1)+(O12*1)-SUM(T12:X12)</f>
        <v>0</v>
      </c>
      <c r="AA12" s="64" t="n">
        <f aca="false">+SUM(T12:X12)+SUM(Q12:R12)</f>
        <v>0</v>
      </c>
      <c r="AC12" s="66" t="n">
        <f aca="false">+VLOOKUP(AC$4,'Precios y Menú'!$C:$E,3,0)</f>
        <v>1399</v>
      </c>
      <c r="AD12" s="66" t="n">
        <f aca="false">+VLOOKUP(AD$4,'Precios y Menú'!$C:$E,3,0)</f>
        <v>1000</v>
      </c>
      <c r="AE12" s="66" t="n">
        <f aca="false">+VLOOKUP(AE$4,'Precios y Menú'!$C:$E,3,0)</f>
        <v>150</v>
      </c>
      <c r="AF12" s="66" t="n">
        <f aca="false">+VLOOKUP(AF$4,'Precios y Menú'!$C:$E,3,0)</f>
        <v>0</v>
      </c>
      <c r="AG12" s="66" t="n">
        <f aca="false">+VLOOKUP(AG$4,'Precios y Menú'!$C:$E,3,0)</f>
        <v>0</v>
      </c>
      <c r="AI12" s="56" t="n">
        <f aca="false">+AC12*N12</f>
        <v>0</v>
      </c>
      <c r="AJ12" s="56" t="n">
        <f aca="false">+AD12*O12</f>
        <v>0</v>
      </c>
      <c r="AK12" s="56" t="n">
        <f aca="false">+AE12*P12</f>
        <v>0</v>
      </c>
      <c r="AL12" s="56" t="n">
        <f aca="false">+AF12*Q12</f>
        <v>0</v>
      </c>
      <c r="AM12" s="56" t="n">
        <f aca="false">+AG12*R12</f>
        <v>0</v>
      </c>
      <c r="AN12" s="56" t="n">
        <f aca="false">+SUM(AI12:AM12)</f>
        <v>0</v>
      </c>
    </row>
    <row r="13" customFormat="false" ht="15" hidden="false" customHeight="true" outlineLevel="0" collapsed="false">
      <c r="A13" s="31"/>
      <c r="B13" s="31" t="n">
        <f aca="false">+B12+1</f>
        <v>9</v>
      </c>
      <c r="C13" s="67"/>
      <c r="D13" s="106"/>
      <c r="E13" s="50"/>
      <c r="F13" s="32"/>
      <c r="G13" s="32"/>
      <c r="H13" s="51" t="n">
        <v>0</v>
      </c>
      <c r="I13" s="52" t="n">
        <f aca="false">+H13*J13</f>
        <v>0</v>
      </c>
      <c r="J13" s="52" t="n">
        <f aca="false">+AN13</f>
        <v>0</v>
      </c>
      <c r="K13" s="32"/>
      <c r="L13" s="53" t="n">
        <f aca="false">+J13-I13+IF(G13="si",'Precios y Menú'!$E$11,0)</f>
        <v>0</v>
      </c>
      <c r="M13" s="54" t="n">
        <f aca="false">+Y13</f>
        <v>0</v>
      </c>
      <c r="N13" s="56"/>
      <c r="O13" s="56"/>
      <c r="P13" s="56"/>
      <c r="Q13" s="56"/>
      <c r="R13" s="56"/>
      <c r="T13" s="58"/>
      <c r="U13" s="58"/>
      <c r="V13" s="58"/>
      <c r="W13" s="58"/>
      <c r="X13" s="58"/>
      <c r="Y13" s="58" t="n">
        <f aca="false">+(N13*1)+(O13*1)-SUM(T13:X13)</f>
        <v>0</v>
      </c>
      <c r="AA13" s="64" t="n">
        <f aca="false">+SUM(T13:X13)+SUM(Q13:R13)</f>
        <v>0</v>
      </c>
      <c r="AC13" s="66" t="n">
        <f aca="false">+VLOOKUP(AC$4,'Precios y Menú'!$C:$E,3,0)</f>
        <v>1399</v>
      </c>
      <c r="AD13" s="66" t="n">
        <f aca="false">+VLOOKUP(AD$4,'Precios y Menú'!$C:$E,3,0)</f>
        <v>1000</v>
      </c>
      <c r="AE13" s="66" t="n">
        <f aca="false">+VLOOKUP(AE$4,'Precios y Menú'!$C:$E,3,0)</f>
        <v>150</v>
      </c>
      <c r="AF13" s="66" t="n">
        <f aca="false">+VLOOKUP(AF$4,'Precios y Menú'!$C:$E,3,0)</f>
        <v>0</v>
      </c>
      <c r="AG13" s="66" t="n">
        <f aca="false">+VLOOKUP(AG$4,'Precios y Menú'!$C:$E,3,0)</f>
        <v>0</v>
      </c>
      <c r="AI13" s="56" t="n">
        <f aca="false">+AC13*N13</f>
        <v>0</v>
      </c>
      <c r="AJ13" s="56" t="n">
        <f aca="false">+AD13*O13</f>
        <v>0</v>
      </c>
      <c r="AK13" s="56" t="n">
        <f aca="false">+AE13*P13</f>
        <v>0</v>
      </c>
      <c r="AL13" s="56" t="n">
        <f aca="false">+AF13*Q13</f>
        <v>0</v>
      </c>
      <c r="AM13" s="56" t="n">
        <f aca="false">+AG13*R13</f>
        <v>0</v>
      </c>
      <c r="AN13" s="56" t="n">
        <f aca="false">+SUM(AI13:AM13)</f>
        <v>0</v>
      </c>
    </row>
    <row r="14" customFormat="false" ht="15" hidden="false" customHeight="true" outlineLevel="0" collapsed="false">
      <c r="A14" s="31"/>
      <c r="B14" s="31" t="n">
        <f aca="false">+B13+1</f>
        <v>10</v>
      </c>
      <c r="C14" s="67"/>
      <c r="D14" s="76"/>
      <c r="E14" s="76"/>
      <c r="F14" s="32"/>
      <c r="G14" s="32"/>
      <c r="H14" s="51" t="n">
        <v>0</v>
      </c>
      <c r="I14" s="52" t="n">
        <f aca="false">+H14*J14</f>
        <v>0</v>
      </c>
      <c r="J14" s="52" t="n">
        <f aca="false">+AN14</f>
        <v>0</v>
      </c>
      <c r="K14" s="32"/>
      <c r="L14" s="53" t="n">
        <f aca="false">+J14-I14+IF(G14="si",'Precios y Menú'!$E$11,0)</f>
        <v>0</v>
      </c>
      <c r="M14" s="54" t="n">
        <f aca="false">+Y14</f>
        <v>0</v>
      </c>
      <c r="N14" s="68"/>
      <c r="O14" s="68"/>
      <c r="P14" s="68"/>
      <c r="Q14" s="68"/>
      <c r="R14" s="68"/>
      <c r="T14" s="60"/>
      <c r="U14" s="60"/>
      <c r="V14" s="60"/>
      <c r="W14" s="60"/>
      <c r="X14" s="60"/>
      <c r="Y14" s="58" t="n">
        <f aca="false">+(N14*1)+(O14*1)-SUM(T14:X14)</f>
        <v>0</v>
      </c>
      <c r="AA14" s="64" t="n">
        <f aca="false">+SUM(T14:X14)+SUM(Q14:R14)</f>
        <v>0</v>
      </c>
      <c r="AC14" s="66" t="n">
        <f aca="false">+VLOOKUP(AC$4,'Precios y Menú'!$C:$E,3,0)</f>
        <v>1399</v>
      </c>
      <c r="AD14" s="66" t="n">
        <f aca="false">+VLOOKUP(AD$4,'Precios y Menú'!$C:$E,3,0)</f>
        <v>1000</v>
      </c>
      <c r="AE14" s="66" t="n">
        <f aca="false">+VLOOKUP(AE$4,'Precios y Menú'!$C:$E,3,0)</f>
        <v>150</v>
      </c>
      <c r="AF14" s="66" t="n">
        <f aca="false">+VLOOKUP(AF$4,'Precios y Menú'!$C:$E,3,0)</f>
        <v>0</v>
      </c>
      <c r="AG14" s="66" t="n">
        <f aca="false">+VLOOKUP(AG$4,'Precios y Menú'!$C:$E,3,0)</f>
        <v>0</v>
      </c>
      <c r="AI14" s="56" t="n">
        <f aca="false">+AC14*N14</f>
        <v>0</v>
      </c>
      <c r="AJ14" s="56" t="n">
        <f aca="false">+AD14*O14</f>
        <v>0</v>
      </c>
      <c r="AK14" s="56" t="n">
        <f aca="false">+AE14*P14</f>
        <v>0</v>
      </c>
      <c r="AL14" s="56" t="n">
        <f aca="false">+AF14*Q14</f>
        <v>0</v>
      </c>
      <c r="AM14" s="56" t="n">
        <f aca="false">+AG14*R14</f>
        <v>0</v>
      </c>
      <c r="AN14" s="56" t="n">
        <f aca="false">+SUM(AI14:AM14)</f>
        <v>0</v>
      </c>
    </row>
    <row r="15" customFormat="false" ht="15" hidden="false" customHeight="true" outlineLevel="0" collapsed="false">
      <c r="A15" s="31"/>
      <c r="B15" s="31" t="n">
        <f aca="false">+B14+1</f>
        <v>11</v>
      </c>
      <c r="C15" s="67"/>
      <c r="D15" s="106"/>
      <c r="E15" s="50"/>
      <c r="F15" s="32"/>
      <c r="G15" s="32"/>
      <c r="H15" s="51" t="n">
        <v>0</v>
      </c>
      <c r="I15" s="52" t="n">
        <f aca="false">+H15*J15</f>
        <v>0</v>
      </c>
      <c r="J15" s="52" t="n">
        <f aca="false">+AN15</f>
        <v>0</v>
      </c>
      <c r="K15" s="32"/>
      <c r="L15" s="53" t="n">
        <f aca="false">+J15-I15+IF(G15="si",'Precios y Menú'!$E$11,0)</f>
        <v>0</v>
      </c>
      <c r="M15" s="54" t="n">
        <f aca="false">+Y15</f>
        <v>0</v>
      </c>
      <c r="N15" s="56"/>
      <c r="O15" s="56"/>
      <c r="P15" s="56"/>
      <c r="Q15" s="56"/>
      <c r="R15" s="56"/>
      <c r="T15" s="58"/>
      <c r="U15" s="58"/>
      <c r="V15" s="58"/>
      <c r="W15" s="58"/>
      <c r="X15" s="58"/>
      <c r="Y15" s="58" t="n">
        <f aca="false">+(N15*1)+(O15*1)-SUM(T15:X15)</f>
        <v>0</v>
      </c>
      <c r="AA15" s="64" t="n">
        <f aca="false">+SUM(T15:X15)+SUM(Q15:R15)</f>
        <v>0</v>
      </c>
      <c r="AC15" s="66" t="n">
        <f aca="false">+VLOOKUP(AC$4,'Precios y Menú'!$C:$E,3,0)</f>
        <v>1399</v>
      </c>
      <c r="AD15" s="66" t="n">
        <f aca="false">+VLOOKUP(AD$4,'Precios y Menú'!$C:$E,3,0)</f>
        <v>1000</v>
      </c>
      <c r="AE15" s="66" t="n">
        <f aca="false">+VLOOKUP(AE$4,'Precios y Menú'!$C:$E,3,0)</f>
        <v>150</v>
      </c>
      <c r="AF15" s="66" t="n">
        <f aca="false">+VLOOKUP(AF$4,'Precios y Menú'!$C:$E,3,0)</f>
        <v>0</v>
      </c>
      <c r="AG15" s="66" t="n">
        <f aca="false">+VLOOKUP(AG$4,'Precios y Menú'!$C:$E,3,0)</f>
        <v>0</v>
      </c>
      <c r="AI15" s="56" t="n">
        <f aca="false">+AC15*N15</f>
        <v>0</v>
      </c>
      <c r="AJ15" s="56" t="n">
        <f aca="false">+AD15*O15</f>
        <v>0</v>
      </c>
      <c r="AK15" s="56" t="n">
        <f aca="false">+AE15*P15</f>
        <v>0</v>
      </c>
      <c r="AL15" s="56" t="n">
        <f aca="false">+AF15*Q15</f>
        <v>0</v>
      </c>
      <c r="AM15" s="56" t="n">
        <f aca="false">+AG15*R15</f>
        <v>0</v>
      </c>
      <c r="AN15" s="56" t="n">
        <f aca="false">+SUM(AI15:AM15)</f>
        <v>0</v>
      </c>
    </row>
    <row r="16" customFormat="false" ht="15" hidden="false" customHeight="true" outlineLevel="0" collapsed="false">
      <c r="A16" s="31"/>
      <c r="B16" s="31" t="n">
        <f aca="false">+B15+1</f>
        <v>12</v>
      </c>
      <c r="C16" s="67"/>
      <c r="D16" s="76"/>
      <c r="E16" s="76"/>
      <c r="F16" s="32"/>
      <c r="G16" s="32"/>
      <c r="H16" s="51" t="n">
        <v>0</v>
      </c>
      <c r="I16" s="52" t="n">
        <f aca="false">+H16*J16</f>
        <v>0</v>
      </c>
      <c r="J16" s="52" t="n">
        <f aca="false">+AN16</f>
        <v>0</v>
      </c>
      <c r="K16" s="32"/>
      <c r="L16" s="53" t="n">
        <f aca="false">+J16-I16+IF(G16="si",'Precios y Menú'!$E$11,0)</f>
        <v>0</v>
      </c>
      <c r="M16" s="54" t="n">
        <f aca="false">+Y16</f>
        <v>0</v>
      </c>
      <c r="N16" s="68"/>
      <c r="O16" s="68"/>
      <c r="P16" s="68"/>
      <c r="Q16" s="68"/>
      <c r="R16" s="68"/>
      <c r="T16" s="60"/>
      <c r="U16" s="60"/>
      <c r="V16" s="60"/>
      <c r="W16" s="60"/>
      <c r="X16" s="60"/>
      <c r="Y16" s="58" t="n">
        <f aca="false">+(N16*1)+(O16*1)-SUM(T16:X16)</f>
        <v>0</v>
      </c>
      <c r="AA16" s="64" t="n">
        <f aca="false">+SUM(T16:X16)+SUM(Q16:R16)</f>
        <v>0</v>
      </c>
      <c r="AC16" s="66" t="n">
        <f aca="false">+VLOOKUP(AC$4,'Precios y Menú'!$C:$E,3,0)</f>
        <v>1399</v>
      </c>
      <c r="AD16" s="66" t="n">
        <f aca="false">+VLOOKUP(AD$4,'Precios y Menú'!$C:$E,3,0)</f>
        <v>1000</v>
      </c>
      <c r="AE16" s="66" t="n">
        <f aca="false">+VLOOKUP(AE$4,'Precios y Menú'!$C:$E,3,0)</f>
        <v>150</v>
      </c>
      <c r="AF16" s="66" t="n">
        <f aca="false">+VLOOKUP(AF$4,'Precios y Menú'!$C:$E,3,0)</f>
        <v>0</v>
      </c>
      <c r="AG16" s="66" t="n">
        <f aca="false">+VLOOKUP(AG$4,'Precios y Menú'!$C:$E,3,0)</f>
        <v>0</v>
      </c>
      <c r="AI16" s="56" t="n">
        <f aca="false">+AC16*N16</f>
        <v>0</v>
      </c>
      <c r="AJ16" s="56" t="n">
        <f aca="false">+AD16*O16</f>
        <v>0</v>
      </c>
      <c r="AK16" s="56" t="n">
        <f aca="false">+AE16*P16</f>
        <v>0</v>
      </c>
      <c r="AL16" s="56" t="n">
        <f aca="false">+AF16*Q16</f>
        <v>0</v>
      </c>
      <c r="AM16" s="56" t="n">
        <f aca="false">+AG16*R16</f>
        <v>0</v>
      </c>
      <c r="AN16" s="56" t="n">
        <f aca="false">+SUM(AI16:AM16)</f>
        <v>0</v>
      </c>
    </row>
    <row r="17" customFormat="false" ht="15" hidden="false" customHeight="true" outlineLevel="0" collapsed="false">
      <c r="B17" s="31" t="n">
        <f aca="false">+B16+1</f>
        <v>13</v>
      </c>
      <c r="C17" s="31"/>
      <c r="D17" s="76"/>
      <c r="E17" s="76"/>
      <c r="F17" s="32"/>
      <c r="G17" s="32"/>
      <c r="H17" s="51" t="n">
        <v>0</v>
      </c>
      <c r="I17" s="52" t="n">
        <f aca="false">+H17*J17</f>
        <v>0</v>
      </c>
      <c r="J17" s="52" t="n">
        <f aca="false">+AN17</f>
        <v>0</v>
      </c>
      <c r="K17" s="32"/>
      <c r="L17" s="53" t="n">
        <f aca="false">+J17-I17+IF(G17="si",'Precios y Menú'!$E$11,0)</f>
        <v>0</v>
      </c>
      <c r="M17" s="54" t="n">
        <f aca="false">+Y17</f>
        <v>0</v>
      </c>
      <c r="N17" s="56"/>
      <c r="O17" s="56"/>
      <c r="P17" s="56"/>
      <c r="Q17" s="56"/>
      <c r="R17" s="56"/>
      <c r="T17" s="58"/>
      <c r="U17" s="58"/>
      <c r="V17" s="58"/>
      <c r="W17" s="58"/>
      <c r="X17" s="58"/>
      <c r="Y17" s="58" t="n">
        <f aca="false">+(N17*1)+(O17*1)-SUM(T17:X17)</f>
        <v>0</v>
      </c>
      <c r="AA17" s="64" t="n">
        <f aca="false">+SUM(T17:X17)+SUM(Q17:R17)</f>
        <v>0</v>
      </c>
      <c r="AC17" s="66" t="n">
        <f aca="false">+VLOOKUP(AC$4,'Precios y Menú'!$C:$E,3,0)</f>
        <v>1399</v>
      </c>
      <c r="AD17" s="66" t="n">
        <f aca="false">+VLOOKUP(AD$4,'Precios y Menú'!$C:$E,3,0)</f>
        <v>1000</v>
      </c>
      <c r="AE17" s="66" t="n">
        <f aca="false">+VLOOKUP(AE$4,'Precios y Menú'!$C:$E,3,0)</f>
        <v>150</v>
      </c>
      <c r="AF17" s="66" t="n">
        <f aca="false">+VLOOKUP(AF$4,'Precios y Menú'!$C:$E,3,0)</f>
        <v>0</v>
      </c>
      <c r="AG17" s="66" t="n">
        <f aca="false">+VLOOKUP(AG$4,'Precios y Menú'!$C:$E,3,0)</f>
        <v>0</v>
      </c>
      <c r="AI17" s="56" t="n">
        <f aca="false">+AC17*N17</f>
        <v>0</v>
      </c>
      <c r="AJ17" s="56" t="n">
        <f aca="false">+AD17*O17</f>
        <v>0</v>
      </c>
      <c r="AK17" s="56" t="n">
        <f aca="false">+AE17*P17</f>
        <v>0</v>
      </c>
      <c r="AL17" s="56" t="n">
        <f aca="false">+AF17*Q17</f>
        <v>0</v>
      </c>
      <c r="AM17" s="56" t="n">
        <f aca="false">+AG17*R17</f>
        <v>0</v>
      </c>
      <c r="AN17" s="56" t="n">
        <f aca="false">+SUM(AI17:AM17)</f>
        <v>0</v>
      </c>
    </row>
    <row r="18" customFormat="false" ht="15" hidden="false" customHeight="true" outlineLevel="0" collapsed="false">
      <c r="B18" s="31" t="n">
        <f aca="false">+B17+1</f>
        <v>14</v>
      </c>
      <c r="C18" s="31"/>
      <c r="D18" s="77"/>
      <c r="E18" s="77"/>
      <c r="F18" s="78"/>
      <c r="G18" s="78"/>
      <c r="H18" s="51" t="n">
        <v>0</v>
      </c>
      <c r="I18" s="52" t="n">
        <f aca="false">+H18*J18</f>
        <v>0</v>
      </c>
      <c r="J18" s="52" t="n">
        <f aca="false">+AN18</f>
        <v>0</v>
      </c>
      <c r="K18" s="78"/>
      <c r="L18" s="53" t="n">
        <f aca="false">+J18-I18+IF(G18="si",'Precios y Menú'!$E$11,0)</f>
        <v>0</v>
      </c>
      <c r="M18" s="54" t="n">
        <f aca="false">+Y18</f>
        <v>0</v>
      </c>
      <c r="N18" s="68"/>
      <c r="O18" s="68"/>
      <c r="P18" s="68"/>
      <c r="Q18" s="68"/>
      <c r="R18" s="68"/>
      <c r="T18" s="60"/>
      <c r="U18" s="60"/>
      <c r="V18" s="60"/>
      <c r="W18" s="60"/>
      <c r="X18" s="60"/>
      <c r="Y18" s="58" t="n">
        <f aca="false">+(N18*1)+(O18*1)-SUM(T18:X18)</f>
        <v>0</v>
      </c>
      <c r="AA18" s="64" t="n">
        <f aca="false">+SUM(T18:X18)+SUM(Q18:R18)</f>
        <v>0</v>
      </c>
      <c r="AC18" s="66" t="n">
        <f aca="false">+VLOOKUP(AC$4,'Precios y Menú'!$C:$E,3,0)</f>
        <v>1399</v>
      </c>
      <c r="AD18" s="66" t="n">
        <f aca="false">+VLOOKUP(AD$4,'Precios y Menú'!$C:$E,3,0)</f>
        <v>1000</v>
      </c>
      <c r="AE18" s="66" t="n">
        <f aca="false">+VLOOKUP(AE$4,'Precios y Menú'!$C:$E,3,0)</f>
        <v>150</v>
      </c>
      <c r="AF18" s="66" t="n">
        <f aca="false">+VLOOKUP(AF$4,'Precios y Menú'!$C:$E,3,0)</f>
        <v>0</v>
      </c>
      <c r="AG18" s="66" t="n">
        <f aca="false">+VLOOKUP(AG$4,'Precios y Menú'!$C:$E,3,0)</f>
        <v>0</v>
      </c>
      <c r="AI18" s="56" t="n">
        <f aca="false">+AC18*N18</f>
        <v>0</v>
      </c>
      <c r="AJ18" s="56" t="n">
        <f aca="false">+AD18*O18</f>
        <v>0</v>
      </c>
      <c r="AK18" s="56" t="n">
        <f aca="false">+AE18*P18</f>
        <v>0</v>
      </c>
      <c r="AL18" s="56" t="n">
        <f aca="false">+AF18*Q18</f>
        <v>0</v>
      </c>
      <c r="AM18" s="56" t="n">
        <f aca="false">+AG18*R18</f>
        <v>0</v>
      </c>
      <c r="AN18" s="56" t="n">
        <f aca="false">+SUM(AI18:AM18)</f>
        <v>0</v>
      </c>
    </row>
    <row r="19" customFormat="false" ht="15" hidden="false" customHeight="true" outlineLevel="0" collapsed="false">
      <c r="B19" s="31" t="n">
        <f aca="false">+B18+1</f>
        <v>15</v>
      </c>
      <c r="C19" s="31"/>
      <c r="D19" s="77"/>
      <c r="E19" s="77"/>
      <c r="F19" s="78"/>
      <c r="G19" s="78"/>
      <c r="H19" s="51" t="n">
        <v>0</v>
      </c>
      <c r="I19" s="52" t="n">
        <f aca="false">+H19*J19</f>
        <v>0</v>
      </c>
      <c r="J19" s="52" t="n">
        <f aca="false">+AN19</f>
        <v>0</v>
      </c>
      <c r="K19" s="78"/>
      <c r="L19" s="53" t="n">
        <f aca="false">+J19-I19+IF(G19="si",'Precios y Menú'!$E$11,0)</f>
        <v>0</v>
      </c>
      <c r="M19" s="54" t="n">
        <f aca="false">+Y19</f>
        <v>0</v>
      </c>
      <c r="N19" s="56"/>
      <c r="O19" s="56"/>
      <c r="P19" s="56"/>
      <c r="Q19" s="56"/>
      <c r="R19" s="56"/>
      <c r="T19" s="58"/>
      <c r="U19" s="58"/>
      <c r="V19" s="58"/>
      <c r="W19" s="58"/>
      <c r="X19" s="58"/>
      <c r="Y19" s="58" t="n">
        <f aca="false">+(N19*1)+(O19*1)-SUM(T19:X19)</f>
        <v>0</v>
      </c>
      <c r="AA19" s="64" t="n">
        <f aca="false">+SUM(T19:X19)+SUM(Q19:R19)</f>
        <v>0</v>
      </c>
      <c r="AC19" s="66" t="n">
        <f aca="false">+VLOOKUP(AC$4,'Precios y Menú'!$C:$E,3,0)</f>
        <v>1399</v>
      </c>
      <c r="AD19" s="66" t="n">
        <f aca="false">+VLOOKUP(AD$4,'Precios y Menú'!$C:$E,3,0)</f>
        <v>1000</v>
      </c>
      <c r="AE19" s="66" t="n">
        <f aca="false">+VLOOKUP(AE$4,'Precios y Menú'!$C:$E,3,0)</f>
        <v>150</v>
      </c>
      <c r="AF19" s="66" t="n">
        <f aca="false">+VLOOKUP(AF$4,'Precios y Menú'!$C:$E,3,0)</f>
        <v>0</v>
      </c>
      <c r="AG19" s="66" t="n">
        <f aca="false">+VLOOKUP(AG$4,'Precios y Menú'!$C:$E,3,0)</f>
        <v>0</v>
      </c>
      <c r="AI19" s="56" t="n">
        <f aca="false">+AC19*N19</f>
        <v>0</v>
      </c>
      <c r="AJ19" s="56" t="n">
        <f aca="false">+AD19*O19</f>
        <v>0</v>
      </c>
      <c r="AK19" s="56" t="n">
        <f aca="false">+AE19*P19</f>
        <v>0</v>
      </c>
      <c r="AL19" s="56" t="n">
        <f aca="false">+AF19*Q19</f>
        <v>0</v>
      </c>
      <c r="AM19" s="56" t="n">
        <f aca="false">+AG19*R19</f>
        <v>0</v>
      </c>
      <c r="AN19" s="56" t="n">
        <f aca="false">+SUM(AI19:AM19)</f>
        <v>0</v>
      </c>
    </row>
    <row r="20" customFormat="false" ht="15" hidden="false" customHeight="true" outlineLevel="0" collapsed="false">
      <c r="B20" s="31" t="n">
        <f aca="false">+B19+1</f>
        <v>16</v>
      </c>
      <c r="C20" s="31"/>
      <c r="D20" s="76"/>
      <c r="E20" s="76"/>
      <c r="F20" s="32"/>
      <c r="G20" s="32"/>
      <c r="H20" s="51" t="n">
        <v>0</v>
      </c>
      <c r="I20" s="52" t="n">
        <f aca="false">+H20*J20</f>
        <v>0</v>
      </c>
      <c r="J20" s="52" t="n">
        <f aca="false">+AN20</f>
        <v>0</v>
      </c>
      <c r="K20" s="32"/>
      <c r="L20" s="53" t="n">
        <f aca="false">+J20-I20+IF(G20="si",'Precios y Menú'!$E$11,0)</f>
        <v>0</v>
      </c>
      <c r="M20" s="54" t="n">
        <f aca="false">+Y20</f>
        <v>0</v>
      </c>
      <c r="N20" s="68"/>
      <c r="O20" s="68"/>
      <c r="P20" s="68"/>
      <c r="Q20" s="68"/>
      <c r="R20" s="68"/>
      <c r="T20" s="60"/>
      <c r="U20" s="60"/>
      <c r="V20" s="60"/>
      <c r="W20" s="60"/>
      <c r="X20" s="60"/>
      <c r="Y20" s="58" t="n">
        <f aca="false">+(N20*1)+(O20*1)-SUM(T20:X20)</f>
        <v>0</v>
      </c>
      <c r="AA20" s="64" t="n">
        <f aca="false">+SUM(T20:X20)+SUM(Q20:R20)</f>
        <v>0</v>
      </c>
      <c r="AC20" s="66" t="n">
        <f aca="false">+VLOOKUP(AC$4,'Precios y Menú'!$C:$E,3,0)</f>
        <v>1399</v>
      </c>
      <c r="AD20" s="66" t="n">
        <f aca="false">+VLOOKUP(AD$4,'Precios y Menú'!$C:$E,3,0)</f>
        <v>1000</v>
      </c>
      <c r="AE20" s="66" t="n">
        <f aca="false">+VLOOKUP(AE$4,'Precios y Menú'!$C:$E,3,0)</f>
        <v>150</v>
      </c>
      <c r="AF20" s="66" t="n">
        <f aca="false">+VLOOKUP(AF$4,'Precios y Menú'!$C:$E,3,0)</f>
        <v>0</v>
      </c>
      <c r="AG20" s="66" t="n">
        <f aca="false">+VLOOKUP(AG$4,'Precios y Menú'!$C:$E,3,0)</f>
        <v>0</v>
      </c>
      <c r="AI20" s="56" t="n">
        <f aca="false">+AC20*N20</f>
        <v>0</v>
      </c>
      <c r="AJ20" s="56" t="n">
        <f aca="false">+AD20*O20</f>
        <v>0</v>
      </c>
      <c r="AK20" s="56" t="n">
        <f aca="false">+AE20*P20</f>
        <v>0</v>
      </c>
      <c r="AL20" s="56" t="n">
        <f aca="false">+AF20*Q20</f>
        <v>0</v>
      </c>
      <c r="AM20" s="56" t="n">
        <f aca="false">+AG20*R20</f>
        <v>0</v>
      </c>
      <c r="AN20" s="56" t="n">
        <f aca="false">+SUM(AI20:AM20)</f>
        <v>0</v>
      </c>
    </row>
    <row r="21" customFormat="false" ht="15.75" hidden="false" customHeight="true" outlineLevel="0" collapsed="false">
      <c r="B21" s="31" t="n">
        <f aca="false">+B20+1</f>
        <v>17</v>
      </c>
      <c r="C21" s="31"/>
      <c r="D21" s="76"/>
      <c r="E21" s="76"/>
      <c r="F21" s="32"/>
      <c r="G21" s="32"/>
      <c r="H21" s="51" t="n">
        <v>0</v>
      </c>
      <c r="I21" s="52" t="n">
        <f aca="false">+H21*J21</f>
        <v>0</v>
      </c>
      <c r="J21" s="52" t="n">
        <f aca="false">+AN21</f>
        <v>0</v>
      </c>
      <c r="K21" s="32"/>
      <c r="L21" s="53" t="n">
        <f aca="false">+J21-I21+IF(G21="si",'Precios y Menú'!$E$11,0)</f>
        <v>0</v>
      </c>
      <c r="M21" s="54" t="n">
        <f aca="false">+Y21</f>
        <v>0</v>
      </c>
      <c r="N21" s="56"/>
      <c r="O21" s="56"/>
      <c r="P21" s="56"/>
      <c r="Q21" s="56"/>
      <c r="R21" s="56"/>
      <c r="T21" s="58"/>
      <c r="U21" s="58"/>
      <c r="V21" s="58"/>
      <c r="W21" s="58"/>
      <c r="X21" s="58"/>
      <c r="Y21" s="58" t="n">
        <f aca="false">+(N21*1)+(O21*1)-SUM(T21:X21)</f>
        <v>0</v>
      </c>
      <c r="AA21" s="64" t="n">
        <f aca="false">+SUM(T21:X21)+SUM(Q21:R21)</f>
        <v>0</v>
      </c>
      <c r="AC21" s="66" t="n">
        <f aca="false">+VLOOKUP(AC$4,'Precios y Menú'!$C:$E,3,0)</f>
        <v>1399</v>
      </c>
      <c r="AD21" s="66" t="n">
        <f aca="false">+VLOOKUP(AD$4,'Precios y Menú'!$C:$E,3,0)</f>
        <v>1000</v>
      </c>
      <c r="AE21" s="66" t="n">
        <f aca="false">+VLOOKUP(AE$4,'Precios y Menú'!$C:$E,3,0)</f>
        <v>150</v>
      </c>
      <c r="AF21" s="66" t="n">
        <f aca="false">+VLOOKUP(AF$4,'Precios y Menú'!$C:$E,3,0)</f>
        <v>0</v>
      </c>
      <c r="AG21" s="66" t="n">
        <f aca="false">+VLOOKUP(AG$4,'Precios y Menú'!$C:$E,3,0)</f>
        <v>0</v>
      </c>
      <c r="AI21" s="56" t="n">
        <f aca="false">+AC21*N21</f>
        <v>0</v>
      </c>
      <c r="AJ21" s="56" t="n">
        <f aca="false">+AD21*O21</f>
        <v>0</v>
      </c>
      <c r="AK21" s="56" t="n">
        <f aca="false">+AE21*P21</f>
        <v>0</v>
      </c>
      <c r="AL21" s="56" t="n">
        <f aca="false">+AF21*Q21</f>
        <v>0</v>
      </c>
      <c r="AM21" s="56" t="n">
        <f aca="false">+AG21*R21</f>
        <v>0</v>
      </c>
      <c r="AN21" s="56" t="n">
        <f aca="false">+SUM(AI21:AM21)</f>
        <v>0</v>
      </c>
    </row>
    <row r="22" customFormat="false" ht="15.75" hidden="false" customHeight="true" outlineLevel="0" collapsed="false">
      <c r="B22" s="31" t="n">
        <f aca="false">+B21+1</f>
        <v>18</v>
      </c>
      <c r="C22" s="31"/>
      <c r="D22" s="76"/>
      <c r="E22" s="76"/>
      <c r="F22" s="32"/>
      <c r="G22" s="32"/>
      <c r="H22" s="51" t="n">
        <v>0</v>
      </c>
      <c r="I22" s="52" t="n">
        <f aca="false">+H22*J22</f>
        <v>0</v>
      </c>
      <c r="J22" s="52" t="n">
        <f aca="false">+AN22</f>
        <v>0</v>
      </c>
      <c r="K22" s="32"/>
      <c r="L22" s="53" t="n">
        <f aca="false">+J22-I22+IF(G22="si",'Precios y Menú'!$E$11,0)</f>
        <v>0</v>
      </c>
      <c r="M22" s="54" t="n">
        <f aca="false">+Y22</f>
        <v>0</v>
      </c>
      <c r="N22" s="68"/>
      <c r="O22" s="68"/>
      <c r="P22" s="68"/>
      <c r="Q22" s="68"/>
      <c r="R22" s="68"/>
      <c r="T22" s="60"/>
      <c r="U22" s="60"/>
      <c r="V22" s="60"/>
      <c r="W22" s="60"/>
      <c r="X22" s="60"/>
      <c r="Y22" s="58" t="n">
        <f aca="false">+(N22*1)+(O22*1)-SUM(T22:X22)</f>
        <v>0</v>
      </c>
      <c r="AA22" s="64" t="n">
        <f aca="false">+SUM(T22:X22)+SUM(Q22:R22)</f>
        <v>0</v>
      </c>
      <c r="AC22" s="66" t="n">
        <f aca="false">+VLOOKUP(AC$4,'Precios y Menú'!$C:$E,3,0)</f>
        <v>1399</v>
      </c>
      <c r="AD22" s="66" t="n">
        <f aca="false">+VLOOKUP(AD$4,'Precios y Menú'!$C:$E,3,0)</f>
        <v>1000</v>
      </c>
      <c r="AE22" s="66" t="n">
        <f aca="false">+VLOOKUP(AE$4,'Precios y Menú'!$C:$E,3,0)</f>
        <v>150</v>
      </c>
      <c r="AF22" s="66" t="n">
        <f aca="false">+VLOOKUP(AF$4,'Precios y Menú'!$C:$E,3,0)</f>
        <v>0</v>
      </c>
      <c r="AG22" s="66" t="n">
        <f aca="false">+VLOOKUP(AG$4,'Precios y Menú'!$C:$E,3,0)</f>
        <v>0</v>
      </c>
      <c r="AI22" s="56" t="n">
        <f aca="false">+AC22*N22</f>
        <v>0</v>
      </c>
      <c r="AJ22" s="56" t="n">
        <f aca="false">+AD22*O22</f>
        <v>0</v>
      </c>
      <c r="AK22" s="56" t="n">
        <f aca="false">+AE22*P22</f>
        <v>0</v>
      </c>
      <c r="AL22" s="56" t="n">
        <f aca="false">+AF22*Q22</f>
        <v>0</v>
      </c>
      <c r="AM22" s="56" t="n">
        <f aca="false">+AG22*R22</f>
        <v>0</v>
      </c>
      <c r="AN22" s="56" t="n">
        <f aca="false">+SUM(AI22:AM22)</f>
        <v>0</v>
      </c>
    </row>
    <row r="23" customFormat="false" ht="15.75" hidden="false" customHeight="true" outlineLevel="0" collapsed="false">
      <c r="B23" s="31" t="n">
        <f aca="false">+B22+1</f>
        <v>19</v>
      </c>
      <c r="D23" s="76"/>
      <c r="E23" s="76"/>
      <c r="F23" s="32"/>
      <c r="G23" s="32"/>
      <c r="H23" s="51" t="n">
        <v>0</v>
      </c>
      <c r="I23" s="52" t="n">
        <f aca="false">+H23*J23</f>
        <v>0</v>
      </c>
      <c r="J23" s="52" t="n">
        <f aca="false">+AN23</f>
        <v>0</v>
      </c>
      <c r="K23" s="32"/>
      <c r="L23" s="53" t="n">
        <f aca="false">+J23-I23+IF(G23="si",'Precios y Menú'!$E$11,0)</f>
        <v>0</v>
      </c>
      <c r="M23" s="54" t="n">
        <f aca="false">+Y23</f>
        <v>0</v>
      </c>
      <c r="N23" s="56"/>
      <c r="O23" s="56"/>
      <c r="P23" s="56"/>
      <c r="Q23" s="56"/>
      <c r="R23" s="56"/>
      <c r="T23" s="58"/>
      <c r="U23" s="58"/>
      <c r="V23" s="58"/>
      <c r="W23" s="58"/>
      <c r="X23" s="58"/>
      <c r="Y23" s="58" t="n">
        <f aca="false">+(N23*1)+(O23*1)-SUM(T23:X23)</f>
        <v>0</v>
      </c>
      <c r="AA23" s="64" t="n">
        <f aca="false">+SUM(T23:X23)+SUM(Q23:R23)</f>
        <v>0</v>
      </c>
      <c r="AC23" s="66" t="n">
        <f aca="false">+VLOOKUP(AC$4,'Precios y Menú'!$C:$E,3,0)</f>
        <v>1399</v>
      </c>
      <c r="AD23" s="66" t="n">
        <f aca="false">+VLOOKUP(AD$4,'Precios y Menú'!$C:$E,3,0)</f>
        <v>1000</v>
      </c>
      <c r="AE23" s="66" t="n">
        <f aca="false">+VLOOKUP(AE$4,'Precios y Menú'!$C:$E,3,0)</f>
        <v>150</v>
      </c>
      <c r="AF23" s="66" t="n">
        <f aca="false">+VLOOKUP(AF$4,'Precios y Menú'!$C:$E,3,0)</f>
        <v>0</v>
      </c>
      <c r="AG23" s="66" t="n">
        <f aca="false">+VLOOKUP(AG$4,'Precios y Menú'!$C:$E,3,0)</f>
        <v>0</v>
      </c>
      <c r="AI23" s="56" t="n">
        <f aca="false">+AC23*N23</f>
        <v>0</v>
      </c>
      <c r="AJ23" s="56" t="n">
        <f aca="false">+AD23*O23</f>
        <v>0</v>
      </c>
      <c r="AK23" s="56" t="n">
        <f aca="false">+AE23*P23</f>
        <v>0</v>
      </c>
      <c r="AL23" s="56" t="n">
        <f aca="false">+AF23*Q23</f>
        <v>0</v>
      </c>
      <c r="AM23" s="56" t="n">
        <f aca="false">+AG23*R23</f>
        <v>0</v>
      </c>
      <c r="AN23" s="56" t="n">
        <f aca="false">+SUM(AI23:AM23)</f>
        <v>0</v>
      </c>
    </row>
    <row r="24" customFormat="false" ht="15.75" hidden="false" customHeight="true" outlineLevel="0" collapsed="false">
      <c r="B24" s="31" t="n">
        <f aca="false">+B23+1</f>
        <v>20</v>
      </c>
      <c r="F24" s="32"/>
      <c r="G24" s="32"/>
      <c r="H24" s="51" t="n">
        <v>0</v>
      </c>
      <c r="I24" s="52" t="n">
        <f aca="false">+H24*J24</f>
        <v>0</v>
      </c>
      <c r="J24" s="52" t="n">
        <f aca="false">+AN24</f>
        <v>0</v>
      </c>
      <c r="K24" s="32"/>
      <c r="L24" s="53" t="n">
        <f aca="false">+J24-I24+IF(G24="si",'Precios y Menú'!$E$11,0)</f>
        <v>0</v>
      </c>
      <c r="M24" s="54" t="n">
        <f aca="false">+Y24</f>
        <v>0</v>
      </c>
      <c r="N24" s="68"/>
      <c r="O24" s="68"/>
      <c r="P24" s="68"/>
      <c r="Q24" s="68"/>
      <c r="R24" s="68"/>
      <c r="T24" s="60"/>
      <c r="U24" s="60"/>
      <c r="V24" s="60"/>
      <c r="W24" s="60"/>
      <c r="X24" s="60"/>
      <c r="Y24" s="58" t="n">
        <f aca="false">+(N24*1)+(O24*1)-SUM(T24:X24)</f>
        <v>0</v>
      </c>
      <c r="AA24" s="64" t="n">
        <f aca="false">+SUM(T24:X24)+SUM(Q24:R24)</f>
        <v>0</v>
      </c>
      <c r="AC24" s="66" t="n">
        <f aca="false">+VLOOKUP(AC$4,'Precios y Menú'!$C:$E,3,0)</f>
        <v>1399</v>
      </c>
      <c r="AD24" s="66" t="n">
        <f aca="false">+VLOOKUP(AD$4,'Precios y Menú'!$C:$E,3,0)</f>
        <v>1000</v>
      </c>
      <c r="AE24" s="66" t="n">
        <f aca="false">+VLOOKUP(AE$4,'Precios y Menú'!$C:$E,3,0)</f>
        <v>150</v>
      </c>
      <c r="AF24" s="66" t="n">
        <f aca="false">+VLOOKUP(AF$4,'Precios y Menú'!$C:$E,3,0)</f>
        <v>0</v>
      </c>
      <c r="AG24" s="66" t="n">
        <f aca="false">+VLOOKUP(AG$4,'Precios y Menú'!$C:$E,3,0)</f>
        <v>0</v>
      </c>
      <c r="AI24" s="56" t="n">
        <f aca="false">+AC24*N24</f>
        <v>0</v>
      </c>
      <c r="AJ24" s="56" t="n">
        <f aca="false">+AD24*O24</f>
        <v>0</v>
      </c>
      <c r="AK24" s="56" t="n">
        <f aca="false">+AE24*P24</f>
        <v>0</v>
      </c>
      <c r="AL24" s="56" t="n">
        <f aca="false">+AF24*Q24</f>
        <v>0</v>
      </c>
      <c r="AM24" s="56" t="n">
        <f aca="false">+AG24*R24</f>
        <v>0</v>
      </c>
      <c r="AN24" s="56" t="n">
        <f aca="false">+SUM(AI24:AM24)</f>
        <v>0</v>
      </c>
    </row>
    <row r="25" customFormat="false" ht="15.75" hidden="true" customHeight="true" outlineLevel="0" collapsed="false">
      <c r="F25" s="32"/>
      <c r="G25" s="32"/>
      <c r="H25" s="32"/>
      <c r="I25" s="32"/>
      <c r="J25" s="52"/>
      <c r="K25" s="32"/>
      <c r="L25" s="53" t="n">
        <f aca="false">+AN25+IF(G25="si",'Precios y Menú'!$E$11,0)</f>
        <v>0</v>
      </c>
      <c r="M25" s="54" t="e">
        <f aca="false">+Y25+#REF!+#REF!</f>
        <v>#REF!</v>
      </c>
      <c r="N25" s="56"/>
      <c r="O25" s="56"/>
      <c r="P25" s="56"/>
      <c r="Q25" s="56"/>
      <c r="R25" s="56"/>
      <c r="T25" s="58"/>
      <c r="U25" s="58"/>
      <c r="V25" s="58"/>
      <c r="W25" s="58"/>
      <c r="X25" s="58"/>
      <c r="Y25" s="58"/>
      <c r="AA25" s="64"/>
      <c r="AC25" s="56"/>
      <c r="AD25" s="56"/>
      <c r="AE25" s="56"/>
      <c r="AF25" s="56"/>
      <c r="AG25" s="56"/>
      <c r="AI25" s="56"/>
      <c r="AJ25" s="56"/>
      <c r="AK25" s="56"/>
      <c r="AL25" s="56"/>
      <c r="AM25" s="56"/>
      <c r="AN25" s="56"/>
    </row>
    <row r="26" customFormat="false" ht="15.75" hidden="true" customHeight="true" outlineLevel="0" collapsed="false"/>
    <row r="27" customFormat="false" ht="15.75" hidden="true" customHeight="true" outlineLevel="0" collapsed="false"/>
    <row r="28" customFormat="false" ht="15.75" hidden="true" customHeight="true" outlineLevel="0" collapsed="false"/>
    <row r="29" customFormat="false" ht="15.75" hidden="true" customHeight="true" outlineLevel="0" collapsed="false"/>
    <row r="30" customFormat="false" ht="15.75" hidden="true" customHeight="true" outlineLevel="0" collapsed="false"/>
    <row r="31" customFormat="false" ht="15.75" hidden="true" customHeight="true" outlineLevel="0" collapsed="false"/>
    <row r="32" customFormat="false" ht="15.75" hidden="true" customHeight="true" outlineLevel="0" collapsed="false"/>
    <row r="33" customFormat="false" ht="15.75" hidden="true" customHeight="true" outlineLevel="0" collapsed="false"/>
    <row r="34" customFormat="false" ht="15.75" hidden="true" customHeight="true" outlineLevel="0" collapsed="false"/>
    <row r="35" customFormat="false" ht="15.75" hidden="true" customHeight="true" outlineLevel="0" collapsed="false"/>
    <row r="36" customFormat="false" ht="15.75" hidden="true" customHeight="true" outlineLevel="0" collapsed="false"/>
    <row r="37" customFormat="false" ht="15.75" hidden="true" customHeight="true" outlineLevel="0" collapsed="false"/>
    <row r="38" customFormat="false" ht="15.75" hidden="true" customHeight="true" outlineLevel="0" collapsed="false"/>
    <row r="39" customFormat="false" ht="15.75" hidden="true" customHeight="true" outlineLevel="0" collapsed="false"/>
    <row r="40" customFormat="false" ht="15.75" hidden="true" customHeight="true" outlineLevel="0" collapsed="false"/>
    <row r="41" customFormat="false" ht="15.75" hidden="true" customHeight="true" outlineLevel="0" collapsed="false"/>
    <row r="42" customFormat="false" ht="15.75" hidden="true" customHeight="true" outlineLevel="0" collapsed="false"/>
    <row r="43" customFormat="false" ht="15.75" hidden="true" customHeight="true" outlineLevel="0" collapsed="false"/>
    <row r="44" customFormat="false" ht="15.75" hidden="true" customHeight="true" outlineLevel="0" collapsed="false"/>
    <row r="45" customFormat="false" ht="15.75" hidden="true" customHeight="true" outlineLevel="0" collapsed="false"/>
    <row r="46" customFormat="false" ht="15.75" hidden="true" customHeight="true" outlineLevel="0" collapsed="false"/>
    <row r="47" customFormat="false" ht="15.75" hidden="true" customHeight="true" outlineLevel="0" collapsed="false"/>
    <row r="48" customFormat="false" ht="15.75" hidden="true" customHeight="true" outlineLevel="0" collapsed="false"/>
    <row r="49" customFormat="false" ht="15.75" hidden="true" customHeight="true" outlineLevel="0" collapsed="false"/>
    <row r="50" customFormat="false" ht="15.75" hidden="true" customHeight="true" outlineLevel="0" collapsed="false"/>
    <row r="51" customFormat="false" ht="15.75" hidden="true" customHeight="true" outlineLevel="0" collapsed="false"/>
    <row r="52" customFormat="false" ht="15.75" hidden="true" customHeight="true" outlineLevel="0" collapsed="false"/>
    <row r="53" customFormat="false" ht="15.75" hidden="true" customHeight="true" outlineLevel="0" collapsed="false"/>
    <row r="54" customFormat="false" ht="15.75" hidden="true" customHeight="true" outlineLevel="0" collapsed="false"/>
    <row r="55" customFormat="false" ht="15.75" hidden="true" customHeight="true" outlineLevel="0" collapsed="false"/>
    <row r="56" customFormat="false" ht="15.75" hidden="true" customHeight="true" outlineLevel="0" collapsed="false"/>
    <row r="57" customFormat="false" ht="15.75" hidden="true" customHeight="true" outlineLevel="0" collapsed="false"/>
    <row r="58" customFormat="false" ht="15.75" hidden="true" customHeight="true" outlineLevel="0" collapsed="false"/>
    <row r="59" customFormat="false" ht="15.75" hidden="true" customHeight="true" outlineLevel="0" collapsed="false"/>
    <row r="60" customFormat="false" ht="15.75" hidden="true" customHeight="true" outlineLevel="0" collapsed="false"/>
    <row r="61" customFormat="false" ht="15.75" hidden="true" customHeight="true" outlineLevel="0" collapsed="false"/>
    <row r="62" customFormat="false" ht="15.75" hidden="true" customHeight="true" outlineLevel="0" collapsed="false"/>
    <row r="63" customFormat="false" ht="15.75" hidden="true" customHeight="true" outlineLevel="0" collapsed="false"/>
    <row r="64" customFormat="false" ht="15.75" hidden="true" customHeight="true" outlineLevel="0" collapsed="false"/>
    <row r="65" customFormat="false" ht="15.75" hidden="true" customHeight="true" outlineLevel="0" collapsed="false"/>
    <row r="66" customFormat="false" ht="15.75" hidden="true" customHeight="true" outlineLevel="0" collapsed="false"/>
    <row r="67" customFormat="false" ht="15.75" hidden="true" customHeight="true" outlineLevel="0" collapsed="false"/>
    <row r="68" customFormat="false" ht="15.75" hidden="true" customHeight="true" outlineLevel="0" collapsed="false"/>
    <row r="69" customFormat="false" ht="15.75" hidden="true" customHeight="true" outlineLevel="0" collapsed="false"/>
    <row r="70" customFormat="false" ht="15.75" hidden="true" customHeight="true" outlineLevel="0" collapsed="false"/>
    <row r="71" customFormat="false" ht="15.75" hidden="true" customHeight="true" outlineLevel="0" collapsed="false"/>
    <row r="72" customFormat="false" ht="15.75" hidden="true" customHeight="true" outlineLevel="0" collapsed="false"/>
    <row r="73" customFormat="false" ht="15.75" hidden="true" customHeight="true" outlineLevel="0" collapsed="false"/>
    <row r="74" customFormat="false" ht="15.75" hidden="true" customHeight="true" outlineLevel="0" collapsed="false"/>
    <row r="75" customFormat="false" ht="15.75" hidden="true" customHeight="true" outlineLevel="0" collapsed="false"/>
    <row r="76" customFormat="false" ht="15.75" hidden="true" customHeight="true" outlineLevel="0" collapsed="false"/>
    <row r="77" customFormat="false" ht="15.75" hidden="true" customHeight="true" outlineLevel="0" collapsed="false"/>
    <row r="78" customFormat="false" ht="15.75" hidden="true" customHeight="true" outlineLevel="0" collapsed="false"/>
    <row r="79" customFormat="false" ht="15.75" hidden="true" customHeight="true" outlineLevel="0" collapsed="false"/>
    <row r="80" customFormat="false" ht="15.75" hidden="true" customHeight="true" outlineLevel="0" collapsed="false"/>
    <row r="81" customFormat="false" ht="15.75" hidden="true" customHeight="true" outlineLevel="0" collapsed="false"/>
    <row r="82" customFormat="false" ht="15.75" hidden="true" customHeight="true" outlineLevel="0" collapsed="false"/>
    <row r="83" customFormat="false" ht="15.75" hidden="true" customHeight="true" outlineLevel="0" collapsed="false"/>
    <row r="84" customFormat="false" ht="15.75" hidden="true" customHeight="true" outlineLevel="0" collapsed="false"/>
    <row r="85" customFormat="false" ht="15.75" hidden="true" customHeight="true" outlineLevel="0" collapsed="false"/>
    <row r="86" customFormat="false" ht="15.75" hidden="true" customHeight="true" outlineLevel="0" collapsed="false"/>
    <row r="87" customFormat="false" ht="15.75" hidden="true" customHeight="true" outlineLevel="0" collapsed="false"/>
    <row r="88" customFormat="false" ht="15.75" hidden="true" customHeight="true" outlineLevel="0" collapsed="false"/>
    <row r="89" customFormat="false" ht="15.75" hidden="true" customHeight="true" outlineLevel="0" collapsed="false"/>
    <row r="90" customFormat="false" ht="15.75" hidden="true" customHeight="true" outlineLevel="0" collapsed="false"/>
    <row r="91" customFormat="false" ht="15.75" hidden="true" customHeight="true" outlineLevel="0" collapsed="false"/>
    <row r="92" customFormat="false" ht="15.75" hidden="true" customHeight="true" outlineLevel="0" collapsed="false"/>
    <row r="93" customFormat="false" ht="15.75" hidden="true" customHeight="true" outlineLevel="0" collapsed="false"/>
    <row r="94" customFormat="false" ht="15.75" hidden="true" customHeight="true" outlineLevel="0" collapsed="false"/>
    <row r="95" customFormat="false" ht="15.75" hidden="true" customHeight="true" outlineLevel="0" collapsed="false"/>
    <row r="96" customFormat="false" ht="15.75" hidden="true" customHeight="true" outlineLevel="0" collapsed="false"/>
    <row r="97" customFormat="false" ht="15.75" hidden="true" customHeight="true" outlineLevel="0" collapsed="false"/>
    <row r="98" customFormat="false" ht="15.75" hidden="true" customHeight="true" outlineLevel="0" collapsed="false"/>
    <row r="99" customFormat="false" ht="15.75" hidden="true" customHeight="true" outlineLevel="0" collapsed="false"/>
    <row r="100" customFormat="false" ht="15.75" hidden="true" customHeight="true" outlineLevel="0" collapsed="false"/>
    <row r="101" customFormat="false" ht="15.75" hidden="true" customHeight="true" outlineLevel="0" collapsed="false"/>
    <row r="102" customFormat="false" ht="15.75" hidden="true" customHeight="true" outlineLevel="0" collapsed="false"/>
    <row r="103" customFormat="false" ht="15.75" hidden="true" customHeight="true" outlineLevel="0" collapsed="false"/>
    <row r="104" customFormat="false" ht="15.75" hidden="true" customHeight="true" outlineLevel="0" collapsed="false"/>
    <row r="105" customFormat="false" ht="15.75" hidden="tru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M5:M2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F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1" width="15"/>
    <col collapsed="false" customWidth="true" hidden="false" outlineLevel="0" max="3" min="3" style="1" width="69.75"/>
    <col collapsed="false" customWidth="true" hidden="false" outlineLevel="0" max="4" min="4" style="1" width="10.13"/>
    <col collapsed="false" customWidth="true" hidden="false" outlineLevel="0" max="5" min="5" style="1" width="15.63"/>
    <col collapsed="false" customWidth="true" hidden="false" outlineLevel="0" max="26" min="6" style="1" width="10.13"/>
    <col collapsed="false" customWidth="true" hidden="false" outlineLevel="0" max="1025" min="27" style="1" width="12.63"/>
  </cols>
  <sheetData>
    <row r="1" customFormat="false" ht="15" hidden="false" customHeight="true" outlineLevel="0" collapsed="false">
      <c r="A1" s="107" t="s">
        <v>76</v>
      </c>
      <c r="B1" s="108" t="s">
        <v>77</v>
      </c>
      <c r="C1" s="109" t="s">
        <v>78</v>
      </c>
    </row>
    <row r="2" customFormat="false" ht="15" hidden="false" customHeight="true" outlineLevel="0" collapsed="false">
      <c r="A2" s="31" t="s">
        <v>79</v>
      </c>
      <c r="B2" s="110"/>
      <c r="C2" s="31"/>
    </row>
    <row r="3" customFormat="false" ht="15" hidden="false" customHeight="true" outlineLevel="0" collapsed="false">
      <c r="A3" s="31" t="s">
        <v>80</v>
      </c>
      <c r="B3" s="110"/>
      <c r="C3" s="111"/>
      <c r="E3" s="112" t="s">
        <v>81</v>
      </c>
      <c r="F3" s="112"/>
    </row>
    <row r="4" customFormat="false" ht="15" hidden="false" customHeight="true" outlineLevel="0" collapsed="false">
      <c r="A4" s="31" t="s">
        <v>82</v>
      </c>
      <c r="B4" s="110"/>
      <c r="C4" s="31"/>
      <c r="E4" s="112" t="s">
        <v>81</v>
      </c>
      <c r="F4" s="112"/>
    </row>
    <row r="5" customFormat="false" ht="15" hidden="false" customHeight="true" outlineLevel="0" collapsed="false">
      <c r="A5" s="31" t="s">
        <v>83</v>
      </c>
      <c r="B5" s="110"/>
      <c r="C5" s="31"/>
      <c r="E5" s="113" t="s">
        <v>84</v>
      </c>
      <c r="F5" s="114" t="n">
        <f aca="false">SUM('Pedidos- Martes'!L2,'Pedidos- Sabado'!L2,'Pedidos-Promoción'!L2)</f>
        <v>21333.75</v>
      </c>
    </row>
    <row r="6" customFormat="false" ht="15" hidden="false" customHeight="true" outlineLevel="0" collapsed="false">
      <c r="A6" s="31" t="s">
        <v>85</v>
      </c>
      <c r="B6" s="110"/>
      <c r="C6" s="31"/>
      <c r="E6" s="86" t="s">
        <v>86</v>
      </c>
      <c r="F6" s="115" t="n">
        <f aca="false">B25</f>
        <v>8125</v>
      </c>
    </row>
    <row r="7" customFormat="false" ht="15" hidden="false" customHeight="true" outlineLevel="0" collapsed="false">
      <c r="A7" s="31" t="s">
        <v>87</v>
      </c>
      <c r="B7" s="110"/>
      <c r="C7" s="31"/>
      <c r="E7" s="95" t="s">
        <v>88</v>
      </c>
      <c r="F7" s="116" t="n">
        <f aca="false">F5-F6</f>
        <v>13208.75</v>
      </c>
    </row>
    <row r="8" customFormat="false" ht="15" hidden="false" customHeight="true" outlineLevel="0" collapsed="false">
      <c r="A8" s="31"/>
      <c r="B8" s="3"/>
      <c r="C8" s="31"/>
    </row>
    <row r="9" customFormat="false" ht="15" hidden="false" customHeight="true" outlineLevel="0" collapsed="false">
      <c r="A9" s="86"/>
      <c r="B9" s="115"/>
      <c r="C9" s="117"/>
    </row>
    <row r="10" customFormat="false" ht="15" hidden="false" customHeight="true" outlineLevel="0" collapsed="false">
      <c r="A10" s="86"/>
      <c r="B10" s="115"/>
      <c r="C10" s="117"/>
    </row>
    <row r="11" customFormat="false" ht="15" hidden="false" customHeight="true" outlineLevel="0" collapsed="false">
      <c r="A11" s="86"/>
      <c r="B11" s="115"/>
      <c r="C11" s="117"/>
    </row>
    <row r="12" customFormat="false" ht="15" hidden="false" customHeight="true" outlineLevel="0" collapsed="false">
      <c r="A12" s="86"/>
      <c r="B12" s="115"/>
      <c r="C12" s="117"/>
    </row>
    <row r="13" customFormat="false" ht="15" hidden="false" customHeight="true" outlineLevel="0" collapsed="false">
      <c r="A13" s="86"/>
      <c r="B13" s="115"/>
      <c r="C13" s="117"/>
    </row>
    <row r="14" customFormat="false" ht="15" hidden="false" customHeight="true" outlineLevel="0" collapsed="false">
      <c r="A14" s="86"/>
      <c r="B14" s="115"/>
      <c r="C14" s="117"/>
    </row>
    <row r="15" customFormat="false" ht="15" hidden="false" customHeight="true" outlineLevel="0" collapsed="false">
      <c r="A15" s="86"/>
      <c r="B15" s="115"/>
      <c r="C15" s="117"/>
    </row>
    <row r="16" customFormat="false" ht="15" hidden="false" customHeight="true" outlineLevel="0" collapsed="false">
      <c r="A16" s="86" t="s">
        <v>89</v>
      </c>
      <c r="B16" s="115" t="n">
        <v>7500</v>
      </c>
      <c r="C16" s="117"/>
    </row>
    <row r="17" customFormat="false" ht="15" hidden="false" customHeight="true" outlineLevel="0" collapsed="false">
      <c r="A17" s="86" t="s">
        <v>90</v>
      </c>
      <c r="B17" s="115" t="n">
        <v>375</v>
      </c>
      <c r="C17" s="117"/>
    </row>
    <row r="18" customFormat="false" ht="15" hidden="false" customHeight="true" outlineLevel="0" collapsed="false">
      <c r="A18" s="86" t="s">
        <v>91</v>
      </c>
      <c r="B18" s="115" t="n">
        <v>250</v>
      </c>
      <c r="C18" s="117"/>
    </row>
    <row r="19" customFormat="false" ht="15" hidden="false" customHeight="true" outlineLevel="0" collapsed="false">
      <c r="A19" s="86"/>
      <c r="B19" s="115"/>
      <c r="C19" s="117"/>
    </row>
    <row r="20" customFormat="false" ht="15" hidden="false" customHeight="true" outlineLevel="0" collapsed="false">
      <c r="A20" s="31"/>
      <c r="B20" s="115"/>
      <c r="C20" s="117"/>
    </row>
    <row r="21" customFormat="false" ht="15" hidden="false" customHeight="true" outlineLevel="0" collapsed="false">
      <c r="A21" s="86"/>
      <c r="B21" s="115"/>
      <c r="C21" s="117"/>
    </row>
    <row r="22" customFormat="false" ht="15.75" hidden="false" customHeight="true" outlineLevel="0" collapsed="false">
      <c r="A22" s="86" t="s">
        <v>92</v>
      </c>
      <c r="B22" s="115"/>
      <c r="C22" s="117"/>
    </row>
    <row r="23" customFormat="false" ht="15.75" hidden="false" customHeight="true" outlineLevel="0" collapsed="false">
      <c r="A23" s="86"/>
      <c r="B23" s="115"/>
      <c r="C23" s="117"/>
    </row>
    <row r="24" customFormat="false" ht="15.75" hidden="false" customHeight="true" outlineLevel="0" collapsed="false">
      <c r="A24" s="86" t="s">
        <v>93</v>
      </c>
      <c r="B24" s="115"/>
      <c r="C24" s="117"/>
    </row>
    <row r="25" customFormat="false" ht="15.75" hidden="false" customHeight="true" outlineLevel="0" collapsed="false">
      <c r="A25" s="118" t="s">
        <v>94</v>
      </c>
      <c r="B25" s="119" t="n">
        <f aca="false">SUM(B2:B24)</f>
        <v>8125</v>
      </c>
      <c r="C25" s="120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2">
    <mergeCell ref="E3:F3"/>
    <mergeCell ref="E4: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Y4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2" min="1" style="1" width="8"/>
    <col collapsed="false" customWidth="true" hidden="false" outlineLevel="0" max="4" min="3" style="1" width="26.39"/>
    <col collapsed="false" customWidth="true" hidden="false" outlineLevel="0" max="5" min="5" style="1" width="10.13"/>
    <col collapsed="false" customWidth="true" hidden="false" outlineLevel="0" max="7" min="6" style="1" width="8"/>
    <col collapsed="false" customWidth="true" hidden="false" outlineLevel="0" max="9" min="8" style="1" width="26.39"/>
    <col collapsed="false" customWidth="true" hidden="false" outlineLevel="0" max="25" min="10" style="1" width="8"/>
    <col collapsed="false" customWidth="true" hidden="false" outlineLevel="0" max="1025" min="26" style="1" width="12.63"/>
  </cols>
  <sheetData>
    <row r="1" customFormat="false" ht="15" hidden="false" customHeight="true" outlineLevel="0" collapsed="false">
      <c r="E1" s="3"/>
    </row>
    <row r="2" customFormat="false" ht="15" hidden="false" customHeight="true" outlineLevel="0" collapsed="false">
      <c r="A2" s="18"/>
      <c r="B2" s="19" t="s">
        <v>7</v>
      </c>
      <c r="C2" s="19" t="s">
        <v>95</v>
      </c>
      <c r="D2" s="19" t="s">
        <v>96</v>
      </c>
      <c r="E2" s="121" t="n">
        <v>43974</v>
      </c>
      <c r="F2" s="18"/>
      <c r="G2" s="19" t="s">
        <v>7</v>
      </c>
      <c r="H2" s="19" t="s">
        <v>95</v>
      </c>
      <c r="I2" s="19" t="s">
        <v>96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customFormat="false" ht="15" hidden="false" customHeight="true" outlineLevel="0" collapsed="false">
      <c r="B3" s="23" t="n">
        <v>1</v>
      </c>
      <c r="C3" s="23" t="s">
        <v>25</v>
      </c>
      <c r="D3" s="23"/>
      <c r="E3" s="122" t="n">
        <v>390</v>
      </c>
      <c r="F3" s="31"/>
      <c r="G3" s="23" t="n">
        <v>1</v>
      </c>
      <c r="H3" s="23" t="s">
        <v>25</v>
      </c>
      <c r="I3" s="123" t="s">
        <v>30</v>
      </c>
    </row>
    <row r="4" customFormat="false" ht="15" hidden="false" customHeight="true" outlineLevel="0" collapsed="false">
      <c r="B4" s="25" t="n">
        <v>2</v>
      </c>
      <c r="C4" s="25" t="s">
        <v>26</v>
      </c>
      <c r="D4" s="25"/>
      <c r="E4" s="26" t="n">
        <v>325</v>
      </c>
      <c r="F4" s="31"/>
      <c r="G4" s="25" t="n">
        <v>2</v>
      </c>
      <c r="H4" s="25" t="s">
        <v>25</v>
      </c>
      <c r="I4" s="124" t="s">
        <v>97</v>
      </c>
    </row>
    <row r="5" customFormat="false" ht="15" hidden="false" customHeight="true" outlineLevel="0" collapsed="false">
      <c r="B5" s="25" t="n">
        <v>3</v>
      </c>
      <c r="C5" s="25" t="s">
        <v>27</v>
      </c>
      <c r="D5" s="25"/>
      <c r="E5" s="26" t="n">
        <v>800</v>
      </c>
      <c r="G5" s="25" t="n">
        <v>3</v>
      </c>
      <c r="H5" s="25" t="s">
        <v>25</v>
      </c>
      <c r="I5" s="124" t="s">
        <v>98</v>
      </c>
    </row>
    <row r="6" customFormat="false" ht="15" hidden="false" customHeight="true" outlineLevel="0" collapsed="false">
      <c r="B6" s="25" t="n">
        <v>4</v>
      </c>
      <c r="C6" s="25" t="s">
        <v>28</v>
      </c>
      <c r="D6" s="25"/>
      <c r="E6" s="26" t="n">
        <v>0</v>
      </c>
      <c r="G6" s="25" t="n">
        <v>4</v>
      </c>
      <c r="H6" s="25" t="s">
        <v>25</v>
      </c>
      <c r="I6" s="124" t="s">
        <v>99</v>
      </c>
    </row>
    <row r="7" customFormat="false" ht="15" hidden="false" customHeight="true" outlineLevel="0" collapsed="false">
      <c r="B7" s="25" t="n">
        <v>5</v>
      </c>
      <c r="C7" s="25" t="s">
        <v>47</v>
      </c>
      <c r="D7" s="25"/>
      <c r="E7" s="26" t="n">
        <v>1699</v>
      </c>
      <c r="F7" s="31"/>
      <c r="G7" s="25" t="n">
        <v>5</v>
      </c>
      <c r="H7" s="25" t="s">
        <v>26</v>
      </c>
      <c r="I7" s="124" t="s">
        <v>100</v>
      </c>
    </row>
    <row r="8" customFormat="false" ht="15" hidden="false" customHeight="true" outlineLevel="0" collapsed="false">
      <c r="B8" s="25" t="n">
        <v>6</v>
      </c>
      <c r="C8" s="25" t="s">
        <v>48</v>
      </c>
      <c r="D8" s="25"/>
      <c r="E8" s="26" t="n">
        <v>1449</v>
      </c>
      <c r="F8" s="31"/>
      <c r="G8" s="25" t="n">
        <v>6</v>
      </c>
      <c r="H8" s="25" t="s">
        <v>26</v>
      </c>
      <c r="I8" s="124" t="s">
        <v>101</v>
      </c>
    </row>
    <row r="9" customFormat="false" ht="15" hidden="false" customHeight="true" outlineLevel="0" collapsed="false">
      <c r="B9" s="25" t="n">
        <v>7</v>
      </c>
      <c r="C9" s="25" t="s">
        <v>49</v>
      </c>
      <c r="D9" s="25"/>
      <c r="E9" s="26" t="n">
        <v>1299</v>
      </c>
      <c r="F9" s="31"/>
      <c r="G9" s="25" t="n">
        <v>7</v>
      </c>
      <c r="H9" s="25" t="s">
        <v>26</v>
      </c>
      <c r="I9" s="124" t="s">
        <v>102</v>
      </c>
    </row>
    <row r="10" customFormat="false" ht="15" hidden="false" customHeight="true" outlineLevel="0" collapsed="false">
      <c r="B10" s="25" t="n">
        <v>8</v>
      </c>
      <c r="C10" s="25" t="s">
        <v>24</v>
      </c>
      <c r="D10" s="25"/>
      <c r="E10" s="26" t="n">
        <v>120</v>
      </c>
      <c r="G10" s="25" t="n">
        <v>8</v>
      </c>
      <c r="H10" s="25" t="s">
        <v>26</v>
      </c>
      <c r="I10" s="124" t="s">
        <v>103</v>
      </c>
    </row>
    <row r="11" customFormat="false" ht="15" hidden="false" customHeight="true" outlineLevel="0" collapsed="false">
      <c r="B11" s="25" t="n">
        <v>9</v>
      </c>
      <c r="C11" s="25" t="s">
        <v>104</v>
      </c>
      <c r="D11" s="25"/>
      <c r="E11" s="26" t="n">
        <v>149</v>
      </c>
      <c r="G11" s="25" t="n">
        <v>9</v>
      </c>
      <c r="H11" s="25" t="s">
        <v>105</v>
      </c>
      <c r="I11" s="124" t="s">
        <v>106</v>
      </c>
    </row>
    <row r="12" customFormat="false" ht="15" hidden="false" customHeight="true" outlineLevel="0" collapsed="false">
      <c r="B12" s="25" t="n">
        <v>10</v>
      </c>
      <c r="C12" s="25" t="s">
        <v>50</v>
      </c>
      <c r="D12" s="25"/>
      <c r="E12" s="26" t="n">
        <v>1399</v>
      </c>
      <c r="G12" s="25" t="n">
        <v>10</v>
      </c>
      <c r="H12" s="25" t="s">
        <v>105</v>
      </c>
      <c r="I12" s="124" t="s">
        <v>107</v>
      </c>
    </row>
    <row r="13" customFormat="false" ht="15" hidden="false" customHeight="true" outlineLevel="0" collapsed="false">
      <c r="B13" s="25" t="n">
        <v>11</v>
      </c>
      <c r="C13" s="25" t="s">
        <v>51</v>
      </c>
      <c r="D13" s="25"/>
      <c r="E13" s="26" t="n">
        <v>1000</v>
      </c>
      <c r="G13" s="25" t="n">
        <v>11</v>
      </c>
      <c r="H13" s="25" t="s">
        <v>105</v>
      </c>
      <c r="I13" s="124" t="s">
        <v>108</v>
      </c>
    </row>
    <row r="14" customFormat="false" ht="15" hidden="false" customHeight="true" outlineLevel="0" collapsed="false">
      <c r="B14" s="25" t="n">
        <v>12</v>
      </c>
      <c r="C14" s="25" t="s">
        <v>73</v>
      </c>
      <c r="D14" s="25"/>
      <c r="E14" s="26" t="n">
        <v>150</v>
      </c>
      <c r="G14" s="25" t="n">
        <v>12</v>
      </c>
      <c r="H14" s="25" t="s">
        <v>105</v>
      </c>
      <c r="I14" s="124" t="s">
        <v>109</v>
      </c>
    </row>
    <row r="15" customFormat="false" ht="15" hidden="false" customHeight="true" outlineLevel="0" collapsed="false">
      <c r="B15" s="25" t="n">
        <v>13</v>
      </c>
      <c r="C15" s="25" t="s">
        <v>74</v>
      </c>
      <c r="D15" s="25"/>
      <c r="E15" s="26"/>
      <c r="G15" s="25" t="n">
        <v>13</v>
      </c>
      <c r="H15" s="25" t="s">
        <v>105</v>
      </c>
      <c r="I15" s="124" t="s">
        <v>110</v>
      </c>
    </row>
    <row r="16" customFormat="false" ht="15" hidden="false" customHeight="true" outlineLevel="0" collapsed="false">
      <c r="B16" s="25" t="n">
        <v>14</v>
      </c>
      <c r="C16" s="25" t="s">
        <v>75</v>
      </c>
      <c r="D16" s="25"/>
      <c r="E16" s="26"/>
      <c r="G16" s="25"/>
      <c r="H16" s="25"/>
      <c r="I16" s="25"/>
    </row>
    <row r="17" customFormat="false" ht="15" hidden="false" customHeight="true" outlineLevel="0" collapsed="false">
      <c r="B17" s="25" t="n">
        <v>15</v>
      </c>
      <c r="C17" s="25" t="s">
        <v>111</v>
      </c>
      <c r="D17" s="25"/>
      <c r="E17" s="26" t="n">
        <v>2000</v>
      </c>
      <c r="G17" s="25"/>
      <c r="H17" s="25"/>
      <c r="I17" s="25"/>
    </row>
    <row r="18" customFormat="false" ht="15" hidden="false" customHeight="true" outlineLevel="0" collapsed="false">
      <c r="B18" s="25"/>
      <c r="C18" s="25"/>
      <c r="D18" s="25"/>
      <c r="E18" s="26"/>
      <c r="G18" s="25"/>
      <c r="H18" s="25"/>
      <c r="I18" s="25"/>
    </row>
    <row r="19" customFormat="false" ht="15.75" hidden="false" customHeight="true" outlineLevel="0" collapsed="false">
      <c r="B19" s="25"/>
      <c r="C19" s="25"/>
      <c r="D19" s="25"/>
      <c r="E19" s="26"/>
      <c r="G19" s="25"/>
      <c r="H19" s="25"/>
      <c r="I19" s="25"/>
    </row>
    <row r="20" customFormat="false" ht="15.75" hidden="false" customHeight="true" outlineLevel="0" collapsed="false">
      <c r="B20" s="25"/>
      <c r="C20" s="25"/>
      <c r="D20" s="25"/>
      <c r="E20" s="26"/>
      <c r="G20" s="25"/>
      <c r="H20" s="25"/>
      <c r="I20" s="25"/>
    </row>
    <row r="21" customFormat="false" ht="15.75" hidden="false" customHeight="true" outlineLevel="0" collapsed="false">
      <c r="B21" s="25"/>
      <c r="C21" s="25"/>
      <c r="D21" s="25"/>
      <c r="E21" s="26"/>
      <c r="G21" s="25"/>
      <c r="H21" s="25"/>
      <c r="I21" s="25"/>
    </row>
    <row r="22" customFormat="false" ht="15.75" hidden="false" customHeight="true" outlineLevel="0" collapsed="false">
      <c r="B22" s="25"/>
      <c r="C22" s="25"/>
      <c r="D22" s="25"/>
      <c r="E22" s="26"/>
      <c r="G22" s="25"/>
      <c r="H22" s="25"/>
      <c r="I22" s="25"/>
    </row>
    <row r="23" customFormat="false" ht="15.75" hidden="false" customHeight="true" outlineLevel="0" collapsed="false">
      <c r="B23" s="25"/>
      <c r="C23" s="25"/>
      <c r="D23" s="25"/>
      <c r="E23" s="26"/>
      <c r="G23" s="25"/>
      <c r="H23" s="25"/>
      <c r="I23" s="25"/>
    </row>
    <row r="24" customFormat="false" ht="15.75" hidden="false" customHeight="true" outlineLevel="0" collapsed="false">
      <c r="B24" s="25"/>
      <c r="C24" s="25"/>
      <c r="D24" s="25"/>
      <c r="E24" s="26"/>
      <c r="G24" s="25"/>
      <c r="H24" s="25"/>
      <c r="I24" s="25"/>
    </row>
    <row r="25" customFormat="false" ht="15.75" hidden="false" customHeight="true" outlineLevel="0" collapsed="false">
      <c r="B25" s="25"/>
      <c r="C25" s="25"/>
      <c r="D25" s="25"/>
      <c r="E25" s="26"/>
      <c r="G25" s="25"/>
      <c r="H25" s="25"/>
      <c r="I25" s="25"/>
    </row>
    <row r="26" customFormat="false" ht="15.75" hidden="false" customHeight="true" outlineLevel="0" collapsed="false">
      <c r="B26" s="25"/>
      <c r="C26" s="25"/>
      <c r="D26" s="25"/>
      <c r="E26" s="26"/>
      <c r="G26" s="25"/>
      <c r="H26" s="25"/>
      <c r="I26" s="25"/>
    </row>
    <row r="27" customFormat="false" ht="15.75" hidden="false" customHeight="true" outlineLevel="0" collapsed="false">
      <c r="B27" s="25"/>
      <c r="C27" s="25"/>
      <c r="D27" s="25"/>
      <c r="E27" s="26"/>
      <c r="G27" s="25"/>
      <c r="H27" s="25"/>
      <c r="I27" s="25"/>
    </row>
    <row r="28" customFormat="false" ht="15.75" hidden="false" customHeight="true" outlineLevel="0" collapsed="false">
      <c r="B28" s="25"/>
      <c r="C28" s="25"/>
      <c r="D28" s="25"/>
      <c r="E28" s="26"/>
      <c r="G28" s="25"/>
      <c r="H28" s="25"/>
      <c r="I28" s="25"/>
    </row>
    <row r="29" customFormat="false" ht="15.75" hidden="false" customHeight="true" outlineLevel="0" collapsed="false">
      <c r="B29" s="25"/>
      <c r="C29" s="25"/>
      <c r="D29" s="25"/>
      <c r="E29" s="26"/>
      <c r="G29" s="25"/>
      <c r="H29" s="25"/>
      <c r="I29" s="25"/>
    </row>
    <row r="30" customFormat="false" ht="15.75" hidden="false" customHeight="true" outlineLevel="0" collapsed="false">
      <c r="B30" s="25"/>
      <c r="C30" s="25"/>
      <c r="D30" s="25"/>
      <c r="E30" s="26"/>
      <c r="G30" s="25"/>
      <c r="H30" s="25"/>
      <c r="I30" s="25"/>
    </row>
    <row r="31" customFormat="false" ht="15.75" hidden="false" customHeight="true" outlineLevel="0" collapsed="false">
      <c r="B31" s="25"/>
      <c r="C31" s="25"/>
      <c r="D31" s="25"/>
      <c r="E31" s="26"/>
      <c r="G31" s="25"/>
      <c r="H31" s="25"/>
      <c r="I31" s="25"/>
    </row>
    <row r="32" customFormat="false" ht="15.75" hidden="false" customHeight="true" outlineLevel="0" collapsed="false">
      <c r="B32" s="25"/>
      <c r="C32" s="25"/>
      <c r="D32" s="25"/>
      <c r="E32" s="26"/>
      <c r="G32" s="25"/>
      <c r="H32" s="25"/>
      <c r="I32" s="25"/>
    </row>
    <row r="33" customFormat="false" ht="15.75" hidden="false" customHeight="true" outlineLevel="0" collapsed="false">
      <c r="B33" s="25"/>
      <c r="C33" s="25"/>
      <c r="D33" s="25"/>
      <c r="E33" s="26"/>
      <c r="G33" s="25"/>
      <c r="H33" s="25"/>
      <c r="I33" s="25"/>
    </row>
    <row r="34" customFormat="false" ht="15.75" hidden="false" customHeight="true" outlineLevel="0" collapsed="false">
      <c r="B34" s="25"/>
      <c r="C34" s="25"/>
      <c r="D34" s="25"/>
      <c r="E34" s="26"/>
      <c r="G34" s="25"/>
      <c r="H34" s="25"/>
      <c r="I34" s="25"/>
    </row>
    <row r="35" customFormat="false" ht="15.75" hidden="false" customHeight="true" outlineLevel="0" collapsed="false">
      <c r="B35" s="25"/>
      <c r="C35" s="25"/>
      <c r="D35" s="25"/>
      <c r="E35" s="26"/>
      <c r="G35" s="25"/>
      <c r="H35" s="25"/>
      <c r="I35" s="25"/>
    </row>
    <row r="36" customFormat="false" ht="15.75" hidden="false" customHeight="true" outlineLevel="0" collapsed="false">
      <c r="B36" s="25"/>
      <c r="C36" s="25"/>
      <c r="D36" s="25"/>
      <c r="E36" s="26"/>
      <c r="G36" s="25"/>
      <c r="H36" s="25"/>
      <c r="I36" s="25"/>
    </row>
    <row r="37" customFormat="false" ht="15.75" hidden="false" customHeight="true" outlineLevel="0" collapsed="false">
      <c r="B37" s="25"/>
      <c r="C37" s="25"/>
      <c r="D37" s="25"/>
      <c r="E37" s="26"/>
      <c r="G37" s="25"/>
      <c r="H37" s="25"/>
      <c r="I37" s="25"/>
    </row>
    <row r="38" customFormat="false" ht="15.75" hidden="false" customHeight="true" outlineLevel="0" collapsed="false">
      <c r="B38" s="25"/>
      <c r="C38" s="25"/>
      <c r="D38" s="25"/>
      <c r="E38" s="26"/>
      <c r="G38" s="25"/>
      <c r="H38" s="25"/>
      <c r="I38" s="25"/>
    </row>
    <row r="39" customFormat="false" ht="15.75" hidden="false" customHeight="true" outlineLevel="0" collapsed="false">
      <c r="B39" s="25"/>
      <c r="C39" s="25"/>
      <c r="D39" s="25"/>
      <c r="E39" s="26"/>
      <c r="G39" s="25"/>
      <c r="H39" s="25"/>
      <c r="I39" s="25"/>
    </row>
    <row r="40" customFormat="false" ht="15.75" hidden="false" customHeight="true" outlineLevel="0" collapsed="false">
      <c r="B40" s="28"/>
      <c r="C40" s="28"/>
      <c r="D40" s="28"/>
      <c r="E40" s="30"/>
      <c r="G40" s="28"/>
      <c r="H40" s="28"/>
      <c r="I40" s="28"/>
    </row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8.36"/>
    <col collapsed="false" customWidth="true" hidden="false" outlineLevel="0" max="1025" min="3" style="1" width="10.47"/>
  </cols>
  <sheetData>
    <row r="1" customFormat="false" ht="15.8" hidden="false" customHeight="true" outlineLevel="0" collapsed="false">
      <c r="A1" s="125" t="s">
        <v>112</v>
      </c>
      <c r="B1" s="125" t="s">
        <v>113</v>
      </c>
    </row>
    <row r="2" customFormat="false" ht="309" hidden="false" customHeight="true" outlineLevel="0" collapsed="false">
      <c r="A2" s="1" t="s">
        <v>114</v>
      </c>
      <c r="B2" s="126" t="s">
        <v>115</v>
      </c>
    </row>
    <row r="3" customFormat="false" ht="130.5" hidden="false" customHeight="true" outlineLevel="0" collapsed="false">
      <c r="B3" s="126" t="s">
        <v>116</v>
      </c>
    </row>
    <row r="4" customFormat="false" ht="143.25" hidden="false" customHeight="true" outlineLevel="0" collapsed="false">
      <c r="B4" s="126" t="s">
        <v>117</v>
      </c>
    </row>
    <row r="5" customFormat="false" ht="168.75" hidden="false" customHeight="true" outlineLevel="0" collapsed="false">
      <c r="B5" s="126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2020-05-21T22:22:25Z</dcterms:created>
  <dc:creator>Juan Ignacio Cavagna</dc:creator>
  <dc:description/>
  <dc:language>en-US</dc:language>
  <cp:lastModifiedBy/>
  <dcterms:modified xsi:type="dcterms:W3CDTF">2020-12-28T18:53:03Z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